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FILESVR-01\Users\kblakers\Desktop\"/>
    </mc:Choice>
  </mc:AlternateContent>
  <bookViews>
    <workbookView xWindow="0" yWindow="0" windowWidth="25200" windowHeight="11385" tabRatio="870"/>
  </bookViews>
  <sheets>
    <sheet name="Instructions" sheetId="19" r:id="rId1"/>
    <sheet name="Use Details" sheetId="3" r:id="rId2"/>
    <sheet name="SDMT Conditions" sheetId="14" r:id="rId3"/>
    <sheet name="Products" sheetId="16" r:id="rId4"/>
    <sheet name="Deposition Curves" sheetId="2" r:id="rId5"/>
    <sheet name="P1 - Risk Re-assessment" sheetId="8" r:id="rId6"/>
    <sheet name="P2 - Risk Re-assessment" sheetId="17" r:id="rId7"/>
    <sheet name="Barrier" sheetId="18" r:id="rId8"/>
  </sheets>
  <definedNames>
    <definedName name="AerialFWStandardScenarios" localSheetId="6">'Deposition Curves'!#REF!</definedName>
    <definedName name="AerialFWStandardScenarios">'Deposition Curves'!#REF!</definedName>
    <definedName name="AerialRStandardScenarios" localSheetId="6">'Deposition Curves'!#REF!</definedName>
    <definedName name="AerialRStandardScenarios">'Deposition Curves'!#REF!</definedName>
    <definedName name="Application_description">'Deposition Curves'!$A:$A</definedName>
    <definedName name="GroundStandardScenarios">'Deposition Curves'!$A$3:$A$5</definedName>
    <definedName name="Product_Number">Products!$A:$A</definedName>
    <definedName name="VerticalStandardScenarios" localSheetId="6">'Deposition Curves'!#REF!</definedName>
    <definedName name="VerticalStandardScenarios">'Deposition Curves'!#REF!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5" i="17" l="1"/>
  <c r="F5" i="8"/>
  <c r="C10" i="3"/>
  <c r="A10" i="3"/>
  <c r="G4" i="17" l="1"/>
  <c r="H4" i="17" s="1"/>
  <c r="G4" i="8"/>
  <c r="H4" i="8" s="1"/>
  <c r="G57" i="3" l="1"/>
  <c r="G56" i="3"/>
  <c r="B3" i="8"/>
  <c r="G54" i="3" l="1"/>
  <c r="D30" i="3"/>
  <c r="B1" i="17" l="1"/>
  <c r="B13" i="17" l="1"/>
  <c r="B9" i="17"/>
  <c r="B10" i="17"/>
  <c r="B11" i="17"/>
  <c r="B12" i="17"/>
  <c r="E423" i="8" l="1"/>
  <c r="F423" i="8"/>
  <c r="G423" i="8"/>
  <c r="H423" i="8"/>
  <c r="I423" i="8"/>
  <c r="G44" i="3" l="1"/>
  <c r="F44" i="3"/>
  <c r="I44" i="3"/>
  <c r="C61" i="3"/>
  <c r="A61" i="3"/>
  <c r="A60" i="3"/>
  <c r="A59" i="3"/>
  <c r="A16" i="3"/>
  <c r="A20" i="3"/>
  <c r="A19" i="3"/>
  <c r="A18" i="3"/>
  <c r="A17" i="3"/>
  <c r="A55" i="3"/>
  <c r="A56" i="3"/>
  <c r="A57" i="3"/>
  <c r="A54" i="3"/>
  <c r="D51" i="3"/>
  <c r="A47" i="3"/>
  <c r="A48" i="3"/>
  <c r="A49" i="3"/>
  <c r="A50" i="3"/>
  <c r="A51" i="3"/>
  <c r="A46" i="3"/>
  <c r="A4" i="2"/>
  <c r="A5" i="2"/>
  <c r="A6" i="2"/>
  <c r="A7" i="2"/>
  <c r="A8" i="2"/>
  <c r="A9" i="2"/>
  <c r="A10" i="2"/>
  <c r="A11" i="2"/>
  <c r="A12" i="2"/>
  <c r="A13" i="2"/>
  <c r="A14" i="2"/>
  <c r="A15" i="2"/>
  <c r="A16" i="2"/>
  <c r="A17" i="2"/>
  <c r="A18"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4" i="2"/>
  <c r="A55" i="2"/>
  <c r="A56" i="2"/>
  <c r="A57" i="2"/>
  <c r="A58" i="2"/>
  <c r="A59" i="2"/>
  <c r="A60" i="2"/>
  <c r="A61" i="2"/>
  <c r="A62" i="2"/>
  <c r="A63" i="2"/>
  <c r="A64" i="2"/>
  <c r="A65" i="2"/>
  <c r="A66" i="2"/>
  <c r="A67" i="2"/>
  <c r="A68" i="2"/>
  <c r="A69" i="2"/>
  <c r="A70" i="2"/>
  <c r="A71" i="2"/>
  <c r="A72" i="2"/>
  <c r="A73" i="2"/>
  <c r="A74" i="2"/>
  <c r="A75" i="2"/>
  <c r="A76" i="2"/>
  <c r="A77" i="2"/>
  <c r="A78" i="2"/>
  <c r="A79" i="2"/>
  <c r="A80" i="2"/>
  <c r="A81" i="2"/>
  <c r="A82" i="2"/>
  <c r="A83" i="2"/>
  <c r="A84" i="2"/>
  <c r="A85" i="2"/>
  <c r="A86" i="2"/>
  <c r="A87" i="2"/>
  <c r="A88" i="2"/>
  <c r="A89" i="2"/>
  <c r="A90" i="2"/>
  <c r="A91" i="2"/>
  <c r="A92" i="2"/>
  <c r="A93" i="2"/>
  <c r="A94" i="2"/>
  <c r="A95" i="2"/>
  <c r="A96" i="2"/>
  <c r="A97" i="2"/>
  <c r="A98" i="2"/>
  <c r="A99" i="2"/>
  <c r="A100" i="2"/>
  <c r="A101" i="2"/>
  <c r="A102" i="2"/>
  <c r="A103" i="2"/>
  <c r="A104" i="2"/>
  <c r="A105" i="2"/>
  <c r="A106" i="2"/>
  <c r="A107" i="2"/>
  <c r="A108" i="2"/>
  <c r="A109" i="2"/>
  <c r="A110" i="2"/>
  <c r="A111" i="2"/>
  <c r="A112" i="2"/>
  <c r="A113" i="2"/>
  <c r="A114" i="2"/>
  <c r="A115" i="2"/>
  <c r="A116" i="2"/>
  <c r="A117" i="2"/>
  <c r="A118" i="2"/>
  <c r="A119" i="2"/>
  <c r="A120" i="2"/>
  <c r="A121" i="2"/>
  <c r="A122" i="2"/>
  <c r="A123" i="2"/>
  <c r="A124" i="2"/>
  <c r="A125" i="2"/>
  <c r="A126" i="2"/>
  <c r="A127" i="2"/>
  <c r="A128" i="2"/>
  <c r="A129" i="2"/>
  <c r="A130" i="2"/>
  <c r="A131" i="2"/>
  <c r="A132" i="2"/>
  <c r="A133" i="2"/>
  <c r="A134" i="2"/>
  <c r="A135" i="2"/>
  <c r="A136" i="2"/>
  <c r="A137" i="2"/>
  <c r="A138" i="2"/>
  <c r="A139" i="2"/>
  <c r="A140" i="2"/>
  <c r="A141" i="2"/>
  <c r="A142" i="2"/>
  <c r="A143" i="2"/>
  <c r="A144" i="2"/>
  <c r="A145" i="2"/>
  <c r="A146" i="2"/>
  <c r="A147" i="2"/>
  <c r="A148" i="2"/>
  <c r="A149" i="2"/>
  <c r="A150" i="2"/>
  <c r="A151" i="2"/>
  <c r="A152" i="2"/>
  <c r="A153" i="2"/>
  <c r="A154" i="2"/>
  <c r="A155" i="2"/>
  <c r="A156" i="2"/>
  <c r="A157" i="2"/>
  <c r="A158" i="2"/>
  <c r="A159" i="2"/>
  <c r="A160" i="2"/>
  <c r="A161" i="2"/>
  <c r="A162" i="2"/>
  <c r="A163" i="2"/>
  <c r="A164" i="2"/>
  <c r="A165" i="2"/>
  <c r="A166" i="2"/>
  <c r="A167" i="2"/>
  <c r="A168" i="2"/>
  <c r="A169" i="2"/>
  <c r="A170" i="2"/>
  <c r="A171" i="2"/>
  <c r="A172" i="2"/>
  <c r="A173" i="2"/>
  <c r="A174" i="2"/>
  <c r="A175" i="2"/>
  <c r="A176" i="2"/>
  <c r="A177" i="2"/>
  <c r="A178" i="2"/>
  <c r="A179" i="2"/>
  <c r="A180" i="2"/>
  <c r="A181" i="2"/>
  <c r="A182" i="2"/>
  <c r="A183" i="2"/>
  <c r="A184" i="2"/>
  <c r="A185" i="2"/>
  <c r="A186" i="2"/>
  <c r="A187" i="2"/>
  <c r="A188" i="2"/>
  <c r="A189" i="2"/>
  <c r="A190" i="2"/>
  <c r="A191" i="2"/>
  <c r="A192" i="2"/>
  <c r="A193" i="2"/>
  <c r="A194" i="2"/>
  <c r="A195" i="2"/>
  <c r="A196" i="2"/>
  <c r="A197" i="2"/>
  <c r="A198" i="2"/>
  <c r="A199" i="2"/>
  <c r="A200" i="2"/>
  <c r="A201" i="2"/>
  <c r="A202" i="2"/>
  <c r="A203" i="2"/>
  <c r="A204" i="2"/>
  <c r="A205" i="2"/>
  <c r="A206" i="2"/>
  <c r="A207" i="2"/>
  <c r="A208" i="2"/>
  <c r="A209" i="2"/>
  <c r="A210" i="2"/>
  <c r="A211" i="2"/>
  <c r="A212" i="2"/>
  <c r="A213" i="2"/>
  <c r="A214" i="2"/>
  <c r="A215" i="2"/>
  <c r="A216" i="2"/>
  <c r="A217" i="2"/>
  <c r="A218" i="2"/>
  <c r="A219" i="2"/>
  <c r="A220" i="2"/>
  <c r="A221" i="2"/>
  <c r="A222" i="2"/>
  <c r="A223" i="2"/>
  <c r="A224" i="2"/>
  <c r="A225" i="2"/>
  <c r="A226" i="2"/>
  <c r="A227" i="2"/>
  <c r="A228" i="2"/>
  <c r="A229" i="2"/>
  <c r="A230" i="2"/>
  <c r="A231" i="2"/>
  <c r="A232" i="2"/>
  <c r="A233" i="2"/>
  <c r="A234" i="2"/>
  <c r="A235" i="2"/>
  <c r="A236" i="2"/>
  <c r="A237" i="2"/>
  <c r="A238" i="2"/>
  <c r="A239" i="2"/>
  <c r="A240" i="2"/>
  <c r="A241" i="2"/>
  <c r="A242" i="2"/>
  <c r="A243" i="2"/>
  <c r="A244" i="2"/>
  <c r="A245" i="2"/>
  <c r="A246" i="2"/>
  <c r="A247" i="2"/>
  <c r="A248" i="2"/>
  <c r="A249" i="2"/>
  <c r="A250" i="2"/>
  <c r="A251" i="2"/>
  <c r="A252" i="2"/>
  <c r="A253" i="2"/>
  <c r="A254" i="2"/>
  <c r="A255" i="2"/>
  <c r="A256" i="2"/>
  <c r="A257" i="2"/>
  <c r="A258" i="2"/>
  <c r="A259" i="2"/>
  <c r="A260" i="2"/>
  <c r="A261" i="2"/>
  <c r="A262" i="2"/>
  <c r="A263" i="2"/>
  <c r="A264" i="2"/>
  <c r="A265" i="2"/>
  <c r="A266" i="2"/>
  <c r="A267" i="2"/>
  <c r="A268" i="2"/>
  <c r="A269" i="2"/>
  <c r="A270" i="2"/>
  <c r="A271" i="2"/>
  <c r="A272" i="2"/>
  <c r="A273" i="2"/>
  <c r="A274" i="2"/>
  <c r="A275" i="2"/>
  <c r="A276" i="2"/>
  <c r="A277" i="2"/>
  <c r="A278" i="2"/>
  <c r="A279" i="2"/>
  <c r="A280" i="2"/>
  <c r="A281" i="2"/>
  <c r="A282" i="2"/>
  <c r="A283" i="2"/>
  <c r="A284" i="2"/>
  <c r="A285" i="2"/>
  <c r="A286" i="2"/>
  <c r="A287" i="2"/>
  <c r="A288" i="2"/>
  <c r="A289" i="2"/>
  <c r="A290" i="2"/>
  <c r="A291" i="2"/>
  <c r="A292" i="2"/>
  <c r="A293" i="2"/>
  <c r="A294" i="2"/>
  <c r="A295" i="2"/>
  <c r="A296" i="2"/>
  <c r="A297" i="2"/>
  <c r="A298" i="2"/>
  <c r="A299" i="2"/>
  <c r="A300" i="2"/>
  <c r="A301" i="2"/>
  <c r="A302" i="2"/>
  <c r="A303" i="2"/>
  <c r="A304" i="2"/>
  <c r="A305" i="2"/>
  <c r="A306" i="2"/>
  <c r="A307" i="2"/>
  <c r="A308" i="2"/>
  <c r="A309" i="2"/>
  <c r="A310" i="2"/>
  <c r="A311" i="2"/>
  <c r="A312" i="2"/>
  <c r="A313" i="2"/>
  <c r="A314" i="2"/>
  <c r="A315" i="2"/>
  <c r="A316" i="2"/>
  <c r="A317" i="2"/>
  <c r="A318" i="2"/>
  <c r="A319" i="2"/>
  <c r="A320" i="2"/>
  <c r="A321" i="2"/>
  <c r="A322" i="2"/>
  <c r="A323" i="2"/>
  <c r="A324" i="2"/>
  <c r="A325" i="2"/>
  <c r="A326" i="2"/>
  <c r="A327" i="2"/>
  <c r="A328" i="2"/>
  <c r="A329" i="2"/>
  <c r="A330" i="2"/>
  <c r="A331" i="2"/>
  <c r="A332" i="2"/>
  <c r="A333" i="2"/>
  <c r="A334" i="2"/>
  <c r="A335" i="2"/>
  <c r="A336" i="2"/>
  <c r="A337" i="2"/>
  <c r="A338" i="2"/>
  <c r="A3" i="2"/>
  <c r="H44" i="3"/>
  <c r="E44" i="3"/>
  <c r="C44" i="3" l="1"/>
  <c r="E43" i="3"/>
  <c r="E12" i="3" l="1"/>
  <c r="B1" i="8"/>
  <c r="D26" i="3"/>
  <c r="D24" i="3"/>
  <c r="B26" i="3"/>
  <c r="B6" i="18"/>
  <c r="B30" i="18" s="1"/>
  <c r="B3" i="18"/>
  <c r="B5" i="18"/>
  <c r="B4" i="18"/>
  <c r="K404" i="18" s="1"/>
  <c r="B25" i="3"/>
  <c r="B24" i="3"/>
  <c r="B40" i="18"/>
  <c r="B33" i="18"/>
  <c r="B32" i="18"/>
  <c r="K12" i="18" l="1"/>
  <c r="K361" i="18"/>
  <c r="K401" i="18"/>
  <c r="K35" i="18"/>
  <c r="K354" i="18"/>
  <c r="K297" i="18"/>
  <c r="K187" i="18"/>
  <c r="K308" i="18"/>
  <c r="K210" i="18"/>
  <c r="K82" i="18"/>
  <c r="K385" i="18"/>
  <c r="K340" i="18"/>
  <c r="K295" i="18"/>
  <c r="K186" i="18"/>
  <c r="K383" i="18"/>
  <c r="K335" i="18"/>
  <c r="K279" i="18"/>
  <c r="K164" i="18"/>
  <c r="K381" i="18"/>
  <c r="K332" i="18"/>
  <c r="K267" i="18"/>
  <c r="K123" i="18"/>
  <c r="K379" i="18"/>
  <c r="K331" i="18"/>
  <c r="K266" i="18"/>
  <c r="K122" i="18"/>
  <c r="K367" i="18"/>
  <c r="K329" i="18"/>
  <c r="K263" i="18"/>
  <c r="K99" i="18"/>
  <c r="K403" i="18"/>
  <c r="K359" i="18"/>
  <c r="K306" i="18"/>
  <c r="K204" i="18"/>
  <c r="K36" i="18"/>
  <c r="K389" i="18"/>
  <c r="K356" i="18"/>
  <c r="K307" i="18"/>
  <c r="K251" i="18"/>
  <c r="K100" i="18"/>
  <c r="K18" i="18"/>
  <c r="K5" i="18"/>
  <c r="K13" i="18"/>
  <c r="K21" i="18"/>
  <c r="K29" i="18"/>
  <c r="K37" i="18"/>
  <c r="K45" i="18"/>
  <c r="K53" i="18"/>
  <c r="K61" i="18"/>
  <c r="K69" i="18"/>
  <c r="K77" i="18"/>
  <c r="K85" i="18"/>
  <c r="K93" i="18"/>
  <c r="K101" i="18"/>
  <c r="K109" i="18"/>
  <c r="K117" i="18"/>
  <c r="K125" i="18"/>
  <c r="K133" i="18"/>
  <c r="K141" i="18"/>
  <c r="K149" i="18"/>
  <c r="K157" i="18"/>
  <c r="K165" i="18"/>
  <c r="K173" i="18"/>
  <c r="K181" i="18"/>
  <c r="K189" i="18"/>
  <c r="K197" i="18"/>
  <c r="K205" i="18"/>
  <c r="K213" i="18"/>
  <c r="K221" i="18"/>
  <c r="K229" i="18"/>
  <c r="K237" i="18"/>
  <c r="K245" i="18"/>
  <c r="K253" i="18"/>
  <c r="K261" i="18"/>
  <c r="K269" i="18"/>
  <c r="K277" i="18"/>
  <c r="K285" i="18"/>
  <c r="K293" i="18"/>
  <c r="K301" i="18"/>
  <c r="K309" i="18"/>
  <c r="K317" i="18"/>
  <c r="K325" i="18"/>
  <c r="K333" i="18"/>
  <c r="K341" i="18"/>
  <c r="K349" i="18"/>
  <c r="K357" i="18"/>
  <c r="K365" i="18"/>
  <c r="K373" i="18"/>
  <c r="K6" i="18"/>
  <c r="K14" i="18"/>
  <c r="K22" i="18"/>
  <c r="K30" i="18"/>
  <c r="K38" i="18"/>
  <c r="K46" i="18"/>
  <c r="K54" i="18"/>
  <c r="K62" i="18"/>
  <c r="K70" i="18"/>
  <c r="K78" i="18"/>
  <c r="K86" i="18"/>
  <c r="K94" i="18"/>
  <c r="K102" i="18"/>
  <c r="K110" i="18"/>
  <c r="K118" i="18"/>
  <c r="K126" i="18"/>
  <c r="K134" i="18"/>
  <c r="K142" i="18"/>
  <c r="K150" i="18"/>
  <c r="K158" i="18"/>
  <c r="K166" i="18"/>
  <c r="K174" i="18"/>
  <c r="K182" i="18"/>
  <c r="K190" i="18"/>
  <c r="K198" i="18"/>
  <c r="K206" i="18"/>
  <c r="K214" i="18"/>
  <c r="K222" i="18"/>
  <c r="K230" i="18"/>
  <c r="K238" i="18"/>
  <c r="K246" i="18"/>
  <c r="K254" i="18"/>
  <c r="K262" i="18"/>
  <c r="K270" i="18"/>
  <c r="K278" i="18"/>
  <c r="K286" i="18"/>
  <c r="K294" i="18"/>
  <c r="K302" i="18"/>
  <c r="K310" i="18"/>
  <c r="K318" i="18"/>
  <c r="K326" i="18"/>
  <c r="K334" i="18"/>
  <c r="K342" i="18"/>
  <c r="K350" i="18"/>
  <c r="K358" i="18"/>
  <c r="K366" i="18"/>
  <c r="K374" i="18"/>
  <c r="K382" i="18"/>
  <c r="K390" i="18"/>
  <c r="K398" i="18"/>
  <c r="K7" i="18"/>
  <c r="K15" i="18"/>
  <c r="K23" i="18"/>
  <c r="K31" i="18"/>
  <c r="K39" i="18"/>
  <c r="K47" i="18"/>
  <c r="K55" i="18"/>
  <c r="K63" i="18"/>
  <c r="K71" i="18"/>
  <c r="K79" i="18"/>
  <c r="K87" i="18"/>
  <c r="K95" i="18"/>
  <c r="K103" i="18"/>
  <c r="K111" i="18"/>
  <c r="K119" i="18"/>
  <c r="K127" i="18"/>
  <c r="K135" i="18"/>
  <c r="K143" i="18"/>
  <c r="K151" i="18"/>
  <c r="K159" i="18"/>
  <c r="K167" i="18"/>
  <c r="K175" i="18"/>
  <c r="K183" i="18"/>
  <c r="K191" i="18"/>
  <c r="K199" i="18"/>
  <c r="K207" i="18"/>
  <c r="K215" i="18"/>
  <c r="K223" i="18"/>
  <c r="K231" i="18"/>
  <c r="K239" i="18"/>
  <c r="K247" i="18"/>
  <c r="K8" i="18"/>
  <c r="K16" i="18"/>
  <c r="K24" i="18"/>
  <c r="K32" i="18"/>
  <c r="K40" i="18"/>
  <c r="K48" i="18"/>
  <c r="K56" i="18"/>
  <c r="K64" i="18"/>
  <c r="K72" i="18"/>
  <c r="K80" i="18"/>
  <c r="K88" i="18"/>
  <c r="K96" i="18"/>
  <c r="K104" i="18"/>
  <c r="K112" i="18"/>
  <c r="K120" i="18"/>
  <c r="K128" i="18"/>
  <c r="K136" i="18"/>
  <c r="K144" i="18"/>
  <c r="K152" i="18"/>
  <c r="K160" i="18"/>
  <c r="K168" i="18"/>
  <c r="K176" i="18"/>
  <c r="K184" i="18"/>
  <c r="K192" i="18"/>
  <c r="K200" i="18"/>
  <c r="K208" i="18"/>
  <c r="K216" i="18"/>
  <c r="K224" i="18"/>
  <c r="K232" i="18"/>
  <c r="K240" i="18"/>
  <c r="K248" i="18"/>
  <c r="K256" i="18"/>
  <c r="K264" i="18"/>
  <c r="K272" i="18"/>
  <c r="K280" i="18"/>
  <c r="K288" i="18"/>
  <c r="K296" i="18"/>
  <c r="K304" i="18"/>
  <c r="K312" i="18"/>
  <c r="K320" i="18"/>
  <c r="K328" i="18"/>
  <c r="K336" i="18"/>
  <c r="K344" i="18"/>
  <c r="K352" i="18"/>
  <c r="K360" i="18"/>
  <c r="K368" i="18"/>
  <c r="K376" i="18"/>
  <c r="K384" i="18"/>
  <c r="K392" i="18"/>
  <c r="K400" i="18"/>
  <c r="K9" i="18"/>
  <c r="K17" i="18"/>
  <c r="K25" i="18"/>
  <c r="K33" i="18"/>
  <c r="K41" i="18"/>
  <c r="K49" i="18"/>
  <c r="K57" i="18"/>
  <c r="K65" i="18"/>
  <c r="K73" i="18"/>
  <c r="K81" i="18"/>
  <c r="K89" i="18"/>
  <c r="K97" i="18"/>
  <c r="K105" i="18"/>
  <c r="K113" i="18"/>
  <c r="K121" i="18"/>
  <c r="K129" i="18"/>
  <c r="K137" i="18"/>
  <c r="K145" i="18"/>
  <c r="K153" i="18"/>
  <c r="K161" i="18"/>
  <c r="K169" i="18"/>
  <c r="K177" i="18"/>
  <c r="K185" i="18"/>
  <c r="K193" i="18"/>
  <c r="K201" i="18"/>
  <c r="K209" i="18"/>
  <c r="K217" i="18"/>
  <c r="K225" i="18"/>
  <c r="K233" i="18"/>
  <c r="K241" i="18"/>
  <c r="K249" i="18"/>
  <c r="K257" i="18"/>
  <c r="K265" i="18"/>
  <c r="K273" i="18"/>
  <c r="K281" i="18"/>
  <c r="K10" i="18"/>
  <c r="K28" i="18"/>
  <c r="K51" i="18"/>
  <c r="K74" i="18"/>
  <c r="K92" i="18"/>
  <c r="K115" i="18"/>
  <c r="K138" i="18"/>
  <c r="K156" i="18"/>
  <c r="K179" i="18"/>
  <c r="K202" i="18"/>
  <c r="K220" i="18"/>
  <c r="K243" i="18"/>
  <c r="K260" i="18"/>
  <c r="K276" i="18"/>
  <c r="K291" i="18"/>
  <c r="K305" i="18"/>
  <c r="K316" i="18"/>
  <c r="K330" i="18"/>
  <c r="K343" i="18"/>
  <c r="K355" i="18"/>
  <c r="K369" i="18"/>
  <c r="K380" i="18"/>
  <c r="K391" i="18"/>
  <c r="K402" i="18"/>
  <c r="K11" i="18"/>
  <c r="K34" i="18"/>
  <c r="K52" i="18"/>
  <c r="K75" i="18"/>
  <c r="K98" i="18"/>
  <c r="K116" i="18"/>
  <c r="K139" i="18"/>
  <c r="K162" i="18"/>
  <c r="K180" i="18"/>
  <c r="K203" i="18"/>
  <c r="K226" i="18"/>
  <c r="K244" i="18"/>
  <c r="K19" i="18"/>
  <c r="K42" i="18"/>
  <c r="K60" i="18"/>
  <c r="K83" i="18"/>
  <c r="K106" i="18"/>
  <c r="K124" i="18"/>
  <c r="K147" i="18"/>
  <c r="K170" i="18"/>
  <c r="K188" i="18"/>
  <c r="K211" i="18"/>
  <c r="K234" i="18"/>
  <c r="K252" i="18"/>
  <c r="K268" i="18"/>
  <c r="K284" i="18"/>
  <c r="K298" i="18"/>
  <c r="K311" i="18"/>
  <c r="K323" i="18"/>
  <c r="K337" i="18"/>
  <c r="K348" i="18"/>
  <c r="K362" i="18"/>
  <c r="K375" i="18"/>
  <c r="K386" i="18"/>
  <c r="K396" i="18"/>
  <c r="K20" i="18"/>
  <c r="K43" i="18"/>
  <c r="K66" i="18"/>
  <c r="K84" i="18"/>
  <c r="K107" i="18"/>
  <c r="K130" i="18"/>
  <c r="K148" i="18"/>
  <c r="K171" i="18"/>
  <c r="K194" i="18"/>
  <c r="K212" i="18"/>
  <c r="K235" i="18"/>
  <c r="K255" i="18"/>
  <c r="K271" i="18"/>
  <c r="K287" i="18"/>
  <c r="K299" i="18"/>
  <c r="K313" i="18"/>
  <c r="K324" i="18"/>
  <c r="K338" i="18"/>
  <c r="K351" i="18"/>
  <c r="K363" i="18"/>
  <c r="K377" i="18"/>
  <c r="K387" i="18"/>
  <c r="K397" i="18"/>
  <c r="K26" i="18"/>
  <c r="K44" i="18"/>
  <c r="K67" i="18"/>
  <c r="K90" i="18"/>
  <c r="K108" i="18"/>
  <c r="K131" i="18"/>
  <c r="K154" i="18"/>
  <c r="K172" i="18"/>
  <c r="K195" i="18"/>
  <c r="K218" i="18"/>
  <c r="K236" i="18"/>
  <c r="K258" i="18"/>
  <c r="K274" i="18"/>
  <c r="K289" i="18"/>
  <c r="K300" i="18"/>
  <c r="K314" i="18"/>
  <c r="K327" i="18"/>
  <c r="K339" i="18"/>
  <c r="K353" i="18"/>
  <c r="K364" i="18"/>
  <c r="K378" i="18"/>
  <c r="K388" i="18"/>
  <c r="K399" i="18"/>
  <c r="K27" i="18"/>
  <c r="K50" i="18"/>
  <c r="K68" i="18"/>
  <c r="K91" i="18"/>
  <c r="K114" i="18"/>
  <c r="K132" i="18"/>
  <c r="K155" i="18"/>
  <c r="K178" i="18"/>
  <c r="K196" i="18"/>
  <c r="K219" i="18"/>
  <c r="K242" i="18"/>
  <c r="K259" i="18"/>
  <c r="K275" i="18"/>
  <c r="K290" i="18"/>
  <c r="K303" i="18"/>
  <c r="K315" i="18"/>
  <c r="K395" i="18"/>
  <c r="K372" i="18"/>
  <c r="K347" i="18"/>
  <c r="K322" i="18"/>
  <c r="K292" i="18"/>
  <c r="K250" i="18"/>
  <c r="K163" i="18"/>
  <c r="K76" i="18"/>
  <c r="K394" i="18"/>
  <c r="K371" i="18"/>
  <c r="K346" i="18"/>
  <c r="K321" i="18"/>
  <c r="K283" i="18"/>
  <c r="K228" i="18"/>
  <c r="K146" i="18"/>
  <c r="K59" i="18"/>
  <c r="K393" i="18"/>
  <c r="K370" i="18"/>
  <c r="K345" i="18"/>
  <c r="K319" i="18"/>
  <c r="K282" i="18"/>
  <c r="K227" i="18"/>
  <c r="K140" i="18"/>
  <c r="K58" i="18"/>
  <c r="J15" i="18"/>
  <c r="J285" i="18"/>
  <c r="J7" i="18"/>
  <c r="J367" i="18"/>
  <c r="J345" i="18"/>
  <c r="J305" i="18"/>
  <c r="J140" i="18"/>
  <c r="J119" i="18"/>
  <c r="J82" i="18"/>
  <c r="B58" i="18"/>
  <c r="J183" i="18"/>
  <c r="J26" i="18"/>
  <c r="J79" i="18"/>
  <c r="J204" i="18"/>
  <c r="J348" i="18"/>
  <c r="J111" i="18"/>
  <c r="J181" i="18"/>
  <c r="J8" i="18"/>
  <c r="J221" i="18"/>
  <c r="J369" i="18"/>
  <c r="J9" i="18"/>
  <c r="J265" i="18"/>
  <c r="J386" i="18"/>
  <c r="J284" i="18"/>
  <c r="J6" i="18"/>
  <c r="J266" i="18"/>
  <c r="J202" i="18"/>
  <c r="J329" i="18"/>
  <c r="J245" i="18"/>
  <c r="J164" i="18"/>
  <c r="J47" i="18"/>
  <c r="J5" i="18"/>
  <c r="J324" i="18"/>
  <c r="J242" i="18"/>
  <c r="J162" i="18"/>
  <c r="J45" i="18"/>
  <c r="J388" i="18"/>
  <c r="J306" i="18"/>
  <c r="J226" i="18"/>
  <c r="J143" i="18"/>
  <c r="J13" i="18"/>
  <c r="J383" i="18"/>
  <c r="J343" i="18"/>
  <c r="J281" i="18"/>
  <c r="J220" i="18"/>
  <c r="J201" i="18"/>
  <c r="J138" i="18"/>
  <c r="J77" i="18"/>
  <c r="J381" i="18"/>
  <c r="J319" i="18"/>
  <c r="J298" i="18"/>
  <c r="J239" i="18"/>
  <c r="J196" i="18"/>
  <c r="J156" i="18"/>
  <c r="J137" i="18"/>
  <c r="J103" i="18"/>
  <c r="J37" i="18"/>
  <c r="J375" i="18"/>
  <c r="J356" i="18"/>
  <c r="J316" i="18"/>
  <c r="J273" i="18"/>
  <c r="J394" i="18"/>
  <c r="J373" i="18"/>
  <c r="J354" i="18"/>
  <c r="J332" i="18"/>
  <c r="J311" i="18"/>
  <c r="J292" i="18"/>
  <c r="J271" i="18"/>
  <c r="J252" i="18"/>
  <c r="J229" i="18"/>
  <c r="J209" i="18"/>
  <c r="J189" i="18"/>
  <c r="J169" i="18"/>
  <c r="J149" i="18"/>
  <c r="J125" i="18"/>
  <c r="J90" i="18"/>
  <c r="J58" i="18"/>
  <c r="J23" i="18"/>
  <c r="J393" i="18"/>
  <c r="J370" i="18"/>
  <c r="J349" i="18"/>
  <c r="J330" i="18"/>
  <c r="J309" i="18"/>
  <c r="J290" i="18"/>
  <c r="J268" i="18"/>
  <c r="J247" i="18"/>
  <c r="J228" i="18"/>
  <c r="J207" i="18"/>
  <c r="J188" i="18"/>
  <c r="J165" i="18"/>
  <c r="J145" i="18"/>
  <c r="J122" i="18"/>
  <c r="J87" i="18"/>
  <c r="J55" i="18"/>
  <c r="J18" i="18"/>
  <c r="J322" i="18"/>
  <c r="J241" i="18"/>
  <c r="J157" i="18"/>
  <c r="J361" i="18"/>
  <c r="J258" i="18"/>
  <c r="J177" i="18"/>
  <c r="J399" i="18"/>
  <c r="J380" i="18"/>
  <c r="J357" i="18"/>
  <c r="J337" i="18"/>
  <c r="J317" i="18"/>
  <c r="J297" i="18"/>
  <c r="J277" i="18"/>
  <c r="J255" i="18"/>
  <c r="J234" i="18"/>
  <c r="J215" i="18"/>
  <c r="J194" i="18"/>
  <c r="J175" i="18"/>
  <c r="J153" i="18"/>
  <c r="J130" i="18"/>
  <c r="J101" i="18"/>
  <c r="J66" i="18"/>
  <c r="J34" i="18"/>
  <c r="J362" i="18"/>
  <c r="J303" i="18"/>
  <c r="J260" i="18"/>
  <c r="J178" i="18"/>
  <c r="J109" i="18"/>
  <c r="J39" i="18"/>
  <c r="J401" i="18"/>
  <c r="J341" i="18"/>
  <c r="J279" i="18"/>
  <c r="J217" i="18"/>
  <c r="J69" i="18"/>
  <c r="J396" i="18"/>
  <c r="J335" i="18"/>
  <c r="J293" i="18"/>
  <c r="J253" i="18"/>
  <c r="J233" i="18"/>
  <c r="J213" i="18"/>
  <c r="J191" i="18"/>
  <c r="J170" i="18"/>
  <c r="J151" i="18"/>
  <c r="J129" i="18"/>
  <c r="J98" i="18"/>
  <c r="J61" i="18"/>
  <c r="J14" i="18"/>
  <c r="J22" i="18"/>
  <c r="J30" i="18"/>
  <c r="J38" i="18"/>
  <c r="J46" i="18"/>
  <c r="J54" i="18"/>
  <c r="J62" i="18"/>
  <c r="J70" i="18"/>
  <c r="J78" i="18"/>
  <c r="J86" i="18"/>
  <c r="J94" i="18"/>
  <c r="J102" i="18"/>
  <c r="J110" i="18"/>
  <c r="J118" i="18"/>
  <c r="J126" i="18"/>
  <c r="J134" i="18"/>
  <c r="J142" i="18"/>
  <c r="J150" i="18"/>
  <c r="J158" i="18"/>
  <c r="J166" i="18"/>
  <c r="J174" i="18"/>
  <c r="J182" i="18"/>
  <c r="J190" i="18"/>
  <c r="J198" i="18"/>
  <c r="J206" i="18"/>
  <c r="J214" i="18"/>
  <c r="J222" i="18"/>
  <c r="J230" i="18"/>
  <c r="J238" i="18"/>
  <c r="J246" i="18"/>
  <c r="J254" i="18"/>
  <c r="J262" i="18"/>
  <c r="J270" i="18"/>
  <c r="J278" i="18"/>
  <c r="J286" i="18"/>
  <c r="J294" i="18"/>
  <c r="J302" i="18"/>
  <c r="J310" i="18"/>
  <c r="J318" i="18"/>
  <c r="J326" i="18"/>
  <c r="J334" i="18"/>
  <c r="J342" i="18"/>
  <c r="J350" i="18"/>
  <c r="J358" i="18"/>
  <c r="J366" i="18"/>
  <c r="J374" i="18"/>
  <c r="J382" i="18"/>
  <c r="J390" i="18"/>
  <c r="J398" i="18"/>
  <c r="J16" i="18"/>
  <c r="J24" i="18"/>
  <c r="J32" i="18"/>
  <c r="J40" i="18"/>
  <c r="J48" i="18"/>
  <c r="J56" i="18"/>
  <c r="J64" i="18"/>
  <c r="J72" i="18"/>
  <c r="J80" i="18"/>
  <c r="J88" i="18"/>
  <c r="J96" i="18"/>
  <c r="J104" i="18"/>
  <c r="J112" i="18"/>
  <c r="J120" i="18"/>
  <c r="J128" i="18"/>
  <c r="J136" i="18"/>
  <c r="J144" i="18"/>
  <c r="J152" i="18"/>
  <c r="J160" i="18"/>
  <c r="J168" i="18"/>
  <c r="J176" i="18"/>
  <c r="J184" i="18"/>
  <c r="J192" i="18"/>
  <c r="J200" i="18"/>
  <c r="J208" i="18"/>
  <c r="J216" i="18"/>
  <c r="J224" i="18"/>
  <c r="J232" i="18"/>
  <c r="J240" i="18"/>
  <c r="J248" i="18"/>
  <c r="J256" i="18"/>
  <c r="J264" i="18"/>
  <c r="J272" i="18"/>
  <c r="J280" i="18"/>
  <c r="J288" i="18"/>
  <c r="J296" i="18"/>
  <c r="J304" i="18"/>
  <c r="J312" i="18"/>
  <c r="J320" i="18"/>
  <c r="J328" i="18"/>
  <c r="J336" i="18"/>
  <c r="J344" i="18"/>
  <c r="J352" i="18"/>
  <c r="J360" i="18"/>
  <c r="J368" i="18"/>
  <c r="J376" i="18"/>
  <c r="J384" i="18"/>
  <c r="J392" i="18"/>
  <c r="J400" i="18"/>
  <c r="J17" i="18"/>
  <c r="J25" i="18"/>
  <c r="J33" i="18"/>
  <c r="J41" i="18"/>
  <c r="J49" i="18"/>
  <c r="J57" i="18"/>
  <c r="J65" i="18"/>
  <c r="J73" i="18"/>
  <c r="J81" i="18"/>
  <c r="J89" i="18"/>
  <c r="J97" i="18"/>
  <c r="J105" i="18"/>
  <c r="J113" i="18"/>
  <c r="J121" i="18"/>
  <c r="J11" i="18"/>
  <c r="J19" i="18"/>
  <c r="J27" i="18"/>
  <c r="J35" i="18"/>
  <c r="J43" i="18"/>
  <c r="J51" i="18"/>
  <c r="J59" i="18"/>
  <c r="J67" i="18"/>
  <c r="J75" i="18"/>
  <c r="J83" i="18"/>
  <c r="J91" i="18"/>
  <c r="J99" i="18"/>
  <c r="J107" i="18"/>
  <c r="J115" i="18"/>
  <c r="J123" i="18"/>
  <c r="J131" i="18"/>
  <c r="J139" i="18"/>
  <c r="J147" i="18"/>
  <c r="J155" i="18"/>
  <c r="J163" i="18"/>
  <c r="J171" i="18"/>
  <c r="J179" i="18"/>
  <c r="J187" i="18"/>
  <c r="J195" i="18"/>
  <c r="J203" i="18"/>
  <c r="J211" i="18"/>
  <c r="J219" i="18"/>
  <c r="J227" i="18"/>
  <c r="J235" i="18"/>
  <c r="J243" i="18"/>
  <c r="J251" i="18"/>
  <c r="J259" i="18"/>
  <c r="J267" i="18"/>
  <c r="J275" i="18"/>
  <c r="J283" i="18"/>
  <c r="J291" i="18"/>
  <c r="J299" i="18"/>
  <c r="J307" i="18"/>
  <c r="J315" i="18"/>
  <c r="J323" i="18"/>
  <c r="J331" i="18"/>
  <c r="J339" i="18"/>
  <c r="J347" i="18"/>
  <c r="J355" i="18"/>
  <c r="J363" i="18"/>
  <c r="J371" i="18"/>
  <c r="J379" i="18"/>
  <c r="J387" i="18"/>
  <c r="J395" i="18"/>
  <c r="J403" i="18"/>
  <c r="J12" i="18"/>
  <c r="J20" i="18"/>
  <c r="J28" i="18"/>
  <c r="J36" i="18"/>
  <c r="J44" i="18"/>
  <c r="J52" i="18"/>
  <c r="J60" i="18"/>
  <c r="J68" i="18"/>
  <c r="J76" i="18"/>
  <c r="J84" i="18"/>
  <c r="J92" i="18"/>
  <c r="J100" i="18"/>
  <c r="J108" i="18"/>
  <c r="J116" i="18"/>
  <c r="J124" i="18"/>
  <c r="J132" i="18"/>
  <c r="J404" i="18"/>
  <c r="J391" i="18"/>
  <c r="J378" i="18"/>
  <c r="J365" i="18"/>
  <c r="J353" i="18"/>
  <c r="J340" i="18"/>
  <c r="J327" i="18"/>
  <c r="J314" i="18"/>
  <c r="J301" i="18"/>
  <c r="J289" i="18"/>
  <c r="J276" i="18"/>
  <c r="J263" i="18"/>
  <c r="J250" i="18"/>
  <c r="J237" i="18"/>
  <c r="J225" i="18"/>
  <c r="J212" i="18"/>
  <c r="J199" i="18"/>
  <c r="J186" i="18"/>
  <c r="J173" i="18"/>
  <c r="J161" i="18"/>
  <c r="J148" i="18"/>
  <c r="J135" i="18"/>
  <c r="J117" i="18"/>
  <c r="J95" i="18"/>
  <c r="J74" i="18"/>
  <c r="J53" i="18"/>
  <c r="J31" i="18"/>
  <c r="J10" i="18"/>
  <c r="J402" i="18"/>
  <c r="J389" i="18"/>
  <c r="J377" i="18"/>
  <c r="J364" i="18"/>
  <c r="J351" i="18"/>
  <c r="J338" i="18"/>
  <c r="J325" i="18"/>
  <c r="J313" i="18"/>
  <c r="J300" i="18"/>
  <c r="J287" i="18"/>
  <c r="J274" i="18"/>
  <c r="J261" i="18"/>
  <c r="J249" i="18"/>
  <c r="J236" i="18"/>
  <c r="J223" i="18"/>
  <c r="J210" i="18"/>
  <c r="J197" i="18"/>
  <c r="J185" i="18"/>
  <c r="J172" i="18"/>
  <c r="J159" i="18"/>
  <c r="J146" i="18"/>
  <c r="J133" i="18"/>
  <c r="J114" i="18"/>
  <c r="J93" i="18"/>
  <c r="J71" i="18"/>
  <c r="J50" i="18"/>
  <c r="J29" i="18"/>
  <c r="J397" i="18"/>
  <c r="J385" i="18"/>
  <c r="J372" i="18"/>
  <c r="J359" i="18"/>
  <c r="J346" i="18"/>
  <c r="J333" i="18"/>
  <c r="J321" i="18"/>
  <c r="J308" i="18"/>
  <c r="J295" i="18"/>
  <c r="J282" i="18"/>
  <c r="J269" i="18"/>
  <c r="J257" i="18"/>
  <c r="J244" i="18"/>
  <c r="J231" i="18"/>
  <c r="J218" i="18"/>
  <c r="J205" i="18"/>
  <c r="J193" i="18"/>
  <c r="J180" i="18"/>
  <c r="J167" i="18"/>
  <c r="J154" i="18"/>
  <c r="J141" i="18"/>
  <c r="J127" i="18"/>
  <c r="J106" i="18"/>
  <c r="J85" i="18"/>
  <c r="J63" i="18"/>
  <c r="J42" i="18"/>
  <c r="J21" i="18"/>
  <c r="B45" i="18"/>
  <c r="B46" i="18"/>
  <c r="B47" i="18" s="1"/>
  <c r="B39" i="18"/>
  <c r="B37" i="18" s="1"/>
  <c r="B36" i="18" s="1"/>
  <c r="B38" i="18" s="1"/>
  <c r="B31" i="18" s="1"/>
  <c r="B52" i="18"/>
  <c r="L15" i="18" l="1"/>
  <c r="L404" i="18"/>
  <c r="L5" i="18"/>
  <c r="B55" i="18"/>
  <c r="B56" i="18"/>
  <c r="B53" i="18"/>
  <c r="B54" i="18"/>
  <c r="L331" i="18"/>
  <c r="B48" i="18"/>
  <c r="B44" i="18" s="1"/>
  <c r="L114" i="18"/>
  <c r="L122" i="18"/>
  <c r="L205" i="18"/>
  <c r="L173" i="18"/>
  <c r="L92" i="18"/>
  <c r="L69" i="18"/>
  <c r="L147" i="18"/>
  <c r="L178" i="18"/>
  <c r="L154" i="18"/>
  <c r="L363" i="18"/>
  <c r="L281" i="18"/>
  <c r="L390" i="18"/>
  <c r="L131" i="18"/>
  <c r="L77" i="18"/>
  <c r="L88" i="18"/>
  <c r="L136" i="18"/>
  <c r="L188" i="18"/>
  <c r="L256" i="18"/>
  <c r="L261" i="18"/>
  <c r="L396" i="18"/>
  <c r="L66" i="18"/>
  <c r="L108" i="18"/>
  <c r="L402" i="18"/>
  <c r="L64" i="18"/>
  <c r="L72" i="18"/>
  <c r="L123" i="18"/>
  <c r="L142" i="18"/>
  <c r="L159" i="18"/>
  <c r="L168" i="18"/>
  <c r="L174" i="18"/>
  <c r="L244" i="18"/>
  <c r="L253" i="18"/>
  <c r="L258" i="18"/>
  <c r="L327" i="18"/>
  <c r="L96" i="18"/>
  <c r="L111" i="18"/>
  <c r="L126" i="18"/>
  <c r="L145" i="18"/>
  <c r="L179" i="18"/>
  <c r="L208" i="18"/>
  <c r="L229" i="18"/>
  <c r="L289" i="18"/>
  <c r="L118" i="18"/>
  <c r="L130" i="18"/>
  <c r="L132" i="18"/>
  <c r="L150" i="18"/>
  <c r="L153" i="18"/>
  <c r="L162" i="18"/>
  <c r="L177" i="18"/>
  <c r="L224" i="18"/>
  <c r="L227" i="18"/>
  <c r="L228" i="18"/>
  <c r="L257" i="18"/>
  <c r="L269" i="18"/>
  <c r="L294" i="18"/>
  <c r="L298" i="18"/>
  <c r="L312" i="18"/>
  <c r="L341" i="18"/>
  <c r="L60" i="18"/>
  <c r="L95" i="18"/>
  <c r="L143" i="18"/>
  <c r="L250" i="18"/>
  <c r="L282" i="18"/>
  <c r="L292" i="18"/>
  <c r="L301" i="18"/>
  <c r="L308" i="18"/>
  <c r="L310" i="18"/>
  <c r="L336" i="18"/>
  <c r="L367" i="18"/>
  <c r="L376" i="18"/>
  <c r="L397" i="18"/>
  <c r="L314" i="18"/>
  <c r="L321" i="18"/>
  <c r="L351" i="18"/>
  <c r="L365" i="18"/>
  <c r="L70" i="18"/>
  <c r="L76" i="18"/>
  <c r="L98" i="18"/>
  <c r="L135" i="18"/>
  <c r="L192" i="18"/>
  <c r="L271" i="18"/>
  <c r="L285" i="18"/>
  <c r="L296" i="18"/>
  <c r="L303" i="18"/>
  <c r="L89" i="18"/>
  <c r="L220" i="18"/>
  <c r="L317" i="18"/>
  <c r="L337" i="18"/>
  <c r="L369" i="18"/>
  <c r="L385" i="18"/>
  <c r="L185" i="18"/>
  <c r="L273" i="18"/>
  <c r="L352" i="18"/>
  <c r="L368" i="18"/>
  <c r="L373" i="18"/>
  <c r="L57" i="18"/>
  <c r="L146" i="18"/>
  <c r="L212" i="18"/>
  <c r="L240" i="18"/>
  <c r="L357" i="18"/>
  <c r="L388" i="18"/>
  <c r="L401" i="18"/>
  <c r="L82" i="18"/>
  <c r="L360" i="18"/>
  <c r="L346" i="18"/>
  <c r="L383" i="18"/>
  <c r="L87" i="18"/>
  <c r="L103" i="18"/>
  <c r="L138" i="18"/>
  <c r="L235" i="18"/>
  <c r="L378" i="18"/>
  <c r="L389" i="18"/>
  <c r="L68" i="18"/>
  <c r="L191" i="18"/>
  <c r="L392" i="18"/>
  <c r="L266" i="18"/>
  <c r="L335" i="18"/>
  <c r="L152" i="18"/>
  <c r="L175" i="18"/>
  <c r="L211" i="18"/>
  <c r="L305" i="18"/>
  <c r="L333" i="18"/>
  <c r="L362" i="18"/>
  <c r="L400" i="18"/>
  <c r="L200" i="18"/>
  <c r="L255" i="18"/>
  <c r="L264" i="18"/>
  <c r="L372" i="18"/>
  <c r="L384" i="18"/>
  <c r="L381" i="18"/>
  <c r="L204" i="18"/>
  <c r="L324" i="18"/>
  <c r="L287" i="18"/>
  <c r="L399" i="18"/>
  <c r="L201" i="18"/>
  <c r="L233" i="18"/>
  <c r="L270" i="18"/>
  <c r="L190" i="18"/>
  <c r="L359" i="18"/>
  <c r="L349" i="18"/>
  <c r="L237" i="18"/>
  <c r="L165" i="18"/>
  <c r="L78" i="18"/>
  <c r="L284" i="18"/>
  <c r="L323" i="18"/>
  <c r="L189" i="18"/>
  <c r="L313" i="18"/>
  <c r="L56" i="18"/>
  <c r="L196" i="18"/>
  <c r="L213" i="18"/>
  <c r="L133" i="18"/>
  <c r="L380" i="18"/>
  <c r="L172" i="18"/>
  <c r="L247" i="18"/>
  <c r="L355" i="18"/>
  <c r="L344" i="18"/>
  <c r="L127" i="18"/>
  <c r="L221" i="18"/>
  <c r="L134" i="18"/>
  <c r="L73" i="18"/>
  <c r="L277" i="18"/>
  <c r="L203" i="18"/>
  <c r="L283" i="18"/>
  <c r="L226" i="18"/>
  <c r="L129" i="18"/>
  <c r="L151" i="18"/>
  <c r="L97" i="18"/>
  <c r="L302" i="18"/>
  <c r="L371" i="18"/>
  <c r="L158" i="18"/>
  <c r="L149" i="18"/>
  <c r="L262" i="18"/>
  <c r="L394" i="18"/>
  <c r="L79" i="18"/>
  <c r="L115" i="18"/>
  <c r="L180" i="18"/>
  <c r="L374" i="18"/>
  <c r="L236" i="18"/>
  <c r="L166" i="18"/>
  <c r="L339" i="18"/>
  <c r="L318" i="18"/>
  <c r="L219" i="18"/>
  <c r="L113" i="18"/>
  <c r="L71" i="18"/>
  <c r="L275" i="18"/>
  <c r="L156" i="18"/>
  <c r="L276" i="18"/>
  <c r="L202" i="18"/>
  <c r="L112" i="18"/>
  <c r="L259" i="18"/>
  <c r="L375" i="18"/>
  <c r="L195" i="18"/>
  <c r="L325" i="18"/>
  <c r="L398" i="18"/>
  <c r="L343" i="18"/>
  <c r="L307" i="18"/>
  <c r="L291" i="18"/>
  <c r="L121" i="18"/>
  <c r="L297" i="18"/>
  <c r="L209" i="18"/>
  <c r="L387" i="18"/>
  <c r="L254" i="18"/>
  <c r="L85" i="18"/>
  <c r="L300" i="18"/>
  <c r="L242" i="18"/>
  <c r="L239" i="18"/>
  <c r="L164" i="18"/>
  <c r="L290" i="18"/>
  <c r="L141" i="18"/>
  <c r="L225" i="18"/>
  <c r="L109" i="18"/>
  <c r="L299" i="18"/>
  <c r="L194" i="18"/>
  <c r="L63" i="18"/>
  <c r="L358" i="18"/>
  <c r="L65" i="18"/>
  <c r="L167" i="18"/>
  <c r="L161" i="18"/>
  <c r="L403" i="18"/>
  <c r="L267" i="18"/>
  <c r="L94" i="18"/>
  <c r="L169" i="18"/>
  <c r="L120" i="18"/>
  <c r="L101" i="18"/>
  <c r="L268" i="18"/>
  <c r="L105" i="18"/>
  <c r="L193" i="18"/>
  <c r="L55" i="18"/>
  <c r="L340" i="18"/>
  <c r="L309" i="18"/>
  <c r="L243" i="18"/>
  <c r="L366" i="18"/>
  <c r="L117" i="18"/>
  <c r="L322" i="18"/>
  <c r="L160" i="18"/>
  <c r="L61" i="18"/>
  <c r="L93" i="18"/>
  <c r="L187" i="18"/>
  <c r="L183" i="18"/>
  <c r="L163" i="18"/>
  <c r="L382" i="18"/>
  <c r="L353" i="18"/>
  <c r="L350" i="18"/>
  <c r="L198" i="18"/>
  <c r="L364" i="18"/>
  <c r="L214" i="18"/>
  <c r="L391" i="18"/>
  <c r="L265" i="18"/>
  <c r="L245" i="18"/>
  <c r="L251" i="18"/>
  <c r="L67" i="18"/>
  <c r="L329" i="18"/>
  <c r="L316" i="18"/>
  <c r="L75" i="18"/>
  <c r="L206" i="18"/>
  <c r="L354" i="18"/>
  <c r="L252" i="18"/>
  <c r="L80" i="18"/>
  <c r="L216" i="18"/>
  <c r="L234" i="18"/>
  <c r="L84" i="18"/>
  <c r="L280" i="18"/>
  <c r="L326" i="18"/>
  <c r="L170" i="18"/>
  <c r="L286" i="18"/>
  <c r="L128" i="18"/>
  <c r="L184" i="18"/>
  <c r="L288" i="18"/>
  <c r="L110" i="18"/>
  <c r="L293" i="18"/>
  <c r="L393" i="18"/>
  <c r="L217" i="18"/>
  <c r="L295" i="18"/>
  <c r="L100" i="18"/>
  <c r="L91" i="18"/>
  <c r="L246" i="18"/>
  <c r="L249" i="18"/>
  <c r="L104" i="18"/>
  <c r="L119" i="18"/>
  <c r="L386" i="18"/>
  <c r="L348" i="18"/>
  <c r="L311" i="18"/>
  <c r="L182" i="18"/>
  <c r="L315" i="18"/>
  <c r="L59" i="18"/>
  <c r="L330" i="18"/>
  <c r="L377" i="18"/>
  <c r="L102" i="18"/>
  <c r="L74" i="18"/>
  <c r="L140" i="18"/>
  <c r="L304" i="18"/>
  <c r="L62" i="18"/>
  <c r="L106" i="18"/>
  <c r="L155" i="18"/>
  <c r="L125" i="18"/>
  <c r="L218" i="18"/>
  <c r="L210" i="18"/>
  <c r="L238" i="18"/>
  <c r="L181" i="18"/>
  <c r="L356" i="18"/>
  <c r="L157" i="18"/>
  <c r="L338" i="18"/>
  <c r="L124" i="18"/>
  <c r="L81" i="18"/>
  <c r="L222" i="18"/>
  <c r="L319" i="18"/>
  <c r="L361" i="18"/>
  <c r="L186" i="18"/>
  <c r="L278" i="18"/>
  <c r="L274" i="18"/>
  <c r="L58" i="18"/>
  <c r="L197" i="18"/>
  <c r="L199" i="18"/>
  <c r="L272" i="18"/>
  <c r="L207" i="18"/>
  <c r="L370" i="18"/>
  <c r="L342" i="18"/>
  <c r="L171" i="18"/>
  <c r="L86" i="18"/>
  <c r="L90" i="18"/>
  <c r="L137" i="18"/>
  <c r="L215" i="18"/>
  <c r="L139" i="18"/>
  <c r="L116" i="18"/>
  <c r="L223" i="18"/>
  <c r="L231" i="18"/>
  <c r="L263" i="18"/>
  <c r="L232" i="18"/>
  <c r="L345" i="18"/>
  <c r="L99" i="18"/>
  <c r="L176" i="18"/>
  <c r="L248" i="18"/>
  <c r="L328" i="18"/>
  <c r="L107" i="18"/>
  <c r="L83" i="18"/>
  <c r="L260" i="18"/>
  <c r="L347" i="18"/>
  <c r="L144" i="18"/>
  <c r="L241" i="18"/>
  <c r="L306" i="18"/>
  <c r="L379" i="18"/>
  <c r="L279" i="18"/>
  <c r="L320" i="18"/>
  <c r="L395" i="18"/>
  <c r="L148" i="18"/>
  <c r="L332" i="18"/>
  <c r="L334" i="18"/>
  <c r="L230" i="18"/>
  <c r="L7" i="18"/>
  <c r="L6" i="18"/>
  <c r="L44" i="18"/>
  <c r="L12" i="18"/>
  <c r="L35" i="18"/>
  <c r="L28" i="18"/>
  <c r="L20" i="18"/>
  <c r="L24" i="18"/>
  <c r="L21" i="18"/>
  <c r="L22" i="18"/>
  <c r="L34" i="18"/>
  <c r="L37" i="18"/>
  <c r="L25" i="18"/>
  <c r="L42" i="18"/>
  <c r="L39" i="18"/>
  <c r="L14" i="18"/>
  <c r="L23" i="18"/>
  <c r="L47" i="18"/>
  <c r="L10" i="18"/>
  <c r="L45" i="18"/>
  <c r="L40" i="18"/>
  <c r="L38" i="18"/>
  <c r="L48" i="18"/>
  <c r="L18" i="18"/>
  <c r="L52" i="18"/>
  <c r="L41" i="18"/>
  <c r="L53" i="18"/>
  <c r="L49" i="18"/>
  <c r="L26" i="18"/>
  <c r="L50" i="18"/>
  <c r="L51" i="18"/>
  <c r="L31" i="18"/>
  <c r="L8" i="18"/>
  <c r="L29" i="18"/>
  <c r="L13" i="18"/>
  <c r="L27" i="18"/>
  <c r="L19" i="18"/>
  <c r="L46" i="18"/>
  <c r="L16" i="18"/>
  <c r="L36" i="18"/>
  <c r="L11" i="18"/>
  <c r="L32" i="18"/>
  <c r="L9" i="18"/>
  <c r="L43" i="18"/>
  <c r="L33" i="18"/>
  <c r="L30" i="18"/>
  <c r="L17" i="18"/>
  <c r="L54" i="18"/>
  <c r="M5" i="18" l="1"/>
  <c r="M14" i="18"/>
  <c r="M75" i="18"/>
  <c r="N75" i="18" s="1"/>
  <c r="O75" i="18" s="1"/>
  <c r="M77" i="18"/>
  <c r="N77" i="18" s="1"/>
  <c r="O77" i="18" s="1"/>
  <c r="M82" i="18"/>
  <c r="N82" i="18" s="1"/>
  <c r="O82" i="18" s="1"/>
  <c r="M84" i="18"/>
  <c r="N84" i="18" s="1"/>
  <c r="O84" i="18" s="1"/>
  <c r="M94" i="18"/>
  <c r="N94" i="18" s="1"/>
  <c r="O94" i="18" s="1"/>
  <c r="M101" i="18"/>
  <c r="N101" i="18" s="1"/>
  <c r="O101" i="18" s="1"/>
  <c r="M125" i="18"/>
  <c r="N125" i="18" s="1"/>
  <c r="O125" i="18" s="1"/>
  <c r="M138" i="18"/>
  <c r="N138" i="18" s="1"/>
  <c r="O138" i="18" s="1"/>
  <c r="M149" i="18"/>
  <c r="N149" i="18" s="1"/>
  <c r="O149" i="18" s="1"/>
  <c r="M155" i="18"/>
  <c r="N155" i="18" s="1"/>
  <c r="O155" i="18" s="1"/>
  <c r="M215" i="18"/>
  <c r="N215" i="18" s="1"/>
  <c r="O215" i="18" s="1"/>
  <c r="M223" i="18"/>
  <c r="N223" i="18" s="1"/>
  <c r="O223" i="18" s="1"/>
  <c r="M231" i="18"/>
  <c r="N231" i="18" s="1"/>
  <c r="O231" i="18" s="1"/>
  <c r="M248" i="18"/>
  <c r="N248" i="18" s="1"/>
  <c r="O248" i="18" s="1"/>
  <c r="M273" i="18"/>
  <c r="N273" i="18" s="1"/>
  <c r="O273" i="18" s="1"/>
  <c r="M285" i="18"/>
  <c r="N285" i="18" s="1"/>
  <c r="O285" i="18" s="1"/>
  <c r="M291" i="18"/>
  <c r="N291" i="18" s="1"/>
  <c r="O291" i="18" s="1"/>
  <c r="M299" i="18"/>
  <c r="N299" i="18" s="1"/>
  <c r="O299" i="18" s="1"/>
  <c r="M303" i="18"/>
  <c r="N303" i="18" s="1"/>
  <c r="O303" i="18" s="1"/>
  <c r="M309" i="18"/>
  <c r="N309" i="18" s="1"/>
  <c r="O309" i="18" s="1"/>
  <c r="M316" i="18"/>
  <c r="N316" i="18" s="1"/>
  <c r="O316" i="18" s="1"/>
  <c r="M55" i="18"/>
  <c r="N55" i="18" s="1"/>
  <c r="O55" i="18" s="1"/>
  <c r="M59" i="18"/>
  <c r="N59" i="18" s="1"/>
  <c r="O59" i="18" s="1"/>
  <c r="M87" i="18"/>
  <c r="N87" i="18" s="1"/>
  <c r="O87" i="18" s="1"/>
  <c r="M115" i="18"/>
  <c r="N115" i="18" s="1"/>
  <c r="O115" i="18" s="1"/>
  <c r="M120" i="18"/>
  <c r="N120" i="18" s="1"/>
  <c r="O120" i="18" s="1"/>
  <c r="M135" i="18"/>
  <c r="N135" i="18" s="1"/>
  <c r="O135" i="18" s="1"/>
  <c r="M139" i="18"/>
  <c r="N139" i="18" s="1"/>
  <c r="O139" i="18" s="1"/>
  <c r="M151" i="18"/>
  <c r="N151" i="18" s="1"/>
  <c r="O151" i="18" s="1"/>
  <c r="M189" i="18"/>
  <c r="N189" i="18" s="1"/>
  <c r="O189" i="18" s="1"/>
  <c r="M191" i="18"/>
  <c r="N191" i="18" s="1"/>
  <c r="O191" i="18" s="1"/>
  <c r="M259" i="18"/>
  <c r="N259" i="18" s="1"/>
  <c r="O259" i="18" s="1"/>
  <c r="M267" i="18"/>
  <c r="N267" i="18" s="1"/>
  <c r="O267" i="18" s="1"/>
  <c r="M271" i="18"/>
  <c r="N271" i="18" s="1"/>
  <c r="O271" i="18" s="1"/>
  <c r="M301" i="18"/>
  <c r="N301" i="18" s="1"/>
  <c r="O301" i="18" s="1"/>
  <c r="M307" i="18"/>
  <c r="N307" i="18" s="1"/>
  <c r="O307" i="18" s="1"/>
  <c r="M308" i="18"/>
  <c r="N308" i="18" s="1"/>
  <c r="O308" i="18" s="1"/>
  <c r="M325" i="18"/>
  <c r="N325" i="18" s="1"/>
  <c r="O325" i="18" s="1"/>
  <c r="M328" i="18"/>
  <c r="N328" i="18" s="1"/>
  <c r="O328" i="18" s="1"/>
  <c r="M331" i="18"/>
  <c r="N331" i="18" s="1"/>
  <c r="O331" i="18" s="1"/>
  <c r="M336" i="18"/>
  <c r="N336" i="18" s="1"/>
  <c r="O336" i="18" s="1"/>
  <c r="M105" i="18"/>
  <c r="N105" i="18" s="1"/>
  <c r="O105" i="18" s="1"/>
  <c r="M111" i="18"/>
  <c r="N111" i="18" s="1"/>
  <c r="O111" i="18" s="1"/>
  <c r="M145" i="18"/>
  <c r="N145" i="18" s="1"/>
  <c r="O145" i="18" s="1"/>
  <c r="M203" i="18"/>
  <c r="N203" i="18" s="1"/>
  <c r="O203" i="18" s="1"/>
  <c r="M208" i="18"/>
  <c r="N208" i="18" s="1"/>
  <c r="O208" i="18" s="1"/>
  <c r="M216" i="18"/>
  <c r="N216" i="18" s="1"/>
  <c r="O216" i="18" s="1"/>
  <c r="M275" i="18"/>
  <c r="N275" i="18" s="1"/>
  <c r="O275" i="18" s="1"/>
  <c r="M277" i="18"/>
  <c r="N277" i="18" s="1"/>
  <c r="O277" i="18" s="1"/>
  <c r="M284" i="18"/>
  <c r="N284" i="18" s="1"/>
  <c r="O284" i="18" s="1"/>
  <c r="M289" i="18"/>
  <c r="N289" i="18" s="1"/>
  <c r="O289" i="18" s="1"/>
  <c r="M300" i="18"/>
  <c r="N300" i="18" s="1"/>
  <c r="O300" i="18" s="1"/>
  <c r="M320" i="18"/>
  <c r="N320" i="18" s="1"/>
  <c r="O320" i="18" s="1"/>
  <c r="M338" i="18"/>
  <c r="N338" i="18" s="1"/>
  <c r="O338" i="18" s="1"/>
  <c r="M133" i="18"/>
  <c r="N133" i="18" s="1"/>
  <c r="O133" i="18" s="1"/>
  <c r="M146" i="18"/>
  <c r="N146" i="18" s="1"/>
  <c r="O146" i="18" s="1"/>
  <c r="M211" i="18"/>
  <c r="N211" i="18" s="1"/>
  <c r="O211" i="18" s="1"/>
  <c r="M252" i="18"/>
  <c r="N252" i="18" s="1"/>
  <c r="O252" i="18" s="1"/>
  <c r="M261" i="18"/>
  <c r="N261" i="18" s="1"/>
  <c r="O261" i="18" s="1"/>
  <c r="M323" i="18"/>
  <c r="N323" i="18" s="1"/>
  <c r="O323" i="18" s="1"/>
  <c r="M346" i="18"/>
  <c r="N346" i="18" s="1"/>
  <c r="O346" i="18" s="1"/>
  <c r="M357" i="18"/>
  <c r="N357" i="18" s="1"/>
  <c r="O357" i="18" s="1"/>
  <c r="M358" i="18"/>
  <c r="N358" i="18" s="1"/>
  <c r="O358" i="18" s="1"/>
  <c r="M381" i="18"/>
  <c r="N381" i="18" s="1"/>
  <c r="O381" i="18" s="1"/>
  <c r="M384" i="18"/>
  <c r="N384" i="18" s="1"/>
  <c r="O384" i="18" s="1"/>
  <c r="M367" i="18"/>
  <c r="N367" i="18" s="1"/>
  <c r="O367" i="18" s="1"/>
  <c r="M376" i="18"/>
  <c r="N376" i="18" s="1"/>
  <c r="O376" i="18" s="1"/>
  <c r="M387" i="18"/>
  <c r="N387" i="18" s="1"/>
  <c r="O387" i="18" s="1"/>
  <c r="M60" i="18"/>
  <c r="N60" i="18" s="1"/>
  <c r="O60" i="18" s="1"/>
  <c r="M95" i="18"/>
  <c r="N95" i="18" s="1"/>
  <c r="O95" i="18" s="1"/>
  <c r="M123" i="18"/>
  <c r="N123" i="18" s="1"/>
  <c r="O123" i="18" s="1"/>
  <c r="M127" i="18"/>
  <c r="N127" i="18" s="1"/>
  <c r="O127" i="18" s="1"/>
  <c r="M143" i="18"/>
  <c r="N143" i="18" s="1"/>
  <c r="O143" i="18" s="1"/>
  <c r="M159" i="18"/>
  <c r="N159" i="18" s="1"/>
  <c r="O159" i="18" s="1"/>
  <c r="M162" i="18"/>
  <c r="N162" i="18" s="1"/>
  <c r="O162" i="18" s="1"/>
  <c r="M178" i="18"/>
  <c r="N178" i="18" s="1"/>
  <c r="O178" i="18" s="1"/>
  <c r="M234" i="18"/>
  <c r="N234" i="18" s="1"/>
  <c r="O234" i="18" s="1"/>
  <c r="M239" i="18"/>
  <c r="N239" i="18" s="1"/>
  <c r="O239" i="18" s="1"/>
  <c r="M250" i="18"/>
  <c r="N250" i="18" s="1"/>
  <c r="O250" i="18" s="1"/>
  <c r="M268" i="18"/>
  <c r="N268" i="18" s="1"/>
  <c r="O268" i="18" s="1"/>
  <c r="M282" i="18"/>
  <c r="N282" i="18" s="1"/>
  <c r="O282" i="18" s="1"/>
  <c r="M344" i="18"/>
  <c r="N344" i="18" s="1"/>
  <c r="O344" i="18" s="1"/>
  <c r="M57" i="18"/>
  <c r="N57" i="18" s="1"/>
  <c r="O57" i="18" s="1"/>
  <c r="M73" i="18"/>
  <c r="N73" i="18" s="1"/>
  <c r="O73" i="18" s="1"/>
  <c r="M79" i="18"/>
  <c r="N79" i="18" s="1"/>
  <c r="O79" i="18" s="1"/>
  <c r="M117" i="18"/>
  <c r="N117" i="18" s="1"/>
  <c r="O117" i="18" s="1"/>
  <c r="M175" i="18"/>
  <c r="N175" i="18" s="1"/>
  <c r="O175" i="18" s="1"/>
  <c r="M243" i="18"/>
  <c r="N243" i="18" s="1"/>
  <c r="O243" i="18" s="1"/>
  <c r="M266" i="18"/>
  <c r="N266" i="18" s="1"/>
  <c r="O266" i="18" s="1"/>
  <c r="M293" i="18"/>
  <c r="N293" i="18" s="1"/>
  <c r="O293" i="18" s="1"/>
  <c r="M342" i="18"/>
  <c r="N342" i="18" s="1"/>
  <c r="O342" i="18" s="1"/>
  <c r="M350" i="18"/>
  <c r="N350" i="18" s="1"/>
  <c r="O350" i="18" s="1"/>
  <c r="M383" i="18"/>
  <c r="N383" i="18" s="1"/>
  <c r="O383" i="18" s="1"/>
  <c r="M394" i="18"/>
  <c r="N394" i="18" s="1"/>
  <c r="O394" i="18" s="1"/>
  <c r="M398" i="18"/>
  <c r="N398" i="18" s="1"/>
  <c r="O398" i="18" s="1"/>
  <c r="M68" i="18"/>
  <c r="N68" i="18" s="1"/>
  <c r="O68" i="18" s="1"/>
  <c r="M129" i="18"/>
  <c r="N129" i="18" s="1"/>
  <c r="O129" i="18" s="1"/>
  <c r="M132" i="18"/>
  <c r="N132" i="18" s="1"/>
  <c r="O132" i="18" s="1"/>
  <c r="M142" i="18"/>
  <c r="N142" i="18" s="1"/>
  <c r="O142" i="18" s="1"/>
  <c r="M148" i="18"/>
  <c r="N148" i="18" s="1"/>
  <c r="O148" i="18" s="1"/>
  <c r="M193" i="18"/>
  <c r="N193" i="18" s="1"/>
  <c r="O193" i="18" s="1"/>
  <c r="M200" i="18"/>
  <c r="N200" i="18" s="1"/>
  <c r="O200" i="18" s="1"/>
  <c r="M225" i="18"/>
  <c r="N225" i="18" s="1"/>
  <c r="O225" i="18" s="1"/>
  <c r="M235" i="18"/>
  <c r="N235" i="18" s="1"/>
  <c r="O235" i="18" s="1"/>
  <c r="M240" i="18"/>
  <c r="N240" i="18" s="1"/>
  <c r="O240" i="18" s="1"/>
  <c r="M251" i="18"/>
  <c r="N251" i="18" s="1"/>
  <c r="O251" i="18" s="1"/>
  <c r="M260" i="18"/>
  <c r="N260" i="18" s="1"/>
  <c r="O260" i="18" s="1"/>
  <c r="M298" i="18"/>
  <c r="N298" i="18" s="1"/>
  <c r="O298" i="18" s="1"/>
  <c r="M319" i="18"/>
  <c r="N319" i="18" s="1"/>
  <c r="O319" i="18" s="1"/>
  <c r="M324" i="18"/>
  <c r="N324" i="18" s="1"/>
  <c r="O324" i="18" s="1"/>
  <c r="M335" i="18"/>
  <c r="N335" i="18" s="1"/>
  <c r="O335" i="18" s="1"/>
  <c r="M366" i="18"/>
  <c r="N366" i="18" s="1"/>
  <c r="O366" i="18" s="1"/>
  <c r="M375" i="18"/>
  <c r="N375" i="18" s="1"/>
  <c r="O375" i="18" s="1"/>
  <c r="M382" i="18"/>
  <c r="N382" i="18" s="1"/>
  <c r="O382" i="18" s="1"/>
  <c r="M65" i="18"/>
  <c r="N65" i="18" s="1"/>
  <c r="O65" i="18" s="1"/>
  <c r="M98" i="18"/>
  <c r="N98" i="18" s="1"/>
  <c r="O98" i="18" s="1"/>
  <c r="M110" i="18"/>
  <c r="N110" i="18" s="1"/>
  <c r="O110" i="18" s="1"/>
  <c r="M153" i="18"/>
  <c r="N153" i="18" s="1"/>
  <c r="O153" i="18" s="1"/>
  <c r="M166" i="18"/>
  <c r="N166" i="18" s="1"/>
  <c r="O166" i="18" s="1"/>
  <c r="M177" i="18"/>
  <c r="N177" i="18" s="1"/>
  <c r="O177" i="18" s="1"/>
  <c r="M227" i="18"/>
  <c r="N227" i="18" s="1"/>
  <c r="O227" i="18" s="1"/>
  <c r="M230" i="18"/>
  <c r="N230" i="18" s="1"/>
  <c r="O230" i="18" s="1"/>
  <c r="M253" i="18"/>
  <c r="N253" i="18" s="1"/>
  <c r="O253" i="18" s="1"/>
  <c r="M351" i="18"/>
  <c r="N351" i="18" s="1"/>
  <c r="O351" i="18" s="1"/>
  <c r="M380" i="18"/>
  <c r="N380" i="18" s="1"/>
  <c r="O380" i="18" s="1"/>
  <c r="M71" i="18"/>
  <c r="N71" i="18" s="1"/>
  <c r="O71" i="18" s="1"/>
  <c r="M130" i="18"/>
  <c r="N130" i="18" s="1"/>
  <c r="O130" i="18" s="1"/>
  <c r="M187" i="18"/>
  <c r="N187" i="18" s="1"/>
  <c r="O187" i="18" s="1"/>
  <c r="M198" i="18"/>
  <c r="N198" i="18" s="1"/>
  <c r="O198" i="18" s="1"/>
  <c r="M360" i="18"/>
  <c r="N360" i="18" s="1"/>
  <c r="O360" i="18" s="1"/>
  <c r="M112" i="18"/>
  <c r="N112" i="18" s="1"/>
  <c r="O112" i="18" s="1"/>
  <c r="M169" i="18"/>
  <c r="N169" i="18" s="1"/>
  <c r="O169" i="18" s="1"/>
  <c r="M190" i="18"/>
  <c r="N190" i="18" s="1"/>
  <c r="O190" i="18" s="1"/>
  <c r="M209" i="18"/>
  <c r="N209" i="18" s="1"/>
  <c r="O209" i="18" s="1"/>
  <c r="M364" i="18"/>
  <c r="N364" i="18" s="1"/>
  <c r="O364" i="18" s="1"/>
  <c r="M373" i="18"/>
  <c r="N373" i="18" s="1"/>
  <c r="O373" i="18" s="1"/>
  <c r="M63" i="18"/>
  <c r="N63" i="18" s="1"/>
  <c r="O63" i="18" s="1"/>
  <c r="M67" i="18"/>
  <c r="N67" i="18" s="1"/>
  <c r="O67" i="18" s="1"/>
  <c r="M206" i="18"/>
  <c r="N206" i="18" s="1"/>
  <c r="O206" i="18" s="1"/>
  <c r="M257" i="18"/>
  <c r="N257" i="18" s="1"/>
  <c r="O257" i="18" s="1"/>
  <c r="M183" i="18"/>
  <c r="N183" i="18" s="1"/>
  <c r="O183" i="18" s="1"/>
  <c r="M194" i="18"/>
  <c r="N194" i="18" s="1"/>
  <c r="O194" i="18" s="1"/>
  <c r="M269" i="18"/>
  <c r="N269" i="18" s="1"/>
  <c r="O269" i="18" s="1"/>
  <c r="M312" i="18"/>
  <c r="N312" i="18" s="1"/>
  <c r="O312" i="18" s="1"/>
  <c r="M352" i="18"/>
  <c r="N352" i="18" s="1"/>
  <c r="O352" i="18" s="1"/>
  <c r="M371" i="18"/>
  <c r="N371" i="18" s="1"/>
  <c r="O371" i="18" s="1"/>
  <c r="M76" i="18"/>
  <c r="N76" i="18" s="1"/>
  <c r="O76" i="18" s="1"/>
  <c r="M100" i="18"/>
  <c r="N100" i="18" s="1"/>
  <c r="O100" i="18" s="1"/>
  <c r="M103" i="18"/>
  <c r="N103" i="18" s="1"/>
  <c r="O103" i="18" s="1"/>
  <c r="M113" i="18"/>
  <c r="N113" i="18" s="1"/>
  <c r="O113" i="18" s="1"/>
  <c r="M131" i="18"/>
  <c r="N131" i="18" s="1"/>
  <c r="O131" i="18" s="1"/>
  <c r="M164" i="18"/>
  <c r="N164" i="18" s="1"/>
  <c r="O164" i="18" s="1"/>
  <c r="M167" i="18"/>
  <c r="N167" i="18" s="1"/>
  <c r="O167" i="18" s="1"/>
  <c r="M214" i="18"/>
  <c r="N214" i="18" s="1"/>
  <c r="O214" i="18" s="1"/>
  <c r="M247" i="18"/>
  <c r="N247" i="18" s="1"/>
  <c r="O247" i="18" s="1"/>
  <c r="M355" i="18"/>
  <c r="N355" i="18" s="1"/>
  <c r="O355" i="18" s="1"/>
  <c r="M365" i="18"/>
  <c r="N365" i="18" s="1"/>
  <c r="O365" i="18" s="1"/>
  <c r="M368" i="18"/>
  <c r="N368" i="18" s="1"/>
  <c r="O368" i="18" s="1"/>
  <c r="M378" i="18"/>
  <c r="N378" i="18" s="1"/>
  <c r="O378" i="18" s="1"/>
  <c r="M389" i="18"/>
  <c r="N389" i="18" s="1"/>
  <c r="O389" i="18" s="1"/>
  <c r="M333" i="18"/>
  <c r="N333" i="18" s="1"/>
  <c r="O333" i="18" s="1"/>
  <c r="M400" i="18"/>
  <c r="N400" i="18" s="1"/>
  <c r="O400" i="18" s="1"/>
  <c r="M85" i="18"/>
  <c r="N85" i="18" s="1"/>
  <c r="O85" i="18" s="1"/>
  <c r="M341" i="18"/>
  <c r="N341" i="18" s="1"/>
  <c r="O341" i="18" s="1"/>
  <c r="M390" i="18"/>
  <c r="N390" i="18" s="1"/>
  <c r="O390" i="18" s="1"/>
  <c r="M222" i="18"/>
  <c r="N222" i="18" s="1"/>
  <c r="O222" i="18" s="1"/>
  <c r="M118" i="18"/>
  <c r="N118" i="18" s="1"/>
  <c r="O118" i="18" s="1"/>
  <c r="M161" i="18"/>
  <c r="N161" i="18" s="1"/>
  <c r="O161" i="18" s="1"/>
  <c r="M185" i="18"/>
  <c r="N185" i="18" s="1"/>
  <c r="O185" i="18" s="1"/>
  <c r="M233" i="18"/>
  <c r="N233" i="18" s="1"/>
  <c r="O233" i="18" s="1"/>
  <c r="M305" i="18"/>
  <c r="N305" i="18" s="1"/>
  <c r="O305" i="18" s="1"/>
  <c r="M317" i="18"/>
  <c r="N317" i="18" s="1"/>
  <c r="O317" i="18" s="1"/>
  <c r="M321" i="18"/>
  <c r="N321" i="18" s="1"/>
  <c r="O321" i="18" s="1"/>
  <c r="M329" i="18"/>
  <c r="N329" i="18" s="1"/>
  <c r="O329" i="18" s="1"/>
  <c r="M348" i="18"/>
  <c r="N348" i="18" s="1"/>
  <c r="O348" i="18" s="1"/>
  <c r="M359" i="18"/>
  <c r="N359" i="18" s="1"/>
  <c r="O359" i="18" s="1"/>
  <c r="M396" i="18"/>
  <c r="N396" i="18" s="1"/>
  <c r="O396" i="18" s="1"/>
  <c r="M89" i="18"/>
  <c r="N89" i="18" s="1"/>
  <c r="O89" i="18" s="1"/>
  <c r="M150" i="18"/>
  <c r="N150" i="18" s="1"/>
  <c r="O150" i="18" s="1"/>
  <c r="M219" i="18"/>
  <c r="N219" i="18" s="1"/>
  <c r="O219" i="18" s="1"/>
  <c r="M337" i="18"/>
  <c r="N337" i="18" s="1"/>
  <c r="O337" i="18" s="1"/>
  <c r="M392" i="18"/>
  <c r="N392" i="18" s="1"/>
  <c r="O392" i="18" s="1"/>
  <c r="M237" i="18"/>
  <c r="N237" i="18" s="1"/>
  <c r="O237" i="18" s="1"/>
  <c r="M391" i="18"/>
  <c r="N391" i="18" s="1"/>
  <c r="O391" i="18" s="1"/>
  <c r="M399" i="18"/>
  <c r="N399" i="18" s="1"/>
  <c r="O399" i="18" s="1"/>
  <c r="M61" i="18"/>
  <c r="N61" i="18" s="1"/>
  <c r="O61" i="18" s="1"/>
  <c r="M313" i="18"/>
  <c r="N313" i="18" s="1"/>
  <c r="O313" i="18" s="1"/>
  <c r="M294" i="18"/>
  <c r="N294" i="18" s="1"/>
  <c r="O294" i="18" s="1"/>
  <c r="M228" i="18"/>
  <c r="N228" i="18" s="1"/>
  <c r="O228" i="18" s="1"/>
  <c r="M262" i="18"/>
  <c r="N262" i="18" s="1"/>
  <c r="O262" i="18" s="1"/>
  <c r="M152" i="18"/>
  <c r="N152" i="18" s="1"/>
  <c r="O152" i="18" s="1"/>
  <c r="M212" i="18"/>
  <c r="N212" i="18" s="1"/>
  <c r="O212" i="18" s="1"/>
  <c r="M322" i="18"/>
  <c r="N322" i="18" s="1"/>
  <c r="O322" i="18" s="1"/>
  <c r="M229" i="18"/>
  <c r="N229" i="18" s="1"/>
  <c r="O229" i="18" s="1"/>
  <c r="M147" i="18"/>
  <c r="N147" i="18" s="1"/>
  <c r="O147" i="18" s="1"/>
  <c r="M370" i="18"/>
  <c r="N370" i="18" s="1"/>
  <c r="O370" i="18" s="1"/>
  <c r="M311" i="18"/>
  <c r="N311" i="18" s="1"/>
  <c r="O311" i="18" s="1"/>
  <c r="M334" i="18"/>
  <c r="N334" i="18" s="1"/>
  <c r="O334" i="18" s="1"/>
  <c r="M388" i="18"/>
  <c r="N388" i="18" s="1"/>
  <c r="O388" i="18" s="1"/>
  <c r="M281" i="18"/>
  <c r="N281" i="18" s="1"/>
  <c r="O281" i="18" s="1"/>
  <c r="M232" i="18"/>
  <c r="N232" i="18" s="1"/>
  <c r="O232" i="18" s="1"/>
  <c r="M172" i="18"/>
  <c r="N172" i="18" s="1"/>
  <c r="O172" i="18" s="1"/>
  <c r="M249" i="18"/>
  <c r="N249" i="18" s="1"/>
  <c r="O249" i="18" s="1"/>
  <c r="M256" i="18"/>
  <c r="N256" i="18" s="1"/>
  <c r="O256" i="18" s="1"/>
  <c r="M226" i="18"/>
  <c r="N226" i="18" s="1"/>
  <c r="O226" i="18" s="1"/>
  <c r="M286" i="18"/>
  <c r="N286" i="18" s="1"/>
  <c r="O286" i="18" s="1"/>
  <c r="M397" i="18"/>
  <c r="N397" i="18" s="1"/>
  <c r="O397" i="18" s="1"/>
  <c r="M204" i="18"/>
  <c r="N204" i="18" s="1"/>
  <c r="O204" i="18" s="1"/>
  <c r="M168" i="18"/>
  <c r="N168" i="18" s="1"/>
  <c r="O168" i="18" s="1"/>
  <c r="M224" i="18"/>
  <c r="N224" i="18" s="1"/>
  <c r="O224" i="18" s="1"/>
  <c r="M163" i="18"/>
  <c r="N163" i="18" s="1"/>
  <c r="O163" i="18" s="1"/>
  <c r="M326" i="18"/>
  <c r="N326" i="18" s="1"/>
  <c r="O326" i="18" s="1"/>
  <c r="M343" i="18"/>
  <c r="N343" i="18" s="1"/>
  <c r="O343" i="18" s="1"/>
  <c r="M274" i="18"/>
  <c r="N274" i="18" s="1"/>
  <c r="O274" i="18" s="1"/>
  <c r="M377" i="18"/>
  <c r="N377" i="18" s="1"/>
  <c r="O377" i="18" s="1"/>
  <c r="M280" i="18"/>
  <c r="N280" i="18" s="1"/>
  <c r="O280" i="18" s="1"/>
  <c r="M404" i="18"/>
  <c r="N404" i="18" s="1"/>
  <c r="O404" i="18" s="1"/>
  <c r="M72" i="18"/>
  <c r="N72" i="18" s="1"/>
  <c r="O72" i="18" s="1"/>
  <c r="M154" i="18"/>
  <c r="N154" i="18" s="1"/>
  <c r="O154" i="18" s="1"/>
  <c r="M369" i="18"/>
  <c r="N369" i="18" s="1"/>
  <c r="O369" i="18" s="1"/>
  <c r="M64" i="18"/>
  <c r="N64" i="18" s="1"/>
  <c r="O64" i="18" s="1"/>
  <c r="M217" i="18"/>
  <c r="N217" i="18" s="1"/>
  <c r="O217" i="18" s="1"/>
  <c r="M180" i="18"/>
  <c r="N180" i="18" s="1"/>
  <c r="O180" i="18" s="1"/>
  <c r="M78" i="18"/>
  <c r="N78" i="18" s="1"/>
  <c r="O78" i="18" s="1"/>
  <c r="M56" i="18"/>
  <c r="N56" i="18" s="1"/>
  <c r="O56" i="18" s="1"/>
  <c r="M403" i="18"/>
  <c r="N403" i="18" s="1"/>
  <c r="O403" i="18" s="1"/>
  <c r="M330" i="18"/>
  <c r="N330" i="18" s="1"/>
  <c r="O330" i="18" s="1"/>
  <c r="M176" i="18"/>
  <c r="N176" i="18" s="1"/>
  <c r="O176" i="18" s="1"/>
  <c r="M345" i="18"/>
  <c r="N345" i="18" s="1"/>
  <c r="O345" i="18" s="1"/>
  <c r="M188" i="18"/>
  <c r="N188" i="18" s="1"/>
  <c r="O188" i="18" s="1"/>
  <c r="M296" i="18"/>
  <c r="N296" i="18" s="1"/>
  <c r="O296" i="18" s="1"/>
  <c r="M304" i="18"/>
  <c r="N304" i="18" s="1"/>
  <c r="O304" i="18" s="1"/>
  <c r="M238" i="18"/>
  <c r="N238" i="18" s="1"/>
  <c r="O238" i="18" s="1"/>
  <c r="M92" i="18"/>
  <c r="N92" i="18" s="1"/>
  <c r="O92" i="18" s="1"/>
  <c r="M201" i="18"/>
  <c r="N201" i="18" s="1"/>
  <c r="O201" i="18" s="1"/>
  <c r="M197" i="18"/>
  <c r="N197" i="18" s="1"/>
  <c r="O197" i="18" s="1"/>
  <c r="M184" i="18"/>
  <c r="N184" i="18" s="1"/>
  <c r="O184" i="18" s="1"/>
  <c r="M62" i="18"/>
  <c r="N62" i="18" s="1"/>
  <c r="O62" i="18" s="1"/>
  <c r="M401" i="18"/>
  <c r="N401" i="18" s="1"/>
  <c r="O401" i="18" s="1"/>
  <c r="M174" i="18"/>
  <c r="N174" i="18" s="1"/>
  <c r="O174" i="18" s="1"/>
  <c r="M137" i="18"/>
  <c r="N137" i="18" s="1"/>
  <c r="O137" i="18" s="1"/>
  <c r="M134" i="18"/>
  <c r="N134" i="18" s="1"/>
  <c r="O134" i="18" s="1"/>
  <c r="M196" i="18"/>
  <c r="N196" i="18" s="1"/>
  <c r="O196" i="18" s="1"/>
  <c r="M386" i="18"/>
  <c r="N386" i="18" s="1"/>
  <c r="O386" i="18" s="1"/>
  <c r="M264" i="18"/>
  <c r="N264" i="18" s="1"/>
  <c r="O264" i="18" s="1"/>
  <c r="M83" i="18"/>
  <c r="N83" i="18" s="1"/>
  <c r="O83" i="18" s="1"/>
  <c r="M245" i="18"/>
  <c r="N245" i="18" s="1"/>
  <c r="O245" i="18" s="1"/>
  <c r="M218" i="18"/>
  <c r="N218" i="18" s="1"/>
  <c r="O218" i="18" s="1"/>
  <c r="M106" i="18"/>
  <c r="N106" i="18" s="1"/>
  <c r="O106" i="18" s="1"/>
  <c r="M104" i="18"/>
  <c r="N104" i="18" s="1"/>
  <c r="O104" i="18" s="1"/>
  <c r="M339" i="18"/>
  <c r="N339" i="18" s="1"/>
  <c r="O339" i="18" s="1"/>
  <c r="M207" i="18"/>
  <c r="N207" i="18" s="1"/>
  <c r="O207" i="18" s="1"/>
  <c r="M160" i="18"/>
  <c r="N160" i="18" s="1"/>
  <c r="O160" i="18" s="1"/>
  <c r="M349" i="18"/>
  <c r="N349" i="18" s="1"/>
  <c r="O349" i="18" s="1"/>
  <c r="M192" i="18"/>
  <c r="N192" i="18" s="1"/>
  <c r="O192" i="18" s="1"/>
  <c r="M318" i="18"/>
  <c r="N318" i="18" s="1"/>
  <c r="O318" i="18" s="1"/>
  <c r="M306" i="18"/>
  <c r="N306" i="18" s="1"/>
  <c r="O306" i="18" s="1"/>
  <c r="M402" i="18"/>
  <c r="N402" i="18" s="1"/>
  <c r="O402" i="18" s="1"/>
  <c r="M356" i="18"/>
  <c r="N356" i="18" s="1"/>
  <c r="O356" i="18" s="1"/>
  <c r="M144" i="18"/>
  <c r="N144" i="18" s="1"/>
  <c r="O144" i="18" s="1"/>
  <c r="M395" i="18"/>
  <c r="N395" i="18" s="1"/>
  <c r="O395" i="18" s="1"/>
  <c r="M354" i="18"/>
  <c r="N354" i="18" s="1"/>
  <c r="O354" i="18" s="1"/>
  <c r="M347" i="18"/>
  <c r="N347" i="18" s="1"/>
  <c r="O347" i="18" s="1"/>
  <c r="M297" i="18"/>
  <c r="N297" i="18" s="1"/>
  <c r="O297" i="18" s="1"/>
  <c r="M74" i="18"/>
  <c r="N74" i="18" s="1"/>
  <c r="O74" i="18" s="1"/>
  <c r="M99" i="18"/>
  <c r="N99" i="18" s="1"/>
  <c r="O99" i="18" s="1"/>
  <c r="M244" i="18"/>
  <c r="N244" i="18" s="1"/>
  <c r="O244" i="18" s="1"/>
  <c r="M255" i="18"/>
  <c r="N255" i="18" s="1"/>
  <c r="O255" i="18" s="1"/>
  <c r="M315" i="18"/>
  <c r="N315" i="18" s="1"/>
  <c r="O315" i="18" s="1"/>
  <c r="M80" i="18"/>
  <c r="N80" i="18" s="1"/>
  <c r="O80" i="18" s="1"/>
  <c r="M340" i="18"/>
  <c r="N340" i="18" s="1"/>
  <c r="O340" i="18" s="1"/>
  <c r="M263" i="18"/>
  <c r="N263" i="18" s="1"/>
  <c r="O263" i="18" s="1"/>
  <c r="M205" i="18"/>
  <c r="N205" i="18" s="1"/>
  <c r="O205" i="18" s="1"/>
  <c r="M116" i="18"/>
  <c r="N116" i="18" s="1"/>
  <c r="O116" i="18" s="1"/>
  <c r="M90" i="18"/>
  <c r="N90" i="18" s="1"/>
  <c r="O90" i="18" s="1"/>
  <c r="M372" i="18"/>
  <c r="N372" i="18" s="1"/>
  <c r="O372" i="18" s="1"/>
  <c r="M279" i="18"/>
  <c r="N279" i="18" s="1"/>
  <c r="O279" i="18" s="1"/>
  <c r="M332" i="18"/>
  <c r="N332" i="18" s="1"/>
  <c r="O332" i="18" s="1"/>
  <c r="M272" i="18"/>
  <c r="N272" i="18" s="1"/>
  <c r="O272" i="18" s="1"/>
  <c r="M302" i="18"/>
  <c r="N302" i="18" s="1"/>
  <c r="O302" i="18" s="1"/>
  <c r="M93" i="18"/>
  <c r="N93" i="18" s="1"/>
  <c r="O93" i="18" s="1"/>
  <c r="M379" i="18"/>
  <c r="N379" i="18" s="1"/>
  <c r="O379" i="18" s="1"/>
  <c r="M283" i="18"/>
  <c r="N283" i="18" s="1"/>
  <c r="O283" i="18" s="1"/>
  <c r="M157" i="18"/>
  <c r="N157" i="18" s="1"/>
  <c r="O157" i="18" s="1"/>
  <c r="M181" i="18"/>
  <c r="N181" i="18" s="1"/>
  <c r="O181" i="18" s="1"/>
  <c r="M290" i="18"/>
  <c r="N290" i="18" s="1"/>
  <c r="O290" i="18" s="1"/>
  <c r="M246" i="18"/>
  <c r="N246" i="18" s="1"/>
  <c r="O246" i="18" s="1"/>
  <c r="M158" i="18"/>
  <c r="N158" i="18" s="1"/>
  <c r="O158" i="18" s="1"/>
  <c r="M236" i="18"/>
  <c r="N236" i="18" s="1"/>
  <c r="O236" i="18" s="1"/>
  <c r="M165" i="18"/>
  <c r="N165" i="18" s="1"/>
  <c r="O165" i="18" s="1"/>
  <c r="M108" i="18"/>
  <c r="N108" i="18" s="1"/>
  <c r="O108" i="18" s="1"/>
  <c r="M136" i="18"/>
  <c r="N136" i="18" s="1"/>
  <c r="O136" i="18" s="1"/>
  <c r="M121" i="18"/>
  <c r="N121" i="18" s="1"/>
  <c r="O121" i="18" s="1"/>
  <c r="M310" i="18"/>
  <c r="N310" i="18" s="1"/>
  <c r="O310" i="18" s="1"/>
  <c r="M287" i="18"/>
  <c r="N287" i="18" s="1"/>
  <c r="O287" i="18" s="1"/>
  <c r="M276" i="18"/>
  <c r="N276" i="18" s="1"/>
  <c r="O276" i="18" s="1"/>
  <c r="M242" i="18"/>
  <c r="N242" i="18" s="1"/>
  <c r="O242" i="18" s="1"/>
  <c r="M186" i="18"/>
  <c r="N186" i="18" s="1"/>
  <c r="O186" i="18" s="1"/>
  <c r="M314" i="18"/>
  <c r="N314" i="18" s="1"/>
  <c r="O314" i="18" s="1"/>
  <c r="M81" i="18"/>
  <c r="N81" i="18" s="1"/>
  <c r="O81" i="18" s="1"/>
  <c r="M140" i="18"/>
  <c r="N140" i="18" s="1"/>
  <c r="O140" i="18" s="1"/>
  <c r="M126" i="18"/>
  <c r="N126" i="18" s="1"/>
  <c r="O126" i="18" s="1"/>
  <c r="M327" i="18"/>
  <c r="N327" i="18" s="1"/>
  <c r="O327" i="18" s="1"/>
  <c r="M210" i="18"/>
  <c r="N210" i="18" s="1"/>
  <c r="O210" i="18" s="1"/>
  <c r="M102" i="18"/>
  <c r="N102" i="18" s="1"/>
  <c r="O102" i="18" s="1"/>
  <c r="M114" i="18"/>
  <c r="N114" i="18" s="1"/>
  <c r="O114" i="18" s="1"/>
  <c r="M393" i="18"/>
  <c r="N393" i="18" s="1"/>
  <c r="O393" i="18" s="1"/>
  <c r="M109" i="18"/>
  <c r="N109" i="18" s="1"/>
  <c r="O109" i="18" s="1"/>
  <c r="M221" i="18"/>
  <c r="N221" i="18" s="1"/>
  <c r="O221" i="18" s="1"/>
  <c r="M171" i="18"/>
  <c r="N171" i="18" s="1"/>
  <c r="O171" i="18" s="1"/>
  <c r="M97" i="18"/>
  <c r="N97" i="18" s="1"/>
  <c r="O97" i="18" s="1"/>
  <c r="M278" i="18"/>
  <c r="N278" i="18" s="1"/>
  <c r="O278" i="18" s="1"/>
  <c r="M295" i="18"/>
  <c r="N295" i="18" s="1"/>
  <c r="O295" i="18" s="1"/>
  <c r="M241" i="18"/>
  <c r="N241" i="18" s="1"/>
  <c r="O241" i="18" s="1"/>
  <c r="M107" i="18"/>
  <c r="N107" i="18" s="1"/>
  <c r="O107" i="18" s="1"/>
  <c r="M265" i="18"/>
  <c r="N265" i="18" s="1"/>
  <c r="O265" i="18" s="1"/>
  <c r="M353" i="18"/>
  <c r="N353" i="18" s="1"/>
  <c r="O353" i="18" s="1"/>
  <c r="M220" i="18"/>
  <c r="N220" i="18" s="1"/>
  <c r="O220" i="18" s="1"/>
  <c r="M361" i="18"/>
  <c r="N361" i="18" s="1"/>
  <c r="O361" i="18" s="1"/>
  <c r="M270" i="18"/>
  <c r="N270" i="18" s="1"/>
  <c r="O270" i="18" s="1"/>
  <c r="M195" i="18"/>
  <c r="N195" i="18" s="1"/>
  <c r="O195" i="18" s="1"/>
  <c r="M91" i="18"/>
  <c r="N91" i="18" s="1"/>
  <c r="O91" i="18" s="1"/>
  <c r="M141" i="18"/>
  <c r="N141" i="18" s="1"/>
  <c r="O141" i="18" s="1"/>
  <c r="M88" i="18"/>
  <c r="N88" i="18" s="1"/>
  <c r="O88" i="18" s="1"/>
  <c r="M213" i="18"/>
  <c r="N213" i="18" s="1"/>
  <c r="O213" i="18" s="1"/>
  <c r="M258" i="18"/>
  <c r="N258" i="18" s="1"/>
  <c r="O258" i="18" s="1"/>
  <c r="M170" i="18"/>
  <c r="N170" i="18" s="1"/>
  <c r="O170" i="18" s="1"/>
  <c r="M66" i="18"/>
  <c r="N66" i="18" s="1"/>
  <c r="O66" i="18" s="1"/>
  <c r="M199" i="18"/>
  <c r="N199" i="18" s="1"/>
  <c r="O199" i="18" s="1"/>
  <c r="M179" i="18"/>
  <c r="N179" i="18" s="1"/>
  <c r="O179" i="18" s="1"/>
  <c r="M202" i="18"/>
  <c r="N202" i="18" s="1"/>
  <c r="O202" i="18" s="1"/>
  <c r="M58" i="18"/>
  <c r="N58" i="18" s="1"/>
  <c r="O58" i="18" s="1"/>
  <c r="M70" i="18"/>
  <c r="N70" i="18" s="1"/>
  <c r="O70" i="18" s="1"/>
  <c r="M96" i="18"/>
  <c r="N96" i="18" s="1"/>
  <c r="O96" i="18" s="1"/>
  <c r="M292" i="18"/>
  <c r="N292" i="18" s="1"/>
  <c r="O292" i="18" s="1"/>
  <c r="M182" i="18"/>
  <c r="N182" i="18" s="1"/>
  <c r="O182" i="18" s="1"/>
  <c r="M173" i="18"/>
  <c r="N173" i="18" s="1"/>
  <c r="O173" i="18" s="1"/>
  <c r="M156" i="18"/>
  <c r="N156" i="18" s="1"/>
  <c r="O156" i="18" s="1"/>
  <c r="M86" i="18"/>
  <c r="N86" i="18" s="1"/>
  <c r="O86" i="18" s="1"/>
  <c r="M363" i="18"/>
  <c r="N363" i="18" s="1"/>
  <c r="O363" i="18" s="1"/>
  <c r="M124" i="18"/>
  <c r="N124" i="18" s="1"/>
  <c r="O124" i="18" s="1"/>
  <c r="M69" i="18"/>
  <c r="N69" i="18" s="1"/>
  <c r="O69" i="18" s="1"/>
  <c r="M385" i="18"/>
  <c r="N385" i="18" s="1"/>
  <c r="O385" i="18" s="1"/>
  <c r="M288" i="18"/>
  <c r="N288" i="18" s="1"/>
  <c r="O288" i="18" s="1"/>
  <c r="M362" i="18"/>
  <c r="N362" i="18" s="1"/>
  <c r="O362" i="18" s="1"/>
  <c r="M254" i="18"/>
  <c r="N254" i="18" s="1"/>
  <c r="O254" i="18" s="1"/>
  <c r="M128" i="18"/>
  <c r="N128" i="18" s="1"/>
  <c r="O128" i="18" s="1"/>
  <c r="M374" i="18"/>
  <c r="N374" i="18" s="1"/>
  <c r="O374" i="18" s="1"/>
  <c r="M119" i="18"/>
  <c r="N119" i="18" s="1"/>
  <c r="O119" i="18" s="1"/>
  <c r="M122" i="18"/>
  <c r="N122" i="18" s="1"/>
  <c r="O122" i="18" s="1"/>
  <c r="M36" i="18"/>
  <c r="N36" i="18" s="1"/>
  <c r="O36" i="18" s="1"/>
  <c r="M29" i="18"/>
  <c r="N29" i="18" s="1"/>
  <c r="O29" i="18" s="1"/>
  <c r="M26" i="18"/>
  <c r="N26" i="18" s="1"/>
  <c r="O26" i="18" s="1"/>
  <c r="M18" i="18"/>
  <c r="N18" i="18" s="1"/>
  <c r="O18" i="18" s="1"/>
  <c r="M10" i="18"/>
  <c r="N10" i="18" s="1"/>
  <c r="O10" i="18" s="1"/>
  <c r="M54" i="18"/>
  <c r="N54" i="18" s="1"/>
  <c r="O54" i="18" s="1"/>
  <c r="M51" i="18"/>
  <c r="N51" i="18" s="1"/>
  <c r="O51" i="18" s="1"/>
  <c r="M44" i="18"/>
  <c r="N44" i="18" s="1"/>
  <c r="O44" i="18" s="1"/>
  <c r="M27" i="18"/>
  <c r="N27" i="18" s="1"/>
  <c r="O27" i="18" s="1"/>
  <c r="M19" i="18"/>
  <c r="N19" i="18" s="1"/>
  <c r="O19" i="18" s="1"/>
  <c r="M11" i="18"/>
  <c r="N11" i="18" s="1"/>
  <c r="O11" i="18" s="1"/>
  <c r="M52" i="18"/>
  <c r="N52" i="18" s="1"/>
  <c r="O52" i="18" s="1"/>
  <c r="M45" i="18"/>
  <c r="N45" i="18" s="1"/>
  <c r="O45" i="18" s="1"/>
  <c r="M25" i="18"/>
  <c r="N25" i="18" s="1"/>
  <c r="O25" i="18" s="1"/>
  <c r="M17" i="18"/>
  <c r="N17" i="18" s="1"/>
  <c r="O17" i="18" s="1"/>
  <c r="M9" i="18"/>
  <c r="N9" i="18" s="1"/>
  <c r="O9" i="18" s="1"/>
  <c r="M43" i="18"/>
  <c r="N43" i="18" s="1"/>
  <c r="O43" i="18" s="1"/>
  <c r="M30" i="18"/>
  <c r="N30" i="18" s="1"/>
  <c r="O30" i="18" s="1"/>
  <c r="M50" i="18"/>
  <c r="N50" i="18" s="1"/>
  <c r="O50" i="18" s="1"/>
  <c r="M35" i="18"/>
  <c r="N35" i="18" s="1"/>
  <c r="O35" i="18" s="1"/>
  <c r="M8" i="18"/>
  <c r="N8" i="18" s="1"/>
  <c r="O8" i="18" s="1"/>
  <c r="M7" i="18"/>
  <c r="N7" i="18" s="1"/>
  <c r="O7" i="18" s="1"/>
  <c r="M6" i="18"/>
  <c r="N6" i="18" s="1"/>
  <c r="O6" i="18" s="1"/>
  <c r="N5" i="18"/>
  <c r="O5" i="18" s="1"/>
  <c r="M49" i="18"/>
  <c r="N49" i="18" s="1"/>
  <c r="O49" i="18" s="1"/>
  <c r="M48" i="18"/>
  <c r="N48" i="18" s="1"/>
  <c r="O48" i="18" s="1"/>
  <c r="M47" i="18"/>
  <c r="N47" i="18" s="1"/>
  <c r="O47" i="18" s="1"/>
  <c r="M34" i="18"/>
  <c r="N34" i="18" s="1"/>
  <c r="O34" i="18" s="1"/>
  <c r="M33" i="18"/>
  <c r="N33" i="18" s="1"/>
  <c r="O33" i="18" s="1"/>
  <c r="M32" i="18"/>
  <c r="N32" i="18" s="1"/>
  <c r="O32" i="18" s="1"/>
  <c r="M41" i="18"/>
  <c r="N41" i="18" s="1"/>
  <c r="O41" i="18" s="1"/>
  <c r="M39" i="18"/>
  <c r="N39" i="18" s="1"/>
  <c r="O39" i="18" s="1"/>
  <c r="M42" i="18"/>
  <c r="N42" i="18" s="1"/>
  <c r="O42" i="18" s="1"/>
  <c r="M40" i="18"/>
  <c r="N40" i="18" s="1"/>
  <c r="O40" i="18" s="1"/>
  <c r="M16" i="18"/>
  <c r="N16" i="18" s="1"/>
  <c r="O16" i="18" s="1"/>
  <c r="M12" i="18"/>
  <c r="N12" i="18" s="1"/>
  <c r="O12" i="18" s="1"/>
  <c r="M53" i="18"/>
  <c r="N53" i="18" s="1"/>
  <c r="O53" i="18" s="1"/>
  <c r="M31" i="18"/>
  <c r="N31" i="18" s="1"/>
  <c r="O31" i="18" s="1"/>
  <c r="M20" i="18"/>
  <c r="N20" i="18" s="1"/>
  <c r="O20" i="18" s="1"/>
  <c r="M38" i="18"/>
  <c r="N38" i="18" s="1"/>
  <c r="O38" i="18" s="1"/>
  <c r="M13" i="18"/>
  <c r="N13" i="18" s="1"/>
  <c r="O13" i="18" s="1"/>
  <c r="M23" i="18"/>
  <c r="N23" i="18" s="1"/>
  <c r="O23" i="18" s="1"/>
  <c r="M21" i="18"/>
  <c r="N21" i="18" s="1"/>
  <c r="O21" i="18" s="1"/>
  <c r="N14" i="18"/>
  <c r="O14" i="18" s="1"/>
  <c r="M28" i="18"/>
  <c r="N28" i="18" s="1"/>
  <c r="O28" i="18" s="1"/>
  <c r="M15" i="18"/>
  <c r="N15" i="18" s="1"/>
  <c r="O15" i="18" s="1"/>
  <c r="M46" i="18"/>
  <c r="N46" i="18" s="1"/>
  <c r="O46" i="18" s="1"/>
  <c r="M37" i="18"/>
  <c r="N37" i="18" s="1"/>
  <c r="O37" i="18" s="1"/>
  <c r="M24" i="18"/>
  <c r="N24" i="18" s="1"/>
  <c r="O24" i="18" s="1"/>
  <c r="M22" i="18"/>
  <c r="N22" i="18" s="1"/>
  <c r="O22" i="18" s="1"/>
  <c r="P374" i="18" l="1"/>
  <c r="Q374" i="18"/>
  <c r="R374" i="18" s="1"/>
  <c r="Q88" i="18"/>
  <c r="R88" i="18" s="1"/>
  <c r="P88" i="18"/>
  <c r="P81" i="18"/>
  <c r="Q81" i="18"/>
  <c r="R81" i="18" s="1"/>
  <c r="P255" i="18"/>
  <c r="Q255" i="18"/>
  <c r="R255" i="18" s="1"/>
  <c r="Q197" i="18"/>
  <c r="R197" i="18" s="1"/>
  <c r="P197" i="18"/>
  <c r="Q326" i="18"/>
  <c r="R326" i="18" s="1"/>
  <c r="P326" i="18"/>
  <c r="P294" i="18"/>
  <c r="Q294" i="18"/>
  <c r="R294" i="18" s="1"/>
  <c r="P355" i="18"/>
  <c r="Q355" i="18"/>
  <c r="R355" i="18" s="1"/>
  <c r="P257" i="18"/>
  <c r="Q257" i="18"/>
  <c r="R257" i="18" s="1"/>
  <c r="Q98" i="18"/>
  <c r="R98" i="18" s="1"/>
  <c r="P98" i="18"/>
  <c r="Q73" i="18"/>
  <c r="R73" i="18" s="1"/>
  <c r="P73" i="18"/>
  <c r="Q323" i="18"/>
  <c r="R323" i="18" s="1"/>
  <c r="P323" i="18"/>
  <c r="P307" i="18"/>
  <c r="Q307" i="18"/>
  <c r="R307" i="18" s="1"/>
  <c r="P223" i="18"/>
  <c r="Q223" i="18"/>
  <c r="R223" i="18" s="1"/>
  <c r="Q128" i="18"/>
  <c r="R128" i="18" s="1"/>
  <c r="P128" i="18"/>
  <c r="P107" i="18"/>
  <c r="Q107" i="18"/>
  <c r="R107" i="18" s="1"/>
  <c r="Q108" i="18"/>
  <c r="R108" i="18" s="1"/>
  <c r="P108" i="18"/>
  <c r="Q244" i="18"/>
  <c r="R244" i="18" s="1"/>
  <c r="P244" i="18"/>
  <c r="P196" i="18"/>
  <c r="Q196" i="18"/>
  <c r="R196" i="18" s="1"/>
  <c r="P163" i="18"/>
  <c r="Q163" i="18"/>
  <c r="R163" i="18" s="1"/>
  <c r="Q150" i="18"/>
  <c r="R150" i="18" s="1"/>
  <c r="P150" i="18"/>
  <c r="Q85" i="18"/>
  <c r="R85" i="18" s="1"/>
  <c r="P85" i="18"/>
  <c r="Q112" i="18"/>
  <c r="R112" i="18" s="1"/>
  <c r="P112" i="18"/>
  <c r="Q142" i="18"/>
  <c r="R142" i="18" s="1"/>
  <c r="P142" i="18"/>
  <c r="P376" i="18"/>
  <c r="Q376" i="18"/>
  <c r="R376" i="18" s="1"/>
  <c r="P111" i="18"/>
  <c r="Q111" i="18"/>
  <c r="R111" i="18" s="1"/>
  <c r="Q303" i="18"/>
  <c r="R303" i="18" s="1"/>
  <c r="P303" i="18"/>
  <c r="P91" i="18"/>
  <c r="Q91" i="18"/>
  <c r="R91" i="18" s="1"/>
  <c r="P165" i="18"/>
  <c r="Q165" i="18"/>
  <c r="R165" i="18" s="1"/>
  <c r="P402" i="18"/>
  <c r="Q402" i="18"/>
  <c r="R402" i="18" s="1"/>
  <c r="P92" i="18"/>
  <c r="Q92" i="18"/>
  <c r="R92" i="18" s="1"/>
  <c r="Q172" i="18"/>
  <c r="R172" i="18" s="1"/>
  <c r="P172" i="18"/>
  <c r="Q89" i="18"/>
  <c r="R89" i="18" s="1"/>
  <c r="P89" i="18"/>
  <c r="P214" i="18"/>
  <c r="Q214" i="18"/>
  <c r="R214" i="18" s="1"/>
  <c r="Q230" i="18"/>
  <c r="R230" i="18" s="1"/>
  <c r="P230" i="18"/>
  <c r="P132" i="18"/>
  <c r="Q132" i="18"/>
  <c r="R132" i="18" s="1"/>
  <c r="P367" i="18"/>
  <c r="Q367" i="18"/>
  <c r="R367" i="18" s="1"/>
  <c r="P105" i="18"/>
  <c r="Q105" i="18"/>
  <c r="R105" i="18" s="1"/>
  <c r="P271" i="18"/>
  <c r="Q271" i="18"/>
  <c r="R271" i="18" s="1"/>
  <c r="P77" i="18"/>
  <c r="Q77" i="18"/>
  <c r="R77" i="18" s="1"/>
  <c r="P362" i="18"/>
  <c r="Q362" i="18"/>
  <c r="R362" i="18" s="1"/>
  <c r="P295" i="18"/>
  <c r="Q295" i="18"/>
  <c r="R295" i="18" s="1"/>
  <c r="Q93" i="18"/>
  <c r="R93" i="18" s="1"/>
  <c r="P93" i="18"/>
  <c r="P74" i="18"/>
  <c r="Q74" i="18"/>
  <c r="R74" i="18" s="1"/>
  <c r="P238" i="18"/>
  <c r="Q238" i="18"/>
  <c r="R238" i="18" s="1"/>
  <c r="Q56" i="18"/>
  <c r="R56" i="18" s="1"/>
  <c r="P56" i="18"/>
  <c r="Q404" i="18"/>
  <c r="R404" i="18" s="1"/>
  <c r="P404" i="18"/>
  <c r="Q322" i="18"/>
  <c r="R322" i="18" s="1"/>
  <c r="P322" i="18"/>
  <c r="P396" i="18"/>
  <c r="Q396" i="18"/>
  <c r="R396" i="18" s="1"/>
  <c r="P185" i="18"/>
  <c r="Q185" i="18"/>
  <c r="R185" i="18" s="1"/>
  <c r="P333" i="18"/>
  <c r="Q333" i="18"/>
  <c r="R333" i="18" s="1"/>
  <c r="Q167" i="18"/>
  <c r="R167" i="18" s="1"/>
  <c r="P167" i="18"/>
  <c r="P352" i="18"/>
  <c r="Q352" i="18"/>
  <c r="R352" i="18" s="1"/>
  <c r="Q63" i="18"/>
  <c r="R63" i="18" s="1"/>
  <c r="P63" i="18"/>
  <c r="P198" i="18"/>
  <c r="Q198" i="18"/>
  <c r="R198" i="18" s="1"/>
  <c r="Q227" i="18"/>
  <c r="R227" i="18" s="1"/>
  <c r="P227" i="18"/>
  <c r="P375" i="18"/>
  <c r="Q375" i="18"/>
  <c r="R375" i="18" s="1"/>
  <c r="Q240" i="18"/>
  <c r="R240" i="18" s="1"/>
  <c r="P240" i="18"/>
  <c r="P129" i="18"/>
  <c r="Q129" i="18"/>
  <c r="R129" i="18" s="1"/>
  <c r="Q266" i="18"/>
  <c r="R266" i="18" s="1"/>
  <c r="P266" i="18"/>
  <c r="Q282" i="18"/>
  <c r="R282" i="18" s="1"/>
  <c r="P282" i="18"/>
  <c r="P143" i="18"/>
  <c r="Q143" i="18"/>
  <c r="R143" i="18" s="1"/>
  <c r="P384" i="18"/>
  <c r="Q384" i="18"/>
  <c r="R384" i="18" s="1"/>
  <c r="Q211" i="18"/>
  <c r="R211" i="18" s="1"/>
  <c r="P211" i="18"/>
  <c r="P277" i="18"/>
  <c r="Q277" i="18"/>
  <c r="R277" i="18" s="1"/>
  <c r="Q336" i="18"/>
  <c r="R336" i="18" s="1"/>
  <c r="P336" i="18"/>
  <c r="P267" i="18"/>
  <c r="Q267" i="18"/>
  <c r="R267" i="18" s="1"/>
  <c r="Q115" i="18"/>
  <c r="R115" i="18" s="1"/>
  <c r="P115" i="18"/>
  <c r="Q291" i="18"/>
  <c r="R291" i="18" s="1"/>
  <c r="P291" i="18"/>
  <c r="Q149" i="18"/>
  <c r="R149" i="18" s="1"/>
  <c r="P149" i="18"/>
  <c r="P75" i="18"/>
  <c r="Q75" i="18"/>
  <c r="R75" i="18" s="1"/>
  <c r="Q288" i="18"/>
  <c r="R288" i="18" s="1"/>
  <c r="P288" i="18"/>
  <c r="P182" i="18"/>
  <c r="Q182" i="18"/>
  <c r="R182" i="18" s="1"/>
  <c r="P66" i="18"/>
  <c r="Q66" i="18"/>
  <c r="R66" i="18" s="1"/>
  <c r="Q270" i="18"/>
  <c r="R270" i="18" s="1"/>
  <c r="P270" i="18"/>
  <c r="P278" i="18"/>
  <c r="Q278" i="18"/>
  <c r="R278" i="18" s="1"/>
  <c r="Q210" i="18"/>
  <c r="R210" i="18" s="1"/>
  <c r="P210" i="18"/>
  <c r="P276" i="18"/>
  <c r="Q276" i="18"/>
  <c r="R276" i="18" s="1"/>
  <c r="P158" i="18"/>
  <c r="Q158" i="18"/>
  <c r="R158" i="18" s="1"/>
  <c r="P302" i="18"/>
  <c r="Q302" i="18"/>
  <c r="R302" i="18" s="1"/>
  <c r="Q263" i="18"/>
  <c r="R263" i="18" s="1"/>
  <c r="P263" i="18"/>
  <c r="Q297" i="18"/>
  <c r="R297" i="18" s="1"/>
  <c r="P297" i="18"/>
  <c r="Q318" i="18"/>
  <c r="R318" i="18" s="1"/>
  <c r="P318" i="18"/>
  <c r="P218" i="18"/>
  <c r="Q218" i="18"/>
  <c r="R218" i="18" s="1"/>
  <c r="Q174" i="18"/>
  <c r="R174" i="18" s="1"/>
  <c r="P174" i="18"/>
  <c r="Q304" i="18"/>
  <c r="R304" i="18" s="1"/>
  <c r="P304" i="18"/>
  <c r="P78" i="18"/>
  <c r="Q78" i="18"/>
  <c r="R78" i="18" s="1"/>
  <c r="P280" i="18"/>
  <c r="Q280" i="18"/>
  <c r="R280" i="18" s="1"/>
  <c r="P204" i="18"/>
  <c r="Q204" i="18"/>
  <c r="R204" i="18" s="1"/>
  <c r="P281" i="18"/>
  <c r="Q281" i="18"/>
  <c r="R281" i="18" s="1"/>
  <c r="P212" i="18"/>
  <c r="Q212" i="18"/>
  <c r="R212" i="18" s="1"/>
  <c r="Q391" i="18"/>
  <c r="R391" i="18" s="1"/>
  <c r="P391" i="18"/>
  <c r="Q359" i="18"/>
  <c r="R359" i="18" s="1"/>
  <c r="P359" i="18"/>
  <c r="P161" i="18"/>
  <c r="Q161" i="18"/>
  <c r="R161" i="18" s="1"/>
  <c r="P389" i="18"/>
  <c r="Q389" i="18"/>
  <c r="R389" i="18" s="1"/>
  <c r="Q164" i="18"/>
  <c r="R164" i="18" s="1"/>
  <c r="P164" i="18"/>
  <c r="P312" i="18"/>
  <c r="Q312" i="18"/>
  <c r="R312" i="18" s="1"/>
  <c r="Q373" i="18"/>
  <c r="R373" i="18" s="1"/>
  <c r="P373" i="18"/>
  <c r="Q187" i="18"/>
  <c r="R187" i="18" s="1"/>
  <c r="P187" i="18"/>
  <c r="Q177" i="18"/>
  <c r="R177" i="18" s="1"/>
  <c r="P177" i="18"/>
  <c r="P366" i="18"/>
  <c r="Q366" i="18"/>
  <c r="R366" i="18" s="1"/>
  <c r="P235" i="18"/>
  <c r="Q235" i="18"/>
  <c r="R235" i="18" s="1"/>
  <c r="Q68" i="18"/>
  <c r="R68" i="18" s="1"/>
  <c r="P68" i="18"/>
  <c r="P243" i="18"/>
  <c r="Q243" i="18"/>
  <c r="R243" i="18" s="1"/>
  <c r="Q268" i="18"/>
  <c r="R268" i="18" s="1"/>
  <c r="P268" i="18"/>
  <c r="Q127" i="18"/>
  <c r="R127" i="18" s="1"/>
  <c r="P127" i="18"/>
  <c r="Q381" i="18"/>
  <c r="R381" i="18" s="1"/>
  <c r="P381" i="18"/>
  <c r="Q146" i="18"/>
  <c r="R146" i="18" s="1"/>
  <c r="P146" i="18"/>
  <c r="P275" i="18"/>
  <c r="Q275" i="18"/>
  <c r="R275" i="18" s="1"/>
  <c r="P331" i="18"/>
  <c r="Q331" i="18"/>
  <c r="R331" i="18" s="1"/>
  <c r="Q259" i="18"/>
  <c r="R259" i="18" s="1"/>
  <c r="P259" i="18"/>
  <c r="Q87" i="18"/>
  <c r="R87" i="18" s="1"/>
  <c r="P87" i="18"/>
  <c r="P285" i="18"/>
  <c r="Q285" i="18"/>
  <c r="R285" i="18" s="1"/>
  <c r="Q138" i="18"/>
  <c r="R138" i="18" s="1"/>
  <c r="P138" i="18"/>
  <c r="P265" i="18"/>
  <c r="Q265" i="18"/>
  <c r="R265" i="18" s="1"/>
  <c r="P157" i="18"/>
  <c r="Q157" i="18"/>
  <c r="R157" i="18" s="1"/>
  <c r="Q207" i="18"/>
  <c r="R207" i="18" s="1"/>
  <c r="P207" i="18"/>
  <c r="Q369" i="18"/>
  <c r="R369" i="18" s="1"/>
  <c r="P369" i="18"/>
  <c r="P370" i="18"/>
  <c r="Q370" i="18"/>
  <c r="R370" i="18" s="1"/>
  <c r="Q341" i="18"/>
  <c r="R341" i="18" s="1"/>
  <c r="P341" i="18"/>
  <c r="P169" i="18"/>
  <c r="Q169" i="18"/>
  <c r="R169" i="18" s="1"/>
  <c r="Q298" i="18"/>
  <c r="R298" i="18" s="1"/>
  <c r="P298" i="18"/>
  <c r="P350" i="18"/>
  <c r="Q350" i="18"/>
  <c r="R350" i="18" s="1"/>
  <c r="Q387" i="18"/>
  <c r="R387" i="18" s="1"/>
  <c r="P387" i="18"/>
  <c r="P145" i="18"/>
  <c r="Q145" i="18"/>
  <c r="R145" i="18" s="1"/>
  <c r="Q309" i="18"/>
  <c r="R309" i="18" s="1"/>
  <c r="P309" i="18"/>
  <c r="P86" i="18"/>
  <c r="Q86" i="18"/>
  <c r="R86" i="18" s="1"/>
  <c r="P393" i="18"/>
  <c r="Q393" i="18"/>
  <c r="R393" i="18" s="1"/>
  <c r="P90" i="18"/>
  <c r="Q90" i="18"/>
  <c r="R90" i="18" s="1"/>
  <c r="P201" i="18"/>
  <c r="Q201" i="18"/>
  <c r="R201" i="18" s="1"/>
  <c r="Q249" i="18"/>
  <c r="R249" i="18" s="1"/>
  <c r="P249" i="18"/>
  <c r="Q305" i="18"/>
  <c r="R305" i="18" s="1"/>
  <c r="P305" i="18"/>
  <c r="P206" i="18"/>
  <c r="Q206" i="18"/>
  <c r="R206" i="18" s="1"/>
  <c r="P260" i="18"/>
  <c r="Q260" i="18"/>
  <c r="R260" i="18" s="1"/>
  <c r="P162" i="18"/>
  <c r="Q162" i="18"/>
  <c r="R162" i="18" s="1"/>
  <c r="P301" i="18"/>
  <c r="Q301" i="18"/>
  <c r="R301" i="18" s="1"/>
  <c r="Q215" i="18"/>
  <c r="R215" i="18" s="1"/>
  <c r="P215" i="18"/>
  <c r="Q254" i="18"/>
  <c r="R254" i="18" s="1"/>
  <c r="P254" i="18"/>
  <c r="P241" i="18"/>
  <c r="Q241" i="18"/>
  <c r="R241" i="18" s="1"/>
  <c r="Q379" i="18"/>
  <c r="R379" i="18" s="1"/>
  <c r="P379" i="18"/>
  <c r="P134" i="18"/>
  <c r="Q134" i="18"/>
  <c r="R134" i="18" s="1"/>
  <c r="Q224" i="18"/>
  <c r="R224" i="18" s="1"/>
  <c r="P224" i="18"/>
  <c r="Q233" i="18"/>
  <c r="R233" i="18" s="1"/>
  <c r="P233" i="18"/>
  <c r="P67" i="18"/>
  <c r="Q67" i="18"/>
  <c r="R67" i="18" s="1"/>
  <c r="P251" i="18"/>
  <c r="Q251" i="18"/>
  <c r="R251" i="18" s="1"/>
  <c r="P344" i="18"/>
  <c r="Q344" i="18"/>
  <c r="R344" i="18" s="1"/>
  <c r="Q284" i="18"/>
  <c r="R284" i="18" s="1"/>
  <c r="P284" i="18"/>
  <c r="P299" i="18"/>
  <c r="Q299" i="18"/>
  <c r="R299" i="18" s="1"/>
  <c r="Q199" i="18"/>
  <c r="R199" i="18" s="1"/>
  <c r="P199" i="18"/>
  <c r="Q242" i="18"/>
  <c r="R242" i="18" s="1"/>
  <c r="P242" i="18"/>
  <c r="Q306" i="18"/>
  <c r="R306" i="18" s="1"/>
  <c r="P306" i="18"/>
  <c r="Q399" i="18"/>
  <c r="R399" i="18" s="1"/>
  <c r="P399" i="18"/>
  <c r="P385" i="18"/>
  <c r="Q385" i="18"/>
  <c r="R385" i="18" s="1"/>
  <c r="P292" i="18"/>
  <c r="Q292" i="18"/>
  <c r="R292" i="18" s="1"/>
  <c r="Q170" i="18"/>
  <c r="R170" i="18" s="1"/>
  <c r="P170" i="18"/>
  <c r="P361" i="18"/>
  <c r="Q361" i="18"/>
  <c r="R361" i="18" s="1"/>
  <c r="P97" i="18"/>
  <c r="Q97" i="18"/>
  <c r="R97" i="18" s="1"/>
  <c r="Q327" i="18"/>
  <c r="R327" i="18" s="1"/>
  <c r="P327" i="18"/>
  <c r="P287" i="18"/>
  <c r="Q287" i="18"/>
  <c r="R287" i="18" s="1"/>
  <c r="P246" i="18"/>
  <c r="Q246" i="18"/>
  <c r="R246" i="18" s="1"/>
  <c r="P272" i="18"/>
  <c r="Q272" i="18"/>
  <c r="R272" i="18" s="1"/>
  <c r="Q340" i="18"/>
  <c r="R340" i="18" s="1"/>
  <c r="P340" i="18"/>
  <c r="Q347" i="18"/>
  <c r="R347" i="18" s="1"/>
  <c r="P347" i="18"/>
  <c r="Q192" i="18"/>
  <c r="R192" i="18" s="1"/>
  <c r="P192" i="18"/>
  <c r="P245" i="18"/>
  <c r="Q245" i="18"/>
  <c r="R245" i="18" s="1"/>
  <c r="Q401" i="18"/>
  <c r="R401" i="18" s="1"/>
  <c r="P401" i="18"/>
  <c r="P296" i="18"/>
  <c r="Q296" i="18"/>
  <c r="R296" i="18" s="1"/>
  <c r="Q180" i="18"/>
  <c r="R180" i="18" s="1"/>
  <c r="P180" i="18"/>
  <c r="P377" i="18"/>
  <c r="Q377" i="18"/>
  <c r="R377" i="18" s="1"/>
  <c r="P397" i="18"/>
  <c r="Q397" i="18"/>
  <c r="R397" i="18" s="1"/>
  <c r="Q388" i="18"/>
  <c r="R388" i="18" s="1"/>
  <c r="P388" i="18"/>
  <c r="P152" i="18"/>
  <c r="Q152" i="18"/>
  <c r="R152" i="18" s="1"/>
  <c r="P237" i="18"/>
  <c r="Q237" i="18"/>
  <c r="R237" i="18" s="1"/>
  <c r="P348" i="18"/>
  <c r="Q348" i="18"/>
  <c r="R348" i="18" s="1"/>
  <c r="Q118" i="18"/>
  <c r="R118" i="18" s="1"/>
  <c r="P118" i="18"/>
  <c r="Q378" i="18"/>
  <c r="R378" i="18" s="1"/>
  <c r="P378" i="18"/>
  <c r="P131" i="18"/>
  <c r="Q131" i="18"/>
  <c r="R131" i="18" s="1"/>
  <c r="P269" i="18"/>
  <c r="Q269" i="18"/>
  <c r="R269" i="18" s="1"/>
  <c r="Q364" i="18"/>
  <c r="R364" i="18" s="1"/>
  <c r="P364" i="18"/>
  <c r="Q130" i="18"/>
  <c r="R130" i="18" s="1"/>
  <c r="P130" i="18"/>
  <c r="P166" i="18"/>
  <c r="Q166" i="18"/>
  <c r="R166" i="18" s="1"/>
  <c r="P335" i="18"/>
  <c r="Q335" i="18"/>
  <c r="R335" i="18" s="1"/>
  <c r="Q225" i="18"/>
  <c r="R225" i="18" s="1"/>
  <c r="P225" i="18"/>
  <c r="P398" i="18"/>
  <c r="Q398" i="18"/>
  <c r="R398" i="18" s="1"/>
  <c r="P175" i="18"/>
  <c r="Q175" i="18"/>
  <c r="R175" i="18" s="1"/>
  <c r="Q250" i="18"/>
  <c r="R250" i="18" s="1"/>
  <c r="P250" i="18"/>
  <c r="P123" i="18"/>
  <c r="Q123" i="18"/>
  <c r="R123" i="18" s="1"/>
  <c r="Q358" i="18"/>
  <c r="R358" i="18" s="1"/>
  <c r="P358" i="18"/>
  <c r="P133" i="18"/>
  <c r="Q133" i="18"/>
  <c r="R133" i="18" s="1"/>
  <c r="P216" i="18"/>
  <c r="Q216" i="18"/>
  <c r="R216" i="18" s="1"/>
  <c r="Q328" i="18"/>
  <c r="R328" i="18" s="1"/>
  <c r="P328" i="18"/>
  <c r="Q191" i="18"/>
  <c r="R191" i="18" s="1"/>
  <c r="P191" i="18"/>
  <c r="P59" i="18"/>
  <c r="Q59" i="18"/>
  <c r="R59" i="18" s="1"/>
  <c r="Q273" i="18"/>
  <c r="R273" i="18" s="1"/>
  <c r="P273" i="18"/>
  <c r="P125" i="18"/>
  <c r="Q125" i="18"/>
  <c r="R125" i="18" s="1"/>
  <c r="P363" i="18"/>
  <c r="Q363" i="18"/>
  <c r="R363" i="18" s="1"/>
  <c r="P109" i="18"/>
  <c r="Q109" i="18"/>
  <c r="R109" i="18" s="1"/>
  <c r="Q372" i="18"/>
  <c r="R372" i="18" s="1"/>
  <c r="P372" i="18"/>
  <c r="Q386" i="18"/>
  <c r="R386" i="18" s="1"/>
  <c r="P386" i="18"/>
  <c r="Q256" i="18"/>
  <c r="R256" i="18" s="1"/>
  <c r="P256" i="18"/>
  <c r="P219" i="18"/>
  <c r="Q219" i="18"/>
  <c r="R219" i="18" s="1"/>
  <c r="Q100" i="18"/>
  <c r="R100" i="18" s="1"/>
  <c r="P100" i="18"/>
  <c r="P351" i="18"/>
  <c r="Q351" i="18"/>
  <c r="R351" i="18" s="1"/>
  <c r="P148" i="18"/>
  <c r="Q148" i="18"/>
  <c r="R148" i="18" s="1"/>
  <c r="Q178" i="18"/>
  <c r="R178" i="18" s="1"/>
  <c r="P178" i="18"/>
  <c r="P300" i="18"/>
  <c r="Q300" i="18"/>
  <c r="R300" i="18" s="1"/>
  <c r="Q139" i="18"/>
  <c r="R139" i="18" s="1"/>
  <c r="P139" i="18"/>
  <c r="P84" i="18"/>
  <c r="Q84" i="18"/>
  <c r="R84" i="18" s="1"/>
  <c r="Q202" i="18"/>
  <c r="R202" i="18" s="1"/>
  <c r="P202" i="18"/>
  <c r="P314" i="18"/>
  <c r="Q314" i="18"/>
  <c r="R314" i="18" s="1"/>
  <c r="Q356" i="18"/>
  <c r="R356" i="18" s="1"/>
  <c r="P356" i="18"/>
  <c r="P330" i="18"/>
  <c r="Q330" i="18"/>
  <c r="R330" i="18" s="1"/>
  <c r="P147" i="18"/>
  <c r="Q147" i="18"/>
  <c r="R147" i="18" s="1"/>
  <c r="Q247" i="18"/>
  <c r="R247" i="18" s="1"/>
  <c r="P247" i="18"/>
  <c r="Q253" i="18"/>
  <c r="R253" i="18" s="1"/>
  <c r="P253" i="18"/>
  <c r="P342" i="18"/>
  <c r="Q342" i="18"/>
  <c r="R342" i="18" s="1"/>
  <c r="P261" i="18"/>
  <c r="Q261" i="18"/>
  <c r="R261" i="18" s="1"/>
  <c r="Q82" i="18"/>
  <c r="R82" i="18" s="1"/>
  <c r="P82" i="18"/>
  <c r="Q179" i="18"/>
  <c r="R179" i="18" s="1"/>
  <c r="P179" i="18"/>
  <c r="Q186" i="18"/>
  <c r="R186" i="18" s="1"/>
  <c r="P186" i="18"/>
  <c r="Q99" i="18"/>
  <c r="R99" i="18" s="1"/>
  <c r="P99" i="18"/>
  <c r="Q403" i="18"/>
  <c r="R403" i="18" s="1"/>
  <c r="P403" i="18"/>
  <c r="P229" i="18"/>
  <c r="Q229" i="18"/>
  <c r="R229" i="18" s="1"/>
  <c r="Q400" i="18"/>
  <c r="R400" i="18" s="1"/>
  <c r="P400" i="18"/>
  <c r="P360" i="18"/>
  <c r="Q360" i="18"/>
  <c r="R360" i="18" s="1"/>
  <c r="Q159" i="18"/>
  <c r="R159" i="18" s="1"/>
  <c r="P159" i="18"/>
  <c r="Q120" i="18"/>
  <c r="R120" i="18" s="1"/>
  <c r="P120" i="18"/>
  <c r="Q195" i="18"/>
  <c r="R195" i="18" s="1"/>
  <c r="P195" i="18"/>
  <c r="P236" i="18"/>
  <c r="Q236" i="18"/>
  <c r="R236" i="18" s="1"/>
  <c r="P106" i="18"/>
  <c r="Q106" i="18"/>
  <c r="R106" i="18" s="1"/>
  <c r="Q232" i="18"/>
  <c r="R232" i="18" s="1"/>
  <c r="P232" i="18"/>
  <c r="P122" i="18"/>
  <c r="Q122" i="18"/>
  <c r="R122" i="18" s="1"/>
  <c r="P69" i="18"/>
  <c r="Q69" i="18"/>
  <c r="R69" i="18" s="1"/>
  <c r="Q96" i="18"/>
  <c r="R96" i="18" s="1"/>
  <c r="P96" i="18"/>
  <c r="P258" i="18"/>
  <c r="Q258" i="18"/>
  <c r="R258" i="18" s="1"/>
  <c r="P220" i="18"/>
  <c r="Q220" i="18"/>
  <c r="R220" i="18" s="1"/>
  <c r="P171" i="18"/>
  <c r="Q171" i="18"/>
  <c r="R171" i="18" s="1"/>
  <c r="Q126" i="18"/>
  <c r="R126" i="18" s="1"/>
  <c r="P126" i="18"/>
  <c r="Q310" i="18"/>
  <c r="R310" i="18" s="1"/>
  <c r="P310" i="18"/>
  <c r="Q290" i="18"/>
  <c r="R290" i="18" s="1"/>
  <c r="P290" i="18"/>
  <c r="Q332" i="18"/>
  <c r="R332" i="18" s="1"/>
  <c r="P332" i="18"/>
  <c r="P80" i="18"/>
  <c r="Q80" i="18"/>
  <c r="R80" i="18" s="1"/>
  <c r="P354" i="18"/>
  <c r="Q354" i="18"/>
  <c r="R354" i="18" s="1"/>
  <c r="Q349" i="18"/>
  <c r="R349" i="18" s="1"/>
  <c r="P349" i="18"/>
  <c r="P83" i="18"/>
  <c r="Q83" i="18"/>
  <c r="R83" i="18" s="1"/>
  <c r="Q62" i="18"/>
  <c r="R62" i="18" s="1"/>
  <c r="P62" i="18"/>
  <c r="P188" i="18"/>
  <c r="Q188" i="18"/>
  <c r="R188" i="18" s="1"/>
  <c r="Q217" i="18"/>
  <c r="R217" i="18" s="1"/>
  <c r="P217" i="18"/>
  <c r="P274" i="18"/>
  <c r="Q274" i="18"/>
  <c r="R274" i="18" s="1"/>
  <c r="P286" i="18"/>
  <c r="Q286" i="18"/>
  <c r="R286" i="18" s="1"/>
  <c r="P334" i="18"/>
  <c r="Q334" i="18"/>
  <c r="R334" i="18" s="1"/>
  <c r="Q262" i="18"/>
  <c r="R262" i="18" s="1"/>
  <c r="P262" i="18"/>
  <c r="P392" i="18"/>
  <c r="Q392" i="18"/>
  <c r="R392" i="18" s="1"/>
  <c r="P329" i="18"/>
  <c r="Q329" i="18"/>
  <c r="R329" i="18" s="1"/>
  <c r="Q222" i="18"/>
  <c r="R222" i="18" s="1"/>
  <c r="P222" i="18"/>
  <c r="P368" i="18"/>
  <c r="Q368" i="18"/>
  <c r="R368" i="18" s="1"/>
  <c r="Q113" i="18"/>
  <c r="R113" i="18" s="1"/>
  <c r="P113" i="18"/>
  <c r="P194" i="18"/>
  <c r="Q194" i="18"/>
  <c r="R194" i="18" s="1"/>
  <c r="Q209" i="18"/>
  <c r="R209" i="18" s="1"/>
  <c r="P209" i="18"/>
  <c r="Q71" i="18"/>
  <c r="R71" i="18" s="1"/>
  <c r="P71" i="18"/>
  <c r="P153" i="18"/>
  <c r="Q153" i="18"/>
  <c r="R153" i="18" s="1"/>
  <c r="P324" i="18"/>
  <c r="Q324" i="18"/>
  <c r="R324" i="18" s="1"/>
  <c r="P200" i="18"/>
  <c r="Q200" i="18"/>
  <c r="R200" i="18" s="1"/>
  <c r="P394" i="18"/>
  <c r="Q394" i="18"/>
  <c r="R394" i="18" s="1"/>
  <c r="P117" i="18"/>
  <c r="Q117" i="18"/>
  <c r="R117" i="18" s="1"/>
  <c r="P239" i="18"/>
  <c r="Q239" i="18"/>
  <c r="R239" i="18" s="1"/>
  <c r="P95" i="18"/>
  <c r="Q95" i="18"/>
  <c r="R95" i="18" s="1"/>
  <c r="Q357" i="18"/>
  <c r="R357" i="18" s="1"/>
  <c r="P357" i="18"/>
  <c r="Q338" i="18"/>
  <c r="R338" i="18" s="1"/>
  <c r="P338" i="18"/>
  <c r="Q208" i="18"/>
  <c r="R208" i="18" s="1"/>
  <c r="P208" i="18"/>
  <c r="P325" i="18"/>
  <c r="Q325" i="18"/>
  <c r="R325" i="18" s="1"/>
  <c r="P189" i="18"/>
  <c r="Q189" i="18"/>
  <c r="R189" i="18" s="1"/>
  <c r="P55" i="18"/>
  <c r="Q55" i="18"/>
  <c r="R55" i="18" s="1"/>
  <c r="Q248" i="18"/>
  <c r="R248" i="18" s="1"/>
  <c r="P248" i="18"/>
  <c r="P101" i="18"/>
  <c r="Q101" i="18"/>
  <c r="R101" i="18" s="1"/>
  <c r="Q58" i="18"/>
  <c r="R58" i="18" s="1"/>
  <c r="P58" i="18"/>
  <c r="Q136" i="18"/>
  <c r="R136" i="18" s="1"/>
  <c r="P136" i="18"/>
  <c r="P144" i="18"/>
  <c r="Q144" i="18"/>
  <c r="R144" i="18" s="1"/>
  <c r="Q176" i="18"/>
  <c r="R176" i="18" s="1"/>
  <c r="P176" i="18"/>
  <c r="P317" i="18"/>
  <c r="Q317" i="18"/>
  <c r="R317" i="18" s="1"/>
  <c r="P141" i="18"/>
  <c r="Q141" i="18"/>
  <c r="R141" i="18" s="1"/>
  <c r="P283" i="18"/>
  <c r="Q283" i="18"/>
  <c r="R283" i="18" s="1"/>
  <c r="Q339" i="18"/>
  <c r="R339" i="18" s="1"/>
  <c r="P339" i="18"/>
  <c r="Q154" i="18"/>
  <c r="R154" i="18" s="1"/>
  <c r="P154" i="18"/>
  <c r="Q313" i="18"/>
  <c r="R313" i="18" s="1"/>
  <c r="P313" i="18"/>
  <c r="P76" i="18"/>
  <c r="Q76" i="18"/>
  <c r="R76" i="18" s="1"/>
  <c r="Q65" i="18"/>
  <c r="R65" i="18" s="1"/>
  <c r="P65" i="18"/>
  <c r="P57" i="18"/>
  <c r="Q57" i="18"/>
  <c r="R57" i="18" s="1"/>
  <c r="Q289" i="18"/>
  <c r="R289" i="18" s="1"/>
  <c r="P289" i="18"/>
  <c r="Q135" i="18"/>
  <c r="R135" i="18" s="1"/>
  <c r="P135" i="18"/>
  <c r="Q156" i="18"/>
  <c r="R156" i="18" s="1"/>
  <c r="P156" i="18"/>
  <c r="P114" i="18"/>
  <c r="Q114" i="18"/>
  <c r="R114" i="18" s="1"/>
  <c r="Q116" i="18"/>
  <c r="R116" i="18" s="1"/>
  <c r="P116" i="18"/>
  <c r="Q104" i="18"/>
  <c r="R104" i="18" s="1"/>
  <c r="P104" i="18"/>
  <c r="Q72" i="18"/>
  <c r="R72" i="18" s="1"/>
  <c r="P72" i="18"/>
  <c r="Q61" i="18"/>
  <c r="R61" i="18" s="1"/>
  <c r="P61" i="18"/>
  <c r="P371" i="18"/>
  <c r="Q371" i="18"/>
  <c r="R371" i="18" s="1"/>
  <c r="Q382" i="18"/>
  <c r="R382" i="18" s="1"/>
  <c r="P382" i="18"/>
  <c r="P293" i="18"/>
  <c r="Q293" i="18"/>
  <c r="R293" i="18" s="1"/>
  <c r="P252" i="18"/>
  <c r="Q252" i="18"/>
  <c r="R252" i="18" s="1"/>
  <c r="Q155" i="18"/>
  <c r="R155" i="18" s="1"/>
  <c r="P155" i="18"/>
  <c r="P173" i="18"/>
  <c r="Q173" i="18"/>
  <c r="R173" i="18" s="1"/>
  <c r="Q102" i="18"/>
  <c r="R102" i="18" s="1"/>
  <c r="P102" i="18"/>
  <c r="P205" i="18"/>
  <c r="Q205" i="18"/>
  <c r="R205" i="18" s="1"/>
  <c r="Q137" i="18"/>
  <c r="R137" i="18" s="1"/>
  <c r="P137" i="18"/>
  <c r="Q168" i="18"/>
  <c r="R168" i="18" s="1"/>
  <c r="P168" i="18"/>
  <c r="Q119" i="18"/>
  <c r="R119" i="18" s="1"/>
  <c r="P119" i="18"/>
  <c r="P124" i="18"/>
  <c r="Q124" i="18"/>
  <c r="R124" i="18" s="1"/>
  <c r="Q70" i="18"/>
  <c r="R70" i="18" s="1"/>
  <c r="P70" i="18"/>
  <c r="P213" i="18"/>
  <c r="Q213" i="18"/>
  <c r="R213" i="18" s="1"/>
  <c r="P353" i="18"/>
  <c r="Q353" i="18"/>
  <c r="R353" i="18" s="1"/>
  <c r="P221" i="18"/>
  <c r="Q221" i="18"/>
  <c r="R221" i="18" s="1"/>
  <c r="Q140" i="18"/>
  <c r="R140" i="18" s="1"/>
  <c r="P140" i="18"/>
  <c r="Q121" i="18"/>
  <c r="R121" i="18" s="1"/>
  <c r="P121" i="18"/>
  <c r="P181" i="18"/>
  <c r="Q181" i="18"/>
  <c r="R181" i="18" s="1"/>
  <c r="P279" i="18"/>
  <c r="Q279" i="18"/>
  <c r="R279" i="18" s="1"/>
  <c r="P315" i="18"/>
  <c r="Q315" i="18"/>
  <c r="R315" i="18" s="1"/>
  <c r="P395" i="18"/>
  <c r="Q395" i="18"/>
  <c r="R395" i="18" s="1"/>
  <c r="Q160" i="18"/>
  <c r="R160" i="18" s="1"/>
  <c r="P160" i="18"/>
  <c r="P264" i="18"/>
  <c r="Q264" i="18"/>
  <c r="R264" i="18" s="1"/>
  <c r="P184" i="18"/>
  <c r="Q184" i="18"/>
  <c r="R184" i="18" s="1"/>
  <c r="P345" i="18"/>
  <c r="Q345" i="18"/>
  <c r="R345" i="18" s="1"/>
  <c r="Q64" i="18"/>
  <c r="R64" i="18" s="1"/>
  <c r="P64" i="18"/>
  <c r="P343" i="18"/>
  <c r="Q343" i="18"/>
  <c r="R343" i="18" s="1"/>
  <c r="Q226" i="18"/>
  <c r="R226" i="18" s="1"/>
  <c r="P226" i="18"/>
  <c r="P311" i="18"/>
  <c r="Q311" i="18"/>
  <c r="R311" i="18" s="1"/>
  <c r="P228" i="18"/>
  <c r="Q228" i="18"/>
  <c r="R228" i="18" s="1"/>
  <c r="Q337" i="18"/>
  <c r="R337" i="18" s="1"/>
  <c r="P337" i="18"/>
  <c r="P321" i="18"/>
  <c r="Q321" i="18"/>
  <c r="R321" i="18" s="1"/>
  <c r="P390" i="18"/>
  <c r="Q390" i="18"/>
  <c r="R390" i="18" s="1"/>
  <c r="Q365" i="18"/>
  <c r="R365" i="18" s="1"/>
  <c r="P365" i="18"/>
  <c r="Q103" i="18"/>
  <c r="R103" i="18" s="1"/>
  <c r="P103" i="18"/>
  <c r="Q183" i="18"/>
  <c r="R183" i="18" s="1"/>
  <c r="P183" i="18"/>
  <c r="P190" i="18"/>
  <c r="Q190" i="18"/>
  <c r="R190" i="18" s="1"/>
  <c r="Q380" i="18"/>
  <c r="R380" i="18" s="1"/>
  <c r="P380" i="18"/>
  <c r="P110" i="18"/>
  <c r="Q110" i="18"/>
  <c r="R110" i="18" s="1"/>
  <c r="P319" i="18"/>
  <c r="Q319" i="18"/>
  <c r="R319" i="18" s="1"/>
  <c r="Q193" i="18"/>
  <c r="R193" i="18" s="1"/>
  <c r="P193" i="18"/>
  <c r="Q383" i="18"/>
  <c r="R383" i="18" s="1"/>
  <c r="P383" i="18"/>
  <c r="P79" i="18"/>
  <c r="Q79" i="18"/>
  <c r="R79" i="18" s="1"/>
  <c r="Q234" i="18"/>
  <c r="R234" i="18" s="1"/>
  <c r="P234" i="18"/>
  <c r="Q60" i="18"/>
  <c r="R60" i="18" s="1"/>
  <c r="P60" i="18"/>
  <c r="P346" i="18"/>
  <c r="Q346" i="18"/>
  <c r="R346" i="18" s="1"/>
  <c r="Q320" i="18"/>
  <c r="R320" i="18" s="1"/>
  <c r="P320" i="18"/>
  <c r="Q203" i="18"/>
  <c r="R203" i="18" s="1"/>
  <c r="P203" i="18"/>
  <c r="Q308" i="18"/>
  <c r="R308" i="18" s="1"/>
  <c r="P308" i="18"/>
  <c r="Q151" i="18"/>
  <c r="R151" i="18" s="1"/>
  <c r="P151" i="18"/>
  <c r="P316" i="18"/>
  <c r="Q316" i="18"/>
  <c r="R316" i="18" s="1"/>
  <c r="Q231" i="18"/>
  <c r="R231" i="18" s="1"/>
  <c r="P231" i="18"/>
  <c r="P94" i="18"/>
  <c r="Q94" i="18"/>
  <c r="R94" i="18" s="1"/>
  <c r="P5" i="18"/>
  <c r="Q5" i="18"/>
  <c r="R5" i="18" s="1"/>
  <c r="P6" i="18"/>
  <c r="Q6" i="18"/>
  <c r="R6" i="18" s="1"/>
  <c r="P17" i="18"/>
  <c r="Q17" i="18"/>
  <c r="R17" i="18" s="1"/>
  <c r="P51" i="18"/>
  <c r="Q51" i="18"/>
  <c r="R51" i="18" s="1"/>
  <c r="P15" i="18"/>
  <c r="Q15" i="18"/>
  <c r="R15" i="18" s="1"/>
  <c r="P31" i="18"/>
  <c r="Q31" i="18"/>
  <c r="R31" i="18" s="1"/>
  <c r="P32" i="18"/>
  <c r="Q32" i="18"/>
  <c r="R32" i="18" s="1"/>
  <c r="P25" i="18"/>
  <c r="Q25" i="18"/>
  <c r="R25" i="18" s="1"/>
  <c r="P28" i="18"/>
  <c r="Q28" i="18"/>
  <c r="R28" i="18" s="1"/>
  <c r="P33" i="18"/>
  <c r="Q33" i="18"/>
  <c r="R33" i="18" s="1"/>
  <c r="Q8" i="18"/>
  <c r="R8" i="18" s="1"/>
  <c r="P8" i="18"/>
  <c r="P10" i="18"/>
  <c r="Q10" i="18"/>
  <c r="R10" i="18" s="1"/>
  <c r="P12" i="18"/>
  <c r="Q12" i="18"/>
  <c r="R12" i="18" s="1"/>
  <c r="P35" i="18"/>
  <c r="Q35" i="18"/>
  <c r="R35" i="18" s="1"/>
  <c r="P52" i="18"/>
  <c r="Q52" i="18"/>
  <c r="R52" i="18" s="1"/>
  <c r="P18" i="18"/>
  <c r="Q18" i="18"/>
  <c r="R18" i="18" s="1"/>
  <c r="P21" i="18"/>
  <c r="Q21" i="18"/>
  <c r="R21" i="18" s="1"/>
  <c r="Q16" i="18"/>
  <c r="R16" i="18" s="1"/>
  <c r="P16" i="18"/>
  <c r="P47" i="18"/>
  <c r="Q47" i="18"/>
  <c r="R47" i="18" s="1"/>
  <c r="P50" i="18"/>
  <c r="Q50" i="18"/>
  <c r="R50" i="18" s="1"/>
  <c r="P11" i="18"/>
  <c r="Q11" i="18"/>
  <c r="R11" i="18" s="1"/>
  <c r="P26" i="18"/>
  <c r="Q26" i="18"/>
  <c r="R26" i="18" s="1"/>
  <c r="P22" i="18"/>
  <c r="Q22" i="18"/>
  <c r="R22" i="18" s="1"/>
  <c r="P23" i="18"/>
  <c r="Q23" i="18"/>
  <c r="R23" i="18" s="1"/>
  <c r="P40" i="18"/>
  <c r="Q40" i="18"/>
  <c r="R40" i="18" s="1"/>
  <c r="P48" i="18"/>
  <c r="Q48" i="18"/>
  <c r="R48" i="18" s="1"/>
  <c r="Q30" i="18"/>
  <c r="R30" i="18" s="1"/>
  <c r="P30" i="18"/>
  <c r="P19" i="18"/>
  <c r="Q19" i="18"/>
  <c r="R19" i="18" s="1"/>
  <c r="P29" i="18"/>
  <c r="Q29" i="18"/>
  <c r="R29" i="18" s="1"/>
  <c r="P37" i="18"/>
  <c r="Q37" i="18"/>
  <c r="R37" i="18" s="1"/>
  <c r="P38" i="18"/>
  <c r="Q38" i="18"/>
  <c r="R38" i="18" s="1"/>
  <c r="P39" i="18"/>
  <c r="Q39" i="18"/>
  <c r="R39" i="18" s="1"/>
  <c r="Q9" i="18"/>
  <c r="R9" i="18" s="1"/>
  <c r="P9" i="18"/>
  <c r="P44" i="18"/>
  <c r="Q44" i="18"/>
  <c r="R44" i="18" s="1"/>
  <c r="P46" i="18"/>
  <c r="Q46" i="18"/>
  <c r="R46" i="18" s="1"/>
  <c r="P20" i="18"/>
  <c r="Q20" i="18"/>
  <c r="R20" i="18" s="1"/>
  <c r="P41" i="18"/>
  <c r="Q41" i="18"/>
  <c r="R41" i="18" s="1"/>
  <c r="P7" i="18"/>
  <c r="Q7" i="18"/>
  <c r="R7" i="18" s="1"/>
  <c r="P54" i="18"/>
  <c r="Q54" i="18"/>
  <c r="R54" i="18" s="1"/>
  <c r="P53" i="18"/>
  <c r="Q53" i="18"/>
  <c r="R53" i="18" s="1"/>
  <c r="P45" i="18"/>
  <c r="Q45" i="18"/>
  <c r="R45" i="18" s="1"/>
  <c r="P14" i="18"/>
  <c r="Q14" i="18"/>
  <c r="R14" i="18" s="1"/>
  <c r="P34" i="18"/>
  <c r="Q34" i="18"/>
  <c r="R34" i="18" s="1"/>
  <c r="P24" i="18"/>
  <c r="Q24" i="18"/>
  <c r="R24" i="18" s="1"/>
  <c r="P13" i="18"/>
  <c r="Q13" i="18"/>
  <c r="R13" i="18" s="1"/>
  <c r="P42" i="18"/>
  <c r="Q42" i="18"/>
  <c r="R42" i="18" s="1"/>
  <c r="P49" i="18"/>
  <c r="Q49" i="18"/>
  <c r="R49" i="18" s="1"/>
  <c r="P43" i="18"/>
  <c r="Q43" i="18"/>
  <c r="R43" i="18" s="1"/>
  <c r="P27" i="18"/>
  <c r="Q27" i="18"/>
  <c r="R27" i="18" s="1"/>
  <c r="P36" i="18"/>
  <c r="Q36" i="18"/>
  <c r="R36" i="18" s="1"/>
  <c r="S36" i="18" l="1"/>
  <c r="T36" i="18" s="1"/>
  <c r="U36" i="18" s="1"/>
  <c r="V36" i="18" s="1"/>
  <c r="S42" i="18"/>
  <c r="T42" i="18" s="1"/>
  <c r="U42" i="18" s="1"/>
  <c r="V42" i="18" s="1"/>
  <c r="C61" i="17" s="1"/>
  <c r="S14" i="18"/>
  <c r="T14" i="18" s="1"/>
  <c r="U14" i="18" s="1"/>
  <c r="V14" i="18" s="1"/>
  <c r="C33" i="17" s="1"/>
  <c r="S7" i="18"/>
  <c r="T7" i="18" s="1"/>
  <c r="U7" i="18" s="1"/>
  <c r="V7" i="18" s="1"/>
  <c r="S44" i="18"/>
  <c r="T44" i="18" s="1"/>
  <c r="U44" i="18" s="1"/>
  <c r="V44" i="18" s="1"/>
  <c r="S37" i="18"/>
  <c r="T37" i="18" s="1"/>
  <c r="U37" i="18" s="1"/>
  <c r="V37" i="18" s="1"/>
  <c r="C56" i="17" s="1"/>
  <c r="S48" i="18"/>
  <c r="T48" i="18" s="1"/>
  <c r="U48" i="18" s="1"/>
  <c r="V48" i="18" s="1"/>
  <c r="C67" i="17" s="1"/>
  <c r="S26" i="18"/>
  <c r="T26" i="18" s="1"/>
  <c r="U26" i="18" s="1"/>
  <c r="V26" i="18" s="1"/>
  <c r="S35" i="18"/>
  <c r="T35" i="18" s="1"/>
  <c r="U35" i="18" s="1"/>
  <c r="V35" i="18" s="1"/>
  <c r="S33" i="18"/>
  <c r="T33" i="18" s="1"/>
  <c r="U33" i="18" s="1"/>
  <c r="V33" i="18" s="1"/>
  <c r="S31" i="18"/>
  <c r="T31" i="18" s="1"/>
  <c r="U31" i="18" s="1"/>
  <c r="V31" i="18" s="1"/>
  <c r="C50" i="17" s="1"/>
  <c r="S6" i="18"/>
  <c r="T6" i="18" s="1"/>
  <c r="U6" i="18" s="1"/>
  <c r="V6" i="18" s="1"/>
  <c r="S316" i="18"/>
  <c r="T316" i="18" s="1"/>
  <c r="U316" i="18" s="1"/>
  <c r="V316" i="18" s="1"/>
  <c r="C335" i="17" s="1"/>
  <c r="S79" i="18"/>
  <c r="T79" i="18" s="1"/>
  <c r="U79" i="18" s="1"/>
  <c r="V79" i="18" s="1"/>
  <c r="C98" i="17" s="1"/>
  <c r="S110" i="18"/>
  <c r="T110" i="18" s="1"/>
  <c r="U110" i="18" s="1"/>
  <c r="V110" i="18" s="1"/>
  <c r="C129" i="17" s="1"/>
  <c r="S103" i="18"/>
  <c r="T103" i="18" s="1"/>
  <c r="U103" i="18" s="1"/>
  <c r="V103" i="18" s="1"/>
  <c r="S343" i="18"/>
  <c r="T343" i="18" s="1"/>
  <c r="U343" i="18" s="1"/>
  <c r="V343" i="18" s="1"/>
  <c r="S264" i="18"/>
  <c r="T264" i="18" s="1"/>
  <c r="U264" i="18" s="1"/>
  <c r="V264" i="18" s="1"/>
  <c r="C283" i="17" s="1"/>
  <c r="S279" i="18"/>
  <c r="T279" i="18" s="1"/>
  <c r="U279" i="18" s="1"/>
  <c r="V279" i="18" s="1"/>
  <c r="S221" i="18"/>
  <c r="T221" i="18" s="1"/>
  <c r="U221" i="18" s="1"/>
  <c r="V221" i="18" s="1"/>
  <c r="C240" i="17" s="1"/>
  <c r="S124" i="18"/>
  <c r="T124" i="18" s="1"/>
  <c r="U124" i="18" s="1"/>
  <c r="V124" i="18" s="1"/>
  <c r="S205" i="18"/>
  <c r="T205" i="18" s="1"/>
  <c r="U205" i="18" s="1"/>
  <c r="V205" i="18" s="1"/>
  <c r="S252" i="18"/>
  <c r="T252" i="18" s="1"/>
  <c r="U252" i="18" s="1"/>
  <c r="V252" i="18" s="1"/>
  <c r="S114" i="18"/>
  <c r="T114" i="18" s="1"/>
  <c r="U114" i="18" s="1"/>
  <c r="V114" i="18" s="1"/>
  <c r="S57" i="18"/>
  <c r="T57" i="18" s="1"/>
  <c r="U57" i="18" s="1"/>
  <c r="V57" i="18" s="1"/>
  <c r="C76" i="17" s="1"/>
  <c r="S317" i="18"/>
  <c r="T317" i="18" s="1"/>
  <c r="U317" i="18" s="1"/>
  <c r="V317" i="18" s="1"/>
  <c r="S189" i="18"/>
  <c r="T189" i="18" s="1"/>
  <c r="U189" i="18" s="1"/>
  <c r="V189" i="18" s="1"/>
  <c r="C208" i="17" s="1"/>
  <c r="S394" i="18"/>
  <c r="T394" i="18" s="1"/>
  <c r="U394" i="18" s="1"/>
  <c r="V394" i="18" s="1"/>
  <c r="C413" i="17" s="1"/>
  <c r="S217" i="18"/>
  <c r="T217" i="18" s="1"/>
  <c r="U217" i="18" s="1"/>
  <c r="V217" i="18" s="1"/>
  <c r="S220" i="18"/>
  <c r="T220" i="18" s="1"/>
  <c r="U220" i="18" s="1"/>
  <c r="V220" i="18" s="1"/>
  <c r="C239" i="17" s="1"/>
  <c r="S122" i="18"/>
  <c r="T122" i="18" s="1"/>
  <c r="U122" i="18" s="1"/>
  <c r="V122" i="18" s="1"/>
  <c r="S342" i="18"/>
  <c r="T342" i="18" s="1"/>
  <c r="U342" i="18" s="1"/>
  <c r="V342" i="18" s="1"/>
  <c r="S330" i="18"/>
  <c r="T330" i="18" s="1"/>
  <c r="U330" i="18" s="1"/>
  <c r="V330" i="18" s="1"/>
  <c r="S84" i="18"/>
  <c r="T84" i="18" s="1"/>
  <c r="U84" i="18" s="1"/>
  <c r="V84" i="18" s="1"/>
  <c r="C103" i="17" s="1"/>
  <c r="S148" i="18"/>
  <c r="T148" i="18" s="1"/>
  <c r="U148" i="18" s="1"/>
  <c r="V148" i="18" s="1"/>
  <c r="S363" i="18"/>
  <c r="T363" i="18" s="1"/>
  <c r="U363" i="18" s="1"/>
  <c r="V363" i="18" s="1"/>
  <c r="C382" i="17" s="1"/>
  <c r="S398" i="18"/>
  <c r="T398" i="18" s="1"/>
  <c r="U398" i="18" s="1"/>
  <c r="V398" i="18" s="1"/>
  <c r="S152" i="18"/>
  <c r="T152" i="18" s="1"/>
  <c r="U152" i="18" s="1"/>
  <c r="V152" i="18" s="1"/>
  <c r="C171" i="17" s="1"/>
  <c r="S246" i="18"/>
  <c r="T246" i="18" s="1"/>
  <c r="U246" i="18" s="1"/>
  <c r="V246" i="18" s="1"/>
  <c r="S361" i="18"/>
  <c r="T361" i="18" s="1"/>
  <c r="U361" i="18" s="1"/>
  <c r="V361" i="18" s="1"/>
  <c r="C380" i="17" s="1"/>
  <c r="S299" i="18"/>
  <c r="T299" i="18" s="1"/>
  <c r="U299" i="18" s="1"/>
  <c r="V299" i="18" s="1"/>
  <c r="S67" i="18"/>
  <c r="T67" i="18" s="1"/>
  <c r="U67" i="18" s="1"/>
  <c r="V67" i="18" s="1"/>
  <c r="S301" i="18"/>
  <c r="T301" i="18" s="1"/>
  <c r="U301" i="18" s="1"/>
  <c r="V301" i="18" s="1"/>
  <c r="S393" i="18"/>
  <c r="T393" i="18" s="1"/>
  <c r="U393" i="18" s="1"/>
  <c r="V393" i="18" s="1"/>
  <c r="C412" i="17" s="1"/>
  <c r="S387" i="18"/>
  <c r="T387" i="18" s="1"/>
  <c r="U387" i="18" s="1"/>
  <c r="V387" i="18" s="1"/>
  <c r="S157" i="18"/>
  <c r="T157" i="18" s="1"/>
  <c r="U157" i="18" s="1"/>
  <c r="V157" i="18" s="1"/>
  <c r="C176" i="17" s="1"/>
  <c r="S243" i="18"/>
  <c r="T243" i="18" s="1"/>
  <c r="U243" i="18" s="1"/>
  <c r="V243" i="18" s="1"/>
  <c r="C262" i="17" s="1"/>
  <c r="S280" i="18"/>
  <c r="T280" i="18" s="1"/>
  <c r="U280" i="18" s="1"/>
  <c r="V280" i="18" s="1"/>
  <c r="S218" i="18"/>
  <c r="T218" i="18" s="1"/>
  <c r="U218" i="18" s="1"/>
  <c r="V218" i="18" s="1"/>
  <c r="C237" i="17" s="1"/>
  <c r="S302" i="18"/>
  <c r="T302" i="18" s="1"/>
  <c r="U302" i="18" s="1"/>
  <c r="V302" i="18" s="1"/>
  <c r="S278" i="18"/>
  <c r="T278" i="18" s="1"/>
  <c r="U278" i="18" s="1"/>
  <c r="V278" i="18" s="1"/>
  <c r="S266" i="18"/>
  <c r="T266" i="18" s="1"/>
  <c r="U266" i="18" s="1"/>
  <c r="V266" i="18" s="1"/>
  <c r="C285" i="17" s="1"/>
  <c r="S167" i="18"/>
  <c r="T167" i="18" s="1"/>
  <c r="U167" i="18" s="1"/>
  <c r="V167" i="18" s="1"/>
  <c r="C186" i="17" s="1"/>
  <c r="S74" i="18"/>
  <c r="T74" i="18" s="1"/>
  <c r="U74" i="18" s="1"/>
  <c r="V74" i="18" s="1"/>
  <c r="S77" i="18"/>
  <c r="T77" i="18" s="1"/>
  <c r="U77" i="18" s="1"/>
  <c r="V77" i="18" s="1"/>
  <c r="C96" i="17" s="1"/>
  <c r="S132" i="18"/>
  <c r="T132" i="18" s="1"/>
  <c r="U132" i="18" s="1"/>
  <c r="V132" i="18" s="1"/>
  <c r="C151" i="17" s="1"/>
  <c r="S91" i="18"/>
  <c r="T91" i="18" s="1"/>
  <c r="U91" i="18" s="1"/>
  <c r="V91" i="18" s="1"/>
  <c r="S142" i="18"/>
  <c r="T142" i="18" s="1"/>
  <c r="U142" i="18" s="1"/>
  <c r="V142" i="18" s="1"/>
  <c r="C161" i="17" s="1"/>
  <c r="S163" i="18"/>
  <c r="T163" i="18" s="1"/>
  <c r="U163" i="18" s="1"/>
  <c r="V163" i="18" s="1"/>
  <c r="S107" i="18"/>
  <c r="T107" i="18" s="1"/>
  <c r="U107" i="18" s="1"/>
  <c r="V107" i="18" s="1"/>
  <c r="C126" i="17" s="1"/>
  <c r="S355" i="18"/>
  <c r="T355" i="18" s="1"/>
  <c r="U355" i="18" s="1"/>
  <c r="V355" i="18" s="1"/>
  <c r="C374" i="17" s="1"/>
  <c r="S255" i="18"/>
  <c r="T255" i="18" s="1"/>
  <c r="U255" i="18" s="1"/>
  <c r="V255" i="18" s="1"/>
  <c r="C55" i="17"/>
  <c r="C362" i="17"/>
  <c r="C318" i="17"/>
  <c r="C110" i="17"/>
  <c r="C52" i="17"/>
  <c r="S130" i="18"/>
  <c r="T130" i="18" s="1"/>
  <c r="U130" i="18" s="1"/>
  <c r="V130" i="18" s="1"/>
  <c r="S319" i="18"/>
  <c r="T319" i="18" s="1"/>
  <c r="U319" i="18" s="1"/>
  <c r="V319" i="18" s="1"/>
  <c r="S321" i="18"/>
  <c r="T321" i="18" s="1"/>
  <c r="U321" i="18" s="1"/>
  <c r="V321" i="18" s="1"/>
  <c r="S184" i="18"/>
  <c r="T184" i="18" s="1"/>
  <c r="U184" i="18" s="1"/>
  <c r="V184" i="18" s="1"/>
  <c r="S315" i="18"/>
  <c r="T315" i="18" s="1"/>
  <c r="U315" i="18" s="1"/>
  <c r="V315" i="18" s="1"/>
  <c r="S371" i="18"/>
  <c r="T371" i="18" s="1"/>
  <c r="U371" i="18" s="1"/>
  <c r="V371" i="18" s="1"/>
  <c r="S141" i="18"/>
  <c r="T141" i="18" s="1"/>
  <c r="U141" i="18" s="1"/>
  <c r="V141" i="18" s="1"/>
  <c r="S55" i="18"/>
  <c r="T55" i="18" s="1"/>
  <c r="U55" i="18" s="1"/>
  <c r="V55" i="18" s="1"/>
  <c r="S117" i="18"/>
  <c r="T117" i="18" s="1"/>
  <c r="U117" i="18" s="1"/>
  <c r="V117" i="18" s="1"/>
  <c r="S153" i="18"/>
  <c r="T153" i="18" s="1"/>
  <c r="U153" i="18" s="1"/>
  <c r="V153" i="18" s="1"/>
  <c r="S392" i="18"/>
  <c r="T392" i="18" s="1"/>
  <c r="U392" i="18" s="1"/>
  <c r="V392" i="18" s="1"/>
  <c r="S274" i="18"/>
  <c r="T274" i="18" s="1"/>
  <c r="U274" i="18" s="1"/>
  <c r="V274" i="18" s="1"/>
  <c r="S83" i="18"/>
  <c r="T83" i="18" s="1"/>
  <c r="U83" i="18" s="1"/>
  <c r="V83" i="18" s="1"/>
  <c r="S171" i="18"/>
  <c r="T171" i="18" s="1"/>
  <c r="U171" i="18" s="1"/>
  <c r="V171" i="18" s="1"/>
  <c r="S69" i="18"/>
  <c r="T69" i="18" s="1"/>
  <c r="U69" i="18" s="1"/>
  <c r="V69" i="18" s="1"/>
  <c r="S236" i="18"/>
  <c r="T236" i="18" s="1"/>
  <c r="U236" i="18" s="1"/>
  <c r="V236" i="18" s="1"/>
  <c r="S360" i="18"/>
  <c r="T360" i="18" s="1"/>
  <c r="U360" i="18" s="1"/>
  <c r="V360" i="18" s="1"/>
  <c r="S261" i="18"/>
  <c r="T261" i="18" s="1"/>
  <c r="U261" i="18" s="1"/>
  <c r="V261" i="18" s="1"/>
  <c r="S147" i="18"/>
  <c r="T147" i="18" s="1"/>
  <c r="U147" i="18" s="1"/>
  <c r="V147" i="18" s="1"/>
  <c r="S219" i="18"/>
  <c r="T219" i="18" s="1"/>
  <c r="U219" i="18" s="1"/>
  <c r="V219" i="18" s="1"/>
  <c r="S109" i="18"/>
  <c r="T109" i="18" s="1"/>
  <c r="U109" i="18" s="1"/>
  <c r="V109" i="18" s="1"/>
  <c r="S59" i="18"/>
  <c r="T59" i="18" s="1"/>
  <c r="U59" i="18" s="1"/>
  <c r="V59" i="18" s="1"/>
  <c r="S133" i="18"/>
  <c r="T133" i="18" s="1"/>
  <c r="U133" i="18" s="1"/>
  <c r="V133" i="18" s="1"/>
  <c r="S175" i="18"/>
  <c r="T175" i="18" s="1"/>
  <c r="U175" i="18" s="1"/>
  <c r="V175" i="18" s="1"/>
  <c r="S166" i="18"/>
  <c r="T166" i="18" s="1"/>
  <c r="U166" i="18" s="1"/>
  <c r="V166" i="18" s="1"/>
  <c r="S131" i="18"/>
  <c r="T131" i="18" s="1"/>
  <c r="U131" i="18" s="1"/>
  <c r="V131" i="18" s="1"/>
  <c r="S237" i="18"/>
  <c r="T237" i="18" s="1"/>
  <c r="U237" i="18" s="1"/>
  <c r="V237" i="18" s="1"/>
  <c r="S377" i="18"/>
  <c r="T377" i="18" s="1"/>
  <c r="U377" i="18" s="1"/>
  <c r="V377" i="18" s="1"/>
  <c r="S245" i="18"/>
  <c r="T245" i="18" s="1"/>
  <c r="U245" i="18" s="1"/>
  <c r="V245" i="18" s="1"/>
  <c r="S272" i="18"/>
  <c r="T272" i="18" s="1"/>
  <c r="U272" i="18" s="1"/>
  <c r="V272" i="18" s="1"/>
  <c r="S97" i="18"/>
  <c r="T97" i="18" s="1"/>
  <c r="U97" i="18" s="1"/>
  <c r="V97" i="18" s="1"/>
  <c r="S385" i="18"/>
  <c r="T385" i="18" s="1"/>
  <c r="U385" i="18" s="1"/>
  <c r="V385" i="18" s="1"/>
  <c r="S251" i="18"/>
  <c r="T251" i="18" s="1"/>
  <c r="U251" i="18" s="1"/>
  <c r="V251" i="18" s="1"/>
  <c r="S134" i="18"/>
  <c r="T134" i="18" s="1"/>
  <c r="U134" i="18" s="1"/>
  <c r="V134" i="18" s="1"/>
  <c r="S206" i="18"/>
  <c r="T206" i="18" s="1"/>
  <c r="U206" i="18" s="1"/>
  <c r="V206" i="18" s="1"/>
  <c r="S90" i="18"/>
  <c r="T90" i="18" s="1"/>
  <c r="U90" i="18" s="1"/>
  <c r="V90" i="18" s="1"/>
  <c r="S145" i="18"/>
  <c r="T145" i="18" s="1"/>
  <c r="U145" i="18" s="1"/>
  <c r="V145" i="18" s="1"/>
  <c r="S169" i="18"/>
  <c r="T169" i="18" s="1"/>
  <c r="U169" i="18" s="1"/>
  <c r="V169" i="18" s="1"/>
  <c r="S285" i="18"/>
  <c r="T285" i="18" s="1"/>
  <c r="U285" i="18" s="1"/>
  <c r="V285" i="18" s="1"/>
  <c r="S275" i="18"/>
  <c r="T275" i="18" s="1"/>
  <c r="U275" i="18" s="1"/>
  <c r="V275" i="18" s="1"/>
  <c r="S366" i="18"/>
  <c r="T366" i="18" s="1"/>
  <c r="U366" i="18" s="1"/>
  <c r="V366" i="18" s="1"/>
  <c r="S312" i="18"/>
  <c r="T312" i="18" s="1"/>
  <c r="U312" i="18" s="1"/>
  <c r="V312" i="18" s="1"/>
  <c r="S204" i="18"/>
  <c r="T204" i="18" s="1"/>
  <c r="U204" i="18" s="1"/>
  <c r="V204" i="18" s="1"/>
  <c r="S182" i="18"/>
  <c r="T182" i="18" s="1"/>
  <c r="U182" i="18" s="1"/>
  <c r="V182" i="18" s="1"/>
  <c r="S291" i="18"/>
  <c r="T291" i="18" s="1"/>
  <c r="U291" i="18" s="1"/>
  <c r="V291" i="18" s="1"/>
  <c r="S277" i="18"/>
  <c r="T277" i="18" s="1"/>
  <c r="U277" i="18" s="1"/>
  <c r="V277" i="18" s="1"/>
  <c r="S375" i="18"/>
  <c r="T375" i="18" s="1"/>
  <c r="U375" i="18" s="1"/>
  <c r="V375" i="18" s="1"/>
  <c r="S352" i="18"/>
  <c r="T352" i="18" s="1"/>
  <c r="U352" i="18" s="1"/>
  <c r="V352" i="18" s="1"/>
  <c r="S396" i="18"/>
  <c r="T396" i="18" s="1"/>
  <c r="U396" i="18" s="1"/>
  <c r="V396" i="18" s="1"/>
  <c r="S238" i="18"/>
  <c r="T238" i="18" s="1"/>
  <c r="U238" i="18" s="1"/>
  <c r="V238" i="18" s="1"/>
  <c r="S362" i="18"/>
  <c r="T362" i="18" s="1"/>
  <c r="U362" i="18" s="1"/>
  <c r="V362" i="18" s="1"/>
  <c r="S367" i="18"/>
  <c r="T367" i="18" s="1"/>
  <c r="U367" i="18" s="1"/>
  <c r="V367" i="18" s="1"/>
  <c r="S165" i="18"/>
  <c r="T165" i="18" s="1"/>
  <c r="U165" i="18" s="1"/>
  <c r="V165" i="18" s="1"/>
  <c r="S376" i="18"/>
  <c r="T376" i="18" s="1"/>
  <c r="U376" i="18" s="1"/>
  <c r="V376" i="18" s="1"/>
  <c r="S307" i="18"/>
  <c r="T307" i="18" s="1"/>
  <c r="U307" i="18" s="1"/>
  <c r="V307" i="18" s="1"/>
  <c r="S257" i="18"/>
  <c r="T257" i="18" s="1"/>
  <c r="U257" i="18" s="1"/>
  <c r="V257" i="18" s="1"/>
  <c r="S374" i="18"/>
  <c r="T374" i="18" s="1"/>
  <c r="U374" i="18" s="1"/>
  <c r="V374" i="18" s="1"/>
  <c r="S346" i="18"/>
  <c r="T346" i="18" s="1"/>
  <c r="U346" i="18" s="1"/>
  <c r="V346" i="18" s="1"/>
  <c r="S228" i="18"/>
  <c r="T228" i="18" s="1"/>
  <c r="U228" i="18" s="1"/>
  <c r="V228" i="18" s="1"/>
  <c r="S181" i="18"/>
  <c r="T181" i="18" s="1"/>
  <c r="U181" i="18" s="1"/>
  <c r="V181" i="18" s="1"/>
  <c r="S353" i="18"/>
  <c r="T353" i="18" s="1"/>
  <c r="U353" i="18" s="1"/>
  <c r="V353" i="18" s="1"/>
  <c r="S293" i="18"/>
  <c r="T293" i="18" s="1"/>
  <c r="U293" i="18" s="1"/>
  <c r="V293" i="18" s="1"/>
  <c r="S101" i="18"/>
  <c r="T101" i="18" s="1"/>
  <c r="U101" i="18" s="1"/>
  <c r="V101" i="18" s="1"/>
  <c r="S325" i="18"/>
  <c r="T325" i="18" s="1"/>
  <c r="U325" i="18" s="1"/>
  <c r="V325" i="18" s="1"/>
  <c r="S95" i="18"/>
  <c r="T95" i="18" s="1"/>
  <c r="U95" i="18" s="1"/>
  <c r="V95" i="18" s="1"/>
  <c r="S200" i="18"/>
  <c r="T200" i="18" s="1"/>
  <c r="U200" i="18" s="1"/>
  <c r="V200" i="18" s="1"/>
  <c r="S334" i="18"/>
  <c r="T334" i="18" s="1"/>
  <c r="U334" i="18" s="1"/>
  <c r="V334" i="18" s="1"/>
  <c r="S188" i="18"/>
  <c r="T188" i="18" s="1"/>
  <c r="U188" i="18" s="1"/>
  <c r="V188" i="18" s="1"/>
  <c r="S354" i="18"/>
  <c r="T354" i="18" s="1"/>
  <c r="U354" i="18" s="1"/>
  <c r="V354" i="18" s="1"/>
  <c r="S258" i="18"/>
  <c r="T258" i="18" s="1"/>
  <c r="U258" i="18" s="1"/>
  <c r="V258" i="18" s="1"/>
  <c r="S229" i="18"/>
  <c r="T229" i="18" s="1"/>
  <c r="U229" i="18" s="1"/>
  <c r="V229" i="18" s="1"/>
  <c r="S351" i="18"/>
  <c r="T351" i="18" s="1"/>
  <c r="U351" i="18" s="1"/>
  <c r="V351" i="18" s="1"/>
  <c r="S125" i="18"/>
  <c r="T125" i="18" s="1"/>
  <c r="U125" i="18" s="1"/>
  <c r="V125" i="18" s="1"/>
  <c r="S328" i="18"/>
  <c r="T328" i="18" s="1"/>
  <c r="U328" i="18" s="1"/>
  <c r="V328" i="18" s="1"/>
  <c r="S123" i="18"/>
  <c r="T123" i="18" s="1"/>
  <c r="U123" i="18" s="1"/>
  <c r="V123" i="18" s="1"/>
  <c r="S296" i="18"/>
  <c r="T296" i="18" s="1"/>
  <c r="U296" i="18" s="1"/>
  <c r="V296" i="18" s="1"/>
  <c r="S287" i="18"/>
  <c r="T287" i="18" s="1"/>
  <c r="U287" i="18" s="1"/>
  <c r="V287" i="18" s="1"/>
  <c r="S241" i="18"/>
  <c r="T241" i="18" s="1"/>
  <c r="U241" i="18" s="1"/>
  <c r="V241" i="18" s="1"/>
  <c r="S162" i="18"/>
  <c r="T162" i="18" s="1"/>
  <c r="U162" i="18" s="1"/>
  <c r="V162" i="18" s="1"/>
  <c r="S86" i="18"/>
  <c r="T86" i="18" s="1"/>
  <c r="U86" i="18" s="1"/>
  <c r="V86" i="18" s="1"/>
  <c r="S350" i="18"/>
  <c r="T350" i="18" s="1"/>
  <c r="U350" i="18" s="1"/>
  <c r="V350" i="18" s="1"/>
  <c r="S370" i="18"/>
  <c r="T370" i="18" s="1"/>
  <c r="U370" i="18" s="1"/>
  <c r="V370" i="18" s="1"/>
  <c r="S265" i="18"/>
  <c r="T265" i="18" s="1"/>
  <c r="U265" i="18" s="1"/>
  <c r="V265" i="18" s="1"/>
  <c r="S389" i="18"/>
  <c r="T389" i="18" s="1"/>
  <c r="U389" i="18" s="1"/>
  <c r="V389" i="18" s="1"/>
  <c r="S212" i="18"/>
  <c r="T212" i="18" s="1"/>
  <c r="U212" i="18" s="1"/>
  <c r="V212" i="18" s="1"/>
  <c r="S78" i="18"/>
  <c r="T78" i="18" s="1"/>
  <c r="U78" i="18" s="1"/>
  <c r="V78" i="18" s="1"/>
  <c r="S158" i="18"/>
  <c r="T158" i="18" s="1"/>
  <c r="U158" i="18" s="1"/>
  <c r="V158" i="18" s="1"/>
  <c r="S75" i="18"/>
  <c r="T75" i="18" s="1"/>
  <c r="U75" i="18" s="1"/>
  <c r="V75" i="18" s="1"/>
  <c r="S267" i="18"/>
  <c r="T267" i="18" s="1"/>
  <c r="U267" i="18" s="1"/>
  <c r="V267" i="18" s="1"/>
  <c r="S384" i="18"/>
  <c r="T384" i="18" s="1"/>
  <c r="U384" i="18" s="1"/>
  <c r="V384" i="18" s="1"/>
  <c r="S129" i="18"/>
  <c r="T129" i="18" s="1"/>
  <c r="U129" i="18" s="1"/>
  <c r="V129" i="18" s="1"/>
  <c r="S198" i="18"/>
  <c r="T198" i="18" s="1"/>
  <c r="U198" i="18" s="1"/>
  <c r="V198" i="18" s="1"/>
  <c r="S333" i="18"/>
  <c r="T333" i="18" s="1"/>
  <c r="U333" i="18" s="1"/>
  <c r="V333" i="18" s="1"/>
  <c r="S271" i="18"/>
  <c r="T271" i="18" s="1"/>
  <c r="U271" i="18" s="1"/>
  <c r="V271" i="18" s="1"/>
  <c r="S92" i="18"/>
  <c r="T92" i="18" s="1"/>
  <c r="U92" i="18" s="1"/>
  <c r="V92" i="18" s="1"/>
  <c r="S112" i="18"/>
  <c r="T112" i="18" s="1"/>
  <c r="U112" i="18" s="1"/>
  <c r="V112" i="18" s="1"/>
  <c r="S196" i="18"/>
  <c r="T196" i="18" s="1"/>
  <c r="U196" i="18" s="1"/>
  <c r="V196" i="18" s="1"/>
  <c r="S294" i="18"/>
  <c r="T294" i="18" s="1"/>
  <c r="U294" i="18" s="1"/>
  <c r="V294" i="18" s="1"/>
  <c r="S81" i="18"/>
  <c r="T81" i="18" s="1"/>
  <c r="U81" i="18" s="1"/>
  <c r="V81" i="18" s="1"/>
  <c r="S60" i="18"/>
  <c r="T60" i="18" s="1"/>
  <c r="U60" i="18" s="1"/>
  <c r="V60" i="18" s="1"/>
  <c r="S168" i="18"/>
  <c r="T168" i="18" s="1"/>
  <c r="U168" i="18" s="1"/>
  <c r="V168" i="18" s="1"/>
  <c r="S382" i="18"/>
  <c r="T382" i="18" s="1"/>
  <c r="U382" i="18" s="1"/>
  <c r="V382" i="18" s="1"/>
  <c r="S135" i="18"/>
  <c r="T135" i="18" s="1"/>
  <c r="U135" i="18" s="1"/>
  <c r="V135" i="18" s="1"/>
  <c r="S248" i="18"/>
  <c r="T248" i="18" s="1"/>
  <c r="U248" i="18" s="1"/>
  <c r="V248" i="18" s="1"/>
  <c r="S96" i="18"/>
  <c r="T96" i="18" s="1"/>
  <c r="U96" i="18" s="1"/>
  <c r="V96" i="18" s="1"/>
  <c r="S159" i="18"/>
  <c r="T159" i="18" s="1"/>
  <c r="U159" i="18" s="1"/>
  <c r="V159" i="18" s="1"/>
  <c r="S82" i="18"/>
  <c r="T82" i="18" s="1"/>
  <c r="U82" i="18" s="1"/>
  <c r="V82" i="18" s="1"/>
  <c r="S372" i="18"/>
  <c r="T372" i="18" s="1"/>
  <c r="U372" i="18" s="1"/>
  <c r="V372" i="18" s="1"/>
  <c r="S250" i="18"/>
  <c r="T250" i="18" s="1"/>
  <c r="U250" i="18" s="1"/>
  <c r="V250" i="18" s="1"/>
  <c r="S340" i="18"/>
  <c r="T340" i="18" s="1"/>
  <c r="U340" i="18" s="1"/>
  <c r="V340" i="18" s="1"/>
  <c r="S242" i="18"/>
  <c r="T242" i="18" s="1"/>
  <c r="U242" i="18" s="1"/>
  <c r="V242" i="18" s="1"/>
  <c r="S224" i="18"/>
  <c r="T224" i="18" s="1"/>
  <c r="U224" i="18" s="1"/>
  <c r="V224" i="18" s="1"/>
  <c r="S309" i="18"/>
  <c r="T309" i="18" s="1"/>
  <c r="U309" i="18" s="1"/>
  <c r="V309" i="18" s="1"/>
  <c r="S369" i="18"/>
  <c r="T369" i="18" s="1"/>
  <c r="U369" i="18" s="1"/>
  <c r="V369" i="18" s="1"/>
  <c r="S373" i="18"/>
  <c r="T373" i="18" s="1"/>
  <c r="U373" i="18" s="1"/>
  <c r="V373" i="18" s="1"/>
  <c r="S297" i="18"/>
  <c r="T297" i="18" s="1"/>
  <c r="U297" i="18" s="1"/>
  <c r="V297" i="18" s="1"/>
  <c r="S336" i="18"/>
  <c r="T336" i="18" s="1"/>
  <c r="U336" i="18" s="1"/>
  <c r="V336" i="18" s="1"/>
  <c r="S63" i="18"/>
  <c r="T63" i="18" s="1"/>
  <c r="U63" i="18" s="1"/>
  <c r="V63" i="18" s="1"/>
  <c r="S85" i="18"/>
  <c r="T85" i="18" s="1"/>
  <c r="U85" i="18" s="1"/>
  <c r="V85" i="18" s="1"/>
  <c r="S98" i="18"/>
  <c r="T98" i="18" s="1"/>
  <c r="U98" i="18" s="1"/>
  <c r="V98" i="18" s="1"/>
  <c r="S326" i="18"/>
  <c r="T326" i="18" s="1"/>
  <c r="U326" i="18" s="1"/>
  <c r="V326" i="18" s="1"/>
  <c r="S308" i="18"/>
  <c r="T308" i="18" s="1"/>
  <c r="U308" i="18" s="1"/>
  <c r="V308" i="18" s="1"/>
  <c r="S193" i="18"/>
  <c r="T193" i="18" s="1"/>
  <c r="U193" i="18" s="1"/>
  <c r="V193" i="18" s="1"/>
  <c r="S121" i="18"/>
  <c r="T121" i="18" s="1"/>
  <c r="U121" i="18" s="1"/>
  <c r="V121" i="18" s="1"/>
  <c r="S104" i="18"/>
  <c r="T104" i="18" s="1"/>
  <c r="U104" i="18" s="1"/>
  <c r="V104" i="18" s="1"/>
  <c r="S208" i="18"/>
  <c r="T208" i="18" s="1"/>
  <c r="U208" i="18" s="1"/>
  <c r="V208" i="18" s="1"/>
  <c r="S62" i="18"/>
  <c r="T62" i="18" s="1"/>
  <c r="U62" i="18" s="1"/>
  <c r="V62" i="18" s="1"/>
  <c r="S126" i="18"/>
  <c r="T126" i="18" s="1"/>
  <c r="U126" i="18" s="1"/>
  <c r="V126" i="18" s="1"/>
  <c r="S403" i="18"/>
  <c r="T403" i="18" s="1"/>
  <c r="U403" i="18" s="1"/>
  <c r="V403" i="18" s="1"/>
  <c r="S247" i="18"/>
  <c r="T247" i="18" s="1"/>
  <c r="U247" i="18" s="1"/>
  <c r="V247" i="18" s="1"/>
  <c r="S100" i="18"/>
  <c r="T100" i="18" s="1"/>
  <c r="U100" i="18" s="1"/>
  <c r="V100" i="18" s="1"/>
  <c r="S273" i="18"/>
  <c r="T273" i="18" s="1"/>
  <c r="U273" i="18" s="1"/>
  <c r="V273" i="18" s="1"/>
  <c r="S401" i="18"/>
  <c r="T401" i="18" s="1"/>
  <c r="U401" i="18" s="1"/>
  <c r="V401" i="18" s="1"/>
  <c r="S327" i="18"/>
  <c r="T327" i="18" s="1"/>
  <c r="U327" i="18" s="1"/>
  <c r="V327" i="18" s="1"/>
  <c r="S254" i="18"/>
  <c r="T254" i="18" s="1"/>
  <c r="U254" i="18" s="1"/>
  <c r="V254" i="18" s="1"/>
  <c r="S138" i="18"/>
  <c r="T138" i="18" s="1"/>
  <c r="U138" i="18" s="1"/>
  <c r="V138" i="18" s="1"/>
  <c r="S127" i="18"/>
  <c r="T127" i="18" s="1"/>
  <c r="U127" i="18" s="1"/>
  <c r="V127" i="18" s="1"/>
  <c r="S304" i="18"/>
  <c r="T304" i="18" s="1"/>
  <c r="U304" i="18" s="1"/>
  <c r="V304" i="18" s="1"/>
  <c r="S149" i="18"/>
  <c r="T149" i="18" s="1"/>
  <c r="U149" i="18" s="1"/>
  <c r="V149" i="18" s="1"/>
  <c r="S240" i="18"/>
  <c r="T240" i="18" s="1"/>
  <c r="U240" i="18" s="1"/>
  <c r="V240" i="18" s="1"/>
  <c r="S56" i="18"/>
  <c r="T56" i="18" s="1"/>
  <c r="U56" i="18" s="1"/>
  <c r="V56" i="18" s="1"/>
  <c r="S244" i="18"/>
  <c r="T244" i="18" s="1"/>
  <c r="U244" i="18" s="1"/>
  <c r="V244" i="18" s="1"/>
  <c r="S88" i="18"/>
  <c r="T88" i="18" s="1"/>
  <c r="U88" i="18" s="1"/>
  <c r="V88" i="18" s="1"/>
  <c r="S320" i="18"/>
  <c r="T320" i="18" s="1"/>
  <c r="U320" i="18" s="1"/>
  <c r="V320" i="18" s="1"/>
  <c r="S58" i="18"/>
  <c r="T58" i="18" s="1"/>
  <c r="U58" i="18" s="1"/>
  <c r="V58" i="18" s="1"/>
  <c r="S71" i="18"/>
  <c r="T71" i="18" s="1"/>
  <c r="U71" i="18" s="1"/>
  <c r="V71" i="18" s="1"/>
  <c r="S400" i="18"/>
  <c r="T400" i="18" s="1"/>
  <c r="U400" i="18" s="1"/>
  <c r="V400" i="18" s="1"/>
  <c r="S256" i="18"/>
  <c r="T256" i="18" s="1"/>
  <c r="U256" i="18" s="1"/>
  <c r="V256" i="18" s="1"/>
  <c r="S378" i="18"/>
  <c r="T378" i="18" s="1"/>
  <c r="U378" i="18" s="1"/>
  <c r="V378" i="18" s="1"/>
  <c r="S399" i="18"/>
  <c r="T399" i="18" s="1"/>
  <c r="U399" i="18" s="1"/>
  <c r="V399" i="18" s="1"/>
  <c r="S87" i="18"/>
  <c r="T87" i="18" s="1"/>
  <c r="U87" i="18" s="1"/>
  <c r="V87" i="18" s="1"/>
  <c r="S177" i="18"/>
  <c r="T177" i="18" s="1"/>
  <c r="U177" i="18" s="1"/>
  <c r="V177" i="18" s="1"/>
  <c r="S211" i="18"/>
  <c r="T211" i="18" s="1"/>
  <c r="U211" i="18" s="1"/>
  <c r="V211" i="18" s="1"/>
  <c r="S322" i="18"/>
  <c r="T322" i="18" s="1"/>
  <c r="U322" i="18" s="1"/>
  <c r="V322" i="18" s="1"/>
  <c r="S151" i="18"/>
  <c r="T151" i="18" s="1"/>
  <c r="U151" i="18" s="1"/>
  <c r="V151" i="18" s="1"/>
  <c r="S383" i="18"/>
  <c r="T383" i="18" s="1"/>
  <c r="U383" i="18" s="1"/>
  <c r="V383" i="18" s="1"/>
  <c r="S380" i="18"/>
  <c r="T380" i="18" s="1"/>
  <c r="U380" i="18" s="1"/>
  <c r="V380" i="18" s="1"/>
  <c r="S365" i="18"/>
  <c r="T365" i="18" s="1"/>
  <c r="U365" i="18" s="1"/>
  <c r="V365" i="18" s="1"/>
  <c r="S64" i="18"/>
  <c r="T64" i="18" s="1"/>
  <c r="U64" i="18" s="1"/>
  <c r="V64" i="18" s="1"/>
  <c r="S160" i="18"/>
  <c r="T160" i="18" s="1"/>
  <c r="U160" i="18" s="1"/>
  <c r="V160" i="18" s="1"/>
  <c r="S119" i="18"/>
  <c r="T119" i="18" s="1"/>
  <c r="U119" i="18" s="1"/>
  <c r="V119" i="18" s="1"/>
  <c r="S102" i="18"/>
  <c r="T102" i="18" s="1"/>
  <c r="U102" i="18" s="1"/>
  <c r="V102" i="18" s="1"/>
  <c r="S72" i="18"/>
  <c r="T72" i="18" s="1"/>
  <c r="U72" i="18" s="1"/>
  <c r="V72" i="18" s="1"/>
  <c r="S156" i="18"/>
  <c r="T156" i="18" s="1"/>
  <c r="U156" i="18" s="1"/>
  <c r="V156" i="18" s="1"/>
  <c r="S65" i="18"/>
  <c r="T65" i="18" s="1"/>
  <c r="U65" i="18" s="1"/>
  <c r="V65" i="18" s="1"/>
  <c r="S339" i="18"/>
  <c r="T339" i="18" s="1"/>
  <c r="U339" i="18" s="1"/>
  <c r="V339" i="18" s="1"/>
  <c r="S176" i="18"/>
  <c r="T176" i="18" s="1"/>
  <c r="U176" i="18" s="1"/>
  <c r="V176" i="18" s="1"/>
  <c r="S209" i="18"/>
  <c r="T209" i="18" s="1"/>
  <c r="U209" i="18" s="1"/>
  <c r="V209" i="18" s="1"/>
  <c r="S222" i="18"/>
  <c r="T222" i="18" s="1"/>
  <c r="U222" i="18" s="1"/>
  <c r="V222" i="18" s="1"/>
  <c r="S310" i="18"/>
  <c r="T310" i="18" s="1"/>
  <c r="U310" i="18" s="1"/>
  <c r="V310" i="18" s="1"/>
  <c r="S232" i="18"/>
  <c r="T232" i="18" s="1"/>
  <c r="U232" i="18" s="1"/>
  <c r="V232" i="18" s="1"/>
  <c r="S120" i="18"/>
  <c r="T120" i="18" s="1"/>
  <c r="U120" i="18" s="1"/>
  <c r="V120" i="18" s="1"/>
  <c r="S179" i="18"/>
  <c r="T179" i="18" s="1"/>
  <c r="U179" i="18" s="1"/>
  <c r="V179" i="18" s="1"/>
  <c r="S253" i="18"/>
  <c r="T253" i="18" s="1"/>
  <c r="U253" i="18" s="1"/>
  <c r="V253" i="18" s="1"/>
  <c r="S356" i="18"/>
  <c r="T356" i="18" s="1"/>
  <c r="U356" i="18" s="1"/>
  <c r="V356" i="18" s="1"/>
  <c r="S139" i="18"/>
  <c r="T139" i="18" s="1"/>
  <c r="U139" i="18" s="1"/>
  <c r="V139" i="18" s="1"/>
  <c r="S386" i="18"/>
  <c r="T386" i="18" s="1"/>
  <c r="U386" i="18" s="1"/>
  <c r="V386" i="18" s="1"/>
  <c r="S225" i="18"/>
  <c r="T225" i="18" s="1"/>
  <c r="U225" i="18" s="1"/>
  <c r="V225" i="18" s="1"/>
  <c r="S364" i="18"/>
  <c r="T364" i="18" s="1"/>
  <c r="U364" i="18" s="1"/>
  <c r="V364" i="18" s="1"/>
  <c r="S118" i="18"/>
  <c r="T118" i="18" s="1"/>
  <c r="U118" i="18" s="1"/>
  <c r="V118" i="18" s="1"/>
  <c r="S388" i="18"/>
  <c r="T388" i="18" s="1"/>
  <c r="U388" i="18" s="1"/>
  <c r="V388" i="18" s="1"/>
  <c r="S347" i="18"/>
  <c r="T347" i="18" s="1"/>
  <c r="U347" i="18" s="1"/>
  <c r="V347" i="18" s="1"/>
  <c r="S170" i="18"/>
  <c r="T170" i="18" s="1"/>
  <c r="U170" i="18" s="1"/>
  <c r="V170" i="18" s="1"/>
  <c r="S306" i="18"/>
  <c r="T306" i="18" s="1"/>
  <c r="U306" i="18" s="1"/>
  <c r="V306" i="18" s="1"/>
  <c r="S284" i="18"/>
  <c r="T284" i="18" s="1"/>
  <c r="U284" i="18" s="1"/>
  <c r="V284" i="18" s="1"/>
  <c r="S233" i="18"/>
  <c r="T233" i="18" s="1"/>
  <c r="U233" i="18" s="1"/>
  <c r="V233" i="18" s="1"/>
  <c r="S249" i="18"/>
  <c r="T249" i="18" s="1"/>
  <c r="U249" i="18" s="1"/>
  <c r="V249" i="18" s="1"/>
  <c r="S259" i="18"/>
  <c r="T259" i="18" s="1"/>
  <c r="U259" i="18" s="1"/>
  <c r="V259" i="18" s="1"/>
  <c r="S381" i="18"/>
  <c r="T381" i="18" s="1"/>
  <c r="U381" i="18" s="1"/>
  <c r="V381" i="18" s="1"/>
  <c r="S68" i="18"/>
  <c r="T68" i="18" s="1"/>
  <c r="U68" i="18" s="1"/>
  <c r="V68" i="18" s="1"/>
  <c r="S187" i="18"/>
  <c r="T187" i="18" s="1"/>
  <c r="U187" i="18" s="1"/>
  <c r="V187" i="18" s="1"/>
  <c r="S318" i="18"/>
  <c r="T318" i="18" s="1"/>
  <c r="U318" i="18" s="1"/>
  <c r="V318" i="18" s="1"/>
  <c r="S270" i="18"/>
  <c r="T270" i="18" s="1"/>
  <c r="U270" i="18" s="1"/>
  <c r="V270" i="18" s="1"/>
  <c r="S404" i="18"/>
  <c r="T404" i="18" s="1"/>
  <c r="U404" i="18" s="1"/>
  <c r="V404" i="18" s="1"/>
  <c r="S93" i="18"/>
  <c r="T93" i="18" s="1"/>
  <c r="U93" i="18" s="1"/>
  <c r="V93" i="18" s="1"/>
  <c r="S230" i="18"/>
  <c r="T230" i="18" s="1"/>
  <c r="U230" i="18" s="1"/>
  <c r="V230" i="18" s="1"/>
  <c r="S303" i="18"/>
  <c r="T303" i="18" s="1"/>
  <c r="U303" i="18" s="1"/>
  <c r="V303" i="18" s="1"/>
  <c r="S128" i="18"/>
  <c r="T128" i="18" s="1"/>
  <c r="U128" i="18" s="1"/>
  <c r="V128" i="18" s="1"/>
  <c r="S73" i="18"/>
  <c r="T73" i="18" s="1"/>
  <c r="U73" i="18" s="1"/>
  <c r="V73" i="18" s="1"/>
  <c r="S43" i="18"/>
  <c r="T43" i="18" s="1"/>
  <c r="U43" i="18" s="1"/>
  <c r="V43" i="18" s="1"/>
  <c r="S24" i="18"/>
  <c r="T24" i="18" s="1"/>
  <c r="U24" i="18" s="1"/>
  <c r="V24" i="18" s="1"/>
  <c r="S53" i="18"/>
  <c r="T53" i="18" s="1"/>
  <c r="U53" i="18" s="1"/>
  <c r="V53" i="18" s="1"/>
  <c r="S20" i="18"/>
  <c r="T20" i="18" s="1"/>
  <c r="U20" i="18" s="1"/>
  <c r="V20" i="18" s="1"/>
  <c r="S39" i="18"/>
  <c r="T39" i="18" s="1"/>
  <c r="U39" i="18" s="1"/>
  <c r="V39" i="18" s="1"/>
  <c r="S19" i="18"/>
  <c r="T19" i="18" s="1"/>
  <c r="U19" i="18" s="1"/>
  <c r="V19" i="18" s="1"/>
  <c r="S23" i="18"/>
  <c r="T23" i="18" s="1"/>
  <c r="U23" i="18" s="1"/>
  <c r="V23" i="18" s="1"/>
  <c r="S50" i="18"/>
  <c r="T50" i="18" s="1"/>
  <c r="U50" i="18" s="1"/>
  <c r="V50" i="18" s="1"/>
  <c r="S18" i="18"/>
  <c r="T18" i="18" s="1"/>
  <c r="U18" i="18" s="1"/>
  <c r="V18" i="18" s="1"/>
  <c r="S10" i="18"/>
  <c r="T10" i="18" s="1"/>
  <c r="U10" i="18" s="1"/>
  <c r="V10" i="18" s="1"/>
  <c r="S25" i="18"/>
  <c r="T25" i="18" s="1"/>
  <c r="U25" i="18" s="1"/>
  <c r="V25" i="18" s="1"/>
  <c r="S51" i="18"/>
  <c r="T51" i="18" s="1"/>
  <c r="U51" i="18" s="1"/>
  <c r="V51" i="18" s="1"/>
  <c r="S94" i="18"/>
  <c r="T94" i="18" s="1"/>
  <c r="U94" i="18" s="1"/>
  <c r="V94" i="18" s="1"/>
  <c r="S190" i="18"/>
  <c r="T190" i="18" s="1"/>
  <c r="U190" i="18" s="1"/>
  <c r="V190" i="18" s="1"/>
  <c r="S390" i="18"/>
  <c r="T390" i="18" s="1"/>
  <c r="U390" i="18" s="1"/>
  <c r="V390" i="18" s="1"/>
  <c r="S311" i="18"/>
  <c r="T311" i="18" s="1"/>
  <c r="U311" i="18" s="1"/>
  <c r="V311" i="18" s="1"/>
  <c r="S345" i="18"/>
  <c r="T345" i="18" s="1"/>
  <c r="U345" i="18" s="1"/>
  <c r="V345" i="18" s="1"/>
  <c r="S395" i="18"/>
  <c r="T395" i="18" s="1"/>
  <c r="U395" i="18" s="1"/>
  <c r="V395" i="18" s="1"/>
  <c r="S213" i="18"/>
  <c r="T213" i="18" s="1"/>
  <c r="U213" i="18" s="1"/>
  <c r="V213" i="18" s="1"/>
  <c r="S173" i="18"/>
  <c r="T173" i="18" s="1"/>
  <c r="U173" i="18" s="1"/>
  <c r="V173" i="18" s="1"/>
  <c r="S76" i="18"/>
  <c r="T76" i="18" s="1"/>
  <c r="U76" i="18" s="1"/>
  <c r="V76" i="18" s="1"/>
  <c r="S283" i="18"/>
  <c r="T283" i="18" s="1"/>
  <c r="U283" i="18" s="1"/>
  <c r="V283" i="18" s="1"/>
  <c r="S144" i="18"/>
  <c r="T144" i="18" s="1"/>
  <c r="U144" i="18" s="1"/>
  <c r="V144" i="18" s="1"/>
  <c r="S239" i="18"/>
  <c r="T239" i="18" s="1"/>
  <c r="U239" i="18" s="1"/>
  <c r="V239" i="18" s="1"/>
  <c r="S324" i="18"/>
  <c r="T324" i="18" s="1"/>
  <c r="U324" i="18" s="1"/>
  <c r="V324" i="18" s="1"/>
  <c r="S194" i="18"/>
  <c r="T194" i="18" s="1"/>
  <c r="U194" i="18" s="1"/>
  <c r="V194" i="18" s="1"/>
  <c r="S329" i="18"/>
  <c r="T329" i="18" s="1"/>
  <c r="U329" i="18" s="1"/>
  <c r="V329" i="18" s="1"/>
  <c r="S286" i="18"/>
  <c r="T286" i="18" s="1"/>
  <c r="U286" i="18" s="1"/>
  <c r="V286" i="18" s="1"/>
  <c r="S80" i="18"/>
  <c r="T80" i="18" s="1"/>
  <c r="U80" i="18" s="1"/>
  <c r="V80" i="18" s="1"/>
  <c r="S106" i="18"/>
  <c r="T106" i="18" s="1"/>
  <c r="U106" i="18" s="1"/>
  <c r="V106" i="18" s="1"/>
  <c r="S314" i="18"/>
  <c r="T314" i="18" s="1"/>
  <c r="U314" i="18" s="1"/>
  <c r="V314" i="18" s="1"/>
  <c r="S300" i="18"/>
  <c r="T300" i="18" s="1"/>
  <c r="U300" i="18" s="1"/>
  <c r="V300" i="18" s="1"/>
  <c r="S216" i="18"/>
  <c r="T216" i="18" s="1"/>
  <c r="U216" i="18" s="1"/>
  <c r="V216" i="18" s="1"/>
  <c r="S335" i="18"/>
  <c r="T335" i="18" s="1"/>
  <c r="U335" i="18" s="1"/>
  <c r="V335" i="18" s="1"/>
  <c r="S269" i="18"/>
  <c r="T269" i="18" s="1"/>
  <c r="U269" i="18" s="1"/>
  <c r="V269" i="18" s="1"/>
  <c r="S348" i="18"/>
  <c r="T348" i="18" s="1"/>
  <c r="U348" i="18" s="1"/>
  <c r="V348" i="18" s="1"/>
  <c r="S397" i="18"/>
  <c r="T397" i="18" s="1"/>
  <c r="U397" i="18" s="1"/>
  <c r="V397" i="18" s="1"/>
  <c r="S292" i="18"/>
  <c r="T292" i="18" s="1"/>
  <c r="U292" i="18" s="1"/>
  <c r="V292" i="18" s="1"/>
  <c r="S344" i="18"/>
  <c r="T344" i="18" s="1"/>
  <c r="U344" i="18" s="1"/>
  <c r="V344" i="18" s="1"/>
  <c r="S260" i="18"/>
  <c r="T260" i="18" s="1"/>
  <c r="U260" i="18" s="1"/>
  <c r="V260" i="18" s="1"/>
  <c r="S201" i="18"/>
  <c r="T201" i="18" s="1"/>
  <c r="U201" i="18" s="1"/>
  <c r="V201" i="18" s="1"/>
  <c r="S298" i="18"/>
  <c r="T298" i="18" s="1"/>
  <c r="U298" i="18" s="1"/>
  <c r="V298" i="18" s="1"/>
  <c r="S331" i="18"/>
  <c r="T331" i="18" s="1"/>
  <c r="U331" i="18" s="1"/>
  <c r="V331" i="18" s="1"/>
  <c r="S235" i="18"/>
  <c r="T235" i="18" s="1"/>
  <c r="U235" i="18" s="1"/>
  <c r="V235" i="18" s="1"/>
  <c r="S161" i="18"/>
  <c r="T161" i="18" s="1"/>
  <c r="U161" i="18" s="1"/>
  <c r="V161" i="18" s="1"/>
  <c r="S281" i="18"/>
  <c r="T281" i="18" s="1"/>
  <c r="U281" i="18" s="1"/>
  <c r="V281" i="18" s="1"/>
  <c r="S276" i="18"/>
  <c r="T276" i="18" s="1"/>
  <c r="U276" i="18" s="1"/>
  <c r="V276" i="18" s="1"/>
  <c r="S66" i="18"/>
  <c r="T66" i="18" s="1"/>
  <c r="U66" i="18" s="1"/>
  <c r="V66" i="18" s="1"/>
  <c r="S143" i="18"/>
  <c r="T143" i="18" s="1"/>
  <c r="U143" i="18" s="1"/>
  <c r="V143" i="18" s="1"/>
  <c r="S185" i="18"/>
  <c r="T185" i="18" s="1"/>
  <c r="U185" i="18" s="1"/>
  <c r="V185" i="18" s="1"/>
  <c r="S295" i="18"/>
  <c r="T295" i="18" s="1"/>
  <c r="U295" i="18" s="1"/>
  <c r="V295" i="18" s="1"/>
  <c r="S105" i="18"/>
  <c r="T105" i="18" s="1"/>
  <c r="U105" i="18" s="1"/>
  <c r="V105" i="18" s="1"/>
  <c r="S214" i="18"/>
  <c r="T214" i="18" s="1"/>
  <c r="U214" i="18" s="1"/>
  <c r="V214" i="18" s="1"/>
  <c r="S402" i="18"/>
  <c r="T402" i="18" s="1"/>
  <c r="U402" i="18" s="1"/>
  <c r="V402" i="18" s="1"/>
  <c r="S111" i="18"/>
  <c r="T111" i="18" s="1"/>
  <c r="U111" i="18" s="1"/>
  <c r="V111" i="18" s="1"/>
  <c r="S223" i="18"/>
  <c r="T223" i="18" s="1"/>
  <c r="U223" i="18" s="1"/>
  <c r="V223" i="18" s="1"/>
  <c r="S154" i="18"/>
  <c r="T154" i="18" s="1"/>
  <c r="U154" i="18" s="1"/>
  <c r="V154" i="18" s="1"/>
  <c r="S357" i="18"/>
  <c r="T357" i="18" s="1"/>
  <c r="U357" i="18" s="1"/>
  <c r="V357" i="18" s="1"/>
  <c r="S368" i="18"/>
  <c r="T368" i="18" s="1"/>
  <c r="U368" i="18" s="1"/>
  <c r="V368" i="18" s="1"/>
  <c r="S290" i="18"/>
  <c r="T290" i="18" s="1"/>
  <c r="U290" i="18" s="1"/>
  <c r="V290" i="18" s="1"/>
  <c r="S358" i="18"/>
  <c r="T358" i="18" s="1"/>
  <c r="U358" i="18" s="1"/>
  <c r="V358" i="18" s="1"/>
  <c r="S192" i="18"/>
  <c r="T192" i="18" s="1"/>
  <c r="U192" i="18" s="1"/>
  <c r="V192" i="18" s="1"/>
  <c r="S305" i="18"/>
  <c r="T305" i="18" s="1"/>
  <c r="U305" i="18" s="1"/>
  <c r="V305" i="18" s="1"/>
  <c r="S164" i="18"/>
  <c r="T164" i="18" s="1"/>
  <c r="U164" i="18" s="1"/>
  <c r="V164" i="18" s="1"/>
  <c r="S288" i="18"/>
  <c r="T288" i="18" s="1"/>
  <c r="U288" i="18" s="1"/>
  <c r="V288" i="18" s="1"/>
  <c r="S172" i="18"/>
  <c r="T172" i="18" s="1"/>
  <c r="U172" i="18" s="1"/>
  <c r="V172" i="18" s="1"/>
  <c r="S262" i="18"/>
  <c r="T262" i="18" s="1"/>
  <c r="U262" i="18" s="1"/>
  <c r="V262" i="18" s="1"/>
  <c r="S195" i="18"/>
  <c r="T195" i="18" s="1"/>
  <c r="U195" i="18" s="1"/>
  <c r="V195" i="18" s="1"/>
  <c r="S191" i="18"/>
  <c r="T191" i="18" s="1"/>
  <c r="U191" i="18" s="1"/>
  <c r="V191" i="18" s="1"/>
  <c r="S146" i="18"/>
  <c r="T146" i="18" s="1"/>
  <c r="U146" i="18" s="1"/>
  <c r="V146" i="18" s="1"/>
  <c r="S227" i="18"/>
  <c r="T227" i="18" s="1"/>
  <c r="U227" i="18" s="1"/>
  <c r="V227" i="18" s="1"/>
  <c r="S323" i="18"/>
  <c r="T323" i="18" s="1"/>
  <c r="U323" i="18" s="1"/>
  <c r="V323" i="18" s="1"/>
  <c r="S337" i="18"/>
  <c r="T337" i="18" s="1"/>
  <c r="U337" i="18" s="1"/>
  <c r="V337" i="18" s="1"/>
  <c r="S61" i="18"/>
  <c r="T61" i="18" s="1"/>
  <c r="U61" i="18" s="1"/>
  <c r="V61" i="18" s="1"/>
  <c r="S349" i="18"/>
  <c r="T349" i="18" s="1"/>
  <c r="U349" i="18" s="1"/>
  <c r="V349" i="18" s="1"/>
  <c r="S186" i="18"/>
  <c r="T186" i="18" s="1"/>
  <c r="U186" i="18" s="1"/>
  <c r="V186" i="18" s="1"/>
  <c r="S180" i="18"/>
  <c r="T180" i="18" s="1"/>
  <c r="U180" i="18" s="1"/>
  <c r="V180" i="18" s="1"/>
  <c r="S379" i="18"/>
  <c r="T379" i="18" s="1"/>
  <c r="U379" i="18" s="1"/>
  <c r="V379" i="18" s="1"/>
  <c r="S341" i="18"/>
  <c r="T341" i="18" s="1"/>
  <c r="U341" i="18" s="1"/>
  <c r="V341" i="18" s="1"/>
  <c r="S391" i="18"/>
  <c r="T391" i="18" s="1"/>
  <c r="U391" i="18" s="1"/>
  <c r="V391" i="18" s="1"/>
  <c r="S115" i="18"/>
  <c r="T115" i="18" s="1"/>
  <c r="U115" i="18" s="1"/>
  <c r="V115" i="18" s="1"/>
  <c r="S231" i="18"/>
  <c r="T231" i="18" s="1"/>
  <c r="U231" i="18" s="1"/>
  <c r="V231" i="18" s="1"/>
  <c r="S203" i="18"/>
  <c r="T203" i="18" s="1"/>
  <c r="U203" i="18" s="1"/>
  <c r="V203" i="18" s="1"/>
  <c r="S234" i="18"/>
  <c r="T234" i="18" s="1"/>
  <c r="U234" i="18" s="1"/>
  <c r="V234" i="18" s="1"/>
  <c r="S183" i="18"/>
  <c r="T183" i="18" s="1"/>
  <c r="U183" i="18" s="1"/>
  <c r="V183" i="18" s="1"/>
  <c r="S226" i="18"/>
  <c r="T226" i="18" s="1"/>
  <c r="U226" i="18" s="1"/>
  <c r="V226" i="18" s="1"/>
  <c r="S140" i="18"/>
  <c r="T140" i="18" s="1"/>
  <c r="U140" i="18" s="1"/>
  <c r="V140" i="18" s="1"/>
  <c r="S70" i="18"/>
  <c r="T70" i="18" s="1"/>
  <c r="U70" i="18" s="1"/>
  <c r="V70" i="18" s="1"/>
  <c r="S137" i="18"/>
  <c r="T137" i="18" s="1"/>
  <c r="U137" i="18" s="1"/>
  <c r="V137" i="18" s="1"/>
  <c r="S155" i="18"/>
  <c r="T155" i="18" s="1"/>
  <c r="U155" i="18" s="1"/>
  <c r="V155" i="18" s="1"/>
  <c r="S116" i="18"/>
  <c r="T116" i="18" s="1"/>
  <c r="U116" i="18" s="1"/>
  <c r="V116" i="18" s="1"/>
  <c r="S289" i="18"/>
  <c r="T289" i="18" s="1"/>
  <c r="U289" i="18" s="1"/>
  <c r="V289" i="18" s="1"/>
  <c r="S313" i="18"/>
  <c r="T313" i="18" s="1"/>
  <c r="U313" i="18" s="1"/>
  <c r="V313" i="18" s="1"/>
  <c r="S136" i="18"/>
  <c r="T136" i="18" s="1"/>
  <c r="U136" i="18" s="1"/>
  <c r="V136" i="18" s="1"/>
  <c r="S338" i="18"/>
  <c r="T338" i="18" s="1"/>
  <c r="U338" i="18" s="1"/>
  <c r="V338" i="18" s="1"/>
  <c r="S113" i="18"/>
  <c r="T113" i="18" s="1"/>
  <c r="U113" i="18" s="1"/>
  <c r="V113" i="18" s="1"/>
  <c r="S332" i="18"/>
  <c r="T332" i="18" s="1"/>
  <c r="U332" i="18" s="1"/>
  <c r="V332" i="18" s="1"/>
  <c r="S99" i="18"/>
  <c r="T99" i="18" s="1"/>
  <c r="U99" i="18" s="1"/>
  <c r="V99" i="18" s="1"/>
  <c r="S202" i="18"/>
  <c r="T202" i="18" s="1"/>
  <c r="U202" i="18" s="1"/>
  <c r="V202" i="18" s="1"/>
  <c r="S178" i="18"/>
  <c r="T178" i="18" s="1"/>
  <c r="U178" i="18" s="1"/>
  <c r="V178" i="18" s="1"/>
  <c r="S199" i="18"/>
  <c r="T199" i="18" s="1"/>
  <c r="U199" i="18" s="1"/>
  <c r="V199" i="18" s="1"/>
  <c r="S215" i="18"/>
  <c r="T215" i="18" s="1"/>
  <c r="U215" i="18" s="1"/>
  <c r="V215" i="18" s="1"/>
  <c r="S207" i="18"/>
  <c r="T207" i="18" s="1"/>
  <c r="U207" i="18" s="1"/>
  <c r="V207" i="18" s="1"/>
  <c r="S268" i="18"/>
  <c r="T268" i="18" s="1"/>
  <c r="U268" i="18" s="1"/>
  <c r="V268" i="18" s="1"/>
  <c r="S359" i="18"/>
  <c r="T359" i="18" s="1"/>
  <c r="U359" i="18" s="1"/>
  <c r="V359" i="18" s="1"/>
  <c r="S174" i="18"/>
  <c r="T174" i="18" s="1"/>
  <c r="U174" i="18" s="1"/>
  <c r="V174" i="18" s="1"/>
  <c r="S263" i="18"/>
  <c r="T263" i="18" s="1"/>
  <c r="U263" i="18" s="1"/>
  <c r="V263" i="18" s="1"/>
  <c r="S210" i="18"/>
  <c r="T210" i="18" s="1"/>
  <c r="U210" i="18" s="1"/>
  <c r="V210" i="18" s="1"/>
  <c r="S282" i="18"/>
  <c r="T282" i="18" s="1"/>
  <c r="U282" i="18" s="1"/>
  <c r="V282" i="18" s="1"/>
  <c r="S89" i="18"/>
  <c r="T89" i="18" s="1"/>
  <c r="U89" i="18" s="1"/>
  <c r="V89" i="18" s="1"/>
  <c r="S150" i="18"/>
  <c r="T150" i="18" s="1"/>
  <c r="U150" i="18" s="1"/>
  <c r="V150" i="18" s="1"/>
  <c r="S108" i="18"/>
  <c r="T108" i="18" s="1"/>
  <c r="U108" i="18" s="1"/>
  <c r="V108" i="18" s="1"/>
  <c r="S197" i="18"/>
  <c r="T197" i="18" s="1"/>
  <c r="U197" i="18" s="1"/>
  <c r="V197" i="18" s="1"/>
  <c r="S30" i="18"/>
  <c r="T30" i="18" s="1"/>
  <c r="U30" i="18" s="1"/>
  <c r="V30" i="18" s="1"/>
  <c r="S8" i="18"/>
  <c r="T8" i="18" s="1"/>
  <c r="U8" i="18" s="1"/>
  <c r="V8" i="18" s="1"/>
  <c r="S27" i="18"/>
  <c r="T27" i="18" s="1"/>
  <c r="U27" i="18" s="1"/>
  <c r="V27" i="18" s="1"/>
  <c r="S13" i="18"/>
  <c r="T13" i="18" s="1"/>
  <c r="U13" i="18" s="1"/>
  <c r="V13" i="18" s="1"/>
  <c r="S45" i="18"/>
  <c r="T45" i="18" s="1"/>
  <c r="U45" i="18" s="1"/>
  <c r="V45" i="18" s="1"/>
  <c r="S41" i="18"/>
  <c r="T41" i="18" s="1"/>
  <c r="U41" i="18" s="1"/>
  <c r="V41" i="18" s="1"/>
  <c r="S29" i="18"/>
  <c r="T29" i="18" s="1"/>
  <c r="U29" i="18" s="1"/>
  <c r="V29" i="18" s="1"/>
  <c r="S40" i="18"/>
  <c r="T40" i="18" s="1"/>
  <c r="U40" i="18" s="1"/>
  <c r="V40" i="18" s="1"/>
  <c r="S11" i="18"/>
  <c r="T11" i="18" s="1"/>
  <c r="U11" i="18" s="1"/>
  <c r="V11" i="18" s="1"/>
  <c r="S21" i="18"/>
  <c r="T21" i="18" s="1"/>
  <c r="U21" i="18" s="1"/>
  <c r="V21" i="18" s="1"/>
  <c r="S12" i="18"/>
  <c r="T12" i="18" s="1"/>
  <c r="U12" i="18" s="1"/>
  <c r="V12" i="18" s="1"/>
  <c r="S28" i="18"/>
  <c r="T28" i="18" s="1"/>
  <c r="U28" i="18" s="1"/>
  <c r="V28" i="18" s="1"/>
  <c r="S15" i="18"/>
  <c r="T15" i="18" s="1"/>
  <c r="U15" i="18" s="1"/>
  <c r="V15" i="18" s="1"/>
  <c r="S5" i="18"/>
  <c r="T5" i="18" s="1"/>
  <c r="U5" i="18" s="1"/>
  <c r="V5" i="18" s="1"/>
  <c r="S16" i="18"/>
  <c r="T16" i="18" s="1"/>
  <c r="U16" i="18" s="1"/>
  <c r="V16" i="18" s="1"/>
  <c r="S49" i="18"/>
  <c r="T49" i="18" s="1"/>
  <c r="U49" i="18" s="1"/>
  <c r="V49" i="18" s="1"/>
  <c r="S34" i="18"/>
  <c r="T34" i="18" s="1"/>
  <c r="U34" i="18" s="1"/>
  <c r="V34" i="18" s="1"/>
  <c r="S54" i="18"/>
  <c r="T54" i="18" s="1"/>
  <c r="U54" i="18" s="1"/>
  <c r="V54" i="18" s="1"/>
  <c r="S46" i="18"/>
  <c r="T46" i="18" s="1"/>
  <c r="U46" i="18" s="1"/>
  <c r="V46" i="18" s="1"/>
  <c r="S38" i="18"/>
  <c r="T38" i="18" s="1"/>
  <c r="U38" i="18" s="1"/>
  <c r="V38" i="18" s="1"/>
  <c r="S22" i="18"/>
  <c r="T22" i="18" s="1"/>
  <c r="U22" i="18" s="1"/>
  <c r="V22" i="18" s="1"/>
  <c r="S47" i="18"/>
  <c r="T47" i="18" s="1"/>
  <c r="U47" i="18" s="1"/>
  <c r="V47" i="18" s="1"/>
  <c r="S52" i="18"/>
  <c r="T52" i="18" s="1"/>
  <c r="U52" i="18" s="1"/>
  <c r="V52" i="18" s="1"/>
  <c r="S32" i="18"/>
  <c r="T32" i="18" s="1"/>
  <c r="U32" i="18" s="1"/>
  <c r="V32" i="18" s="1"/>
  <c r="S17" i="18"/>
  <c r="T17" i="18" s="1"/>
  <c r="U17" i="18" s="1"/>
  <c r="V17" i="18" s="1"/>
  <c r="S9" i="18"/>
  <c r="T9" i="18" s="1"/>
  <c r="U9" i="18" s="1"/>
  <c r="V9" i="18" s="1"/>
  <c r="C336" i="17" l="1"/>
  <c r="C86" i="17"/>
  <c r="C321" i="17"/>
  <c r="C297" i="17"/>
  <c r="C54" i="17"/>
  <c r="C182" i="17"/>
  <c r="C167" i="17"/>
  <c r="C349" i="17"/>
  <c r="C361" i="17"/>
  <c r="C298" i="17"/>
  <c r="C299" i="17"/>
  <c r="C133" i="17"/>
  <c r="C406" i="17"/>
  <c r="C93" i="17"/>
  <c r="C417" i="17"/>
  <c r="C45" i="17"/>
  <c r="C320" i="17"/>
  <c r="C122" i="17"/>
  <c r="C224" i="17"/>
  <c r="C143" i="17"/>
  <c r="C25" i="17"/>
  <c r="C141" i="17"/>
  <c r="C236" i="17"/>
  <c r="C271" i="17"/>
  <c r="C274" i="17"/>
  <c r="C26" i="17"/>
  <c r="C265" i="17"/>
  <c r="C63" i="17"/>
  <c r="C32" i="17"/>
  <c r="C218" i="17"/>
  <c r="C210" i="17"/>
  <c r="C233" i="17"/>
  <c r="C95" i="17"/>
  <c r="C113" i="17"/>
  <c r="C137" i="17"/>
  <c r="C275" i="17"/>
  <c r="C316" i="17"/>
  <c r="C79" i="17"/>
  <c r="C315" i="17"/>
  <c r="C201" i="17"/>
  <c r="C293" i="17"/>
  <c r="C31" i="17"/>
  <c r="C308" i="17"/>
  <c r="C309" i="17"/>
  <c r="C305" i="17"/>
  <c r="C39" i="17"/>
  <c r="C383" i="17"/>
  <c r="C170" i="17"/>
  <c r="C212" i="17"/>
  <c r="C148" i="17"/>
  <c r="C247" i="17"/>
  <c r="C225" i="17"/>
  <c r="C340" i="17"/>
  <c r="C27" i="17"/>
  <c r="C282" i="17"/>
  <c r="C368" i="17"/>
  <c r="C350" i="17"/>
  <c r="C44" i="17"/>
  <c r="C244" i="17"/>
  <c r="C341" i="17"/>
  <c r="C323" i="17"/>
  <c r="C388" i="17"/>
  <c r="C389" i="17"/>
  <c r="C257" i="17"/>
  <c r="C150" i="17"/>
  <c r="C338" i="17"/>
  <c r="C30" i="17"/>
  <c r="C174" i="17"/>
  <c r="C376" i="17"/>
  <c r="C213" i="17"/>
  <c r="C43" i="17"/>
  <c r="C405" i="17"/>
  <c r="C77" i="17"/>
  <c r="C422" i="17"/>
  <c r="C115" i="17"/>
  <c r="C369" i="17"/>
  <c r="C393" i="17"/>
  <c r="C385" i="17"/>
  <c r="C379" i="17"/>
  <c r="C62" i="17"/>
  <c r="C337" i="17"/>
  <c r="C325" i="17"/>
  <c r="C158" i="17"/>
  <c r="C228" i="17"/>
  <c r="C179" i="17"/>
  <c r="C196" i="17"/>
  <c r="C339" i="17"/>
  <c r="C157" i="17"/>
  <c r="C145" i="17"/>
  <c r="C117" i="17"/>
  <c r="C243" i="17"/>
  <c r="C267" i="17"/>
  <c r="C131" i="17"/>
  <c r="C94" i="17"/>
  <c r="C105" i="17"/>
  <c r="C370" i="17"/>
  <c r="C344" i="17"/>
  <c r="C276" i="17"/>
  <c r="C371" i="17"/>
  <c r="C294" i="17"/>
  <c r="C404" i="17"/>
  <c r="C194" i="17"/>
  <c r="C255" i="17"/>
  <c r="C74" i="17"/>
  <c r="C57" i="17"/>
  <c r="C332" i="17"/>
  <c r="C377" i="17"/>
  <c r="C99" i="17"/>
  <c r="C58" i="17"/>
  <c r="C139" i="17"/>
  <c r="C259" i="17"/>
  <c r="C408" i="17"/>
  <c r="C207" i="17"/>
  <c r="C109" i="17"/>
  <c r="C203" i="17"/>
  <c r="C65" i="17"/>
  <c r="C197" i="17"/>
  <c r="C214" i="17"/>
  <c r="C367" i="17"/>
  <c r="C112" i="17"/>
  <c r="C91" i="17"/>
  <c r="C119" i="17"/>
  <c r="C100" i="17"/>
  <c r="C353" i="17"/>
  <c r="C223" i="17"/>
  <c r="C411" i="17"/>
  <c r="C73" i="17"/>
  <c r="C135" i="17"/>
  <c r="C281" i="17"/>
  <c r="C288" i="17"/>
  <c r="C423" i="17"/>
  <c r="C121" i="17"/>
  <c r="C327" i="17"/>
  <c r="C313" i="17"/>
  <c r="C347" i="17"/>
  <c r="C331" i="17"/>
  <c r="C172" i="17"/>
  <c r="C36" i="17"/>
  <c r="C193" i="17"/>
  <c r="C80" i="17"/>
  <c r="C354" i="17"/>
  <c r="C289" i="17"/>
  <c r="C138" i="17"/>
  <c r="C146" i="17"/>
  <c r="C345" i="17"/>
  <c r="C286" i="17"/>
  <c r="C144" i="17"/>
  <c r="C114" i="17"/>
  <c r="C415" i="17"/>
  <c r="C270" i="17"/>
  <c r="C185" i="17"/>
  <c r="C136" i="17"/>
  <c r="C149" i="17"/>
  <c r="C51" i="17"/>
  <c r="C68" i="17"/>
  <c r="C59" i="17"/>
  <c r="C216" i="17"/>
  <c r="C378" i="17"/>
  <c r="C351" i="17"/>
  <c r="C156" i="17"/>
  <c r="C134" i="17"/>
  <c r="C356" i="17"/>
  <c r="C307" i="17"/>
  <c r="C173" i="17"/>
  <c r="C162" i="17"/>
  <c r="C220" i="17"/>
  <c r="C235" i="17"/>
  <c r="C343" i="17"/>
  <c r="C364" i="17"/>
  <c r="C37" i="17"/>
  <c r="C71" i="17"/>
  <c r="C35" i="17"/>
  <c r="C48" i="17"/>
  <c r="C127" i="17"/>
  <c r="C287" i="17"/>
  <c r="C132" i="17"/>
  <c r="C89" i="17"/>
  <c r="C410" i="17"/>
  <c r="C342" i="17"/>
  <c r="C183" i="17"/>
  <c r="C242" i="17"/>
  <c r="C85" i="17"/>
  <c r="C279" i="17"/>
  <c r="C319" i="17"/>
  <c r="C258" i="17"/>
  <c r="C330" i="17"/>
  <c r="C69" i="17"/>
  <c r="C92" i="17"/>
  <c r="C206" i="17"/>
  <c r="C189" i="17"/>
  <c r="C375" i="17"/>
  <c r="C195" i="17"/>
  <c r="C83" i="17"/>
  <c r="C106" i="17"/>
  <c r="C107" i="17"/>
  <c r="C273" i="17"/>
  <c r="C81" i="17"/>
  <c r="C104" i="17"/>
  <c r="C261" i="17"/>
  <c r="C154" i="17"/>
  <c r="C111" i="17"/>
  <c r="C177" i="17"/>
  <c r="C181" i="17"/>
  <c r="C248" i="17"/>
  <c r="C120" i="17"/>
  <c r="C326" i="17"/>
  <c r="C394" i="17"/>
  <c r="C304" i="17"/>
  <c r="C116" i="17"/>
  <c r="C152" i="17"/>
  <c r="C88" i="17"/>
  <c r="C160" i="17"/>
  <c r="C47" i="17"/>
  <c r="C202" i="17"/>
  <c r="C180" i="17"/>
  <c r="C278" i="17"/>
  <c r="C175" i="17"/>
  <c r="C292" i="17"/>
  <c r="C391" i="17"/>
  <c r="C386" i="17"/>
  <c r="C238" i="17"/>
  <c r="C229" i="17"/>
  <c r="C205" i="17"/>
  <c r="C254" i="17"/>
  <c r="C70" i="17"/>
  <c r="C268" i="17"/>
  <c r="C168" i="17"/>
  <c r="C101" i="17"/>
  <c r="C142" i="17"/>
  <c r="C256" i="17"/>
  <c r="C28" i="17"/>
  <c r="C221" i="17"/>
  <c r="C387" i="17"/>
  <c r="C348" i="17"/>
  <c r="C252" i="17"/>
  <c r="C90" i="17"/>
  <c r="C178" i="17"/>
  <c r="C219" i="17"/>
  <c r="C153" i="17"/>
  <c r="C49" i="17"/>
  <c r="C250" i="17"/>
  <c r="C204" i="17"/>
  <c r="C414" i="17"/>
  <c r="C303" i="17"/>
  <c r="C230" i="17"/>
  <c r="C328" i="17"/>
  <c r="C66" i="17"/>
  <c r="C60" i="17"/>
  <c r="C226" i="17"/>
  <c r="C357" i="17"/>
  <c r="C159" i="17"/>
  <c r="C360" i="17"/>
  <c r="C246" i="17"/>
  <c r="C324" i="17"/>
  <c r="C130" i="17"/>
  <c r="C295" i="17"/>
  <c r="C363" i="17"/>
  <c r="C333" i="17"/>
  <c r="C163" i="17"/>
  <c r="C409" i="17"/>
  <c r="C42" i="17"/>
  <c r="C147" i="17"/>
  <c r="C87" i="17"/>
  <c r="C366" i="17"/>
  <c r="C272" i="17"/>
  <c r="C358" i="17"/>
  <c r="C384" i="17"/>
  <c r="C418" i="17"/>
  <c r="C263" i="17"/>
  <c r="C346" i="17"/>
  <c r="C227" i="17"/>
  <c r="C82" i="17"/>
  <c r="C359" i="17"/>
  <c r="C401" i="17"/>
  <c r="C290" i="17"/>
  <c r="C97" i="17"/>
  <c r="C260" i="17"/>
  <c r="C277" i="17"/>
  <c r="C312" i="17"/>
  <c r="C395" i="17"/>
  <c r="C296" i="17"/>
  <c r="C188" i="17"/>
  <c r="C291" i="17"/>
  <c r="C78" i="17"/>
  <c r="C190" i="17"/>
  <c r="C390" i="17"/>
  <c r="C301" i="17"/>
  <c r="C199" i="17"/>
  <c r="C416" i="17"/>
  <c r="C249" i="17"/>
  <c r="C402" i="17"/>
  <c r="C140" i="17"/>
  <c r="C217" i="17"/>
  <c r="C200" i="17"/>
  <c r="C396" i="17"/>
  <c r="C46" i="17"/>
  <c r="C253" i="17"/>
  <c r="C124" i="17"/>
  <c r="C192" i="17"/>
  <c r="C251" i="17"/>
  <c r="C419" i="17"/>
  <c r="C392" i="17"/>
  <c r="C284" i="17"/>
  <c r="C381" i="17"/>
  <c r="C166" i="17"/>
  <c r="C40" i="17"/>
  <c r="C222" i="17"/>
  <c r="C314" i="17"/>
  <c r="C232" i="17"/>
  <c r="C72" i="17"/>
  <c r="C329" i="17"/>
  <c r="C266" i="17"/>
  <c r="C403" i="17"/>
  <c r="C365" i="17"/>
  <c r="C280" i="17"/>
  <c r="C53" i="17"/>
  <c r="C118" i="17"/>
  <c r="C191" i="17"/>
  <c r="C317" i="17"/>
  <c r="C29" i="17"/>
  <c r="C241" i="17"/>
  <c r="C215" i="17"/>
  <c r="C24" i="17"/>
  <c r="C169" i="17"/>
  <c r="C41" i="17"/>
  <c r="C34" i="17"/>
  <c r="C64" i="17"/>
  <c r="C108" i="17"/>
  <c r="C234" i="17"/>
  <c r="C155" i="17"/>
  <c r="C245" i="17"/>
  <c r="C398" i="17"/>
  <c r="C165" i="17"/>
  <c r="C211" i="17"/>
  <c r="C421" i="17"/>
  <c r="C300" i="17"/>
  <c r="C311" i="17"/>
  <c r="C125" i="17"/>
  <c r="C302" i="17"/>
  <c r="C209" i="17"/>
  <c r="C38" i="17"/>
  <c r="C322" i="17"/>
  <c r="C400" i="17"/>
  <c r="C407" i="17"/>
  <c r="C198" i="17"/>
  <c r="C84" i="17"/>
  <c r="C399" i="17"/>
  <c r="C397" i="17"/>
  <c r="C75" i="17"/>
  <c r="C420" i="17"/>
  <c r="C123" i="17"/>
  <c r="C355" i="17"/>
  <c r="C269" i="17"/>
  <c r="C187" i="17"/>
  <c r="C352" i="17"/>
  <c r="C231" i="17"/>
  <c r="C306" i="17"/>
  <c r="C373" i="17"/>
  <c r="C372" i="17"/>
  <c r="C184" i="17"/>
  <c r="C310" i="17"/>
  <c r="C164" i="17"/>
  <c r="C264" i="17"/>
  <c r="C128" i="17"/>
  <c r="C102" i="17"/>
  <c r="C334" i="17"/>
  <c r="D10" i="3" l="1"/>
  <c r="B5" i="17" s="1"/>
  <c r="E11" i="3" l="1"/>
  <c r="E9" i="3"/>
  <c r="D4" i="3"/>
  <c r="A9" i="3"/>
  <c r="B6" i="3" l="1"/>
  <c r="B2" i="8" s="1"/>
  <c r="B3" i="17" l="1"/>
  <c r="C5" i="17" l="1"/>
  <c r="C5" i="8"/>
  <c r="C9" i="3"/>
  <c r="B4" i="17"/>
  <c r="B18" i="17" s="1"/>
  <c r="B4" i="8"/>
  <c r="B24" i="8" l="1"/>
  <c r="C24" i="8" s="1"/>
  <c r="D24" i="8" s="1"/>
  <c r="B25" i="17"/>
  <c r="D25" i="17" s="1"/>
  <c r="B33" i="17"/>
  <c r="D33" i="17" s="1"/>
  <c r="B41" i="17"/>
  <c r="D41" i="17" s="1"/>
  <c r="B49" i="17"/>
  <c r="D49" i="17" s="1"/>
  <c r="B57" i="17"/>
  <c r="D57" i="17" s="1"/>
  <c r="B65" i="17"/>
  <c r="D65" i="17" s="1"/>
  <c r="B73" i="17"/>
  <c r="D73" i="17" s="1"/>
  <c r="B81" i="17"/>
  <c r="D81" i="17" s="1"/>
  <c r="B89" i="17"/>
  <c r="D89" i="17" s="1"/>
  <c r="B97" i="17"/>
  <c r="D97" i="17" s="1"/>
  <c r="B105" i="17"/>
  <c r="D105" i="17" s="1"/>
  <c r="B113" i="17"/>
  <c r="D113" i="17" s="1"/>
  <c r="B121" i="17"/>
  <c r="D121" i="17" s="1"/>
  <c r="B129" i="17"/>
  <c r="D129" i="17" s="1"/>
  <c r="B137" i="17"/>
  <c r="D137" i="17" s="1"/>
  <c r="B145" i="17"/>
  <c r="D145" i="17" s="1"/>
  <c r="B153" i="17"/>
  <c r="D153" i="17" s="1"/>
  <c r="B161" i="17"/>
  <c r="D161" i="17" s="1"/>
  <c r="B169" i="17"/>
  <c r="D169" i="17" s="1"/>
  <c r="B177" i="17"/>
  <c r="D177" i="17" s="1"/>
  <c r="B185" i="17"/>
  <c r="D185" i="17" s="1"/>
  <c r="B193" i="17"/>
  <c r="D193" i="17" s="1"/>
  <c r="B201" i="17"/>
  <c r="D201" i="17" s="1"/>
  <c r="B209" i="17"/>
  <c r="D209" i="17" s="1"/>
  <c r="B217" i="17"/>
  <c r="D217" i="17" s="1"/>
  <c r="B225" i="17"/>
  <c r="D225" i="17" s="1"/>
  <c r="B233" i="17"/>
  <c r="D233" i="17" s="1"/>
  <c r="B241" i="17"/>
  <c r="D241" i="17" s="1"/>
  <c r="B249" i="17"/>
  <c r="D249" i="17" s="1"/>
  <c r="B257" i="17"/>
  <c r="D257" i="17" s="1"/>
  <c r="B265" i="17"/>
  <c r="D265" i="17" s="1"/>
  <c r="B273" i="17"/>
  <c r="D273" i="17" s="1"/>
  <c r="B281" i="17"/>
  <c r="D281" i="17" s="1"/>
  <c r="B289" i="17"/>
  <c r="D289" i="17" s="1"/>
  <c r="B297" i="17"/>
  <c r="D297" i="17" s="1"/>
  <c r="B305" i="17"/>
  <c r="D305" i="17" s="1"/>
  <c r="B313" i="17"/>
  <c r="D313" i="17" s="1"/>
  <c r="B321" i="17"/>
  <c r="D321" i="17" s="1"/>
  <c r="B329" i="17"/>
  <c r="D329" i="17" s="1"/>
  <c r="B337" i="17"/>
  <c r="D337" i="17" s="1"/>
  <c r="B345" i="17"/>
  <c r="D345" i="17" s="1"/>
  <c r="B353" i="17"/>
  <c r="D353" i="17" s="1"/>
  <c r="B361" i="17"/>
  <c r="D361" i="17" s="1"/>
  <c r="B369" i="17"/>
  <c r="D369" i="17" s="1"/>
  <c r="B377" i="17"/>
  <c r="D377" i="17" s="1"/>
  <c r="B385" i="17"/>
  <c r="D385" i="17" s="1"/>
  <c r="B393" i="17"/>
  <c r="D393" i="17" s="1"/>
  <c r="B401" i="17"/>
  <c r="D401" i="17" s="1"/>
  <c r="B409" i="17"/>
  <c r="D409" i="17" s="1"/>
  <c r="B417" i="17"/>
  <c r="D417" i="17" s="1"/>
  <c r="B26" i="17"/>
  <c r="D26" i="17" s="1"/>
  <c r="B34" i="17"/>
  <c r="D34" i="17" s="1"/>
  <c r="B42" i="17"/>
  <c r="D42" i="17" s="1"/>
  <c r="B50" i="17"/>
  <c r="D50" i="17" s="1"/>
  <c r="B58" i="17"/>
  <c r="D58" i="17" s="1"/>
  <c r="B66" i="17"/>
  <c r="D66" i="17" s="1"/>
  <c r="B74" i="17"/>
  <c r="D74" i="17" s="1"/>
  <c r="B82" i="17"/>
  <c r="D82" i="17" s="1"/>
  <c r="B90" i="17"/>
  <c r="D90" i="17" s="1"/>
  <c r="B98" i="17"/>
  <c r="D98" i="17" s="1"/>
  <c r="B106" i="17"/>
  <c r="D106" i="17" s="1"/>
  <c r="B114" i="17"/>
  <c r="D114" i="17" s="1"/>
  <c r="B122" i="17"/>
  <c r="D122" i="17" s="1"/>
  <c r="B130" i="17"/>
  <c r="D130" i="17" s="1"/>
  <c r="B138" i="17"/>
  <c r="D138" i="17" s="1"/>
  <c r="B146" i="17"/>
  <c r="D146" i="17" s="1"/>
  <c r="B27" i="17"/>
  <c r="D27" i="17" s="1"/>
  <c r="B35" i="17"/>
  <c r="D35" i="17" s="1"/>
  <c r="B43" i="17"/>
  <c r="D43" i="17" s="1"/>
  <c r="B51" i="17"/>
  <c r="D51" i="17" s="1"/>
  <c r="B59" i="17"/>
  <c r="D59" i="17" s="1"/>
  <c r="B67" i="17"/>
  <c r="D67" i="17" s="1"/>
  <c r="B75" i="17"/>
  <c r="D75" i="17" s="1"/>
  <c r="B83" i="17"/>
  <c r="D83" i="17" s="1"/>
  <c r="B91" i="17"/>
  <c r="D91" i="17" s="1"/>
  <c r="B99" i="17"/>
  <c r="D99" i="17" s="1"/>
  <c r="B107" i="17"/>
  <c r="D107" i="17" s="1"/>
  <c r="B115" i="17"/>
  <c r="D115" i="17" s="1"/>
  <c r="B123" i="17"/>
  <c r="D123" i="17" s="1"/>
  <c r="B131" i="17"/>
  <c r="D131" i="17" s="1"/>
  <c r="B139" i="17"/>
  <c r="D139" i="17" s="1"/>
  <c r="B147" i="17"/>
  <c r="D147" i="17" s="1"/>
  <c r="B155" i="17"/>
  <c r="D155" i="17" s="1"/>
  <c r="B163" i="17"/>
  <c r="D163" i="17" s="1"/>
  <c r="B171" i="17"/>
  <c r="D171" i="17" s="1"/>
  <c r="B179" i="17"/>
  <c r="D179" i="17" s="1"/>
  <c r="B187" i="17"/>
  <c r="D187" i="17" s="1"/>
  <c r="B195" i="17"/>
  <c r="D195" i="17" s="1"/>
  <c r="B203" i="17"/>
  <c r="D203" i="17" s="1"/>
  <c r="B211" i="17"/>
  <c r="D211" i="17" s="1"/>
  <c r="B219" i="17"/>
  <c r="D219" i="17" s="1"/>
  <c r="B227" i="17"/>
  <c r="D227" i="17" s="1"/>
  <c r="B235" i="17"/>
  <c r="D235" i="17" s="1"/>
  <c r="B243" i="17"/>
  <c r="D243" i="17" s="1"/>
  <c r="B251" i="17"/>
  <c r="D251" i="17" s="1"/>
  <c r="B259" i="17"/>
  <c r="D259" i="17" s="1"/>
  <c r="B267" i="17"/>
  <c r="D267" i="17" s="1"/>
  <c r="B275" i="17"/>
  <c r="D275" i="17" s="1"/>
  <c r="B283" i="17"/>
  <c r="D283" i="17" s="1"/>
  <c r="B291" i="17"/>
  <c r="D291" i="17" s="1"/>
  <c r="B299" i="17"/>
  <c r="D299" i="17" s="1"/>
  <c r="B307" i="17"/>
  <c r="D307" i="17" s="1"/>
  <c r="B315" i="17"/>
  <c r="D315" i="17" s="1"/>
  <c r="B323" i="17"/>
  <c r="D323" i="17" s="1"/>
  <c r="B331" i="17"/>
  <c r="D331" i="17" s="1"/>
  <c r="B339" i="17"/>
  <c r="D339" i="17" s="1"/>
  <c r="B347" i="17"/>
  <c r="D347" i="17" s="1"/>
  <c r="B355" i="17"/>
  <c r="D355" i="17" s="1"/>
  <c r="B363" i="17"/>
  <c r="D363" i="17" s="1"/>
  <c r="B371" i="17"/>
  <c r="D371" i="17" s="1"/>
  <c r="B379" i="17"/>
  <c r="D379" i="17" s="1"/>
  <c r="B387" i="17"/>
  <c r="D387" i="17" s="1"/>
  <c r="B395" i="17"/>
  <c r="D395" i="17" s="1"/>
  <c r="B403" i="17"/>
  <c r="D403" i="17" s="1"/>
  <c r="B411" i="17"/>
  <c r="D411" i="17" s="1"/>
  <c r="B419" i="17"/>
  <c r="D419" i="17" s="1"/>
  <c r="B37" i="17"/>
  <c r="D37" i="17" s="1"/>
  <c r="B61" i="17"/>
  <c r="D61" i="17" s="1"/>
  <c r="B77" i="17"/>
  <c r="D77" i="17" s="1"/>
  <c r="B93" i="17"/>
  <c r="D93" i="17" s="1"/>
  <c r="B109" i="17"/>
  <c r="D109" i="17" s="1"/>
  <c r="B125" i="17"/>
  <c r="D125" i="17" s="1"/>
  <c r="B141" i="17"/>
  <c r="D141" i="17" s="1"/>
  <c r="B157" i="17"/>
  <c r="D157" i="17" s="1"/>
  <c r="B173" i="17"/>
  <c r="D173" i="17" s="1"/>
  <c r="B189" i="17"/>
  <c r="D189" i="17" s="1"/>
  <c r="B205" i="17"/>
  <c r="D205" i="17" s="1"/>
  <c r="B221" i="17"/>
  <c r="D221" i="17" s="1"/>
  <c r="B253" i="17"/>
  <c r="D253" i="17" s="1"/>
  <c r="B269" i="17"/>
  <c r="D269" i="17" s="1"/>
  <c r="B293" i="17"/>
  <c r="D293" i="17" s="1"/>
  <c r="B309" i="17"/>
  <c r="D309" i="17" s="1"/>
  <c r="B325" i="17"/>
  <c r="D325" i="17" s="1"/>
  <c r="B341" i="17"/>
  <c r="D341" i="17" s="1"/>
  <c r="B357" i="17"/>
  <c r="D357" i="17" s="1"/>
  <c r="B365" i="17"/>
  <c r="D365" i="17" s="1"/>
  <c r="B381" i="17"/>
  <c r="D381" i="17" s="1"/>
  <c r="B397" i="17"/>
  <c r="D397" i="17" s="1"/>
  <c r="B413" i="17"/>
  <c r="D413" i="17" s="1"/>
  <c r="B38" i="17"/>
  <c r="D38" i="17" s="1"/>
  <c r="B46" i="17"/>
  <c r="D46" i="17" s="1"/>
  <c r="B62" i="17"/>
  <c r="D62" i="17" s="1"/>
  <c r="B78" i="17"/>
  <c r="D78" i="17" s="1"/>
  <c r="B94" i="17"/>
  <c r="D94" i="17" s="1"/>
  <c r="B110" i="17"/>
  <c r="D110" i="17" s="1"/>
  <c r="B126" i="17"/>
  <c r="D126" i="17" s="1"/>
  <c r="B142" i="17"/>
  <c r="D142" i="17" s="1"/>
  <c r="B158" i="17"/>
  <c r="D158" i="17" s="1"/>
  <c r="B174" i="17"/>
  <c r="D174" i="17" s="1"/>
  <c r="B28" i="17"/>
  <c r="D28" i="17" s="1"/>
  <c r="B36" i="17"/>
  <c r="D36" i="17" s="1"/>
  <c r="B44" i="17"/>
  <c r="D44" i="17" s="1"/>
  <c r="B52" i="17"/>
  <c r="D52" i="17" s="1"/>
  <c r="B60" i="17"/>
  <c r="D60" i="17" s="1"/>
  <c r="B68" i="17"/>
  <c r="D68" i="17" s="1"/>
  <c r="B76" i="17"/>
  <c r="D76" i="17" s="1"/>
  <c r="B84" i="17"/>
  <c r="D84" i="17" s="1"/>
  <c r="B92" i="17"/>
  <c r="D92" i="17" s="1"/>
  <c r="B100" i="17"/>
  <c r="D100" i="17" s="1"/>
  <c r="B108" i="17"/>
  <c r="D108" i="17" s="1"/>
  <c r="B116" i="17"/>
  <c r="D116" i="17" s="1"/>
  <c r="B124" i="17"/>
  <c r="D124" i="17" s="1"/>
  <c r="B132" i="17"/>
  <c r="D132" i="17" s="1"/>
  <c r="B140" i="17"/>
  <c r="D140" i="17" s="1"/>
  <c r="B148" i="17"/>
  <c r="D148" i="17" s="1"/>
  <c r="B156" i="17"/>
  <c r="D156" i="17" s="1"/>
  <c r="B164" i="17"/>
  <c r="D164" i="17" s="1"/>
  <c r="B172" i="17"/>
  <c r="D172" i="17" s="1"/>
  <c r="B180" i="17"/>
  <c r="D180" i="17" s="1"/>
  <c r="B188" i="17"/>
  <c r="D188" i="17" s="1"/>
  <c r="B196" i="17"/>
  <c r="D196" i="17" s="1"/>
  <c r="B204" i="17"/>
  <c r="D204" i="17" s="1"/>
  <c r="B212" i="17"/>
  <c r="D212" i="17" s="1"/>
  <c r="B220" i="17"/>
  <c r="D220" i="17" s="1"/>
  <c r="B228" i="17"/>
  <c r="D228" i="17" s="1"/>
  <c r="B236" i="17"/>
  <c r="D236" i="17" s="1"/>
  <c r="B244" i="17"/>
  <c r="D244" i="17" s="1"/>
  <c r="B252" i="17"/>
  <c r="D252" i="17" s="1"/>
  <c r="B260" i="17"/>
  <c r="D260" i="17" s="1"/>
  <c r="B268" i="17"/>
  <c r="D268" i="17" s="1"/>
  <c r="B276" i="17"/>
  <c r="D276" i="17" s="1"/>
  <c r="B284" i="17"/>
  <c r="D284" i="17" s="1"/>
  <c r="B292" i="17"/>
  <c r="D292" i="17" s="1"/>
  <c r="B300" i="17"/>
  <c r="D300" i="17" s="1"/>
  <c r="B308" i="17"/>
  <c r="D308" i="17" s="1"/>
  <c r="B316" i="17"/>
  <c r="D316" i="17" s="1"/>
  <c r="B324" i="17"/>
  <c r="D324" i="17" s="1"/>
  <c r="B332" i="17"/>
  <c r="D332" i="17" s="1"/>
  <c r="B340" i="17"/>
  <c r="D340" i="17" s="1"/>
  <c r="B348" i="17"/>
  <c r="D348" i="17" s="1"/>
  <c r="B356" i="17"/>
  <c r="D356" i="17" s="1"/>
  <c r="B364" i="17"/>
  <c r="D364" i="17" s="1"/>
  <c r="B372" i="17"/>
  <c r="D372" i="17" s="1"/>
  <c r="B380" i="17"/>
  <c r="D380" i="17" s="1"/>
  <c r="B388" i="17"/>
  <c r="D388" i="17" s="1"/>
  <c r="B396" i="17"/>
  <c r="D396" i="17" s="1"/>
  <c r="B404" i="17"/>
  <c r="D404" i="17" s="1"/>
  <c r="B412" i="17"/>
  <c r="D412" i="17" s="1"/>
  <c r="B420" i="17"/>
  <c r="D420" i="17" s="1"/>
  <c r="B29" i="17"/>
  <c r="D29" i="17" s="1"/>
  <c r="B45" i="17"/>
  <c r="D45" i="17" s="1"/>
  <c r="B53" i="17"/>
  <c r="D53" i="17" s="1"/>
  <c r="B69" i="17"/>
  <c r="D69" i="17" s="1"/>
  <c r="B85" i="17"/>
  <c r="D85" i="17" s="1"/>
  <c r="B101" i="17"/>
  <c r="D101" i="17" s="1"/>
  <c r="B117" i="17"/>
  <c r="D117" i="17" s="1"/>
  <c r="B133" i="17"/>
  <c r="D133" i="17" s="1"/>
  <c r="B149" i="17"/>
  <c r="D149" i="17" s="1"/>
  <c r="B165" i="17"/>
  <c r="D165" i="17" s="1"/>
  <c r="B181" i="17"/>
  <c r="D181" i="17" s="1"/>
  <c r="B197" i="17"/>
  <c r="D197" i="17" s="1"/>
  <c r="B213" i="17"/>
  <c r="D213" i="17" s="1"/>
  <c r="B229" i="17"/>
  <c r="D229" i="17" s="1"/>
  <c r="B237" i="17"/>
  <c r="D237" i="17" s="1"/>
  <c r="B245" i="17"/>
  <c r="D245" i="17" s="1"/>
  <c r="B261" i="17"/>
  <c r="D261" i="17" s="1"/>
  <c r="B277" i="17"/>
  <c r="D277" i="17" s="1"/>
  <c r="B285" i="17"/>
  <c r="D285" i="17" s="1"/>
  <c r="B301" i="17"/>
  <c r="D301" i="17" s="1"/>
  <c r="B317" i="17"/>
  <c r="D317" i="17" s="1"/>
  <c r="B333" i="17"/>
  <c r="D333" i="17" s="1"/>
  <c r="B349" i="17"/>
  <c r="D349" i="17" s="1"/>
  <c r="B373" i="17"/>
  <c r="D373" i="17" s="1"/>
  <c r="B389" i="17"/>
  <c r="D389" i="17" s="1"/>
  <c r="B405" i="17"/>
  <c r="D405" i="17" s="1"/>
  <c r="B421" i="17"/>
  <c r="D421" i="17" s="1"/>
  <c r="B30" i="17"/>
  <c r="D30" i="17" s="1"/>
  <c r="B54" i="17"/>
  <c r="D54" i="17" s="1"/>
  <c r="B70" i="17"/>
  <c r="D70" i="17" s="1"/>
  <c r="B86" i="17"/>
  <c r="D86" i="17" s="1"/>
  <c r="B102" i="17"/>
  <c r="D102" i="17" s="1"/>
  <c r="B118" i="17"/>
  <c r="D118" i="17" s="1"/>
  <c r="B134" i="17"/>
  <c r="D134" i="17" s="1"/>
  <c r="B150" i="17"/>
  <c r="D150" i="17" s="1"/>
  <c r="B31" i="17"/>
  <c r="D31" i="17" s="1"/>
  <c r="B63" i="17"/>
  <c r="D63" i="17" s="1"/>
  <c r="B95" i="17"/>
  <c r="D95" i="17" s="1"/>
  <c r="B127" i="17"/>
  <c r="D127" i="17" s="1"/>
  <c r="B154" i="17"/>
  <c r="D154" i="17" s="1"/>
  <c r="B175" i="17"/>
  <c r="D175" i="17" s="1"/>
  <c r="B191" i="17"/>
  <c r="D191" i="17" s="1"/>
  <c r="B207" i="17"/>
  <c r="D207" i="17" s="1"/>
  <c r="B223" i="17"/>
  <c r="D223" i="17" s="1"/>
  <c r="B239" i="17"/>
  <c r="D239" i="17" s="1"/>
  <c r="B255" i="17"/>
  <c r="D255" i="17" s="1"/>
  <c r="B271" i="17"/>
  <c r="D271" i="17" s="1"/>
  <c r="B287" i="17"/>
  <c r="D287" i="17" s="1"/>
  <c r="B303" i="17"/>
  <c r="D303" i="17" s="1"/>
  <c r="B319" i="17"/>
  <c r="D319" i="17" s="1"/>
  <c r="B335" i="17"/>
  <c r="D335" i="17" s="1"/>
  <c r="B351" i="17"/>
  <c r="D351" i="17" s="1"/>
  <c r="B367" i="17"/>
  <c r="D367" i="17" s="1"/>
  <c r="B383" i="17"/>
  <c r="D383" i="17" s="1"/>
  <c r="B399" i="17"/>
  <c r="D399" i="17" s="1"/>
  <c r="B415" i="17"/>
  <c r="D415" i="17" s="1"/>
  <c r="B295" i="17"/>
  <c r="D295" i="17" s="1"/>
  <c r="B80" i="17"/>
  <c r="D80" i="17" s="1"/>
  <c r="B184" i="17"/>
  <c r="D184" i="17" s="1"/>
  <c r="B264" i="17"/>
  <c r="D264" i="17" s="1"/>
  <c r="B328" i="17"/>
  <c r="D328" i="17" s="1"/>
  <c r="B392" i="17"/>
  <c r="D392" i="17" s="1"/>
  <c r="B55" i="17"/>
  <c r="D55" i="17" s="1"/>
  <c r="B186" i="17"/>
  <c r="D186" i="17" s="1"/>
  <c r="B234" i="17"/>
  <c r="D234" i="17" s="1"/>
  <c r="B282" i="17"/>
  <c r="D282" i="17" s="1"/>
  <c r="B346" i="17"/>
  <c r="D346" i="17" s="1"/>
  <c r="B394" i="17"/>
  <c r="D394" i="17" s="1"/>
  <c r="B32" i="17"/>
  <c r="D32" i="17" s="1"/>
  <c r="B64" i="17"/>
  <c r="D64" i="17" s="1"/>
  <c r="B96" i="17"/>
  <c r="D96" i="17" s="1"/>
  <c r="B128" i="17"/>
  <c r="D128" i="17" s="1"/>
  <c r="B159" i="17"/>
  <c r="D159" i="17" s="1"/>
  <c r="B176" i="17"/>
  <c r="D176" i="17" s="1"/>
  <c r="B192" i="17"/>
  <c r="D192" i="17" s="1"/>
  <c r="B208" i="17"/>
  <c r="D208" i="17" s="1"/>
  <c r="B224" i="17"/>
  <c r="D224" i="17" s="1"/>
  <c r="B240" i="17"/>
  <c r="D240" i="17" s="1"/>
  <c r="B256" i="17"/>
  <c r="D256" i="17" s="1"/>
  <c r="B272" i="17"/>
  <c r="D272" i="17" s="1"/>
  <c r="B288" i="17"/>
  <c r="D288" i="17" s="1"/>
  <c r="B304" i="17"/>
  <c r="D304" i="17" s="1"/>
  <c r="B320" i="17"/>
  <c r="D320" i="17" s="1"/>
  <c r="B336" i="17"/>
  <c r="D336" i="17" s="1"/>
  <c r="B352" i="17"/>
  <c r="D352" i="17" s="1"/>
  <c r="B368" i="17"/>
  <c r="D368" i="17" s="1"/>
  <c r="B384" i="17"/>
  <c r="D384" i="17" s="1"/>
  <c r="B400" i="17"/>
  <c r="D400" i="17" s="1"/>
  <c r="B416" i="17"/>
  <c r="D416" i="17" s="1"/>
  <c r="B40" i="17"/>
  <c r="D40" i="17" s="1"/>
  <c r="B104" i="17"/>
  <c r="D104" i="17" s="1"/>
  <c r="B136" i="17"/>
  <c r="D136" i="17" s="1"/>
  <c r="B182" i="17"/>
  <c r="D182" i="17" s="1"/>
  <c r="B214" i="17"/>
  <c r="D214" i="17" s="1"/>
  <c r="B246" i="17"/>
  <c r="D246" i="17" s="1"/>
  <c r="B278" i="17"/>
  <c r="D278" i="17" s="1"/>
  <c r="B310" i="17"/>
  <c r="D310" i="17" s="1"/>
  <c r="B342" i="17"/>
  <c r="D342" i="17" s="1"/>
  <c r="B374" i="17"/>
  <c r="D374" i="17" s="1"/>
  <c r="B422" i="17"/>
  <c r="D422" i="17" s="1"/>
  <c r="B79" i="17"/>
  <c r="D79" i="17" s="1"/>
  <c r="B111" i="17"/>
  <c r="D111" i="17" s="1"/>
  <c r="B143" i="17"/>
  <c r="D143" i="17" s="1"/>
  <c r="B183" i="17"/>
  <c r="D183" i="17" s="1"/>
  <c r="B199" i="17"/>
  <c r="D199" i="17" s="1"/>
  <c r="B231" i="17"/>
  <c r="D231" i="17" s="1"/>
  <c r="B263" i="17"/>
  <c r="D263" i="17" s="1"/>
  <c r="B311" i="17"/>
  <c r="D311" i="17" s="1"/>
  <c r="B343" i="17"/>
  <c r="D343" i="17" s="1"/>
  <c r="B375" i="17"/>
  <c r="D375" i="17" s="1"/>
  <c r="B407" i="17"/>
  <c r="D407" i="17" s="1"/>
  <c r="B48" i="17"/>
  <c r="D48" i="17" s="1"/>
  <c r="B167" i="17"/>
  <c r="D167" i="17" s="1"/>
  <c r="B216" i="17"/>
  <c r="D216" i="17" s="1"/>
  <c r="B248" i="17"/>
  <c r="D248" i="17" s="1"/>
  <c r="B296" i="17"/>
  <c r="D296" i="17" s="1"/>
  <c r="B344" i="17"/>
  <c r="D344" i="17" s="1"/>
  <c r="B376" i="17"/>
  <c r="D376" i="17" s="1"/>
  <c r="B24" i="17"/>
  <c r="D24" i="17" s="1"/>
  <c r="B87" i="17"/>
  <c r="D87" i="17" s="1"/>
  <c r="B168" i="17"/>
  <c r="D168" i="17" s="1"/>
  <c r="B218" i="17"/>
  <c r="D218" i="17" s="1"/>
  <c r="B266" i="17"/>
  <c r="D266" i="17" s="1"/>
  <c r="B314" i="17"/>
  <c r="D314" i="17" s="1"/>
  <c r="B362" i="17"/>
  <c r="D362" i="17" s="1"/>
  <c r="B410" i="17"/>
  <c r="D410" i="17" s="1"/>
  <c r="B88" i="17"/>
  <c r="D88" i="17" s="1"/>
  <c r="B120" i="17"/>
  <c r="D120" i="17" s="1"/>
  <c r="B170" i="17"/>
  <c r="D170" i="17" s="1"/>
  <c r="B206" i="17"/>
  <c r="D206" i="17" s="1"/>
  <c r="B238" i="17"/>
  <c r="D238" i="17" s="1"/>
  <c r="B270" i="17"/>
  <c r="D270" i="17" s="1"/>
  <c r="B302" i="17"/>
  <c r="D302" i="17" s="1"/>
  <c r="B334" i="17"/>
  <c r="D334" i="17" s="1"/>
  <c r="B366" i="17"/>
  <c r="D366" i="17" s="1"/>
  <c r="B398" i="17"/>
  <c r="D398" i="17" s="1"/>
  <c r="B39" i="17"/>
  <c r="D39" i="17" s="1"/>
  <c r="B71" i="17"/>
  <c r="D71" i="17" s="1"/>
  <c r="B103" i="17"/>
  <c r="D103" i="17" s="1"/>
  <c r="B135" i="17"/>
  <c r="D135" i="17" s="1"/>
  <c r="B160" i="17"/>
  <c r="D160" i="17" s="1"/>
  <c r="B178" i="17"/>
  <c r="D178" i="17" s="1"/>
  <c r="B194" i="17"/>
  <c r="D194" i="17" s="1"/>
  <c r="B210" i="17"/>
  <c r="D210" i="17" s="1"/>
  <c r="B226" i="17"/>
  <c r="D226" i="17" s="1"/>
  <c r="B242" i="17"/>
  <c r="D242" i="17" s="1"/>
  <c r="B258" i="17"/>
  <c r="D258" i="17" s="1"/>
  <c r="B274" i="17"/>
  <c r="D274" i="17" s="1"/>
  <c r="B290" i="17"/>
  <c r="D290" i="17" s="1"/>
  <c r="B306" i="17"/>
  <c r="D306" i="17" s="1"/>
  <c r="B322" i="17"/>
  <c r="D322" i="17" s="1"/>
  <c r="B338" i="17"/>
  <c r="D338" i="17" s="1"/>
  <c r="B354" i="17"/>
  <c r="D354" i="17" s="1"/>
  <c r="B370" i="17"/>
  <c r="D370" i="17" s="1"/>
  <c r="B386" i="17"/>
  <c r="D386" i="17" s="1"/>
  <c r="B402" i="17"/>
  <c r="D402" i="17" s="1"/>
  <c r="B418" i="17"/>
  <c r="D418" i="17" s="1"/>
  <c r="B72" i="17"/>
  <c r="D72" i="17" s="1"/>
  <c r="B162" i="17"/>
  <c r="D162" i="17" s="1"/>
  <c r="B198" i="17"/>
  <c r="D198" i="17" s="1"/>
  <c r="B230" i="17"/>
  <c r="D230" i="17" s="1"/>
  <c r="B262" i="17"/>
  <c r="D262" i="17" s="1"/>
  <c r="B294" i="17"/>
  <c r="D294" i="17" s="1"/>
  <c r="B326" i="17"/>
  <c r="D326" i="17" s="1"/>
  <c r="B358" i="17"/>
  <c r="D358" i="17" s="1"/>
  <c r="B390" i="17"/>
  <c r="D390" i="17" s="1"/>
  <c r="B406" i="17"/>
  <c r="D406" i="17" s="1"/>
  <c r="B47" i="17"/>
  <c r="D47" i="17" s="1"/>
  <c r="B166" i="17"/>
  <c r="D166" i="17" s="1"/>
  <c r="B215" i="17"/>
  <c r="D215" i="17" s="1"/>
  <c r="B247" i="17"/>
  <c r="D247" i="17" s="1"/>
  <c r="B279" i="17"/>
  <c r="D279" i="17" s="1"/>
  <c r="B327" i="17"/>
  <c r="D327" i="17" s="1"/>
  <c r="B359" i="17"/>
  <c r="D359" i="17" s="1"/>
  <c r="B391" i="17"/>
  <c r="D391" i="17" s="1"/>
  <c r="B423" i="17"/>
  <c r="D423" i="17" s="1"/>
  <c r="I423" i="17" s="1"/>
  <c r="B112" i="17"/>
  <c r="D112" i="17" s="1"/>
  <c r="B144" i="17"/>
  <c r="D144" i="17" s="1"/>
  <c r="B200" i="17"/>
  <c r="D200" i="17" s="1"/>
  <c r="B232" i="17"/>
  <c r="D232" i="17" s="1"/>
  <c r="B280" i="17"/>
  <c r="D280" i="17" s="1"/>
  <c r="B312" i="17"/>
  <c r="D312" i="17" s="1"/>
  <c r="B360" i="17"/>
  <c r="D360" i="17" s="1"/>
  <c r="B408" i="17"/>
  <c r="D408" i="17" s="1"/>
  <c r="B119" i="17"/>
  <c r="D119" i="17" s="1"/>
  <c r="B151" i="17"/>
  <c r="D151" i="17" s="1"/>
  <c r="B202" i="17"/>
  <c r="D202" i="17" s="1"/>
  <c r="B250" i="17"/>
  <c r="D250" i="17" s="1"/>
  <c r="B298" i="17"/>
  <c r="D298" i="17" s="1"/>
  <c r="B330" i="17"/>
  <c r="D330" i="17" s="1"/>
  <c r="B378" i="17"/>
  <c r="D378" i="17" s="1"/>
  <c r="B56" i="17"/>
  <c r="D56" i="17" s="1"/>
  <c r="B152" i="17"/>
  <c r="D152" i="17" s="1"/>
  <c r="B190" i="17"/>
  <c r="D190" i="17" s="1"/>
  <c r="B222" i="17"/>
  <c r="D222" i="17" s="1"/>
  <c r="B254" i="17"/>
  <c r="D254" i="17" s="1"/>
  <c r="B286" i="17"/>
  <c r="D286" i="17" s="1"/>
  <c r="B318" i="17"/>
  <c r="D318" i="17" s="1"/>
  <c r="B350" i="17"/>
  <c r="D350" i="17" s="1"/>
  <c r="B382" i="17"/>
  <c r="D382" i="17" s="1"/>
  <c r="B414" i="17"/>
  <c r="D414" i="17" s="1"/>
  <c r="B25" i="8"/>
  <c r="B33" i="8"/>
  <c r="B41" i="8"/>
  <c r="B49" i="8"/>
  <c r="B57" i="8"/>
  <c r="B65" i="8"/>
  <c r="B73" i="8"/>
  <c r="B81" i="8"/>
  <c r="B89" i="8"/>
  <c r="B97" i="8"/>
  <c r="B105" i="8"/>
  <c r="B113" i="8"/>
  <c r="B121" i="8"/>
  <c r="B129" i="8"/>
  <c r="B137" i="8"/>
  <c r="B145" i="8"/>
  <c r="B153" i="8"/>
  <c r="B161" i="8"/>
  <c r="B169" i="8"/>
  <c r="B177" i="8"/>
  <c r="B185" i="8"/>
  <c r="B193" i="8"/>
  <c r="B201" i="8"/>
  <c r="B209" i="8"/>
  <c r="B217" i="8"/>
  <c r="B225" i="8"/>
  <c r="B233" i="8"/>
  <c r="B241" i="8"/>
  <c r="B249" i="8"/>
  <c r="B257" i="8"/>
  <c r="B265" i="8"/>
  <c r="B273" i="8"/>
  <c r="B281" i="8"/>
  <c r="B289" i="8"/>
  <c r="B297" i="8"/>
  <c r="B305" i="8"/>
  <c r="B313" i="8"/>
  <c r="B321" i="8"/>
  <c r="B329" i="8"/>
  <c r="B337" i="8"/>
  <c r="B345" i="8"/>
  <c r="B353" i="8"/>
  <c r="B361" i="8"/>
  <c r="B369" i="8"/>
  <c r="B377" i="8"/>
  <c r="B385" i="8"/>
  <c r="B393" i="8"/>
  <c r="B401" i="8"/>
  <c r="B409" i="8"/>
  <c r="B417" i="8"/>
  <c r="B45" i="8"/>
  <c r="B301" i="8"/>
  <c r="B357" i="8"/>
  <c r="B381" i="8"/>
  <c r="B413" i="8"/>
  <c r="B38" i="8"/>
  <c r="B70" i="8"/>
  <c r="B94" i="8"/>
  <c r="B118" i="8"/>
  <c r="B142" i="8"/>
  <c r="B166" i="8"/>
  <c r="B190" i="8"/>
  <c r="B206" i="8"/>
  <c r="B230" i="8"/>
  <c r="B254" i="8"/>
  <c r="B278" i="8"/>
  <c r="B294" i="8"/>
  <c r="B318" i="8"/>
  <c r="B342" i="8"/>
  <c r="B350" i="8"/>
  <c r="B374" i="8"/>
  <c r="B26" i="8"/>
  <c r="B34" i="8"/>
  <c r="B42" i="8"/>
  <c r="B50" i="8"/>
  <c r="B58" i="8"/>
  <c r="B66" i="8"/>
  <c r="B74" i="8"/>
  <c r="B82" i="8"/>
  <c r="B90" i="8"/>
  <c r="B98" i="8"/>
  <c r="B106" i="8"/>
  <c r="B114" i="8"/>
  <c r="B122" i="8"/>
  <c r="B130" i="8"/>
  <c r="B138" i="8"/>
  <c r="B146" i="8"/>
  <c r="B154" i="8"/>
  <c r="B162" i="8"/>
  <c r="B170" i="8"/>
  <c r="B178" i="8"/>
  <c r="B186" i="8"/>
  <c r="B194" i="8"/>
  <c r="B202" i="8"/>
  <c r="B210" i="8"/>
  <c r="B218" i="8"/>
  <c r="B226" i="8"/>
  <c r="B234" i="8"/>
  <c r="B242" i="8"/>
  <c r="B250" i="8"/>
  <c r="B258" i="8"/>
  <c r="B266" i="8"/>
  <c r="B274" i="8"/>
  <c r="B282" i="8"/>
  <c r="B290" i="8"/>
  <c r="B298" i="8"/>
  <c r="B306" i="8"/>
  <c r="B314" i="8"/>
  <c r="B322" i="8"/>
  <c r="B330" i="8"/>
  <c r="B338" i="8"/>
  <c r="B346" i="8"/>
  <c r="B354" i="8"/>
  <c r="B362" i="8"/>
  <c r="B370" i="8"/>
  <c r="B378" i="8"/>
  <c r="B386" i="8"/>
  <c r="B394" i="8"/>
  <c r="B402" i="8"/>
  <c r="B410" i="8"/>
  <c r="B418" i="8"/>
  <c r="B53" i="8"/>
  <c r="B405" i="8"/>
  <c r="B27" i="8"/>
  <c r="B35" i="8"/>
  <c r="B43" i="8"/>
  <c r="B51" i="8"/>
  <c r="B59" i="8"/>
  <c r="B67" i="8"/>
  <c r="B75" i="8"/>
  <c r="B83" i="8"/>
  <c r="B91" i="8"/>
  <c r="B99" i="8"/>
  <c r="B107" i="8"/>
  <c r="B115" i="8"/>
  <c r="B123" i="8"/>
  <c r="B131" i="8"/>
  <c r="B139" i="8"/>
  <c r="B147" i="8"/>
  <c r="B155" i="8"/>
  <c r="B163" i="8"/>
  <c r="B171" i="8"/>
  <c r="B179" i="8"/>
  <c r="B187" i="8"/>
  <c r="B195" i="8"/>
  <c r="B203" i="8"/>
  <c r="B211" i="8"/>
  <c r="B219" i="8"/>
  <c r="B227" i="8"/>
  <c r="B235" i="8"/>
  <c r="B243" i="8"/>
  <c r="B251" i="8"/>
  <c r="B259" i="8"/>
  <c r="B267" i="8"/>
  <c r="B275" i="8"/>
  <c r="B283" i="8"/>
  <c r="B291" i="8"/>
  <c r="B299" i="8"/>
  <c r="B307" i="8"/>
  <c r="B315" i="8"/>
  <c r="B323" i="8"/>
  <c r="B331" i="8"/>
  <c r="B339" i="8"/>
  <c r="B347" i="8"/>
  <c r="B355" i="8"/>
  <c r="B363" i="8"/>
  <c r="B371" i="8"/>
  <c r="B379" i="8"/>
  <c r="B387" i="8"/>
  <c r="B395" i="8"/>
  <c r="B403" i="8"/>
  <c r="B411" i="8"/>
  <c r="B419" i="8"/>
  <c r="B37" i="8"/>
  <c r="B61" i="8"/>
  <c r="B77" i="8"/>
  <c r="B93" i="8"/>
  <c r="B109" i="8"/>
  <c r="B125" i="8"/>
  <c r="B141" i="8"/>
  <c r="B157" i="8"/>
  <c r="B173" i="8"/>
  <c r="B189" i="8"/>
  <c r="B205" i="8"/>
  <c r="B221" i="8"/>
  <c r="B237" i="8"/>
  <c r="B269" i="8"/>
  <c r="B285" i="8"/>
  <c r="B309" i="8"/>
  <c r="B325" i="8"/>
  <c r="B341" i="8"/>
  <c r="B365" i="8"/>
  <c r="B389" i="8"/>
  <c r="B421" i="8"/>
  <c r="B46" i="8"/>
  <c r="B78" i="8"/>
  <c r="B110" i="8"/>
  <c r="B134" i="8"/>
  <c r="B158" i="8"/>
  <c r="B182" i="8"/>
  <c r="B214" i="8"/>
  <c r="B238" i="8"/>
  <c r="B262" i="8"/>
  <c r="B286" i="8"/>
  <c r="B310" i="8"/>
  <c r="B334" i="8"/>
  <c r="B358" i="8"/>
  <c r="B28" i="8"/>
  <c r="B36" i="8"/>
  <c r="B44" i="8"/>
  <c r="B52" i="8"/>
  <c r="B60" i="8"/>
  <c r="B68" i="8"/>
  <c r="B76" i="8"/>
  <c r="B84" i="8"/>
  <c r="B92" i="8"/>
  <c r="B100" i="8"/>
  <c r="B108" i="8"/>
  <c r="B116" i="8"/>
  <c r="B124" i="8"/>
  <c r="B132" i="8"/>
  <c r="B140" i="8"/>
  <c r="B148" i="8"/>
  <c r="B156" i="8"/>
  <c r="B164" i="8"/>
  <c r="B172" i="8"/>
  <c r="B180" i="8"/>
  <c r="B188" i="8"/>
  <c r="B196" i="8"/>
  <c r="B204" i="8"/>
  <c r="B212" i="8"/>
  <c r="B220" i="8"/>
  <c r="B228" i="8"/>
  <c r="B236" i="8"/>
  <c r="B244" i="8"/>
  <c r="B252" i="8"/>
  <c r="B260" i="8"/>
  <c r="B268" i="8"/>
  <c r="B276" i="8"/>
  <c r="B284" i="8"/>
  <c r="B292" i="8"/>
  <c r="B300" i="8"/>
  <c r="B308" i="8"/>
  <c r="B316" i="8"/>
  <c r="B324" i="8"/>
  <c r="B332" i="8"/>
  <c r="B340" i="8"/>
  <c r="B348" i="8"/>
  <c r="B356" i="8"/>
  <c r="B364" i="8"/>
  <c r="B372" i="8"/>
  <c r="B380" i="8"/>
  <c r="B388" i="8"/>
  <c r="B396" i="8"/>
  <c r="B404" i="8"/>
  <c r="B412" i="8"/>
  <c r="B420" i="8"/>
  <c r="B29" i="8"/>
  <c r="B69" i="8"/>
  <c r="B85" i="8"/>
  <c r="B101" i="8"/>
  <c r="B117" i="8"/>
  <c r="B133" i="8"/>
  <c r="B149" i="8"/>
  <c r="B165" i="8"/>
  <c r="B181" i="8"/>
  <c r="B197" i="8"/>
  <c r="B213" i="8"/>
  <c r="B229" i="8"/>
  <c r="B245" i="8"/>
  <c r="B253" i="8"/>
  <c r="B261" i="8"/>
  <c r="B277" i="8"/>
  <c r="B293" i="8"/>
  <c r="B317" i="8"/>
  <c r="B333" i="8"/>
  <c r="B349" i="8"/>
  <c r="B373" i="8"/>
  <c r="B397" i="8"/>
  <c r="B30" i="8"/>
  <c r="B62" i="8"/>
  <c r="B86" i="8"/>
  <c r="B102" i="8"/>
  <c r="B126" i="8"/>
  <c r="B150" i="8"/>
  <c r="B174" i="8"/>
  <c r="B198" i="8"/>
  <c r="B222" i="8"/>
  <c r="B246" i="8"/>
  <c r="B270" i="8"/>
  <c r="B302" i="8"/>
  <c r="B326" i="8"/>
  <c r="B31" i="8"/>
  <c r="B56" i="8"/>
  <c r="B88" i="8"/>
  <c r="B120" i="8"/>
  <c r="B152" i="8"/>
  <c r="B184" i="8"/>
  <c r="B216" i="8"/>
  <c r="B248" i="8"/>
  <c r="B280" i="8"/>
  <c r="B312" i="8"/>
  <c r="B344" i="8"/>
  <c r="B375" i="8"/>
  <c r="B398" i="8"/>
  <c r="B416" i="8"/>
  <c r="B136" i="8"/>
  <c r="B111" i="8"/>
  <c r="B32" i="8"/>
  <c r="B63" i="8"/>
  <c r="B95" i="8"/>
  <c r="B127" i="8"/>
  <c r="B159" i="8"/>
  <c r="B191" i="8"/>
  <c r="B223" i="8"/>
  <c r="B255" i="8"/>
  <c r="B287" i="8"/>
  <c r="B319" i="8"/>
  <c r="B351" i="8"/>
  <c r="B376" i="8"/>
  <c r="B399" i="8"/>
  <c r="B422" i="8"/>
  <c r="B104" i="8"/>
  <c r="B79" i="8"/>
  <c r="B80" i="8"/>
  <c r="B87" i="8"/>
  <c r="B151" i="8"/>
  <c r="B183" i="8"/>
  <c r="B215" i="8"/>
  <c r="B247" i="8"/>
  <c r="B279" i="8"/>
  <c r="B311" i="8"/>
  <c r="B343" i="8"/>
  <c r="B368" i="8"/>
  <c r="B392" i="8"/>
  <c r="B415" i="8"/>
  <c r="B39" i="8"/>
  <c r="B64" i="8"/>
  <c r="B96" i="8"/>
  <c r="B128" i="8"/>
  <c r="B160" i="8"/>
  <c r="B192" i="8"/>
  <c r="B224" i="8"/>
  <c r="B256" i="8"/>
  <c r="B288" i="8"/>
  <c r="B320" i="8"/>
  <c r="B352" i="8"/>
  <c r="B382" i="8"/>
  <c r="B400" i="8"/>
  <c r="B423" i="8"/>
  <c r="B72" i="8"/>
  <c r="B328" i="8"/>
  <c r="B384" i="8"/>
  <c r="B143" i="8"/>
  <c r="B112" i="8"/>
  <c r="B119" i="8"/>
  <c r="B40" i="8"/>
  <c r="B71" i="8"/>
  <c r="B103" i="8"/>
  <c r="B135" i="8"/>
  <c r="B167" i="8"/>
  <c r="B199" i="8"/>
  <c r="B231" i="8"/>
  <c r="B263" i="8"/>
  <c r="B295" i="8"/>
  <c r="B327" i="8"/>
  <c r="B359" i="8"/>
  <c r="B383" i="8"/>
  <c r="B406" i="8"/>
  <c r="B47" i="8"/>
  <c r="B168" i="8"/>
  <c r="B200" i="8"/>
  <c r="B232" i="8"/>
  <c r="B264" i="8"/>
  <c r="B296" i="8"/>
  <c r="B360" i="8"/>
  <c r="B407" i="8"/>
  <c r="B48" i="8"/>
  <c r="B175" i="8"/>
  <c r="B207" i="8"/>
  <c r="B239" i="8"/>
  <c r="B271" i="8"/>
  <c r="B303" i="8"/>
  <c r="B335" i="8"/>
  <c r="B366" i="8"/>
  <c r="B390" i="8"/>
  <c r="B408" i="8"/>
  <c r="B54" i="8"/>
  <c r="B144" i="8"/>
  <c r="B176" i="8"/>
  <c r="B208" i="8"/>
  <c r="B240" i="8"/>
  <c r="B272" i="8"/>
  <c r="B304" i="8"/>
  <c r="B336" i="8"/>
  <c r="B367" i="8"/>
  <c r="B391" i="8"/>
  <c r="B414" i="8"/>
  <c r="B55" i="8"/>
  <c r="B13" i="8"/>
  <c r="B12" i="8"/>
  <c r="B10" i="8"/>
  <c r="B9" i="8"/>
  <c r="B11" i="8"/>
  <c r="A30" i="3"/>
  <c r="E422" i="17" l="1"/>
  <c r="C207" i="8"/>
  <c r="D207" i="8" s="1"/>
  <c r="C382" i="8"/>
  <c r="D382" i="8" s="1"/>
  <c r="C255" i="8"/>
  <c r="D255" i="8" s="1"/>
  <c r="C126" i="8"/>
  <c r="D126" i="8" s="1"/>
  <c r="C414" i="8"/>
  <c r="D414" i="8" s="1"/>
  <c r="C176" i="8"/>
  <c r="D176" i="8" s="1"/>
  <c r="C271" i="8"/>
  <c r="D271" i="8" s="1"/>
  <c r="C264" i="8"/>
  <c r="D264" i="8" s="1"/>
  <c r="C327" i="8"/>
  <c r="D327" i="8" s="1"/>
  <c r="C71" i="8"/>
  <c r="D71" i="8" s="1"/>
  <c r="C423" i="8"/>
  <c r="D423" i="8" s="1"/>
  <c r="C192" i="8"/>
  <c r="D192" i="8" s="1"/>
  <c r="C368" i="8"/>
  <c r="D368" i="8" s="1"/>
  <c r="C87" i="8"/>
  <c r="D87" i="8" s="1"/>
  <c r="C319" i="8"/>
  <c r="D319" i="8" s="1"/>
  <c r="C63" i="8"/>
  <c r="D63" i="8" s="1"/>
  <c r="C312" i="8"/>
  <c r="D312" i="8" s="1"/>
  <c r="C56" i="8"/>
  <c r="D56" i="8" s="1"/>
  <c r="C174" i="8"/>
  <c r="D174" i="8" s="1"/>
  <c r="C373" i="8"/>
  <c r="D373" i="8" s="1"/>
  <c r="C245" i="8"/>
  <c r="D245" i="8" s="1"/>
  <c r="C117" i="8"/>
  <c r="D117" i="8" s="1"/>
  <c r="C396" i="8"/>
  <c r="D396" i="8" s="1"/>
  <c r="C332" i="8"/>
  <c r="D332" i="8" s="1"/>
  <c r="C268" i="8"/>
  <c r="D268" i="8" s="1"/>
  <c r="C204" i="8"/>
  <c r="D204" i="8" s="1"/>
  <c r="C140" i="8"/>
  <c r="D140" i="8" s="1"/>
  <c r="C76" i="8"/>
  <c r="D76" i="8" s="1"/>
  <c r="C334" i="8"/>
  <c r="D334" i="8" s="1"/>
  <c r="C134" i="8"/>
  <c r="D134" i="8" s="1"/>
  <c r="C325" i="8"/>
  <c r="D325" i="8" s="1"/>
  <c r="C173" i="8"/>
  <c r="D173" i="8" s="1"/>
  <c r="C37" i="8"/>
  <c r="D37" i="8" s="1"/>
  <c r="C363" i="8"/>
  <c r="D363" i="8" s="1"/>
  <c r="C299" i="8"/>
  <c r="D299" i="8" s="1"/>
  <c r="C235" i="8"/>
  <c r="D235" i="8" s="1"/>
  <c r="C171" i="8"/>
  <c r="D171" i="8" s="1"/>
  <c r="C107" i="8"/>
  <c r="D107" i="8" s="1"/>
  <c r="C43" i="8"/>
  <c r="D43" i="8" s="1"/>
  <c r="C394" i="8"/>
  <c r="D394" i="8" s="1"/>
  <c r="C330" i="8"/>
  <c r="D330" i="8" s="1"/>
  <c r="C266" i="8"/>
  <c r="D266" i="8" s="1"/>
  <c r="C202" i="8"/>
  <c r="D202" i="8" s="1"/>
  <c r="C138" i="8"/>
  <c r="D138" i="8" s="1"/>
  <c r="C74" i="8"/>
  <c r="D74" i="8" s="1"/>
  <c r="C350" i="8"/>
  <c r="D350" i="8" s="1"/>
  <c r="C190" i="8"/>
  <c r="D190" i="8" s="1"/>
  <c r="C381" i="8"/>
  <c r="D381" i="8" s="1"/>
  <c r="C385" i="8"/>
  <c r="D385" i="8" s="1"/>
  <c r="C321" i="8"/>
  <c r="D321" i="8" s="1"/>
  <c r="C257" i="8"/>
  <c r="D257" i="8" s="1"/>
  <c r="C193" i="8"/>
  <c r="D193" i="8" s="1"/>
  <c r="C129" i="8"/>
  <c r="D129" i="8" s="1"/>
  <c r="C65" i="8"/>
  <c r="D65" i="8" s="1"/>
  <c r="C391" i="8"/>
  <c r="D391" i="8" s="1"/>
  <c r="C144" i="8"/>
  <c r="D144" i="8" s="1"/>
  <c r="C239" i="8"/>
  <c r="D239" i="8" s="1"/>
  <c r="C232" i="8"/>
  <c r="D232" i="8" s="1"/>
  <c r="C295" i="8"/>
  <c r="D295" i="8" s="1"/>
  <c r="C40" i="8"/>
  <c r="D40" i="8" s="1"/>
  <c r="C400" i="8"/>
  <c r="D400" i="8" s="1"/>
  <c r="C160" i="8"/>
  <c r="D160" i="8" s="1"/>
  <c r="C343" i="8"/>
  <c r="D343" i="8" s="1"/>
  <c r="C80" i="8"/>
  <c r="D80" i="8" s="1"/>
  <c r="C287" i="8"/>
  <c r="D287" i="8" s="1"/>
  <c r="C32" i="8"/>
  <c r="D32" i="8" s="1"/>
  <c r="C280" i="8"/>
  <c r="D280" i="8" s="1"/>
  <c r="C31" i="8"/>
  <c r="D31" i="8" s="1"/>
  <c r="C150" i="8"/>
  <c r="D150" i="8" s="1"/>
  <c r="C349" i="8"/>
  <c r="D349" i="8" s="1"/>
  <c r="C229" i="8"/>
  <c r="D229" i="8" s="1"/>
  <c r="C101" i="8"/>
  <c r="D101" i="8" s="1"/>
  <c r="C388" i="8"/>
  <c r="D388" i="8" s="1"/>
  <c r="C324" i="8"/>
  <c r="D324" i="8" s="1"/>
  <c r="C260" i="8"/>
  <c r="D260" i="8" s="1"/>
  <c r="C196" i="8"/>
  <c r="D196" i="8" s="1"/>
  <c r="C132" i="8"/>
  <c r="D132" i="8" s="1"/>
  <c r="C68" i="8"/>
  <c r="D68" i="8" s="1"/>
  <c r="C310" i="8"/>
  <c r="D310" i="8" s="1"/>
  <c r="C110" i="8"/>
  <c r="D110" i="8" s="1"/>
  <c r="C309" i="8"/>
  <c r="D309" i="8" s="1"/>
  <c r="C157" i="8"/>
  <c r="D157" i="8" s="1"/>
  <c r="C419" i="8"/>
  <c r="D419" i="8" s="1"/>
  <c r="C355" i="8"/>
  <c r="D355" i="8" s="1"/>
  <c r="C291" i="8"/>
  <c r="D291" i="8" s="1"/>
  <c r="C227" i="8"/>
  <c r="D227" i="8" s="1"/>
  <c r="C163" i="8"/>
  <c r="D163" i="8" s="1"/>
  <c r="C99" i="8"/>
  <c r="D99" i="8" s="1"/>
  <c r="C35" i="8"/>
  <c r="D35" i="8" s="1"/>
  <c r="C386" i="8"/>
  <c r="D386" i="8" s="1"/>
  <c r="C322" i="8"/>
  <c r="D322" i="8" s="1"/>
  <c r="C258" i="8"/>
  <c r="D258" i="8" s="1"/>
  <c r="C194" i="8"/>
  <c r="D194" i="8" s="1"/>
  <c r="C130" i="8"/>
  <c r="D130" i="8" s="1"/>
  <c r="C66" i="8"/>
  <c r="D66" i="8" s="1"/>
  <c r="C342" i="8"/>
  <c r="D342" i="8" s="1"/>
  <c r="C166" i="8"/>
  <c r="D166" i="8" s="1"/>
  <c r="C357" i="8"/>
  <c r="D357" i="8" s="1"/>
  <c r="C377" i="8"/>
  <c r="D377" i="8" s="1"/>
  <c r="C313" i="8"/>
  <c r="D313" i="8" s="1"/>
  <c r="C249" i="8"/>
  <c r="D249" i="8" s="1"/>
  <c r="C185" i="8"/>
  <c r="D185" i="8" s="1"/>
  <c r="C121" i="8"/>
  <c r="D121" i="8" s="1"/>
  <c r="C57" i="8"/>
  <c r="D57" i="8" s="1"/>
  <c r="C367" i="8"/>
  <c r="D367" i="8" s="1"/>
  <c r="C263" i="8"/>
  <c r="D263" i="8" s="1"/>
  <c r="C311" i="8"/>
  <c r="D311" i="8" s="1"/>
  <c r="C248" i="8"/>
  <c r="D248" i="8" s="1"/>
  <c r="C213" i="8"/>
  <c r="D213" i="8" s="1"/>
  <c r="C316" i="8"/>
  <c r="D316" i="8" s="1"/>
  <c r="C124" i="8"/>
  <c r="D124" i="8" s="1"/>
  <c r="C78" i="8"/>
  <c r="D78" i="8" s="1"/>
  <c r="C411" i="8"/>
  <c r="D411" i="8" s="1"/>
  <c r="C219" i="8"/>
  <c r="D219" i="8" s="1"/>
  <c r="C27" i="8"/>
  <c r="D27" i="8" s="1"/>
  <c r="C250" i="8"/>
  <c r="D250" i="8" s="1"/>
  <c r="C318" i="8"/>
  <c r="D318" i="8" s="1"/>
  <c r="C369" i="8"/>
  <c r="D369" i="8" s="1"/>
  <c r="C177" i="8"/>
  <c r="D177" i="8" s="1"/>
  <c r="C408" i="8"/>
  <c r="D408" i="8" s="1"/>
  <c r="C231" i="8"/>
  <c r="D231" i="8" s="1"/>
  <c r="C96" i="8"/>
  <c r="D96" i="8" s="1"/>
  <c r="C223" i="8"/>
  <c r="D223" i="8" s="1"/>
  <c r="C302" i="8"/>
  <c r="D302" i="8" s="1"/>
  <c r="C197" i="8"/>
  <c r="D197" i="8" s="1"/>
  <c r="C308" i="8"/>
  <c r="D308" i="8" s="1"/>
  <c r="C116" i="8"/>
  <c r="D116" i="8" s="1"/>
  <c r="C46" i="8"/>
  <c r="D46" i="8" s="1"/>
  <c r="C403" i="8"/>
  <c r="D403" i="8" s="1"/>
  <c r="C211" i="8"/>
  <c r="D211" i="8" s="1"/>
  <c r="C405" i="8"/>
  <c r="D405" i="8" s="1"/>
  <c r="C242" i="8"/>
  <c r="D242" i="8" s="1"/>
  <c r="C50" i="8"/>
  <c r="D50" i="8" s="1"/>
  <c r="C45" i="8"/>
  <c r="D45" i="8" s="1"/>
  <c r="C233" i="8"/>
  <c r="D233" i="8" s="1"/>
  <c r="C41" i="8"/>
  <c r="D41" i="8" s="1"/>
  <c r="C304" i="8"/>
  <c r="D304" i="8" s="1"/>
  <c r="C390" i="8"/>
  <c r="D390" i="8" s="1"/>
  <c r="C48" i="8"/>
  <c r="D48" i="8" s="1"/>
  <c r="C47" i="8"/>
  <c r="D47" i="8" s="1"/>
  <c r="C199" i="8"/>
  <c r="D199" i="8" s="1"/>
  <c r="C143" i="8"/>
  <c r="D143" i="8" s="1"/>
  <c r="C320" i="8"/>
  <c r="D320" i="8" s="1"/>
  <c r="C64" i="8"/>
  <c r="D64" i="8" s="1"/>
  <c r="C247" i="8"/>
  <c r="D247" i="8" s="1"/>
  <c r="C422" i="8"/>
  <c r="D422" i="8" s="1"/>
  <c r="C191" i="8"/>
  <c r="D191" i="8" s="1"/>
  <c r="C416" i="8"/>
  <c r="D416" i="8" s="1"/>
  <c r="C184" i="8"/>
  <c r="D184" i="8" s="1"/>
  <c r="C270" i="8"/>
  <c r="D270" i="8" s="1"/>
  <c r="C86" i="8"/>
  <c r="D86" i="8" s="1"/>
  <c r="C293" i="8"/>
  <c r="D293" i="8" s="1"/>
  <c r="C181" i="8"/>
  <c r="D181" i="8" s="1"/>
  <c r="C29" i="8"/>
  <c r="D29" i="8" s="1"/>
  <c r="C364" i="8"/>
  <c r="D364" i="8" s="1"/>
  <c r="C300" i="8"/>
  <c r="D300" i="8" s="1"/>
  <c r="C236" i="8"/>
  <c r="D236" i="8" s="1"/>
  <c r="C172" i="8"/>
  <c r="D172" i="8" s="1"/>
  <c r="C108" i="8"/>
  <c r="D108" i="8" s="1"/>
  <c r="C44" i="8"/>
  <c r="D44" i="8" s="1"/>
  <c r="C238" i="8"/>
  <c r="D238" i="8" s="1"/>
  <c r="C421" i="8"/>
  <c r="D421" i="8" s="1"/>
  <c r="C237" i="8"/>
  <c r="D237" i="8" s="1"/>
  <c r="C109" i="8"/>
  <c r="D109" i="8" s="1"/>
  <c r="C395" i="8"/>
  <c r="D395" i="8" s="1"/>
  <c r="C331" i="8"/>
  <c r="D331" i="8" s="1"/>
  <c r="C267" i="8"/>
  <c r="D267" i="8" s="1"/>
  <c r="C203" i="8"/>
  <c r="D203" i="8" s="1"/>
  <c r="C139" i="8"/>
  <c r="D139" i="8" s="1"/>
  <c r="C75" i="8"/>
  <c r="D75" i="8" s="1"/>
  <c r="C53" i="8"/>
  <c r="D53" i="8" s="1"/>
  <c r="C362" i="8"/>
  <c r="D362" i="8" s="1"/>
  <c r="C298" i="8"/>
  <c r="D298" i="8" s="1"/>
  <c r="C234" i="8"/>
  <c r="D234" i="8" s="1"/>
  <c r="C170" i="8"/>
  <c r="D170" i="8" s="1"/>
  <c r="C106" i="8"/>
  <c r="D106" i="8" s="1"/>
  <c r="C42" i="8"/>
  <c r="D42" i="8" s="1"/>
  <c r="C278" i="8"/>
  <c r="D278" i="8" s="1"/>
  <c r="C94" i="8"/>
  <c r="D94" i="8" s="1"/>
  <c r="C417" i="8"/>
  <c r="D417" i="8" s="1"/>
  <c r="C353" i="8"/>
  <c r="D353" i="8" s="1"/>
  <c r="C289" i="8"/>
  <c r="D289" i="8" s="1"/>
  <c r="C225" i="8"/>
  <c r="D225" i="8" s="1"/>
  <c r="C161" i="8"/>
  <c r="D161" i="8" s="1"/>
  <c r="C97" i="8"/>
  <c r="D97" i="8" s="1"/>
  <c r="C33" i="8"/>
  <c r="D33" i="8" s="1"/>
  <c r="C54" i="8"/>
  <c r="D54" i="8" s="1"/>
  <c r="C119" i="8"/>
  <c r="D119" i="8" s="1"/>
  <c r="C79" i="8"/>
  <c r="D79" i="8" s="1"/>
  <c r="C326" i="8"/>
  <c r="D326" i="8" s="1"/>
  <c r="C85" i="8"/>
  <c r="D85" i="8" s="1"/>
  <c r="C252" i="8"/>
  <c r="D252" i="8" s="1"/>
  <c r="C60" i="8"/>
  <c r="D60" i="8" s="1"/>
  <c r="C285" i="8"/>
  <c r="D285" i="8" s="1"/>
  <c r="C347" i="8"/>
  <c r="D347" i="8" s="1"/>
  <c r="C155" i="8"/>
  <c r="D155" i="8" s="1"/>
  <c r="C378" i="8"/>
  <c r="D378" i="8" s="1"/>
  <c r="C186" i="8"/>
  <c r="D186" i="8" s="1"/>
  <c r="C58" i="8"/>
  <c r="D58" i="8" s="1"/>
  <c r="C301" i="8"/>
  <c r="D301" i="8" s="1"/>
  <c r="C241" i="8"/>
  <c r="D241" i="8" s="1"/>
  <c r="C49" i="8"/>
  <c r="D49" i="8" s="1"/>
  <c r="C336" i="8"/>
  <c r="D336" i="8" s="1"/>
  <c r="C168" i="8"/>
  <c r="D168" i="8" s="1"/>
  <c r="C352" i="8"/>
  <c r="D352" i="8" s="1"/>
  <c r="C104" i="8"/>
  <c r="D104" i="8" s="1"/>
  <c r="C216" i="8"/>
  <c r="D216" i="8" s="1"/>
  <c r="C317" i="8"/>
  <c r="D317" i="8" s="1"/>
  <c r="C372" i="8"/>
  <c r="D372" i="8" s="1"/>
  <c r="C180" i="8"/>
  <c r="D180" i="8" s="1"/>
  <c r="C262" i="8"/>
  <c r="D262" i="8" s="1"/>
  <c r="C125" i="8"/>
  <c r="D125" i="8" s="1"/>
  <c r="C275" i="8"/>
  <c r="D275" i="8" s="1"/>
  <c r="C83" i="8"/>
  <c r="D83" i="8" s="1"/>
  <c r="C306" i="8"/>
  <c r="D306" i="8" s="1"/>
  <c r="C114" i="8"/>
  <c r="D114" i="8" s="1"/>
  <c r="C118" i="8"/>
  <c r="D118" i="8" s="1"/>
  <c r="C297" i="8"/>
  <c r="D297" i="8" s="1"/>
  <c r="C105" i="8"/>
  <c r="D105" i="8" s="1"/>
  <c r="C272" i="8"/>
  <c r="D272" i="8" s="1"/>
  <c r="C407" i="8"/>
  <c r="D407" i="8" s="1"/>
  <c r="C167" i="8"/>
  <c r="D167" i="8" s="1"/>
  <c r="C288" i="8"/>
  <c r="D288" i="8" s="1"/>
  <c r="C215" i="8"/>
  <c r="D215" i="8" s="1"/>
  <c r="C159" i="8"/>
  <c r="D159" i="8" s="1"/>
  <c r="C152" i="8"/>
  <c r="D152" i="8" s="1"/>
  <c r="C62" i="8"/>
  <c r="D62" i="8" s="1"/>
  <c r="C165" i="8"/>
  <c r="D165" i="8" s="1"/>
  <c r="C356" i="8"/>
  <c r="D356" i="8" s="1"/>
  <c r="C228" i="8"/>
  <c r="D228" i="8" s="1"/>
  <c r="C100" i="8"/>
  <c r="D100" i="8" s="1"/>
  <c r="C214" i="8"/>
  <c r="D214" i="8" s="1"/>
  <c r="C221" i="8"/>
  <c r="D221" i="8" s="1"/>
  <c r="C387" i="8"/>
  <c r="D387" i="8" s="1"/>
  <c r="C259" i="8"/>
  <c r="D259" i="8" s="1"/>
  <c r="C131" i="8"/>
  <c r="D131" i="8" s="1"/>
  <c r="C418" i="8"/>
  <c r="D418" i="8" s="1"/>
  <c r="C290" i="8"/>
  <c r="D290" i="8" s="1"/>
  <c r="C162" i="8"/>
  <c r="D162" i="8" s="1"/>
  <c r="C34" i="8"/>
  <c r="D34" i="8" s="1"/>
  <c r="C70" i="8"/>
  <c r="D70" i="8" s="1"/>
  <c r="C345" i="8"/>
  <c r="D345" i="8" s="1"/>
  <c r="C217" i="8"/>
  <c r="D217" i="8" s="1"/>
  <c r="C89" i="8"/>
  <c r="D89" i="8" s="1"/>
  <c r="C240" i="8"/>
  <c r="D240" i="8" s="1"/>
  <c r="C335" i="8"/>
  <c r="D335" i="8" s="1"/>
  <c r="C360" i="8"/>
  <c r="D360" i="8" s="1"/>
  <c r="C383" i="8"/>
  <c r="D383" i="8" s="1"/>
  <c r="C135" i="8"/>
  <c r="D135" i="8" s="1"/>
  <c r="C328" i="8"/>
  <c r="D328" i="8" s="1"/>
  <c r="C256" i="8"/>
  <c r="D256" i="8" s="1"/>
  <c r="C415" i="8"/>
  <c r="D415" i="8" s="1"/>
  <c r="C183" i="8"/>
  <c r="D183" i="8" s="1"/>
  <c r="C376" i="8"/>
  <c r="D376" i="8" s="1"/>
  <c r="C127" i="8"/>
  <c r="D127" i="8" s="1"/>
  <c r="C375" i="8"/>
  <c r="D375" i="8" s="1"/>
  <c r="C120" i="8"/>
  <c r="D120" i="8" s="1"/>
  <c r="C222" i="8"/>
  <c r="D222" i="8" s="1"/>
  <c r="C30" i="8"/>
  <c r="D30" i="8" s="1"/>
  <c r="C261" i="8"/>
  <c r="D261" i="8" s="1"/>
  <c r="C149" i="8"/>
  <c r="D149" i="8" s="1"/>
  <c r="C412" i="8"/>
  <c r="D412" i="8" s="1"/>
  <c r="C348" i="8"/>
  <c r="D348" i="8" s="1"/>
  <c r="C284" i="8"/>
  <c r="D284" i="8" s="1"/>
  <c r="C220" i="8"/>
  <c r="D220" i="8" s="1"/>
  <c r="C156" i="8"/>
  <c r="D156" i="8" s="1"/>
  <c r="C92" i="8"/>
  <c r="D92" i="8" s="1"/>
  <c r="C28" i="8"/>
  <c r="D28" i="8" s="1"/>
  <c r="C182" i="8"/>
  <c r="D182" i="8" s="1"/>
  <c r="C365" i="8"/>
  <c r="D365" i="8" s="1"/>
  <c r="C205" i="8"/>
  <c r="D205" i="8" s="1"/>
  <c r="C77" i="8"/>
  <c r="D77" i="8" s="1"/>
  <c r="C379" i="8"/>
  <c r="D379" i="8" s="1"/>
  <c r="C315" i="8"/>
  <c r="D315" i="8" s="1"/>
  <c r="C251" i="8"/>
  <c r="D251" i="8" s="1"/>
  <c r="C187" i="8"/>
  <c r="D187" i="8" s="1"/>
  <c r="C123" i="8"/>
  <c r="D123" i="8" s="1"/>
  <c r="C59" i="8"/>
  <c r="D59" i="8" s="1"/>
  <c r="C410" i="8"/>
  <c r="D410" i="8" s="1"/>
  <c r="C346" i="8"/>
  <c r="D346" i="8" s="1"/>
  <c r="C282" i="8"/>
  <c r="D282" i="8" s="1"/>
  <c r="C218" i="8"/>
  <c r="D218" i="8" s="1"/>
  <c r="C154" i="8"/>
  <c r="D154" i="8" s="1"/>
  <c r="C90" i="8"/>
  <c r="D90" i="8" s="1"/>
  <c r="C26" i="8"/>
  <c r="D26" i="8" s="1"/>
  <c r="C230" i="8"/>
  <c r="D230" i="8" s="1"/>
  <c r="C38" i="8"/>
  <c r="D38" i="8" s="1"/>
  <c r="C401" i="8"/>
  <c r="D401" i="8" s="1"/>
  <c r="C337" i="8"/>
  <c r="D337" i="8" s="1"/>
  <c r="C273" i="8"/>
  <c r="D273" i="8" s="1"/>
  <c r="C209" i="8"/>
  <c r="D209" i="8" s="1"/>
  <c r="C145" i="8"/>
  <c r="D145" i="8" s="1"/>
  <c r="C81" i="8"/>
  <c r="D81" i="8" s="1"/>
  <c r="C200" i="8"/>
  <c r="D200" i="8" s="1"/>
  <c r="C128" i="8"/>
  <c r="D128" i="8" s="1"/>
  <c r="C111" i="8"/>
  <c r="D111" i="8" s="1"/>
  <c r="C333" i="8"/>
  <c r="D333" i="8" s="1"/>
  <c r="C380" i="8"/>
  <c r="D380" i="8" s="1"/>
  <c r="C188" i="8"/>
  <c r="D188" i="8" s="1"/>
  <c r="C286" i="8"/>
  <c r="D286" i="8" s="1"/>
  <c r="C141" i="8"/>
  <c r="D141" i="8" s="1"/>
  <c r="C283" i="8"/>
  <c r="D283" i="8" s="1"/>
  <c r="C91" i="8"/>
  <c r="D91" i="8" s="1"/>
  <c r="C314" i="8"/>
  <c r="D314" i="8" s="1"/>
  <c r="C122" i="8"/>
  <c r="D122" i="8" s="1"/>
  <c r="C142" i="8"/>
  <c r="D142" i="8" s="1"/>
  <c r="C305" i="8"/>
  <c r="D305" i="8" s="1"/>
  <c r="C113" i="8"/>
  <c r="D113" i="8" s="1"/>
  <c r="C175" i="8"/>
  <c r="D175" i="8" s="1"/>
  <c r="C112" i="8"/>
  <c r="D112" i="8" s="1"/>
  <c r="C279" i="8"/>
  <c r="D279" i="8" s="1"/>
  <c r="C136" i="8"/>
  <c r="D136" i="8" s="1"/>
  <c r="C102" i="8"/>
  <c r="D102" i="8" s="1"/>
  <c r="C69" i="8"/>
  <c r="D69" i="8" s="1"/>
  <c r="C244" i="8"/>
  <c r="D244" i="8" s="1"/>
  <c r="C52" i="8"/>
  <c r="D52" i="8" s="1"/>
  <c r="C269" i="8"/>
  <c r="D269" i="8" s="1"/>
  <c r="C339" i="8"/>
  <c r="D339" i="8" s="1"/>
  <c r="C147" i="8"/>
  <c r="D147" i="8" s="1"/>
  <c r="C370" i="8"/>
  <c r="D370" i="8" s="1"/>
  <c r="C178" i="8"/>
  <c r="D178" i="8" s="1"/>
  <c r="C294" i="8"/>
  <c r="D294" i="8" s="1"/>
  <c r="C361" i="8"/>
  <c r="D361" i="8" s="1"/>
  <c r="C169" i="8"/>
  <c r="D169" i="8" s="1"/>
  <c r="C366" i="8"/>
  <c r="D366" i="8" s="1"/>
  <c r="C406" i="8"/>
  <c r="D406" i="8" s="1"/>
  <c r="C384" i="8"/>
  <c r="D384" i="8" s="1"/>
  <c r="C39" i="8"/>
  <c r="D39" i="8" s="1"/>
  <c r="C399" i="8"/>
  <c r="D399" i="8" s="1"/>
  <c r="C398" i="8"/>
  <c r="D398" i="8" s="1"/>
  <c r="C246" i="8"/>
  <c r="D246" i="8" s="1"/>
  <c r="C277" i="8"/>
  <c r="D277" i="8" s="1"/>
  <c r="C420" i="8"/>
  <c r="D420" i="8" s="1"/>
  <c r="C292" i="8"/>
  <c r="D292" i="8" s="1"/>
  <c r="C164" i="8"/>
  <c r="D164" i="8" s="1"/>
  <c r="C36" i="8"/>
  <c r="D36" i="8" s="1"/>
  <c r="C389" i="8"/>
  <c r="D389" i="8" s="1"/>
  <c r="C93" i="8"/>
  <c r="D93" i="8" s="1"/>
  <c r="C323" i="8"/>
  <c r="D323" i="8" s="1"/>
  <c r="C195" i="8"/>
  <c r="D195" i="8" s="1"/>
  <c r="C67" i="8"/>
  <c r="D67" i="8" s="1"/>
  <c r="C354" i="8"/>
  <c r="D354" i="8" s="1"/>
  <c r="C226" i="8"/>
  <c r="D226" i="8" s="1"/>
  <c r="C98" i="8"/>
  <c r="D98" i="8" s="1"/>
  <c r="C254" i="8"/>
  <c r="D254" i="8" s="1"/>
  <c r="C409" i="8"/>
  <c r="D409" i="8" s="1"/>
  <c r="C281" i="8"/>
  <c r="D281" i="8" s="1"/>
  <c r="C153" i="8"/>
  <c r="D153" i="8" s="1"/>
  <c r="C25" i="8"/>
  <c r="D25" i="8" s="1"/>
  <c r="C55" i="8"/>
  <c r="D55" i="8" s="1"/>
  <c r="C208" i="8"/>
  <c r="D208" i="8" s="1"/>
  <c r="C303" i="8"/>
  <c r="D303" i="8" s="1"/>
  <c r="C296" i="8"/>
  <c r="D296" i="8" s="1"/>
  <c r="C359" i="8"/>
  <c r="D359" i="8" s="1"/>
  <c r="C103" i="8"/>
  <c r="D103" i="8" s="1"/>
  <c r="C72" i="8"/>
  <c r="D72" i="8" s="1"/>
  <c r="C224" i="8"/>
  <c r="D224" i="8" s="1"/>
  <c r="C392" i="8"/>
  <c r="D392" i="8" s="1"/>
  <c r="C151" i="8"/>
  <c r="D151" i="8" s="1"/>
  <c r="C351" i="8"/>
  <c r="D351" i="8" s="1"/>
  <c r="C95" i="8"/>
  <c r="D95" i="8" s="1"/>
  <c r="C344" i="8"/>
  <c r="D344" i="8" s="1"/>
  <c r="C88" i="8"/>
  <c r="D88" i="8" s="1"/>
  <c r="C198" i="8"/>
  <c r="D198" i="8" s="1"/>
  <c r="C397" i="8"/>
  <c r="D397" i="8" s="1"/>
  <c r="C253" i="8"/>
  <c r="D253" i="8" s="1"/>
  <c r="C133" i="8"/>
  <c r="D133" i="8" s="1"/>
  <c r="C404" i="8"/>
  <c r="D404" i="8" s="1"/>
  <c r="C340" i="8"/>
  <c r="D340" i="8" s="1"/>
  <c r="C276" i="8"/>
  <c r="D276" i="8" s="1"/>
  <c r="C212" i="8"/>
  <c r="D212" i="8" s="1"/>
  <c r="C148" i="8"/>
  <c r="D148" i="8" s="1"/>
  <c r="C84" i="8"/>
  <c r="D84" i="8" s="1"/>
  <c r="C358" i="8"/>
  <c r="D358" i="8" s="1"/>
  <c r="C158" i="8"/>
  <c r="D158" i="8" s="1"/>
  <c r="C341" i="8"/>
  <c r="D341" i="8" s="1"/>
  <c r="C189" i="8"/>
  <c r="D189" i="8" s="1"/>
  <c r="C61" i="8"/>
  <c r="D61" i="8" s="1"/>
  <c r="C371" i="8"/>
  <c r="D371" i="8" s="1"/>
  <c r="C307" i="8"/>
  <c r="D307" i="8" s="1"/>
  <c r="C243" i="8"/>
  <c r="D243" i="8" s="1"/>
  <c r="C179" i="8"/>
  <c r="D179" i="8" s="1"/>
  <c r="C115" i="8"/>
  <c r="D115" i="8" s="1"/>
  <c r="C51" i="8"/>
  <c r="D51" i="8" s="1"/>
  <c r="C402" i="8"/>
  <c r="D402" i="8" s="1"/>
  <c r="C338" i="8"/>
  <c r="D338" i="8" s="1"/>
  <c r="C274" i="8"/>
  <c r="D274" i="8" s="1"/>
  <c r="C210" i="8"/>
  <c r="D210" i="8" s="1"/>
  <c r="C146" i="8"/>
  <c r="D146" i="8" s="1"/>
  <c r="C82" i="8"/>
  <c r="D82" i="8" s="1"/>
  <c r="C374" i="8"/>
  <c r="D374" i="8" s="1"/>
  <c r="C206" i="8"/>
  <c r="D206" i="8" s="1"/>
  <c r="C413" i="8"/>
  <c r="D413" i="8" s="1"/>
  <c r="C393" i="8"/>
  <c r="D393" i="8" s="1"/>
  <c r="C329" i="8"/>
  <c r="D329" i="8" s="1"/>
  <c r="C265" i="8"/>
  <c r="D265" i="8" s="1"/>
  <c r="C201" i="8"/>
  <c r="D201" i="8" s="1"/>
  <c r="C137" i="8"/>
  <c r="D137" i="8" s="1"/>
  <c r="C73" i="8"/>
  <c r="D73" i="8" s="1"/>
  <c r="I24" i="17"/>
  <c r="I373" i="17"/>
  <c r="F421" i="17"/>
  <c r="I176" i="17"/>
  <c r="G176" i="17"/>
  <c r="F176" i="17"/>
  <c r="H176" i="17"/>
  <c r="E176" i="17"/>
  <c r="F352" i="17"/>
  <c r="I352" i="17"/>
  <c r="E352" i="17"/>
  <c r="G352" i="17"/>
  <c r="H352" i="17"/>
  <c r="E335" i="17"/>
  <c r="F336" i="17"/>
  <c r="I336" i="17"/>
  <c r="G336" i="17"/>
  <c r="E336" i="17"/>
  <c r="H336" i="17"/>
  <c r="H393" i="17"/>
  <c r="G396" i="17"/>
  <c r="I396" i="17"/>
  <c r="F396" i="17"/>
  <c r="E396" i="17"/>
  <c r="H396" i="17"/>
  <c r="I308" i="17"/>
  <c r="G308" i="17"/>
  <c r="H308" i="17"/>
  <c r="F308" i="17"/>
  <c r="E308" i="17"/>
  <c r="E382" i="17"/>
  <c r="G382" i="17"/>
  <c r="I382" i="17"/>
  <c r="H382" i="17"/>
  <c r="F382" i="17"/>
  <c r="I251" i="17"/>
  <c r="I252" i="17"/>
  <c r="E252" i="17"/>
  <c r="H252" i="17"/>
  <c r="G252" i="17"/>
  <c r="F252" i="17"/>
  <c r="G417" i="17"/>
  <c r="F417" i="17"/>
  <c r="E417" i="17"/>
  <c r="I417" i="17"/>
  <c r="E385" i="17"/>
  <c r="G385" i="17"/>
  <c r="F385" i="17"/>
  <c r="I385" i="17"/>
  <c r="I263" i="17"/>
  <c r="I264" i="17"/>
  <c r="H264" i="17"/>
  <c r="G264" i="17"/>
  <c r="F264" i="17"/>
  <c r="E264" i="17"/>
  <c r="I319" i="17"/>
  <c r="H319" i="17"/>
  <c r="E319" i="17"/>
  <c r="G319" i="17"/>
  <c r="F319" i="17"/>
  <c r="F271" i="17"/>
  <c r="H271" i="17"/>
  <c r="I271" i="17"/>
  <c r="E271" i="17"/>
  <c r="G271" i="17"/>
  <c r="F223" i="17"/>
  <c r="H223" i="17"/>
  <c r="I223" i="17"/>
  <c r="E223" i="17"/>
  <c r="G223" i="17"/>
  <c r="F175" i="17"/>
  <c r="H175" i="17"/>
  <c r="I175" i="17"/>
  <c r="E175" i="17"/>
  <c r="G175" i="17"/>
  <c r="F354" i="17"/>
  <c r="E354" i="17"/>
  <c r="H354" i="17"/>
  <c r="G354" i="17"/>
  <c r="E306" i="17"/>
  <c r="G306" i="17"/>
  <c r="H306" i="17"/>
  <c r="F306" i="17"/>
  <c r="I306" i="17"/>
  <c r="F258" i="17"/>
  <c r="E258" i="17"/>
  <c r="H258" i="17"/>
  <c r="I258" i="17"/>
  <c r="G258" i="17"/>
  <c r="F210" i="17"/>
  <c r="E210" i="17"/>
  <c r="G210" i="17"/>
  <c r="H210" i="17"/>
  <c r="I210" i="17"/>
  <c r="G357" i="17"/>
  <c r="F357" i="17"/>
  <c r="E357" i="17"/>
  <c r="I357" i="17"/>
  <c r="H357" i="17"/>
  <c r="E309" i="17"/>
  <c r="F309" i="17"/>
  <c r="G309" i="17"/>
  <c r="I309" i="17"/>
  <c r="H309" i="17"/>
  <c r="E261" i="17"/>
  <c r="F261" i="17"/>
  <c r="G261" i="17"/>
  <c r="I261" i="17"/>
  <c r="H261" i="17"/>
  <c r="E213" i="17"/>
  <c r="F213" i="17"/>
  <c r="G213" i="17"/>
  <c r="H213" i="17"/>
  <c r="I213" i="17"/>
  <c r="I318" i="17"/>
  <c r="G320" i="17"/>
  <c r="I320" i="17"/>
  <c r="F320" i="17"/>
  <c r="E320" i="17"/>
  <c r="H320" i="17"/>
  <c r="F363" i="17"/>
  <c r="E363" i="17"/>
  <c r="I363" i="17"/>
  <c r="G363" i="17"/>
  <c r="H363" i="17"/>
  <c r="I254" i="17"/>
  <c r="I256" i="17"/>
  <c r="E256" i="17"/>
  <c r="G256" i="17"/>
  <c r="H256" i="17"/>
  <c r="F256" i="17"/>
  <c r="G407" i="17"/>
  <c r="I407" i="17"/>
  <c r="F407" i="17"/>
  <c r="E407" i="17"/>
  <c r="H407" i="17"/>
  <c r="E286" i="17"/>
  <c r="I288" i="17"/>
  <c r="G288" i="17"/>
  <c r="H288" i="17"/>
  <c r="F288" i="17"/>
  <c r="E288" i="17"/>
  <c r="G403" i="17"/>
  <c r="F403" i="17"/>
  <c r="H403" i="17"/>
  <c r="E403" i="17"/>
  <c r="I403" i="17"/>
  <c r="I272" i="17"/>
  <c r="G272" i="17"/>
  <c r="F272" i="17"/>
  <c r="H272" i="17"/>
  <c r="E272" i="17"/>
  <c r="H405" i="17"/>
  <c r="G408" i="17"/>
  <c r="I408" i="17"/>
  <c r="F408" i="17"/>
  <c r="H408" i="17"/>
  <c r="E408" i="17"/>
  <c r="H389" i="17"/>
  <c r="G392" i="17"/>
  <c r="I392" i="17"/>
  <c r="F392" i="17"/>
  <c r="H392" i="17"/>
  <c r="E392" i="17"/>
  <c r="F376" i="17"/>
  <c r="I376" i="17"/>
  <c r="E376" i="17"/>
  <c r="G376" i="17"/>
  <c r="H376" i="17"/>
  <c r="I354" i="17"/>
  <c r="I356" i="17"/>
  <c r="E356" i="17"/>
  <c r="G356" i="17"/>
  <c r="H356" i="17"/>
  <c r="F356" i="17"/>
  <c r="I290" i="17"/>
  <c r="I292" i="17"/>
  <c r="E292" i="17"/>
  <c r="G292" i="17"/>
  <c r="H292" i="17"/>
  <c r="F292" i="17"/>
  <c r="I227" i="17"/>
  <c r="I228" i="17"/>
  <c r="G228" i="17"/>
  <c r="H228" i="17"/>
  <c r="F228" i="17"/>
  <c r="E228" i="17"/>
  <c r="G410" i="17"/>
  <c r="F410" i="17"/>
  <c r="E410" i="17"/>
  <c r="I410" i="17"/>
  <c r="H410" i="17"/>
  <c r="G394" i="17"/>
  <c r="F394" i="17"/>
  <c r="E394" i="17"/>
  <c r="I394" i="17"/>
  <c r="H394" i="17"/>
  <c r="F378" i="17"/>
  <c r="I378" i="17"/>
  <c r="G378" i="17"/>
  <c r="H378" i="17"/>
  <c r="E378" i="17"/>
  <c r="I360" i="17"/>
  <c r="E360" i="17"/>
  <c r="G360" i="17"/>
  <c r="H360" i="17"/>
  <c r="F360" i="17"/>
  <c r="E300" i="17"/>
  <c r="I300" i="17"/>
  <c r="G300" i="17"/>
  <c r="H300" i="17"/>
  <c r="F300" i="17"/>
  <c r="I234" i="17"/>
  <c r="I236" i="17"/>
  <c r="G236" i="17"/>
  <c r="F236" i="17"/>
  <c r="E236" i="17"/>
  <c r="H236" i="17"/>
  <c r="E413" i="17"/>
  <c r="F413" i="17"/>
  <c r="G413" i="17"/>
  <c r="I413" i="17"/>
  <c r="F397" i="17"/>
  <c r="E397" i="17"/>
  <c r="G397" i="17"/>
  <c r="I397" i="17"/>
  <c r="F381" i="17"/>
  <c r="G381" i="17"/>
  <c r="E381" i="17"/>
  <c r="H381" i="17"/>
  <c r="I381" i="17"/>
  <c r="E365" i="17"/>
  <c r="G365" i="17"/>
  <c r="F365" i="17"/>
  <c r="H365" i="17"/>
  <c r="I365" i="17"/>
  <c r="E310" i="17"/>
  <c r="I312" i="17"/>
  <c r="G312" i="17"/>
  <c r="H312" i="17"/>
  <c r="F312" i="17"/>
  <c r="E312" i="17"/>
  <c r="I246" i="17"/>
  <c r="I248" i="17"/>
  <c r="F248" i="17"/>
  <c r="E248" i="17"/>
  <c r="H248" i="17"/>
  <c r="G248" i="17"/>
  <c r="I182" i="17"/>
  <c r="I184" i="17"/>
  <c r="G184" i="17"/>
  <c r="F184" i="17"/>
  <c r="E184" i="17"/>
  <c r="H184" i="17"/>
  <c r="F347" i="17"/>
  <c r="I347" i="17"/>
  <c r="E347" i="17"/>
  <c r="G347" i="17"/>
  <c r="H347" i="17"/>
  <c r="G331" i="17"/>
  <c r="F331" i="17"/>
  <c r="H331" i="17"/>
  <c r="E331" i="17"/>
  <c r="I331" i="17"/>
  <c r="F315" i="17"/>
  <c r="E315" i="17"/>
  <c r="I315" i="17"/>
  <c r="H315" i="17"/>
  <c r="G315" i="17"/>
  <c r="I299" i="17"/>
  <c r="G299" i="17"/>
  <c r="H299" i="17"/>
  <c r="F299" i="17"/>
  <c r="E299" i="17"/>
  <c r="I283" i="17"/>
  <c r="H283" i="17"/>
  <c r="E283" i="17"/>
  <c r="G283" i="17"/>
  <c r="F283" i="17"/>
  <c r="I267" i="17"/>
  <c r="G267" i="17"/>
  <c r="F267" i="17"/>
  <c r="E267" i="17"/>
  <c r="H267" i="17"/>
  <c r="G251" i="17"/>
  <c r="F251" i="17"/>
  <c r="H251" i="17"/>
  <c r="E251" i="17"/>
  <c r="I235" i="17"/>
  <c r="F235" i="17"/>
  <c r="E235" i="17"/>
  <c r="H235" i="17"/>
  <c r="G235" i="17"/>
  <c r="I219" i="17"/>
  <c r="G219" i="17"/>
  <c r="F219" i="17"/>
  <c r="E219" i="17"/>
  <c r="H219" i="17"/>
  <c r="G203" i="17"/>
  <c r="F203" i="17"/>
  <c r="H203" i="17"/>
  <c r="E203" i="17"/>
  <c r="E187" i="17"/>
  <c r="H187" i="17"/>
  <c r="G187" i="17"/>
  <c r="I187" i="17"/>
  <c r="F187" i="17"/>
  <c r="E350" i="17"/>
  <c r="F350" i="17"/>
  <c r="G350" i="17"/>
  <c r="I350" i="17"/>
  <c r="H350" i="17"/>
  <c r="F334" i="17"/>
  <c r="E334" i="17"/>
  <c r="H334" i="17"/>
  <c r="G334" i="17"/>
  <c r="I334" i="17"/>
  <c r="E318" i="17"/>
  <c r="G318" i="17"/>
  <c r="F318" i="17"/>
  <c r="H318" i="17"/>
  <c r="E302" i="17"/>
  <c r="G302" i="17"/>
  <c r="H302" i="17"/>
  <c r="F302" i="17"/>
  <c r="F286" i="17"/>
  <c r="I286" i="17"/>
  <c r="G286" i="17"/>
  <c r="H286" i="17"/>
  <c r="E270" i="17"/>
  <c r="G270" i="17"/>
  <c r="H270" i="17"/>
  <c r="F270" i="17"/>
  <c r="I270" i="17"/>
  <c r="G254" i="17"/>
  <c r="F254" i="17"/>
  <c r="H254" i="17"/>
  <c r="E254" i="17"/>
  <c r="I238" i="17"/>
  <c r="G238" i="17"/>
  <c r="F238" i="17"/>
  <c r="H238" i="17"/>
  <c r="E238" i="17"/>
  <c r="E222" i="17"/>
  <c r="G222" i="17"/>
  <c r="F222" i="17"/>
  <c r="H222" i="17"/>
  <c r="I222" i="17"/>
  <c r="G206" i="17"/>
  <c r="F206" i="17"/>
  <c r="H206" i="17"/>
  <c r="E206" i="17"/>
  <c r="I190" i="17"/>
  <c r="G190" i="17"/>
  <c r="F190" i="17"/>
  <c r="H190" i="17"/>
  <c r="E190" i="17"/>
  <c r="E174" i="17"/>
  <c r="G174" i="17"/>
  <c r="F174" i="17"/>
  <c r="H174" i="17"/>
  <c r="I174" i="17"/>
  <c r="G353" i="17"/>
  <c r="F353" i="17"/>
  <c r="E353" i="17"/>
  <c r="H353" i="17"/>
  <c r="I353" i="17"/>
  <c r="E337" i="17"/>
  <c r="F337" i="17"/>
  <c r="G337" i="17"/>
  <c r="H337" i="17"/>
  <c r="I337" i="17"/>
  <c r="G321" i="17"/>
  <c r="F321" i="17"/>
  <c r="E321" i="17"/>
  <c r="H321" i="17"/>
  <c r="I321" i="17"/>
  <c r="E305" i="17"/>
  <c r="G305" i="17"/>
  <c r="F305" i="17"/>
  <c r="H305" i="17"/>
  <c r="I305" i="17"/>
  <c r="E289" i="17"/>
  <c r="G289" i="17"/>
  <c r="F289" i="17"/>
  <c r="I289" i="17"/>
  <c r="H289" i="17"/>
  <c r="E273" i="17"/>
  <c r="G273" i="17"/>
  <c r="F273" i="17"/>
  <c r="H273" i="17"/>
  <c r="I273" i="17"/>
  <c r="E257" i="17"/>
  <c r="G257" i="17"/>
  <c r="F257" i="17"/>
  <c r="H257" i="17"/>
  <c r="I257" i="17"/>
  <c r="E241" i="17"/>
  <c r="G241" i="17"/>
  <c r="F241" i="17"/>
  <c r="I241" i="17"/>
  <c r="H241" i="17"/>
  <c r="E225" i="17"/>
  <c r="G225" i="17"/>
  <c r="F225" i="17"/>
  <c r="H225" i="17"/>
  <c r="I225" i="17"/>
  <c r="E209" i="17"/>
  <c r="G209" i="17"/>
  <c r="F209" i="17"/>
  <c r="H209" i="17"/>
  <c r="I209" i="17"/>
  <c r="E193" i="17"/>
  <c r="G193" i="17"/>
  <c r="F193" i="17"/>
  <c r="H193" i="17"/>
  <c r="I193" i="17"/>
  <c r="E177" i="17"/>
  <c r="G177" i="17"/>
  <c r="F177" i="17"/>
  <c r="H177" i="17"/>
  <c r="I177" i="17"/>
  <c r="F379" i="17"/>
  <c r="E379" i="17"/>
  <c r="I379" i="17"/>
  <c r="G379" i="17"/>
  <c r="H379" i="17"/>
  <c r="H423" i="17"/>
  <c r="F423" i="17"/>
  <c r="E423" i="17"/>
  <c r="G423" i="17"/>
  <c r="G419" i="17"/>
  <c r="I419" i="17"/>
  <c r="F419" i="17"/>
  <c r="H419" i="17"/>
  <c r="E419" i="17"/>
  <c r="H409" i="17"/>
  <c r="I412" i="17"/>
  <c r="G412" i="17"/>
  <c r="E412" i="17"/>
  <c r="H412" i="17"/>
  <c r="F412" i="17"/>
  <c r="F362" i="17"/>
  <c r="I364" i="17"/>
  <c r="E364" i="17"/>
  <c r="G364" i="17"/>
  <c r="H364" i="17"/>
  <c r="F364" i="17"/>
  <c r="I244" i="17"/>
  <c r="E244" i="17"/>
  <c r="G244" i="17"/>
  <c r="H244" i="17"/>
  <c r="F244" i="17"/>
  <c r="G398" i="17"/>
  <c r="F398" i="17"/>
  <c r="I398" i="17"/>
  <c r="H398" i="17"/>
  <c r="E398" i="17"/>
  <c r="I316" i="17"/>
  <c r="G316" i="17"/>
  <c r="H316" i="17"/>
  <c r="F316" i="17"/>
  <c r="E316" i="17"/>
  <c r="G401" i="17"/>
  <c r="F401" i="17"/>
  <c r="E401" i="17"/>
  <c r="I401" i="17"/>
  <c r="F328" i="17"/>
  <c r="I328" i="17"/>
  <c r="G328" i="17"/>
  <c r="E328" i="17"/>
  <c r="H328" i="17"/>
  <c r="I335" i="17"/>
  <c r="H335" i="17"/>
  <c r="G335" i="17"/>
  <c r="F335" i="17"/>
  <c r="I287" i="17"/>
  <c r="G287" i="17"/>
  <c r="H287" i="17"/>
  <c r="F287" i="17"/>
  <c r="E287" i="17"/>
  <c r="E239" i="17"/>
  <c r="G239" i="17"/>
  <c r="H239" i="17"/>
  <c r="F239" i="17"/>
  <c r="E191" i="17"/>
  <c r="G191" i="17"/>
  <c r="F191" i="17"/>
  <c r="H191" i="17"/>
  <c r="E338" i="17"/>
  <c r="H338" i="17"/>
  <c r="G338" i="17"/>
  <c r="I338" i="17"/>
  <c r="F338" i="17"/>
  <c r="G290" i="17"/>
  <c r="H290" i="17"/>
  <c r="F290" i="17"/>
  <c r="E290" i="17"/>
  <c r="G242" i="17"/>
  <c r="H242" i="17"/>
  <c r="F242" i="17"/>
  <c r="E242" i="17"/>
  <c r="I242" i="17"/>
  <c r="G194" i="17"/>
  <c r="H194" i="17"/>
  <c r="F194" i="17"/>
  <c r="E194" i="17"/>
  <c r="I194" i="17"/>
  <c r="E341" i="17"/>
  <c r="F341" i="17"/>
  <c r="G341" i="17"/>
  <c r="H341" i="17"/>
  <c r="I341" i="17"/>
  <c r="E293" i="17"/>
  <c r="F293" i="17"/>
  <c r="G293" i="17"/>
  <c r="H293" i="17"/>
  <c r="I293" i="17"/>
  <c r="E245" i="17"/>
  <c r="F245" i="17"/>
  <c r="G245" i="17"/>
  <c r="I245" i="17"/>
  <c r="H245" i="17"/>
  <c r="E197" i="17"/>
  <c r="F197" i="17"/>
  <c r="G197" i="17"/>
  <c r="I197" i="17"/>
  <c r="H197" i="17"/>
  <c r="G411" i="17"/>
  <c r="F411" i="17"/>
  <c r="I411" i="17"/>
  <c r="H411" i="17"/>
  <c r="E411" i="17"/>
  <c r="I302" i="17"/>
  <c r="I304" i="17"/>
  <c r="E304" i="17"/>
  <c r="G304" i="17"/>
  <c r="H304" i="17"/>
  <c r="F304" i="17"/>
  <c r="I191" i="17"/>
  <c r="I192" i="17"/>
  <c r="F192" i="17"/>
  <c r="H192" i="17"/>
  <c r="E192" i="17"/>
  <c r="G192" i="17"/>
  <c r="G391" i="17"/>
  <c r="E391" i="17"/>
  <c r="F391" i="17"/>
  <c r="I391" i="17"/>
  <c r="H391" i="17"/>
  <c r="I224" i="17"/>
  <c r="G224" i="17"/>
  <c r="F224" i="17"/>
  <c r="H224" i="17"/>
  <c r="E224" i="17"/>
  <c r="F383" i="17"/>
  <c r="I383" i="17"/>
  <c r="G383" i="17"/>
  <c r="E383" i="17"/>
  <c r="H383" i="17"/>
  <c r="G387" i="17"/>
  <c r="F387" i="17"/>
  <c r="H387" i="17"/>
  <c r="E387" i="17"/>
  <c r="I387" i="17"/>
  <c r="I206" i="17"/>
  <c r="I208" i="17"/>
  <c r="E208" i="17"/>
  <c r="G208" i="17"/>
  <c r="H208" i="17"/>
  <c r="F208" i="17"/>
  <c r="H417" i="17"/>
  <c r="G420" i="17"/>
  <c r="I420" i="17"/>
  <c r="F420" i="17"/>
  <c r="E420" i="17"/>
  <c r="H420" i="17"/>
  <c r="H401" i="17"/>
  <c r="I404" i="17"/>
  <c r="G404" i="17"/>
  <c r="F404" i="17"/>
  <c r="E404" i="17"/>
  <c r="H404" i="17"/>
  <c r="H385" i="17"/>
  <c r="I388" i="17"/>
  <c r="G388" i="17"/>
  <c r="F388" i="17"/>
  <c r="E388" i="17"/>
  <c r="H388" i="17"/>
  <c r="I372" i="17"/>
  <c r="G372" i="17"/>
  <c r="H372" i="17"/>
  <c r="E372" i="17"/>
  <c r="F372" i="17"/>
  <c r="I339" i="17"/>
  <c r="I340" i="17"/>
  <c r="G340" i="17"/>
  <c r="H340" i="17"/>
  <c r="E340" i="17"/>
  <c r="F340" i="17"/>
  <c r="I275" i="17"/>
  <c r="I276" i="17"/>
  <c r="G276" i="17"/>
  <c r="H276" i="17"/>
  <c r="F276" i="17"/>
  <c r="E276" i="17"/>
  <c r="I212" i="17"/>
  <c r="G212" i="17"/>
  <c r="H212" i="17"/>
  <c r="F212" i="17"/>
  <c r="E212" i="17"/>
  <c r="I422" i="17"/>
  <c r="F422" i="17"/>
  <c r="H422" i="17"/>
  <c r="G422" i="17"/>
  <c r="G406" i="17"/>
  <c r="F406" i="17"/>
  <c r="H406" i="17"/>
  <c r="E406" i="17"/>
  <c r="I406" i="17"/>
  <c r="G390" i="17"/>
  <c r="F390" i="17"/>
  <c r="I390" i="17"/>
  <c r="H390" i="17"/>
  <c r="E390" i="17"/>
  <c r="E374" i="17"/>
  <c r="G374" i="17"/>
  <c r="H374" i="17"/>
  <c r="I374" i="17"/>
  <c r="F374" i="17"/>
  <c r="I348" i="17"/>
  <c r="G348" i="17"/>
  <c r="H348" i="17"/>
  <c r="E348" i="17"/>
  <c r="F348" i="17"/>
  <c r="I282" i="17"/>
  <c r="I284" i="17"/>
  <c r="G284" i="17"/>
  <c r="F284" i="17"/>
  <c r="H284" i="17"/>
  <c r="E284" i="17"/>
  <c r="I218" i="17"/>
  <c r="I220" i="17"/>
  <c r="G220" i="17"/>
  <c r="F220" i="17"/>
  <c r="H220" i="17"/>
  <c r="E220" i="17"/>
  <c r="G409" i="17"/>
  <c r="F409" i="17"/>
  <c r="E409" i="17"/>
  <c r="I409" i="17"/>
  <c r="E393" i="17"/>
  <c r="G393" i="17"/>
  <c r="F393" i="17"/>
  <c r="I393" i="17"/>
  <c r="F377" i="17"/>
  <c r="G377" i="17"/>
  <c r="E377" i="17"/>
  <c r="H377" i="17"/>
  <c r="I377" i="17"/>
  <c r="E359" i="17"/>
  <c r="G359" i="17"/>
  <c r="H359" i="17"/>
  <c r="I359" i="17"/>
  <c r="F359" i="17"/>
  <c r="I296" i="17"/>
  <c r="G296" i="17"/>
  <c r="H296" i="17"/>
  <c r="F296" i="17"/>
  <c r="E296" i="17"/>
  <c r="I232" i="17"/>
  <c r="F232" i="17"/>
  <c r="E232" i="17"/>
  <c r="H232" i="17"/>
  <c r="G232" i="17"/>
  <c r="I343" i="17"/>
  <c r="E343" i="17"/>
  <c r="G343" i="17"/>
  <c r="H343" i="17"/>
  <c r="I327" i="17"/>
  <c r="F327" i="17"/>
  <c r="E327" i="17"/>
  <c r="H327" i="17"/>
  <c r="G327" i="17"/>
  <c r="G311" i="17"/>
  <c r="H311" i="17"/>
  <c r="F311" i="17"/>
  <c r="E311" i="17"/>
  <c r="I311" i="17"/>
  <c r="F295" i="17"/>
  <c r="E295" i="17"/>
  <c r="I295" i="17"/>
  <c r="G295" i="17"/>
  <c r="H295" i="17"/>
  <c r="E279" i="17"/>
  <c r="G279" i="17"/>
  <c r="F279" i="17"/>
  <c r="I279" i="17"/>
  <c r="H279" i="17"/>
  <c r="G263" i="17"/>
  <c r="F263" i="17"/>
  <c r="E263" i="17"/>
  <c r="H263" i="17"/>
  <c r="I247" i="17"/>
  <c r="E247" i="17"/>
  <c r="H247" i="17"/>
  <c r="G247" i="17"/>
  <c r="F247" i="17"/>
  <c r="E231" i="17"/>
  <c r="H231" i="17"/>
  <c r="G231" i="17"/>
  <c r="F231" i="17"/>
  <c r="I231" i="17"/>
  <c r="G215" i="17"/>
  <c r="F215" i="17"/>
  <c r="E215" i="17"/>
  <c r="H215" i="17"/>
  <c r="I199" i="17"/>
  <c r="E199" i="17"/>
  <c r="H199" i="17"/>
  <c r="G199" i="17"/>
  <c r="F199" i="17"/>
  <c r="F183" i="17"/>
  <c r="I183" i="17"/>
  <c r="E183" i="17"/>
  <c r="H183" i="17"/>
  <c r="G183" i="17"/>
  <c r="E362" i="17"/>
  <c r="G362" i="17"/>
  <c r="H362" i="17"/>
  <c r="I362" i="17"/>
  <c r="E346" i="17"/>
  <c r="F346" i="17"/>
  <c r="G346" i="17"/>
  <c r="H346" i="17"/>
  <c r="I346" i="17"/>
  <c r="E330" i="17"/>
  <c r="H330" i="17"/>
  <c r="G330" i="17"/>
  <c r="I330" i="17"/>
  <c r="F330" i="17"/>
  <c r="E314" i="17"/>
  <c r="G314" i="17"/>
  <c r="H314" i="17"/>
  <c r="F314" i="17"/>
  <c r="I314" i="17"/>
  <c r="F298" i="17"/>
  <c r="E298" i="17"/>
  <c r="I298" i="17"/>
  <c r="G298" i="17"/>
  <c r="H298" i="17"/>
  <c r="H282" i="17"/>
  <c r="G282" i="17"/>
  <c r="E282" i="17"/>
  <c r="F282" i="17"/>
  <c r="F266" i="17"/>
  <c r="E266" i="17"/>
  <c r="H266" i="17"/>
  <c r="G266" i="17"/>
  <c r="G250" i="17"/>
  <c r="F250" i="17"/>
  <c r="E250" i="17"/>
  <c r="H250" i="17"/>
  <c r="I250" i="17"/>
  <c r="E234" i="17"/>
  <c r="H234" i="17"/>
  <c r="G234" i="17"/>
  <c r="F234" i="17"/>
  <c r="F218" i="17"/>
  <c r="E218" i="17"/>
  <c r="H218" i="17"/>
  <c r="G218" i="17"/>
  <c r="G202" i="17"/>
  <c r="F202" i="17"/>
  <c r="E202" i="17"/>
  <c r="H202" i="17"/>
  <c r="I202" i="17"/>
  <c r="G186" i="17"/>
  <c r="F186" i="17"/>
  <c r="H186" i="17"/>
  <c r="E186" i="17"/>
  <c r="I186" i="17"/>
  <c r="F349" i="17"/>
  <c r="G349" i="17"/>
  <c r="E349" i="17"/>
  <c r="H349" i="17"/>
  <c r="I349" i="17"/>
  <c r="E333" i="17"/>
  <c r="F333" i="17"/>
  <c r="G333" i="17"/>
  <c r="H333" i="17"/>
  <c r="I333" i="17"/>
  <c r="G317" i="17"/>
  <c r="F317" i="17"/>
  <c r="E317" i="17"/>
  <c r="H317" i="17"/>
  <c r="I317" i="17"/>
  <c r="G301" i="17"/>
  <c r="F301" i="17"/>
  <c r="E301" i="17"/>
  <c r="I301" i="17"/>
  <c r="H301" i="17"/>
  <c r="G285" i="17"/>
  <c r="F285" i="17"/>
  <c r="E285" i="17"/>
  <c r="H285" i="17"/>
  <c r="I285" i="17"/>
  <c r="G269" i="17"/>
  <c r="F269" i="17"/>
  <c r="E269" i="17"/>
  <c r="H269" i="17"/>
  <c r="I269" i="17"/>
  <c r="G253" i="17"/>
  <c r="F253" i="17"/>
  <c r="E253" i="17"/>
  <c r="H253" i="17"/>
  <c r="I253" i="17"/>
  <c r="G237" i="17"/>
  <c r="F237" i="17"/>
  <c r="E237" i="17"/>
  <c r="H237" i="17"/>
  <c r="I237" i="17"/>
  <c r="G221" i="17"/>
  <c r="F221" i="17"/>
  <c r="E221" i="17"/>
  <c r="H221" i="17"/>
  <c r="I221" i="17"/>
  <c r="G205" i="17"/>
  <c r="F205" i="17"/>
  <c r="E205" i="17"/>
  <c r="H205" i="17"/>
  <c r="I205" i="17"/>
  <c r="G189" i="17"/>
  <c r="F189" i="17"/>
  <c r="E189" i="17"/>
  <c r="H189" i="17"/>
  <c r="I189" i="17"/>
  <c r="G173" i="17"/>
  <c r="F173" i="17"/>
  <c r="E173" i="17"/>
  <c r="H173" i="17"/>
  <c r="G415" i="17"/>
  <c r="F415" i="17"/>
  <c r="E415" i="17"/>
  <c r="I415" i="17"/>
  <c r="H415" i="17"/>
  <c r="E367" i="17"/>
  <c r="I367" i="17"/>
  <c r="G367" i="17"/>
  <c r="H367" i="17"/>
  <c r="F380" i="17"/>
  <c r="I380" i="17"/>
  <c r="H380" i="17"/>
  <c r="E380" i="17"/>
  <c r="G380" i="17"/>
  <c r="I179" i="17"/>
  <c r="I180" i="17"/>
  <c r="G180" i="17"/>
  <c r="H180" i="17"/>
  <c r="F180" i="17"/>
  <c r="E180" i="17"/>
  <c r="G414" i="17"/>
  <c r="F414" i="17"/>
  <c r="H414" i="17"/>
  <c r="E414" i="17"/>
  <c r="I414" i="17"/>
  <c r="I366" i="17"/>
  <c r="E366" i="17"/>
  <c r="F366" i="17"/>
  <c r="G366" i="17"/>
  <c r="H366" i="17"/>
  <c r="I188" i="17"/>
  <c r="F188" i="17"/>
  <c r="E188" i="17"/>
  <c r="H188" i="17"/>
  <c r="G188" i="17"/>
  <c r="E369" i="17"/>
  <c r="F369" i="17"/>
  <c r="G369" i="17"/>
  <c r="H369" i="17"/>
  <c r="I369" i="17"/>
  <c r="I198" i="17"/>
  <c r="I200" i="17"/>
  <c r="F200" i="17"/>
  <c r="E200" i="17"/>
  <c r="H200" i="17"/>
  <c r="G200" i="17"/>
  <c r="G351" i="17"/>
  <c r="H351" i="17"/>
  <c r="E351" i="17"/>
  <c r="I351" i="17"/>
  <c r="F351" i="17"/>
  <c r="I303" i="17"/>
  <c r="G303" i="17"/>
  <c r="H303" i="17"/>
  <c r="F303" i="17"/>
  <c r="E303" i="17"/>
  <c r="G255" i="17"/>
  <c r="I255" i="17"/>
  <c r="F255" i="17"/>
  <c r="H255" i="17"/>
  <c r="E255" i="17"/>
  <c r="I207" i="17"/>
  <c r="G207" i="17"/>
  <c r="F207" i="17"/>
  <c r="H207" i="17"/>
  <c r="E207" i="17"/>
  <c r="E322" i="17"/>
  <c r="G322" i="17"/>
  <c r="F322" i="17"/>
  <c r="H322" i="17"/>
  <c r="I322" i="17"/>
  <c r="E274" i="17"/>
  <c r="G274" i="17"/>
  <c r="H274" i="17"/>
  <c r="I274" i="17"/>
  <c r="F274" i="17"/>
  <c r="E226" i="17"/>
  <c r="G226" i="17"/>
  <c r="H226" i="17"/>
  <c r="I226" i="17"/>
  <c r="F226" i="17"/>
  <c r="E178" i="17"/>
  <c r="G178" i="17"/>
  <c r="H178" i="17"/>
  <c r="I178" i="17"/>
  <c r="F178" i="17"/>
  <c r="G325" i="17"/>
  <c r="F325" i="17"/>
  <c r="E325" i="17"/>
  <c r="I325" i="17"/>
  <c r="H325" i="17"/>
  <c r="E277" i="17"/>
  <c r="F277" i="17"/>
  <c r="G277" i="17"/>
  <c r="H277" i="17"/>
  <c r="I277" i="17"/>
  <c r="E229" i="17"/>
  <c r="F229" i="17"/>
  <c r="G229" i="17"/>
  <c r="I229" i="17"/>
  <c r="H229" i="17"/>
  <c r="E181" i="17"/>
  <c r="F181" i="17"/>
  <c r="G181" i="17"/>
  <c r="H181" i="17"/>
  <c r="I181" i="17"/>
  <c r="G395" i="17"/>
  <c r="F395" i="17"/>
  <c r="I395" i="17"/>
  <c r="H395" i="17"/>
  <c r="E395" i="17"/>
  <c r="I239" i="17"/>
  <c r="I240" i="17"/>
  <c r="F240" i="17"/>
  <c r="H240" i="17"/>
  <c r="E240" i="17"/>
  <c r="G240" i="17"/>
  <c r="G399" i="17"/>
  <c r="F399" i="17"/>
  <c r="E399" i="17"/>
  <c r="I399" i="17"/>
  <c r="H399" i="17"/>
  <c r="G375" i="17"/>
  <c r="H375" i="17"/>
  <c r="I375" i="17"/>
  <c r="F375" i="17"/>
  <c r="E375" i="17"/>
  <c r="F371" i="17"/>
  <c r="I371" i="17"/>
  <c r="E371" i="17"/>
  <c r="G371" i="17"/>
  <c r="H371" i="17"/>
  <c r="H413" i="17"/>
  <c r="I416" i="17"/>
  <c r="G416" i="17"/>
  <c r="F416" i="17"/>
  <c r="H416" i="17"/>
  <c r="E416" i="17"/>
  <c r="H397" i="17"/>
  <c r="I400" i="17"/>
  <c r="G400" i="17"/>
  <c r="F400" i="17"/>
  <c r="E400" i="17"/>
  <c r="H400" i="17"/>
  <c r="G384" i="17"/>
  <c r="I384" i="17"/>
  <c r="F384" i="17"/>
  <c r="E384" i="17"/>
  <c r="H384" i="17"/>
  <c r="F367" i="17"/>
  <c r="I368" i="17"/>
  <c r="F368" i="17"/>
  <c r="E368" i="17"/>
  <c r="G368" i="17"/>
  <c r="H368" i="17"/>
  <c r="I323" i="17"/>
  <c r="I324" i="17"/>
  <c r="G324" i="17"/>
  <c r="F324" i="17"/>
  <c r="H324" i="17"/>
  <c r="E324" i="17"/>
  <c r="I260" i="17"/>
  <c r="G260" i="17"/>
  <c r="H260" i="17"/>
  <c r="F260" i="17"/>
  <c r="E260" i="17"/>
  <c r="I196" i="17"/>
  <c r="E196" i="17"/>
  <c r="G196" i="17"/>
  <c r="H196" i="17"/>
  <c r="F196" i="17"/>
  <c r="G418" i="17"/>
  <c r="F418" i="17"/>
  <c r="E418" i="17"/>
  <c r="I418" i="17"/>
  <c r="H418" i="17"/>
  <c r="G402" i="17"/>
  <c r="F402" i="17"/>
  <c r="I402" i="17"/>
  <c r="E402" i="17"/>
  <c r="H402" i="17"/>
  <c r="G386" i="17"/>
  <c r="F386" i="17"/>
  <c r="E386" i="17"/>
  <c r="H386" i="17"/>
  <c r="I386" i="17"/>
  <c r="E370" i="17"/>
  <c r="F370" i="17"/>
  <c r="G370" i="17"/>
  <c r="H370" i="17"/>
  <c r="I370" i="17"/>
  <c r="I332" i="17"/>
  <c r="G332" i="17"/>
  <c r="E332" i="17"/>
  <c r="H332" i="17"/>
  <c r="F332" i="17"/>
  <c r="I266" i="17"/>
  <c r="I268" i="17"/>
  <c r="G268" i="17"/>
  <c r="F268" i="17"/>
  <c r="H268" i="17"/>
  <c r="E268" i="17"/>
  <c r="I203" i="17"/>
  <c r="I204" i="17"/>
  <c r="E204" i="17"/>
  <c r="H204" i="17"/>
  <c r="G204" i="17"/>
  <c r="F204" i="17"/>
  <c r="E421" i="17"/>
  <c r="G421" i="17"/>
  <c r="I421" i="17"/>
  <c r="H421" i="17"/>
  <c r="E405" i="17"/>
  <c r="F405" i="17"/>
  <c r="G405" i="17"/>
  <c r="I405" i="17"/>
  <c r="F389" i="17"/>
  <c r="G389" i="17"/>
  <c r="E389" i="17"/>
  <c r="I389" i="17"/>
  <c r="E373" i="17"/>
  <c r="F373" i="17"/>
  <c r="G373" i="17"/>
  <c r="H373" i="17"/>
  <c r="F343" i="17"/>
  <c r="I344" i="17"/>
  <c r="F344" i="17"/>
  <c r="E344" i="17"/>
  <c r="G344" i="17"/>
  <c r="H344" i="17"/>
  <c r="I280" i="17"/>
  <c r="F280" i="17"/>
  <c r="H280" i="17"/>
  <c r="E280" i="17"/>
  <c r="G280" i="17"/>
  <c r="I215" i="17"/>
  <c r="I216" i="17"/>
  <c r="H216" i="17"/>
  <c r="G216" i="17"/>
  <c r="F216" i="17"/>
  <c r="E216" i="17"/>
  <c r="F355" i="17"/>
  <c r="G355" i="17"/>
  <c r="H355" i="17"/>
  <c r="I355" i="17"/>
  <c r="E355" i="17"/>
  <c r="E339" i="17"/>
  <c r="G339" i="17"/>
  <c r="H339" i="17"/>
  <c r="F339" i="17"/>
  <c r="F323" i="17"/>
  <c r="H323" i="17"/>
  <c r="E323" i="17"/>
  <c r="G323" i="17"/>
  <c r="F307" i="17"/>
  <c r="I307" i="17"/>
  <c r="E307" i="17"/>
  <c r="G307" i="17"/>
  <c r="H307" i="17"/>
  <c r="I291" i="17"/>
  <c r="E291" i="17"/>
  <c r="G291" i="17"/>
  <c r="H291" i="17"/>
  <c r="F291" i="17"/>
  <c r="F275" i="17"/>
  <c r="E275" i="17"/>
  <c r="G275" i="17"/>
  <c r="H275" i="17"/>
  <c r="G259" i="17"/>
  <c r="H259" i="17"/>
  <c r="F259" i="17"/>
  <c r="E259" i="17"/>
  <c r="I259" i="17"/>
  <c r="G243" i="17"/>
  <c r="H243" i="17"/>
  <c r="I243" i="17"/>
  <c r="F243" i="17"/>
  <c r="E243" i="17"/>
  <c r="F227" i="17"/>
  <c r="E227" i="17"/>
  <c r="H227" i="17"/>
  <c r="G227" i="17"/>
  <c r="G211" i="17"/>
  <c r="H211" i="17"/>
  <c r="F211" i="17"/>
  <c r="E211" i="17"/>
  <c r="I211" i="17"/>
  <c r="G195" i="17"/>
  <c r="H195" i="17"/>
  <c r="I195" i="17"/>
  <c r="F195" i="17"/>
  <c r="E195" i="17"/>
  <c r="F179" i="17"/>
  <c r="E179" i="17"/>
  <c r="H179" i="17"/>
  <c r="G179" i="17"/>
  <c r="G358" i="17"/>
  <c r="H358" i="17"/>
  <c r="E358" i="17"/>
  <c r="I358" i="17"/>
  <c r="F358" i="17"/>
  <c r="E342" i="17"/>
  <c r="I342" i="17"/>
  <c r="G342" i="17"/>
  <c r="H342" i="17"/>
  <c r="F342" i="17"/>
  <c r="H326" i="17"/>
  <c r="G326" i="17"/>
  <c r="I326" i="17"/>
  <c r="F326" i="17"/>
  <c r="E326" i="17"/>
  <c r="F310" i="17"/>
  <c r="I310" i="17"/>
  <c r="H310" i="17"/>
  <c r="G310" i="17"/>
  <c r="E294" i="17"/>
  <c r="G294" i="17"/>
  <c r="H294" i="17"/>
  <c r="F294" i="17"/>
  <c r="I294" i="17"/>
  <c r="G278" i="17"/>
  <c r="F278" i="17"/>
  <c r="H278" i="17"/>
  <c r="I278" i="17"/>
  <c r="E278" i="17"/>
  <c r="F262" i="17"/>
  <c r="I262" i="17"/>
  <c r="E262" i="17"/>
  <c r="H262" i="17"/>
  <c r="G262" i="17"/>
  <c r="H246" i="17"/>
  <c r="G246" i="17"/>
  <c r="F246" i="17"/>
  <c r="E246" i="17"/>
  <c r="H230" i="17"/>
  <c r="G230" i="17"/>
  <c r="F230" i="17"/>
  <c r="E230" i="17"/>
  <c r="I230" i="17"/>
  <c r="F214" i="17"/>
  <c r="I214" i="17"/>
  <c r="E214" i="17"/>
  <c r="H214" i="17"/>
  <c r="G214" i="17"/>
  <c r="H198" i="17"/>
  <c r="G198" i="17"/>
  <c r="F198" i="17"/>
  <c r="E198" i="17"/>
  <c r="E182" i="17"/>
  <c r="H182" i="17"/>
  <c r="G182" i="17"/>
  <c r="F182" i="17"/>
  <c r="E361" i="17"/>
  <c r="G361" i="17"/>
  <c r="F361" i="17"/>
  <c r="H361" i="17"/>
  <c r="I361" i="17"/>
  <c r="F345" i="17"/>
  <c r="G345" i="17"/>
  <c r="E345" i="17"/>
  <c r="H345" i="17"/>
  <c r="I345" i="17"/>
  <c r="E329" i="17"/>
  <c r="G329" i="17"/>
  <c r="F329" i="17"/>
  <c r="H329" i="17"/>
  <c r="I329" i="17"/>
  <c r="F313" i="17"/>
  <c r="G313" i="17"/>
  <c r="E313" i="17"/>
  <c r="H313" i="17"/>
  <c r="I313" i="17"/>
  <c r="F297" i="17"/>
  <c r="G297" i="17"/>
  <c r="E297" i="17"/>
  <c r="I297" i="17"/>
  <c r="H297" i="17"/>
  <c r="F281" i="17"/>
  <c r="G281" i="17"/>
  <c r="E281" i="17"/>
  <c r="I281" i="17"/>
  <c r="H281" i="17"/>
  <c r="F265" i="17"/>
  <c r="G265" i="17"/>
  <c r="E265" i="17"/>
  <c r="H265" i="17"/>
  <c r="I265" i="17"/>
  <c r="F249" i="17"/>
  <c r="G249" i="17"/>
  <c r="E249" i="17"/>
  <c r="I249" i="17"/>
  <c r="H249" i="17"/>
  <c r="F233" i="17"/>
  <c r="G233" i="17"/>
  <c r="E233" i="17"/>
  <c r="I233" i="17"/>
  <c r="H233" i="17"/>
  <c r="F217" i="17"/>
  <c r="G217" i="17"/>
  <c r="E217" i="17"/>
  <c r="H217" i="17"/>
  <c r="I217" i="17"/>
  <c r="F201" i="17"/>
  <c r="G201" i="17"/>
  <c r="E201" i="17"/>
  <c r="I201" i="17"/>
  <c r="H201" i="17"/>
  <c r="F185" i="17"/>
  <c r="G185" i="17"/>
  <c r="E185" i="17"/>
  <c r="H185" i="17"/>
  <c r="I185" i="17"/>
  <c r="D12" i="17"/>
  <c r="D11" i="17"/>
  <c r="D10" i="17"/>
  <c r="D9" i="17"/>
  <c r="D6" i="3"/>
  <c r="D35" i="3"/>
  <c r="D13" i="17"/>
  <c r="C3" i="17"/>
  <c r="B5" i="8"/>
  <c r="C11" i="3"/>
  <c r="A11" i="3"/>
  <c r="G5" i="8" l="1"/>
  <c r="G5" i="17"/>
  <c r="F330" i="8"/>
  <c r="E343" i="8"/>
  <c r="E317" i="8"/>
  <c r="G84" i="8"/>
  <c r="G298" i="8"/>
  <c r="F367" i="8"/>
  <c r="F405" i="8"/>
  <c r="E135" i="8"/>
  <c r="F208" i="8"/>
  <c r="E417" i="8"/>
  <c r="F78" i="8"/>
  <c r="F300" i="8"/>
  <c r="G383" i="8"/>
  <c r="E370" i="8"/>
  <c r="E94" i="8"/>
  <c r="G419" i="8"/>
  <c r="F360" i="8"/>
  <c r="F263" i="8"/>
  <c r="G380" i="8"/>
  <c r="G280" i="8"/>
  <c r="G328" i="8"/>
  <c r="G355" i="8"/>
  <c r="G242" i="8"/>
  <c r="E268" i="8"/>
  <c r="F178" i="8"/>
  <c r="G239" i="8"/>
  <c r="F285" i="8"/>
  <c r="G330" i="8"/>
  <c r="G227" i="8"/>
  <c r="E324" i="8"/>
  <c r="F99" i="8"/>
  <c r="E362" i="8"/>
  <c r="G194" i="8"/>
  <c r="G156" i="8"/>
  <c r="F392" i="8"/>
  <c r="G92" i="8"/>
  <c r="F176" i="8"/>
  <c r="E279" i="8"/>
  <c r="E230" i="8"/>
  <c r="G275" i="8"/>
  <c r="E299" i="8"/>
  <c r="F181" i="8"/>
  <c r="F130" i="8"/>
  <c r="F242" i="8"/>
  <c r="E98" i="8"/>
  <c r="E245" i="8"/>
  <c r="E387" i="8"/>
  <c r="F79" i="8"/>
  <c r="F126" i="8"/>
  <c r="F260" i="8"/>
  <c r="E291" i="8"/>
  <c r="F406" i="8"/>
  <c r="F123" i="8"/>
  <c r="F332" i="8"/>
  <c r="G218" i="8"/>
  <c r="G403" i="8"/>
  <c r="E388" i="8"/>
  <c r="F68" i="8"/>
  <c r="E379" i="8"/>
  <c r="F401" i="8"/>
  <c r="F47" i="8"/>
  <c r="G27" i="8"/>
  <c r="F419" i="8"/>
  <c r="F54" i="8"/>
  <c r="H316" i="8"/>
  <c r="E420" i="8"/>
  <c r="E189" i="8"/>
  <c r="G386" i="8"/>
  <c r="F389" i="8"/>
  <c r="F286" i="8"/>
  <c r="G273" i="8"/>
  <c r="E183" i="8"/>
  <c r="E34" i="8"/>
  <c r="F259" i="8"/>
  <c r="E271" i="8"/>
  <c r="G345" i="8"/>
  <c r="G367" i="8"/>
  <c r="G150" i="8"/>
  <c r="E312" i="8"/>
  <c r="G219" i="8"/>
  <c r="F83" i="8"/>
  <c r="G400" i="8"/>
  <c r="F396" i="8"/>
  <c r="F167" i="8"/>
  <c r="F26" i="8"/>
  <c r="E313" i="8"/>
  <c r="G100" i="8"/>
  <c r="F152" i="8"/>
  <c r="F234" i="8"/>
  <c r="F388" i="8"/>
  <c r="F246" i="8"/>
  <c r="E157" i="8"/>
  <c r="E40" i="8"/>
  <c r="E330" i="8"/>
  <c r="E194" i="8"/>
  <c r="E142" i="8"/>
  <c r="G268" i="8"/>
  <c r="G323" i="8"/>
  <c r="E280" i="8"/>
  <c r="G297" i="8"/>
  <c r="E391" i="8"/>
  <c r="E418" i="8"/>
  <c r="E274" i="8"/>
  <c r="E419" i="8"/>
  <c r="G379" i="8"/>
  <c r="F28" i="8"/>
  <c r="F227" i="8"/>
  <c r="G178" i="8"/>
  <c r="G378" i="8"/>
  <c r="E302" i="8"/>
  <c r="F311" i="8"/>
  <c r="E97" i="8"/>
  <c r="E394" i="8"/>
  <c r="G73" i="8"/>
  <c r="I337" i="8"/>
  <c r="F193" i="8"/>
  <c r="G365" i="8"/>
  <c r="G322" i="8"/>
  <c r="G108" i="8"/>
  <c r="E231" i="8"/>
  <c r="H328" i="8"/>
  <c r="E361" i="8"/>
  <c r="G130" i="8"/>
  <c r="F297" i="8"/>
  <c r="G267" i="8"/>
  <c r="F309" i="8"/>
  <c r="F76" i="8"/>
  <c r="H213" i="8"/>
  <c r="F357" i="8"/>
  <c r="E358" i="8"/>
  <c r="E357" i="8"/>
  <c r="I357" i="8"/>
  <c r="G357" i="8"/>
  <c r="G412" i="8"/>
  <c r="I412" i="8"/>
  <c r="E48" i="8"/>
  <c r="F49" i="8"/>
  <c r="H48" i="8"/>
  <c r="F174" i="8"/>
  <c r="E374" i="8"/>
  <c r="F373" i="8"/>
  <c r="G373" i="8"/>
  <c r="I350" i="8"/>
  <c r="F281" i="8"/>
  <c r="H280" i="8"/>
  <c r="E383" i="8"/>
  <c r="G168" i="8"/>
  <c r="G289" i="8"/>
  <c r="F289" i="8"/>
  <c r="F266" i="8"/>
  <c r="E266" i="8"/>
  <c r="G266" i="8"/>
  <c r="F353" i="8"/>
  <c r="E353" i="8"/>
  <c r="H376" i="8"/>
  <c r="E319" i="8"/>
  <c r="H320" i="8"/>
  <c r="H285" i="8"/>
  <c r="H87" i="8"/>
  <c r="E223" i="8"/>
  <c r="G223" i="8"/>
  <c r="F223" i="8"/>
  <c r="I409" i="8"/>
  <c r="E314" i="8"/>
  <c r="F175" i="8"/>
  <c r="G145" i="8"/>
  <c r="E50" i="8"/>
  <c r="G51" i="8"/>
  <c r="G372" i="8"/>
  <c r="H153" i="8"/>
  <c r="F278" i="8"/>
  <c r="H272" i="8"/>
  <c r="H293" i="8"/>
  <c r="F295" i="8"/>
  <c r="H264" i="8"/>
  <c r="F121" i="8"/>
  <c r="H379" i="8"/>
  <c r="H295" i="8"/>
  <c r="H269" i="8"/>
  <c r="I89" i="8"/>
  <c r="E393" i="8"/>
  <c r="H339" i="8"/>
  <c r="E76" i="8"/>
  <c r="F375" i="8"/>
  <c r="F207" i="8"/>
  <c r="E369" i="8"/>
  <c r="F268" i="8"/>
  <c r="H205" i="8"/>
  <c r="G314" i="8"/>
  <c r="H382" i="8"/>
  <c r="E287" i="8"/>
  <c r="G233" i="8"/>
  <c r="G293" i="8"/>
  <c r="F233" i="8"/>
  <c r="H50" i="8"/>
  <c r="H369" i="8"/>
  <c r="H288" i="8"/>
  <c r="F224" i="8"/>
  <c r="F288" i="8"/>
  <c r="E389" i="8"/>
  <c r="I187" i="8"/>
  <c r="G391" i="8"/>
  <c r="F236" i="8"/>
  <c r="H109" i="8"/>
  <c r="I268" i="8"/>
  <c r="H337" i="8"/>
  <c r="G302" i="8"/>
  <c r="G25" i="8"/>
  <c r="G338" i="8"/>
  <c r="E304" i="8"/>
  <c r="E154" i="8"/>
  <c r="G215" i="8"/>
  <c r="G308" i="8"/>
  <c r="H263" i="8"/>
  <c r="H129" i="8"/>
  <c r="E298" i="8"/>
  <c r="G140" i="8"/>
  <c r="G120" i="8"/>
  <c r="F131" i="8"/>
  <c r="H389" i="8"/>
  <c r="E273" i="8"/>
  <c r="I396" i="8"/>
  <c r="H391" i="8"/>
  <c r="E322" i="8"/>
  <c r="G313" i="8"/>
  <c r="G269" i="8"/>
  <c r="F298" i="8"/>
  <c r="I80" i="8"/>
  <c r="H242" i="8"/>
  <c r="H404" i="8"/>
  <c r="I388" i="8"/>
  <c r="F302" i="8"/>
  <c r="F383" i="8"/>
  <c r="E305" i="8"/>
  <c r="G91" i="8"/>
  <c r="F187" i="8"/>
  <c r="I328" i="8"/>
  <c r="G408" i="8"/>
  <c r="G259" i="8"/>
  <c r="H221" i="8"/>
  <c r="E286" i="8"/>
  <c r="H322" i="8"/>
  <c r="F361" i="8"/>
  <c r="E345" i="8"/>
  <c r="I189" i="8"/>
  <c r="G94" i="8"/>
  <c r="F48" i="8"/>
  <c r="H336" i="8"/>
  <c r="F114" i="8"/>
  <c r="G157" i="8"/>
  <c r="G133" i="8"/>
  <c r="H88" i="8"/>
  <c r="I92" i="8"/>
  <c r="I278" i="8"/>
  <c r="H187" i="8"/>
  <c r="G348" i="8"/>
  <c r="E233" i="8"/>
  <c r="H177" i="8"/>
  <c r="E232" i="8"/>
  <c r="F203" i="8"/>
  <c r="I55" i="8"/>
  <c r="F148" i="8"/>
  <c r="E148" i="8"/>
  <c r="I148" i="8"/>
  <c r="G148" i="8"/>
  <c r="H145" i="8"/>
  <c r="H143" i="8"/>
  <c r="I147" i="8"/>
  <c r="F147" i="8"/>
  <c r="E147" i="8"/>
  <c r="H148" i="8"/>
  <c r="G146" i="8"/>
  <c r="G212" i="8"/>
  <c r="H212" i="8"/>
  <c r="I212" i="8"/>
  <c r="F212" i="8"/>
  <c r="E212" i="8"/>
  <c r="I209" i="8"/>
  <c r="H208" i="8"/>
  <c r="F211" i="8"/>
  <c r="I207" i="8"/>
  <c r="H209" i="8"/>
  <c r="H211" i="8"/>
  <c r="I226" i="8"/>
  <c r="G112" i="8"/>
  <c r="F112" i="8"/>
  <c r="H112" i="8"/>
  <c r="E112" i="8"/>
  <c r="F110" i="8"/>
  <c r="I112" i="8"/>
  <c r="I122" i="8"/>
  <c r="I128" i="8"/>
  <c r="E70" i="8"/>
  <c r="E72" i="8"/>
  <c r="H69" i="8"/>
  <c r="I71" i="8"/>
  <c r="H72" i="8"/>
  <c r="H68" i="8"/>
  <c r="F72" i="8"/>
  <c r="I72" i="8"/>
  <c r="G72" i="8"/>
  <c r="H60" i="8"/>
  <c r="I102" i="8"/>
  <c r="H61" i="8"/>
  <c r="F61" i="8"/>
  <c r="G61" i="8"/>
  <c r="H57" i="8"/>
  <c r="E61" i="8"/>
  <c r="I61" i="8"/>
  <c r="G60" i="8"/>
  <c r="I50" i="8"/>
  <c r="I201" i="8"/>
  <c r="G201" i="8"/>
  <c r="E201" i="8"/>
  <c r="H200" i="8"/>
  <c r="G200" i="8"/>
  <c r="I200" i="8"/>
  <c r="H201" i="8"/>
  <c r="I163" i="8"/>
  <c r="I135" i="8"/>
  <c r="H62" i="8"/>
  <c r="I46" i="8"/>
  <c r="G254" i="8"/>
  <c r="E254" i="8"/>
  <c r="F254" i="8"/>
  <c r="I254" i="8"/>
  <c r="H254" i="8"/>
  <c r="E252" i="8"/>
  <c r="H252" i="8"/>
  <c r="I252" i="8"/>
  <c r="G253" i="8"/>
  <c r="H253" i="8"/>
  <c r="I66" i="8"/>
  <c r="G38" i="8"/>
  <c r="F38" i="8"/>
  <c r="I38" i="8"/>
  <c r="H38" i="8"/>
  <c r="E36" i="8"/>
  <c r="I250" i="8"/>
  <c r="F197" i="8"/>
  <c r="G197" i="8"/>
  <c r="I197" i="8"/>
  <c r="I194" i="8"/>
  <c r="H197" i="8"/>
  <c r="E196" i="8"/>
  <c r="E197" i="8"/>
  <c r="I188" i="8"/>
  <c r="H192" i="8"/>
  <c r="I110" i="8"/>
  <c r="I126" i="8"/>
  <c r="H307" i="8"/>
  <c r="I307" i="8"/>
  <c r="E307" i="8"/>
  <c r="F306" i="8"/>
  <c r="G307" i="8"/>
  <c r="F339" i="8"/>
  <c r="G103" i="8"/>
  <c r="I103" i="8"/>
  <c r="H103" i="8"/>
  <c r="E103" i="8"/>
  <c r="I90" i="8"/>
  <c r="I127" i="8"/>
  <c r="F284" i="8"/>
  <c r="I284" i="8"/>
  <c r="H284" i="8"/>
  <c r="E284" i="8"/>
  <c r="G283" i="8"/>
  <c r="H118" i="8"/>
  <c r="G117" i="8"/>
  <c r="G118" i="8"/>
  <c r="I117" i="8"/>
  <c r="E118" i="8"/>
  <c r="F118" i="8"/>
  <c r="F117" i="8"/>
  <c r="E116" i="8"/>
  <c r="F307" i="8"/>
  <c r="H248" i="8"/>
  <c r="F65" i="8"/>
  <c r="E67" i="8"/>
  <c r="E421" i="8"/>
  <c r="G421" i="8"/>
  <c r="I94" i="8"/>
  <c r="H338" i="8"/>
  <c r="I174" i="8"/>
  <c r="I400" i="8"/>
  <c r="I182" i="8"/>
  <c r="E182" i="8"/>
  <c r="H182" i="8"/>
  <c r="I382" i="8"/>
  <c r="G346" i="8"/>
  <c r="G42" i="8"/>
  <c r="F42" i="8"/>
  <c r="H42" i="8"/>
  <c r="E42" i="8"/>
  <c r="I42" i="8"/>
  <c r="I389" i="8"/>
  <c r="I402" i="8"/>
  <c r="I255" i="8"/>
  <c r="F255" i="8"/>
  <c r="G255" i="8"/>
  <c r="E255" i="8"/>
  <c r="I264" i="8"/>
  <c r="H81" i="8"/>
  <c r="I178" i="8"/>
  <c r="H83" i="8"/>
  <c r="I276" i="8"/>
  <c r="I253" i="8"/>
  <c r="H198" i="8"/>
  <c r="I198" i="8"/>
  <c r="E198" i="8"/>
  <c r="F198" i="8"/>
  <c r="G198" i="8"/>
  <c r="G350" i="8"/>
  <c r="G151" i="8"/>
  <c r="E151" i="8"/>
  <c r="I151" i="8"/>
  <c r="F151" i="8"/>
  <c r="F195" i="8"/>
  <c r="E398" i="8"/>
  <c r="I398" i="8"/>
  <c r="H398" i="8"/>
  <c r="H243" i="8"/>
  <c r="I380" i="8"/>
  <c r="H250" i="8"/>
  <c r="I378" i="8"/>
  <c r="H327" i="8"/>
  <c r="F162" i="8"/>
  <c r="G162" i="8"/>
  <c r="I162" i="8"/>
  <c r="H162" i="8"/>
  <c r="E162" i="8"/>
  <c r="H220" i="8"/>
  <c r="I335" i="8"/>
  <c r="I154" i="8"/>
  <c r="I54" i="8"/>
  <c r="H138" i="8"/>
  <c r="I362" i="8"/>
  <c r="H303" i="8"/>
  <c r="G137" i="8"/>
  <c r="I137" i="8"/>
  <c r="F137" i="8"/>
  <c r="H137" i="8"/>
  <c r="G206" i="8"/>
  <c r="H206" i="8"/>
  <c r="I206" i="8"/>
  <c r="E206" i="8"/>
  <c r="F206" i="8"/>
  <c r="G81" i="8"/>
  <c r="I146" i="8"/>
  <c r="F146" i="8"/>
  <c r="E402" i="8"/>
  <c r="F402" i="8"/>
  <c r="H402" i="8"/>
  <c r="G402" i="8"/>
  <c r="I114" i="8"/>
  <c r="H179" i="8"/>
  <c r="F179" i="8"/>
  <c r="G179" i="8"/>
  <c r="E179" i="8"/>
  <c r="E306" i="8"/>
  <c r="I340" i="8"/>
  <c r="G339" i="8"/>
  <c r="E132" i="8"/>
  <c r="H396" i="8"/>
  <c r="H344" i="8"/>
  <c r="I344" i="8"/>
  <c r="F344" i="8"/>
  <c r="G344" i="8"/>
  <c r="E344" i="8"/>
  <c r="E350" i="8"/>
  <c r="F359" i="8"/>
  <c r="I359" i="8"/>
  <c r="H359" i="8"/>
  <c r="G359" i="8"/>
  <c r="H302" i="8"/>
  <c r="H54" i="8"/>
  <c r="G152" i="8"/>
  <c r="E409" i="8"/>
  <c r="E408" i="8"/>
  <c r="F409" i="8"/>
  <c r="H409" i="8"/>
  <c r="F408" i="8"/>
  <c r="H407" i="8"/>
  <c r="G409" i="8"/>
  <c r="I408" i="8"/>
  <c r="F407" i="8"/>
  <c r="G225" i="8"/>
  <c r="H245" i="8"/>
  <c r="F398" i="8"/>
  <c r="F366" i="8"/>
  <c r="E366" i="8"/>
  <c r="H365" i="8"/>
  <c r="F365" i="8"/>
  <c r="E365" i="8"/>
  <c r="G366" i="8"/>
  <c r="H366" i="8"/>
  <c r="I366" i="8"/>
  <c r="E364" i="8"/>
  <c r="F177" i="8"/>
  <c r="H178" i="8"/>
  <c r="G243" i="8"/>
  <c r="F111" i="8"/>
  <c r="I113" i="8"/>
  <c r="F314" i="8"/>
  <c r="H313" i="8"/>
  <c r="I313" i="8"/>
  <c r="I314" i="8"/>
  <c r="F313" i="8"/>
  <c r="G127" i="8"/>
  <c r="H80" i="8"/>
  <c r="G336" i="8"/>
  <c r="F229" i="8"/>
  <c r="E217" i="8"/>
  <c r="F364" i="8"/>
  <c r="G220" i="8"/>
  <c r="E220" i="8"/>
  <c r="E219" i="8"/>
  <c r="F219" i="8"/>
  <c r="I219" i="8"/>
  <c r="F220" i="8"/>
  <c r="I220" i="8"/>
  <c r="H219" i="8"/>
  <c r="E221" i="8"/>
  <c r="G182" i="8"/>
  <c r="F134" i="8"/>
  <c r="H227" i="8"/>
  <c r="F165" i="8"/>
  <c r="I165" i="8"/>
  <c r="G165" i="8"/>
  <c r="E165" i="8"/>
  <c r="G296" i="8"/>
  <c r="I179" i="8"/>
  <c r="F103" i="8"/>
  <c r="G139" i="8"/>
  <c r="H139" i="8"/>
  <c r="I139" i="8"/>
  <c r="E139" i="8"/>
  <c r="E138" i="8"/>
  <c r="F139" i="8"/>
  <c r="E108" i="8"/>
  <c r="F108" i="8"/>
  <c r="I108" i="8"/>
  <c r="H108" i="8"/>
  <c r="E29" i="8"/>
  <c r="I29" i="8"/>
  <c r="F29" i="8"/>
  <c r="G28" i="8"/>
  <c r="I27" i="8"/>
  <c r="H29" i="8"/>
  <c r="G29" i="8"/>
  <c r="I421" i="8"/>
  <c r="H47" i="8"/>
  <c r="F222" i="8"/>
  <c r="F318" i="8"/>
  <c r="H318" i="8"/>
  <c r="E318" i="8"/>
  <c r="I318" i="8"/>
  <c r="G318" i="8"/>
  <c r="E316" i="8"/>
  <c r="F316" i="8"/>
  <c r="F213" i="8"/>
  <c r="G213" i="8"/>
  <c r="I213" i="8"/>
  <c r="E213" i="8"/>
  <c r="H367" i="8"/>
  <c r="E367" i="8"/>
  <c r="I367" i="8"/>
  <c r="E341" i="8"/>
  <c r="I385" i="8"/>
  <c r="F163" i="8"/>
  <c r="H163" i="8"/>
  <c r="E163" i="8"/>
  <c r="I387" i="8"/>
  <c r="G160" i="8"/>
  <c r="H160" i="8"/>
  <c r="I160" i="8"/>
  <c r="E160" i="8"/>
  <c r="F160" i="8"/>
  <c r="E295" i="8"/>
  <c r="G295" i="8"/>
  <c r="F321" i="8"/>
  <c r="E321" i="8"/>
  <c r="H321" i="8"/>
  <c r="G321" i="8"/>
  <c r="I321" i="8"/>
  <c r="H349" i="8"/>
  <c r="F140" i="8"/>
  <c r="H140" i="8"/>
  <c r="I140" i="8"/>
  <c r="F116" i="8"/>
  <c r="I86" i="8"/>
  <c r="G67" i="8"/>
  <c r="F66" i="8"/>
  <c r="H66" i="8"/>
  <c r="H67" i="8"/>
  <c r="G66" i="8"/>
  <c r="G65" i="8"/>
  <c r="I67" i="8"/>
  <c r="F67" i="8"/>
  <c r="H164" i="8"/>
  <c r="I164" i="8"/>
  <c r="G164" i="8"/>
  <c r="F164" i="8"/>
  <c r="E164" i="8"/>
  <c r="G397" i="8"/>
  <c r="F399" i="8"/>
  <c r="E399" i="8"/>
  <c r="I399" i="8"/>
  <c r="G399" i="8"/>
  <c r="H399" i="8"/>
  <c r="I293" i="8"/>
  <c r="G141" i="8"/>
  <c r="F141" i="8"/>
  <c r="F80" i="8"/>
  <c r="E90" i="8"/>
  <c r="H90" i="8"/>
  <c r="F90" i="8"/>
  <c r="G249" i="8"/>
  <c r="I251" i="8"/>
  <c r="H251" i="8"/>
  <c r="F251" i="8"/>
  <c r="E251" i="8"/>
  <c r="E250" i="8"/>
  <c r="G251" i="8"/>
  <c r="I258" i="8"/>
  <c r="F352" i="8"/>
  <c r="G352" i="8"/>
  <c r="E352" i="8"/>
  <c r="H352" i="8"/>
  <c r="I352" i="8"/>
  <c r="I233" i="8"/>
  <c r="F57" i="8"/>
  <c r="G57" i="8"/>
  <c r="E57" i="8"/>
  <c r="I57" i="8"/>
  <c r="I56" i="8"/>
  <c r="E226" i="8"/>
  <c r="E238" i="8"/>
  <c r="E239" i="8"/>
  <c r="H239" i="8"/>
  <c r="I239" i="8"/>
  <c r="F239" i="8"/>
  <c r="I373" i="8"/>
  <c r="H121" i="8"/>
  <c r="E186" i="8"/>
  <c r="G188" i="8"/>
  <c r="F188" i="8"/>
  <c r="E209" i="8"/>
  <c r="F209" i="8"/>
  <c r="F186" i="8"/>
  <c r="I155" i="8"/>
  <c r="I240" i="8"/>
  <c r="H240" i="8"/>
  <c r="F240" i="8"/>
  <c r="G240" i="8"/>
  <c r="E167" i="8"/>
  <c r="F85" i="8"/>
  <c r="I85" i="8"/>
  <c r="H85" i="8"/>
  <c r="G85" i="8"/>
  <c r="E199" i="8"/>
  <c r="F199" i="8"/>
  <c r="G199" i="8"/>
  <c r="I176" i="8"/>
  <c r="I265" i="8"/>
  <c r="G24" i="8"/>
  <c r="G136" i="8"/>
  <c r="I392" i="8"/>
  <c r="H114" i="8"/>
  <c r="H306" i="8"/>
  <c r="F340" i="8"/>
  <c r="F404" i="8"/>
  <c r="G404" i="8"/>
  <c r="I404" i="8"/>
  <c r="E404" i="8"/>
  <c r="H343" i="8"/>
  <c r="E54" i="8"/>
  <c r="H277" i="8"/>
  <c r="G277" i="8"/>
  <c r="F277" i="8"/>
  <c r="I277" i="8"/>
  <c r="G276" i="8"/>
  <c r="F102" i="8"/>
  <c r="F101" i="8"/>
  <c r="G102" i="8"/>
  <c r="E101" i="8"/>
  <c r="H101" i="8"/>
  <c r="E102" i="8"/>
  <c r="I145" i="8"/>
  <c r="F89" i="8"/>
  <c r="H217" i="8"/>
  <c r="E59" i="8"/>
  <c r="G59" i="8"/>
  <c r="F59" i="8"/>
  <c r="I59" i="8"/>
  <c r="H59" i="8"/>
  <c r="G205" i="8"/>
  <c r="E205" i="8"/>
  <c r="I205" i="8"/>
  <c r="E360" i="8"/>
  <c r="G360" i="8"/>
  <c r="G216" i="8"/>
  <c r="G159" i="8"/>
  <c r="I159" i="8"/>
  <c r="H159" i="8"/>
  <c r="F159" i="8"/>
  <c r="F262" i="8"/>
  <c r="E262" i="8"/>
  <c r="G262" i="8"/>
  <c r="E60" i="8"/>
  <c r="F60" i="8"/>
  <c r="I60" i="8"/>
  <c r="H78" i="8"/>
  <c r="I169" i="8"/>
  <c r="E44" i="8"/>
  <c r="F44" i="8"/>
  <c r="H44" i="8"/>
  <c r="G44" i="8"/>
  <c r="H43" i="8"/>
  <c r="F421" i="8"/>
  <c r="I44" i="8"/>
  <c r="E115" i="8"/>
  <c r="G411" i="8"/>
  <c r="F411" i="8"/>
  <c r="H411" i="8"/>
  <c r="G166" i="8"/>
  <c r="H166" i="8"/>
  <c r="F166" i="8"/>
  <c r="I166" i="8"/>
  <c r="I129" i="8"/>
  <c r="E159" i="8"/>
  <c r="F265" i="8"/>
  <c r="G264" i="8"/>
  <c r="E264" i="8"/>
  <c r="H265" i="8"/>
  <c r="E265" i="8"/>
  <c r="F264" i="8"/>
  <c r="G265" i="8"/>
  <c r="I263" i="8"/>
  <c r="F393" i="8"/>
  <c r="G393" i="8"/>
  <c r="I393" i="8"/>
  <c r="H393" i="8"/>
  <c r="F81" i="8"/>
  <c r="G209" i="8"/>
  <c r="F274" i="8"/>
  <c r="G274" i="8"/>
  <c r="H274" i="8"/>
  <c r="I306" i="8"/>
  <c r="E340" i="8"/>
  <c r="I84" i="8"/>
  <c r="E84" i="8"/>
  <c r="F84" i="8"/>
  <c r="H84" i="8"/>
  <c r="F132" i="8"/>
  <c r="G87" i="8"/>
  <c r="F391" i="8"/>
  <c r="G224" i="8"/>
  <c r="H224" i="8"/>
  <c r="I224" i="8"/>
  <c r="E224" i="8"/>
  <c r="H102" i="8"/>
  <c r="F303" i="8"/>
  <c r="I303" i="8"/>
  <c r="G303" i="8"/>
  <c r="E303" i="8"/>
  <c r="G54" i="8"/>
  <c r="F153" i="8"/>
  <c r="I153" i="8"/>
  <c r="G153" i="8"/>
  <c r="E153" i="8"/>
  <c r="H152" i="8"/>
  <c r="H225" i="8"/>
  <c r="E66" i="8"/>
  <c r="G163" i="8"/>
  <c r="I419" i="8"/>
  <c r="E246" i="8"/>
  <c r="I245" i="8"/>
  <c r="F245" i="8"/>
  <c r="G245" i="8"/>
  <c r="H246" i="8"/>
  <c r="I246" i="8"/>
  <c r="G246" i="8"/>
  <c r="G398" i="8"/>
  <c r="E384" i="8"/>
  <c r="G384" i="8"/>
  <c r="F384" i="8"/>
  <c r="I383" i="8"/>
  <c r="I384" i="8"/>
  <c r="H383" i="8"/>
  <c r="H384" i="8"/>
  <c r="I168" i="8"/>
  <c r="H147" i="8"/>
  <c r="G147" i="8"/>
  <c r="G304" i="8"/>
  <c r="G90" i="8"/>
  <c r="E140" i="8"/>
  <c r="G332" i="8"/>
  <c r="F127" i="8"/>
  <c r="E337" i="8"/>
  <c r="F337" i="8"/>
  <c r="H229" i="8"/>
  <c r="G89" i="8"/>
  <c r="E346" i="8"/>
  <c r="I345" i="8"/>
  <c r="F346" i="8"/>
  <c r="F345" i="8"/>
  <c r="I346" i="8"/>
  <c r="H346" i="8"/>
  <c r="E123" i="8"/>
  <c r="H123" i="8"/>
  <c r="G123" i="8"/>
  <c r="F378" i="8"/>
  <c r="F379" i="8"/>
  <c r="I377" i="8"/>
  <c r="E378" i="8"/>
  <c r="I379" i="8"/>
  <c r="H375" i="8"/>
  <c r="H378" i="8"/>
  <c r="F377" i="8"/>
  <c r="F92" i="8"/>
  <c r="H92" i="8"/>
  <c r="E92" i="8"/>
  <c r="F283" i="8"/>
  <c r="F182" i="8"/>
  <c r="G134" i="8"/>
  <c r="G135" i="8"/>
  <c r="I134" i="8"/>
  <c r="F135" i="8"/>
  <c r="E134" i="8"/>
  <c r="H135" i="8"/>
  <c r="H134" i="8"/>
  <c r="E333" i="8"/>
  <c r="H335" i="8"/>
  <c r="F335" i="8"/>
  <c r="E335" i="8"/>
  <c r="I334" i="8"/>
  <c r="H334" i="8"/>
  <c r="G335" i="8"/>
  <c r="F217" i="8"/>
  <c r="G217" i="8"/>
  <c r="I215" i="8"/>
  <c r="F215" i="8"/>
  <c r="H215" i="8"/>
  <c r="E215" i="8"/>
  <c r="E180" i="8"/>
  <c r="I180" i="8"/>
  <c r="H180" i="8"/>
  <c r="F180" i="8"/>
  <c r="G180" i="8"/>
  <c r="F336" i="8"/>
  <c r="E336" i="8"/>
  <c r="I336" i="8"/>
  <c r="E301" i="8"/>
  <c r="H300" i="8"/>
  <c r="I301" i="8"/>
  <c r="E300" i="8"/>
  <c r="G301" i="8"/>
  <c r="I298" i="8"/>
  <c r="F299" i="8"/>
  <c r="I300" i="8"/>
  <c r="H301" i="8"/>
  <c r="G299" i="8"/>
  <c r="G300" i="8"/>
  <c r="F301" i="8"/>
  <c r="H299" i="8"/>
  <c r="F252" i="8"/>
  <c r="G252" i="8"/>
  <c r="G278" i="8"/>
  <c r="E278" i="8"/>
  <c r="H361" i="8"/>
  <c r="I330" i="8"/>
  <c r="H405" i="8"/>
  <c r="I405" i="8"/>
  <c r="G405" i="8"/>
  <c r="E249" i="8"/>
  <c r="H247" i="8"/>
  <c r="F342" i="8"/>
  <c r="F150" i="8"/>
  <c r="H150" i="8"/>
  <c r="H422" i="8"/>
  <c r="I270" i="8"/>
  <c r="G115" i="8"/>
  <c r="E114" i="8"/>
  <c r="F115" i="8"/>
  <c r="G114" i="8"/>
  <c r="I115" i="8"/>
  <c r="H222" i="8"/>
  <c r="E222" i="8"/>
  <c r="G222" i="8"/>
  <c r="I222" i="8"/>
  <c r="I221" i="8"/>
  <c r="I274" i="8"/>
  <c r="F170" i="8"/>
  <c r="G172" i="8"/>
  <c r="H172" i="8"/>
  <c r="I172" i="8"/>
  <c r="E172" i="8"/>
  <c r="F172" i="8"/>
  <c r="H171" i="8"/>
  <c r="F171" i="8"/>
  <c r="G202" i="8"/>
  <c r="H202" i="8"/>
  <c r="F202" i="8"/>
  <c r="I202" i="8"/>
  <c r="E202" i="8"/>
  <c r="I244" i="8"/>
  <c r="F397" i="8"/>
  <c r="G396" i="8"/>
  <c r="I394" i="8"/>
  <c r="E397" i="8"/>
  <c r="E351" i="8"/>
  <c r="I351" i="8"/>
  <c r="F351" i="8"/>
  <c r="G351" i="8"/>
  <c r="F350" i="8"/>
  <c r="I349" i="8"/>
  <c r="H351" i="8"/>
  <c r="G349" i="8"/>
  <c r="H55" i="8"/>
  <c r="E55" i="8"/>
  <c r="G55" i="8"/>
  <c r="F55" i="8"/>
  <c r="F369" i="8"/>
  <c r="F370" i="8"/>
  <c r="G369" i="8"/>
  <c r="G368" i="8"/>
  <c r="I369" i="8"/>
  <c r="I368" i="8"/>
  <c r="G370" i="8"/>
  <c r="H368" i="8"/>
  <c r="E136" i="8"/>
  <c r="H136" i="8"/>
  <c r="I91" i="8"/>
  <c r="F91" i="8"/>
  <c r="H91" i="8"/>
  <c r="E91" i="8"/>
  <c r="F128" i="8"/>
  <c r="G128" i="8"/>
  <c r="E128" i="8"/>
  <c r="H128" i="8"/>
  <c r="I410" i="8"/>
  <c r="H410" i="8"/>
  <c r="G410" i="8"/>
  <c r="F410" i="8"/>
  <c r="G415" i="8"/>
  <c r="H415" i="8"/>
  <c r="F415" i="8"/>
  <c r="E415" i="8"/>
  <c r="I415" i="8"/>
  <c r="G414" i="8"/>
  <c r="H414" i="8"/>
  <c r="H96" i="8"/>
  <c r="I420" i="8"/>
  <c r="I49" i="8"/>
  <c r="H37" i="8"/>
  <c r="I37" i="8"/>
  <c r="E37" i="8"/>
  <c r="G37" i="8"/>
  <c r="H71" i="8"/>
  <c r="G71" i="8"/>
  <c r="H412" i="8"/>
  <c r="E210" i="8"/>
  <c r="G210" i="8"/>
  <c r="I210" i="8"/>
  <c r="H210" i="8"/>
  <c r="F210" i="8"/>
  <c r="I241" i="8"/>
  <c r="F243" i="8"/>
  <c r="I243" i="8"/>
  <c r="E242" i="8"/>
  <c r="I242" i="8"/>
  <c r="F241" i="8"/>
  <c r="F93" i="8"/>
  <c r="G95" i="8"/>
  <c r="H95" i="8"/>
  <c r="E95" i="8"/>
  <c r="F95" i="8"/>
  <c r="I95" i="8"/>
  <c r="F71" i="8"/>
  <c r="E296" i="8"/>
  <c r="H296" i="8"/>
  <c r="F296" i="8"/>
  <c r="I296" i="8"/>
  <c r="H397" i="8"/>
  <c r="G69" i="8"/>
  <c r="I68" i="8"/>
  <c r="G68" i="8"/>
  <c r="F69" i="8"/>
  <c r="I69" i="8"/>
  <c r="E68" i="8"/>
  <c r="E69" i="8"/>
  <c r="F282" i="8"/>
  <c r="G154" i="8"/>
  <c r="H154" i="8"/>
  <c r="F154" i="8"/>
  <c r="H186" i="8"/>
  <c r="H27" i="8"/>
  <c r="H255" i="8"/>
  <c r="F70" i="8"/>
  <c r="H70" i="8"/>
  <c r="I70" i="8"/>
  <c r="G70" i="8"/>
  <c r="H99" i="8"/>
  <c r="H151" i="8"/>
  <c r="G186" i="8"/>
  <c r="I186" i="8"/>
  <c r="I347" i="8"/>
  <c r="F347" i="8"/>
  <c r="G347" i="8"/>
  <c r="H347" i="8"/>
  <c r="G353" i="8"/>
  <c r="I353" i="8"/>
  <c r="H52" i="8"/>
  <c r="H394" i="8"/>
  <c r="E293" i="8"/>
  <c r="F293" i="8"/>
  <c r="H416" i="8"/>
  <c r="F416" i="8"/>
  <c r="I416" i="8"/>
  <c r="G416" i="8"/>
  <c r="E416" i="8"/>
  <c r="I63" i="8"/>
  <c r="F368" i="8"/>
  <c r="G121" i="8"/>
  <c r="E121" i="8"/>
  <c r="I356" i="8"/>
  <c r="I257" i="8"/>
  <c r="E33" i="8"/>
  <c r="I35" i="8"/>
  <c r="H35" i="8"/>
  <c r="I144" i="8"/>
  <c r="H144" i="8"/>
  <c r="E144" i="8"/>
  <c r="F74" i="8"/>
  <c r="E74" i="8"/>
  <c r="G74" i="8"/>
  <c r="H74" i="8"/>
  <c r="I74" i="8"/>
  <c r="H298" i="8"/>
  <c r="H312" i="8"/>
  <c r="E311" i="8"/>
  <c r="G312" i="8"/>
  <c r="I311" i="8"/>
  <c r="F312" i="8"/>
  <c r="G310" i="8"/>
  <c r="I312" i="8"/>
  <c r="H310" i="8"/>
  <c r="I310" i="8"/>
  <c r="I308" i="8"/>
  <c r="I381" i="8"/>
  <c r="I136" i="8"/>
  <c r="G329" i="8"/>
  <c r="I329" i="8"/>
  <c r="E329" i="8"/>
  <c r="F329" i="8"/>
  <c r="G413" i="8"/>
  <c r="I413" i="8"/>
  <c r="F413" i="8"/>
  <c r="H413" i="8"/>
  <c r="E145" i="8"/>
  <c r="H273" i="8"/>
  <c r="E178" i="8"/>
  <c r="I370" i="8"/>
  <c r="E188" i="8"/>
  <c r="G358" i="8"/>
  <c r="H358" i="8"/>
  <c r="H357" i="8"/>
  <c r="E275" i="8"/>
  <c r="I403" i="8"/>
  <c r="F343" i="8"/>
  <c r="E150" i="8"/>
  <c r="E392" i="8"/>
  <c r="G392" i="8"/>
  <c r="E71" i="8"/>
  <c r="I358" i="8"/>
  <c r="E208" i="8"/>
  <c r="G208" i="8"/>
  <c r="E207" i="8"/>
  <c r="I208" i="8"/>
  <c r="G207" i="8"/>
  <c r="E281" i="8"/>
  <c r="I281" i="8"/>
  <c r="G281" i="8"/>
  <c r="I97" i="8"/>
  <c r="H353" i="8"/>
  <c r="G35" i="8"/>
  <c r="I291" i="8"/>
  <c r="H276" i="8"/>
  <c r="I397" i="8"/>
  <c r="E405" i="8"/>
  <c r="G406" i="8"/>
  <c r="H406" i="8"/>
  <c r="E406" i="8"/>
  <c r="I406" i="8"/>
  <c r="I360" i="8"/>
  <c r="H146" i="8"/>
  <c r="G52" i="8"/>
  <c r="F52" i="8"/>
  <c r="I52" i="8"/>
  <c r="E52" i="8"/>
  <c r="G101" i="8"/>
  <c r="G175" i="8"/>
  <c r="E175" i="8"/>
  <c r="I175" i="8"/>
  <c r="H175" i="8"/>
  <c r="E141" i="8"/>
  <c r="G282" i="8"/>
  <c r="I285" i="8"/>
  <c r="H199" i="8"/>
  <c r="G144" i="8"/>
  <c r="I272" i="8"/>
  <c r="F37" i="8"/>
  <c r="H26" i="8"/>
  <c r="I26" i="8"/>
  <c r="G26" i="8"/>
  <c r="E26" i="8"/>
  <c r="I282" i="8"/>
  <c r="E282" i="8"/>
  <c r="I58" i="8"/>
  <c r="G187" i="8"/>
  <c r="E187" i="8"/>
  <c r="H314" i="8"/>
  <c r="I411" i="8"/>
  <c r="G261" i="8"/>
  <c r="H261" i="8"/>
  <c r="I261" i="8"/>
  <c r="E261" i="8"/>
  <c r="H260" i="8"/>
  <c r="F261" i="8"/>
  <c r="I375" i="8"/>
  <c r="G256" i="8"/>
  <c r="E256" i="8"/>
  <c r="I256" i="8"/>
  <c r="F256" i="8"/>
  <c r="H256" i="8"/>
  <c r="I386" i="8"/>
  <c r="I355" i="8"/>
  <c r="E166" i="8"/>
  <c r="F125" i="8"/>
  <c r="H125" i="8"/>
  <c r="I125" i="8"/>
  <c r="E125" i="8"/>
  <c r="G125" i="8"/>
  <c r="E124" i="8"/>
  <c r="G284" i="8"/>
  <c r="H326" i="8"/>
  <c r="G417" i="8"/>
  <c r="H417" i="8"/>
  <c r="F417" i="8"/>
  <c r="I417" i="8"/>
  <c r="G106" i="8"/>
  <c r="F106" i="8"/>
  <c r="E106" i="8"/>
  <c r="I106" i="8"/>
  <c r="I299" i="8"/>
  <c r="F64" i="8"/>
  <c r="G64" i="8"/>
  <c r="I64" i="8"/>
  <c r="H64" i="8"/>
  <c r="E64" i="8"/>
  <c r="G241" i="8"/>
  <c r="F46" i="8"/>
  <c r="H46" i="8"/>
  <c r="G45" i="8"/>
  <c r="E46" i="8"/>
  <c r="G46" i="8"/>
  <c r="F45" i="8"/>
  <c r="E45" i="8"/>
  <c r="H262" i="8"/>
  <c r="I354" i="8"/>
  <c r="H278" i="8"/>
  <c r="I280" i="8"/>
  <c r="F280" i="8"/>
  <c r="H106" i="8"/>
  <c r="G381" i="8"/>
  <c r="F382" i="8"/>
  <c r="E381" i="8"/>
  <c r="E382" i="8"/>
  <c r="G382" i="8"/>
  <c r="G82" i="8"/>
  <c r="H82" i="8"/>
  <c r="E81" i="8"/>
  <c r="I82" i="8"/>
  <c r="E82" i="8"/>
  <c r="H79" i="8"/>
  <c r="I78" i="8"/>
  <c r="F82" i="8"/>
  <c r="F341" i="8"/>
  <c r="I341" i="8"/>
  <c r="G341" i="8"/>
  <c r="H341" i="8"/>
  <c r="H133" i="8"/>
  <c r="F133" i="8"/>
  <c r="E133" i="8"/>
  <c r="I133" i="8"/>
  <c r="G226" i="8"/>
  <c r="F226" i="8"/>
  <c r="F225" i="8"/>
  <c r="E225" i="8"/>
  <c r="I225" i="8"/>
  <c r="H226" i="8"/>
  <c r="I121" i="8"/>
  <c r="I218" i="8"/>
  <c r="F218" i="8"/>
  <c r="E218" i="8"/>
  <c r="H218" i="8"/>
  <c r="F149" i="8"/>
  <c r="H149" i="8"/>
  <c r="G149" i="8"/>
  <c r="E149" i="8"/>
  <c r="I149" i="8"/>
  <c r="I183" i="8"/>
  <c r="H183" i="8"/>
  <c r="G183" i="8"/>
  <c r="H181" i="8"/>
  <c r="I181" i="8"/>
  <c r="G181" i="8"/>
  <c r="E181" i="8"/>
  <c r="F183" i="8"/>
  <c r="H184" i="8"/>
  <c r="I184" i="8"/>
  <c r="E184" i="8"/>
  <c r="G184" i="8"/>
  <c r="F184" i="8"/>
  <c r="E129" i="8"/>
  <c r="F129" i="8"/>
  <c r="G204" i="8"/>
  <c r="F204" i="8"/>
  <c r="H204" i="8"/>
  <c r="I204" i="8"/>
  <c r="H157" i="8"/>
  <c r="G340" i="8"/>
  <c r="H340" i="8"/>
  <c r="E87" i="8"/>
  <c r="E88" i="8"/>
  <c r="I87" i="8"/>
  <c r="F88" i="8"/>
  <c r="I88" i="8"/>
  <c r="F87" i="8"/>
  <c r="G88" i="8"/>
  <c r="F86" i="8"/>
  <c r="I295" i="8"/>
  <c r="H169" i="8"/>
  <c r="E169" i="8"/>
  <c r="H168" i="8"/>
  <c r="F168" i="8"/>
  <c r="F169" i="8"/>
  <c r="G169" i="8"/>
  <c r="H51" i="8"/>
  <c r="F305" i="8"/>
  <c r="H305" i="8"/>
  <c r="F304" i="8"/>
  <c r="H304" i="8"/>
  <c r="I305" i="8"/>
  <c r="I304" i="8"/>
  <c r="G305" i="8"/>
  <c r="G333" i="8"/>
  <c r="I333" i="8"/>
  <c r="H333" i="8"/>
  <c r="I332" i="8"/>
  <c r="I331" i="8"/>
  <c r="H330" i="8"/>
  <c r="H332" i="8"/>
  <c r="F331" i="8"/>
  <c r="F333" i="8"/>
  <c r="E332" i="8"/>
  <c r="G331" i="8"/>
  <c r="I81" i="8"/>
  <c r="I230" i="8"/>
  <c r="H230" i="8"/>
  <c r="G229" i="8"/>
  <c r="E229" i="8"/>
  <c r="I229" i="8"/>
  <c r="G230" i="8"/>
  <c r="F230" i="8"/>
  <c r="F228" i="8"/>
  <c r="G228" i="8"/>
  <c r="H281" i="8"/>
  <c r="I348" i="8"/>
  <c r="F348" i="8"/>
  <c r="E348" i="8"/>
  <c r="H120" i="8"/>
  <c r="E120" i="8"/>
  <c r="F120" i="8"/>
  <c r="F119" i="8"/>
  <c r="E119" i="8"/>
  <c r="I120" i="8"/>
  <c r="G119" i="8"/>
  <c r="H119" i="8"/>
  <c r="I119" i="8"/>
  <c r="G126" i="8"/>
  <c r="E127" i="8"/>
  <c r="H127" i="8"/>
  <c r="E126" i="8"/>
  <c r="H126" i="8"/>
  <c r="H214" i="8"/>
  <c r="I214" i="8"/>
  <c r="G214" i="8"/>
  <c r="F214" i="8"/>
  <c r="E214" i="8"/>
  <c r="I118" i="8"/>
  <c r="I292" i="8"/>
  <c r="E41" i="8"/>
  <c r="I41" i="8"/>
  <c r="G41" i="8"/>
  <c r="F41" i="8"/>
  <c r="H41" i="8"/>
  <c r="F96" i="8"/>
  <c r="E96" i="8"/>
  <c r="G96" i="8"/>
  <c r="I96" i="8"/>
  <c r="I123" i="8"/>
  <c r="E39" i="8"/>
  <c r="F73" i="8"/>
  <c r="I73" i="8"/>
  <c r="E73" i="8"/>
  <c r="G337" i="8"/>
  <c r="F338" i="8"/>
  <c r="E338" i="8"/>
  <c r="I338" i="8"/>
  <c r="H370" i="8"/>
  <c r="H188" i="8"/>
  <c r="H207" i="8"/>
  <c r="H25" i="8"/>
  <c r="I24" i="8"/>
  <c r="E24" i="8"/>
  <c r="F25" i="8"/>
  <c r="F24" i="8"/>
  <c r="E25" i="8"/>
  <c r="I25" i="8"/>
  <c r="F35" i="8"/>
  <c r="H141" i="8"/>
  <c r="E122" i="8"/>
  <c r="G122" i="8"/>
  <c r="F122" i="8"/>
  <c r="H122" i="8"/>
  <c r="I199" i="8"/>
  <c r="G401" i="8"/>
  <c r="E401" i="8"/>
  <c r="I401" i="8"/>
  <c r="F77" i="8"/>
  <c r="E77" i="8"/>
  <c r="G77" i="8"/>
  <c r="H77" i="8"/>
  <c r="I77" i="8"/>
  <c r="F156" i="8"/>
  <c r="I156" i="8"/>
  <c r="E155" i="8"/>
  <c r="G155" i="8"/>
  <c r="E156" i="8"/>
  <c r="H155" i="8"/>
  <c r="H156" i="8"/>
  <c r="F155" i="8"/>
  <c r="F136" i="8"/>
  <c r="H392" i="8"/>
  <c r="F205" i="8"/>
  <c r="H373" i="8"/>
  <c r="E373" i="8"/>
  <c r="E372" i="8"/>
  <c r="H372" i="8"/>
  <c r="H374" i="8"/>
  <c r="I374" i="8"/>
  <c r="I372" i="8"/>
  <c r="F145" i="8"/>
  <c r="I273" i="8"/>
  <c r="H401" i="8"/>
  <c r="E51" i="8"/>
  <c r="F50" i="8"/>
  <c r="G50" i="8"/>
  <c r="I48" i="8"/>
  <c r="F51" i="8"/>
  <c r="E49" i="8"/>
  <c r="I51" i="8"/>
  <c r="G306" i="8"/>
  <c r="G371" i="8"/>
  <c r="E371" i="8"/>
  <c r="I371" i="8"/>
  <c r="H371" i="8"/>
  <c r="F371" i="8"/>
  <c r="G189" i="8"/>
  <c r="F189" i="8"/>
  <c r="G158" i="8"/>
  <c r="I158" i="8"/>
  <c r="H158" i="8"/>
  <c r="F158" i="8"/>
  <c r="E83" i="8"/>
  <c r="I275" i="8"/>
  <c r="H403" i="8"/>
  <c r="H350" i="8"/>
  <c r="I150" i="8"/>
  <c r="F358" i="8"/>
  <c r="I152" i="8"/>
  <c r="H408" i="8"/>
  <c r="H93" i="8"/>
  <c r="I93" i="8"/>
  <c r="E35" i="8"/>
  <c r="F291" i="8"/>
  <c r="F276" i="8"/>
  <c r="G39" i="8"/>
  <c r="F39" i="8"/>
  <c r="H39" i="8"/>
  <c r="I39" i="8"/>
  <c r="I365" i="8"/>
  <c r="H360" i="8"/>
  <c r="E177" i="8"/>
  <c r="E146" i="8"/>
  <c r="I101" i="8"/>
  <c r="E277" i="8"/>
  <c r="I279" i="8"/>
  <c r="H279" i="8"/>
  <c r="G279" i="8"/>
  <c r="F279" i="8"/>
  <c r="I141" i="8"/>
  <c r="E111" i="8"/>
  <c r="H111" i="8"/>
  <c r="I111" i="8"/>
  <c r="G111" i="8"/>
  <c r="E200" i="8"/>
  <c r="F200" i="8"/>
  <c r="F144" i="8"/>
  <c r="I217" i="8"/>
  <c r="H345" i="8"/>
  <c r="F58" i="8"/>
  <c r="G315" i="8"/>
  <c r="E315" i="8"/>
  <c r="F315" i="8"/>
  <c r="I315" i="8"/>
  <c r="H315" i="8"/>
  <c r="E204" i="8"/>
  <c r="E411" i="8"/>
  <c r="E30" i="8"/>
  <c r="F30" i="8"/>
  <c r="G30" i="8"/>
  <c r="I30" i="8"/>
  <c r="H30" i="8"/>
  <c r="F374" i="8"/>
  <c r="E327" i="8"/>
  <c r="E359" i="8"/>
  <c r="F34" i="8"/>
  <c r="H34" i="8"/>
  <c r="I34" i="8"/>
  <c r="G34" i="8"/>
  <c r="I33" i="8"/>
  <c r="G33" i="8"/>
  <c r="H387" i="8"/>
  <c r="H355" i="8"/>
  <c r="E158" i="8"/>
  <c r="E105" i="8"/>
  <c r="H105" i="8"/>
  <c r="I105" i="8"/>
  <c r="F105" i="8"/>
  <c r="G105" i="8"/>
  <c r="H216" i="8"/>
  <c r="I216" i="8"/>
  <c r="E216" i="8"/>
  <c r="F216" i="8"/>
  <c r="E240" i="8"/>
  <c r="I53" i="8"/>
  <c r="H161" i="8"/>
  <c r="F161" i="8"/>
  <c r="G161" i="8"/>
  <c r="I161" i="8"/>
  <c r="E161" i="8"/>
  <c r="G93" i="8"/>
  <c r="H75" i="8"/>
  <c r="G75" i="8"/>
  <c r="F75" i="8"/>
  <c r="I75" i="8"/>
  <c r="E75" i="8"/>
  <c r="G238" i="8"/>
  <c r="I238" i="8"/>
  <c r="H237" i="8"/>
  <c r="I237" i="8"/>
  <c r="H238" i="8"/>
  <c r="F238" i="8"/>
  <c r="H236" i="8"/>
  <c r="H363" i="8"/>
  <c r="H191" i="8"/>
  <c r="F191" i="8"/>
  <c r="I190" i="8"/>
  <c r="F190" i="8"/>
  <c r="E191" i="8"/>
  <c r="I191" i="8"/>
  <c r="H190" i="8"/>
  <c r="H115" i="8"/>
  <c r="I317" i="8"/>
  <c r="E410" i="8"/>
  <c r="I262" i="8"/>
  <c r="G185" i="8"/>
  <c r="I185" i="8"/>
  <c r="F185" i="8"/>
  <c r="E185" i="8"/>
  <c r="H185" i="8"/>
  <c r="H165" i="8"/>
  <c r="G129" i="8"/>
  <c r="F257" i="8"/>
  <c r="H257" i="8"/>
  <c r="E257" i="8"/>
  <c r="E258" i="8"/>
  <c r="G258" i="8"/>
  <c r="G257" i="8"/>
  <c r="F258" i="8"/>
  <c r="H258" i="8"/>
  <c r="H110" i="8"/>
  <c r="G110" i="8"/>
  <c r="E110" i="8"/>
  <c r="G132" i="8"/>
  <c r="I132" i="8"/>
  <c r="H132" i="8"/>
  <c r="H348" i="8"/>
  <c r="G343" i="8"/>
  <c r="I343" i="8"/>
  <c r="F294" i="8"/>
  <c r="I391" i="8"/>
  <c r="I390" i="8"/>
  <c r="H189" i="8"/>
  <c r="E137" i="8"/>
  <c r="H329" i="8"/>
  <c r="E107" i="8"/>
  <c r="F107" i="8"/>
  <c r="H107" i="8"/>
  <c r="G107" i="8"/>
  <c r="I107" i="8"/>
  <c r="H73" i="8"/>
  <c r="G76" i="8"/>
  <c r="H76" i="8"/>
  <c r="I76" i="8"/>
  <c r="G395" i="8"/>
  <c r="I173" i="8"/>
  <c r="E63" i="8"/>
  <c r="H63" i="8"/>
  <c r="F63" i="8"/>
  <c r="G63" i="8"/>
  <c r="G191" i="8"/>
  <c r="E413" i="8"/>
  <c r="F412" i="8"/>
  <c r="E412" i="8"/>
  <c r="F376" i="8"/>
  <c r="E376" i="8"/>
  <c r="G376" i="8"/>
  <c r="I259" i="8"/>
  <c r="E152" i="8"/>
  <c r="H271" i="8"/>
  <c r="E272" i="8"/>
  <c r="F272" i="8"/>
  <c r="G272" i="8"/>
  <c r="H268" i="8"/>
  <c r="F104" i="8"/>
  <c r="H104" i="8"/>
  <c r="I104" i="8"/>
  <c r="G104" i="8"/>
  <c r="F97" i="8"/>
  <c r="G97" i="8"/>
  <c r="H97" i="8"/>
  <c r="H289" i="8"/>
  <c r="G288" i="8"/>
  <c r="I287" i="8"/>
  <c r="I289" i="8"/>
  <c r="E289" i="8"/>
  <c r="E170" i="8"/>
  <c r="H170" i="8"/>
  <c r="I170" i="8"/>
  <c r="G170" i="8"/>
  <c r="H53" i="8"/>
  <c r="G53" i="8"/>
  <c r="E53" i="8"/>
  <c r="F53" i="8"/>
  <c r="H266" i="8"/>
  <c r="F235" i="8"/>
  <c r="E236" i="8"/>
  <c r="G235" i="8"/>
  <c r="G236" i="8"/>
  <c r="I235" i="8"/>
  <c r="I236" i="8"/>
  <c r="G234" i="8"/>
  <c r="I234" i="8"/>
  <c r="E235" i="8"/>
  <c r="H233" i="8"/>
  <c r="H235" i="8"/>
  <c r="I269" i="8"/>
  <c r="F143" i="8"/>
  <c r="G143" i="8"/>
  <c r="E143" i="8"/>
  <c r="I143" i="8"/>
  <c r="E403" i="8"/>
  <c r="F403" i="8"/>
  <c r="I223" i="8"/>
  <c r="H223" i="8"/>
  <c r="E27" i="8"/>
  <c r="F27" i="8"/>
  <c r="I316" i="8"/>
  <c r="G316" i="8"/>
  <c r="G193" i="8"/>
  <c r="F324" i="8"/>
  <c r="G324" i="8"/>
  <c r="I324" i="8"/>
  <c r="H324" i="8"/>
  <c r="E38" i="8"/>
  <c r="F40" i="8"/>
  <c r="G40" i="8"/>
  <c r="I40" i="8"/>
  <c r="H40" i="8"/>
  <c r="E234" i="8"/>
  <c r="G56" i="8"/>
  <c r="F56" i="8"/>
  <c r="H56" i="8"/>
  <c r="E56" i="8"/>
  <c r="E325" i="8"/>
  <c r="H325" i="8"/>
  <c r="G326" i="8"/>
  <c r="G325" i="8"/>
  <c r="G327" i="8"/>
  <c r="F327" i="8"/>
  <c r="I327" i="8"/>
  <c r="F98" i="8"/>
  <c r="I98" i="8"/>
  <c r="G98" i="8"/>
  <c r="E354" i="8"/>
  <c r="F354" i="8"/>
  <c r="G354" i="8"/>
  <c r="H354" i="8"/>
  <c r="E195" i="8"/>
  <c r="I195" i="8"/>
  <c r="G195" i="8"/>
  <c r="H195" i="8"/>
  <c r="I36" i="8"/>
  <c r="H36" i="8"/>
  <c r="G36" i="8"/>
  <c r="F36" i="8"/>
  <c r="H292" i="8"/>
  <c r="G292" i="8"/>
  <c r="E292" i="8"/>
  <c r="F292" i="8"/>
  <c r="G294" i="8"/>
  <c r="E294" i="8"/>
  <c r="I294" i="8"/>
  <c r="H294" i="8"/>
  <c r="E339" i="8"/>
  <c r="I339" i="8"/>
  <c r="E113" i="8"/>
  <c r="H113" i="8"/>
  <c r="F113" i="8"/>
  <c r="I283" i="8"/>
  <c r="H283" i="8"/>
  <c r="E283" i="8"/>
  <c r="H286" i="8"/>
  <c r="G286" i="8"/>
  <c r="F380" i="8"/>
  <c r="E380" i="8"/>
  <c r="H380" i="8"/>
  <c r="F273" i="8"/>
  <c r="I418" i="8"/>
  <c r="H418" i="8"/>
  <c r="F418" i="8"/>
  <c r="I228" i="8"/>
  <c r="H287" i="8"/>
  <c r="E104" i="8"/>
  <c r="G113" i="8"/>
  <c r="G83" i="8"/>
  <c r="I83" i="8"/>
  <c r="H241" i="8"/>
  <c r="F247" i="8"/>
  <c r="G247" i="8"/>
  <c r="I247" i="8"/>
  <c r="E247" i="8"/>
  <c r="E241" i="8"/>
  <c r="G78" i="8"/>
  <c r="E78" i="8"/>
  <c r="I249" i="8"/>
  <c r="F249" i="8"/>
  <c r="H249" i="8"/>
  <c r="E193" i="8"/>
  <c r="I193" i="8"/>
  <c r="H193" i="8"/>
  <c r="I192" i="8"/>
  <c r="G192" i="8"/>
  <c r="F194" i="8"/>
  <c r="H194" i="8"/>
  <c r="E385" i="8"/>
  <c r="H386" i="8"/>
  <c r="E386" i="8"/>
  <c r="G418" i="8"/>
  <c r="G309" i="8"/>
  <c r="E309" i="8"/>
  <c r="H309" i="8"/>
  <c r="F308" i="8"/>
  <c r="I309" i="8"/>
  <c r="E308" i="8"/>
  <c r="G196" i="8"/>
  <c r="H196" i="8"/>
  <c r="F196" i="8"/>
  <c r="I196" i="8"/>
  <c r="G31" i="8"/>
  <c r="H31" i="8"/>
  <c r="E31" i="8"/>
  <c r="I286" i="8"/>
  <c r="H65" i="8"/>
  <c r="I65" i="8"/>
  <c r="E65" i="8"/>
  <c r="E43" i="8"/>
  <c r="F43" i="8"/>
  <c r="I43" i="8"/>
  <c r="G43" i="8"/>
  <c r="E131" i="8"/>
  <c r="H130" i="8"/>
  <c r="E130" i="8"/>
  <c r="I131" i="8"/>
  <c r="F100" i="8"/>
  <c r="H100" i="8"/>
  <c r="E100" i="8"/>
  <c r="G99" i="8"/>
  <c r="I99" i="8"/>
  <c r="E99" i="8"/>
  <c r="E62" i="8"/>
  <c r="I62" i="8"/>
  <c r="F62" i="8"/>
  <c r="G62" i="8"/>
  <c r="F271" i="8"/>
  <c r="H297" i="8"/>
  <c r="E297" i="8"/>
  <c r="H275" i="8"/>
  <c r="F275" i="8"/>
  <c r="H58" i="8"/>
  <c r="G58" i="8"/>
  <c r="E58" i="8"/>
  <c r="H282" i="8"/>
  <c r="E285" i="8"/>
  <c r="G285" i="8"/>
  <c r="G32" i="8"/>
  <c r="F32" i="8"/>
  <c r="E32" i="8"/>
  <c r="F33" i="8"/>
  <c r="I32" i="8"/>
  <c r="H33" i="8"/>
  <c r="H32" i="8"/>
  <c r="E93" i="8"/>
  <c r="F94" i="8"/>
  <c r="H94" i="8"/>
  <c r="G109" i="8"/>
  <c r="I109" i="8"/>
  <c r="E109" i="8"/>
  <c r="F109" i="8"/>
  <c r="H364" i="8"/>
  <c r="I363" i="8"/>
  <c r="E363" i="8"/>
  <c r="G364" i="8"/>
  <c r="F363" i="8"/>
  <c r="I364" i="8"/>
  <c r="F320" i="8"/>
  <c r="I320" i="8"/>
  <c r="G320" i="8"/>
  <c r="E320" i="8"/>
  <c r="E47" i="8"/>
  <c r="I47" i="8"/>
  <c r="G47" i="8"/>
  <c r="F390" i="8"/>
  <c r="H124" i="8"/>
  <c r="G124" i="8"/>
  <c r="I124" i="8"/>
  <c r="F124" i="8"/>
  <c r="I248" i="8"/>
  <c r="F248" i="8"/>
  <c r="E248" i="8"/>
  <c r="G248" i="8"/>
  <c r="I376" i="8"/>
  <c r="H342" i="8"/>
  <c r="G342" i="8"/>
  <c r="E342" i="8"/>
  <c r="I342" i="8"/>
  <c r="H98" i="8"/>
  <c r="I227" i="8"/>
  <c r="E227" i="8"/>
  <c r="G131" i="8"/>
  <c r="I260" i="8"/>
  <c r="E260" i="8"/>
  <c r="G260" i="8"/>
  <c r="I100" i="8"/>
  <c r="E349" i="8"/>
  <c r="F31" i="8"/>
  <c r="H231" i="8"/>
  <c r="E192" i="8"/>
  <c r="F173" i="8"/>
  <c r="H173" i="8"/>
  <c r="G173" i="8"/>
  <c r="E173" i="8"/>
  <c r="E174" i="8"/>
  <c r="H174" i="8"/>
  <c r="G174" i="8"/>
  <c r="F270" i="8"/>
  <c r="E414" i="8"/>
  <c r="I414" i="8"/>
  <c r="F414" i="8"/>
  <c r="E328" i="8"/>
  <c r="F328" i="8"/>
  <c r="E89" i="8"/>
  <c r="H89" i="8"/>
  <c r="I290" i="8"/>
  <c r="H290" i="8"/>
  <c r="G290" i="8"/>
  <c r="E290" i="8"/>
  <c r="F290" i="8"/>
  <c r="F221" i="8"/>
  <c r="G221" i="8"/>
  <c r="H356" i="8"/>
  <c r="F356" i="8"/>
  <c r="E356" i="8"/>
  <c r="F355" i="8"/>
  <c r="G356" i="8"/>
  <c r="E355" i="8"/>
  <c r="H167" i="8"/>
  <c r="I167" i="8"/>
  <c r="G167" i="8"/>
  <c r="F372" i="8"/>
  <c r="I325" i="8"/>
  <c r="I297" i="8"/>
  <c r="F201" i="8"/>
  <c r="H203" i="8"/>
  <c r="I203" i="8"/>
  <c r="E203" i="8"/>
  <c r="G203" i="8"/>
  <c r="H86" i="8"/>
  <c r="I211" i="8"/>
  <c r="G211" i="8"/>
  <c r="E211" i="8"/>
  <c r="I302" i="8"/>
  <c r="E176" i="8"/>
  <c r="G177" i="8"/>
  <c r="H176" i="8"/>
  <c r="I177" i="8"/>
  <c r="G176" i="8"/>
  <c r="F250" i="8"/>
  <c r="G250" i="8"/>
  <c r="I322" i="8"/>
  <c r="F322" i="8"/>
  <c r="H291" i="8"/>
  <c r="G291" i="8"/>
  <c r="I157" i="8"/>
  <c r="F157" i="8"/>
  <c r="H131" i="8"/>
  <c r="I31" i="8"/>
  <c r="E400" i="8"/>
  <c r="F400" i="8"/>
  <c r="H400" i="8"/>
  <c r="I231" i="8"/>
  <c r="E334" i="8"/>
  <c r="G334" i="8"/>
  <c r="F334" i="8"/>
  <c r="H267" i="8"/>
  <c r="F319" i="8"/>
  <c r="I319" i="8"/>
  <c r="H319" i="8"/>
  <c r="G319" i="8"/>
  <c r="E326" i="8"/>
  <c r="E253" i="8"/>
  <c r="E276" i="8"/>
  <c r="E243" i="8"/>
  <c r="E244" i="8"/>
  <c r="H244" i="8"/>
  <c r="E80" i="8"/>
  <c r="G361" i="8"/>
  <c r="E331" i="8"/>
  <c r="H421" i="8"/>
  <c r="E269" i="8"/>
  <c r="G389" i="8"/>
  <c r="G49" i="8"/>
  <c r="G80" i="8"/>
  <c r="G231" i="8"/>
  <c r="F381" i="8"/>
  <c r="G394" i="8"/>
  <c r="F394" i="8"/>
  <c r="G363" i="8"/>
  <c r="E267" i="8"/>
  <c r="E396" i="8"/>
  <c r="E368" i="8"/>
  <c r="G271" i="8"/>
  <c r="I271" i="8"/>
  <c r="F323" i="8"/>
  <c r="E323" i="8"/>
  <c r="I323" i="8"/>
  <c r="H323" i="8"/>
  <c r="H420" i="8"/>
  <c r="H142" i="8"/>
  <c r="I142" i="8"/>
  <c r="F142" i="8"/>
  <c r="H24" i="8"/>
  <c r="H28" i="8"/>
  <c r="I28" i="8"/>
  <c r="E28" i="8"/>
  <c r="G374" i="8"/>
  <c r="G407" i="8"/>
  <c r="F317" i="8"/>
  <c r="E168" i="8"/>
  <c r="I361" i="8"/>
  <c r="G237" i="8"/>
  <c r="F237" i="8"/>
  <c r="E390" i="8"/>
  <c r="G390" i="8"/>
  <c r="H390" i="8"/>
  <c r="E377" i="8"/>
  <c r="H377" i="8"/>
  <c r="I130" i="8"/>
  <c r="H228" i="8"/>
  <c r="E347" i="8"/>
  <c r="F349" i="8"/>
  <c r="G287" i="8"/>
  <c r="F231" i="8"/>
  <c r="F138" i="8"/>
  <c r="I138" i="8"/>
  <c r="G138" i="8"/>
  <c r="G171" i="8"/>
  <c r="E171" i="8"/>
  <c r="I171" i="8"/>
  <c r="E117" i="8"/>
  <c r="H117" i="8"/>
  <c r="G116" i="8"/>
  <c r="F253" i="8"/>
  <c r="H388" i="8"/>
  <c r="F269" i="8"/>
  <c r="I266" i="8"/>
  <c r="I267" i="8"/>
  <c r="G375" i="8"/>
  <c r="F386" i="8"/>
  <c r="G387" i="8"/>
  <c r="F387" i="8"/>
  <c r="F287" i="8"/>
  <c r="G48" i="8"/>
  <c r="G377" i="8"/>
  <c r="G362" i="8"/>
  <c r="H362" i="8"/>
  <c r="I395" i="8"/>
  <c r="F395" i="8"/>
  <c r="E395" i="8"/>
  <c r="H395" i="8"/>
  <c r="G420" i="8"/>
  <c r="E237" i="8"/>
  <c r="H270" i="8"/>
  <c r="G422" i="8"/>
  <c r="I422" i="8"/>
  <c r="F422" i="8"/>
  <c r="G142" i="8"/>
  <c r="H45" i="8"/>
  <c r="E407" i="8"/>
  <c r="G263" i="8"/>
  <c r="E263" i="8"/>
  <c r="E228" i="8"/>
  <c r="I79" i="8"/>
  <c r="G232" i="8"/>
  <c r="I232" i="8"/>
  <c r="F232" i="8"/>
  <c r="H232" i="8"/>
  <c r="F385" i="8"/>
  <c r="G385" i="8"/>
  <c r="H385" i="8"/>
  <c r="F244" i="8"/>
  <c r="F192" i="8"/>
  <c r="E270" i="8"/>
  <c r="G388" i="8"/>
  <c r="H419" i="8"/>
  <c r="E375" i="8"/>
  <c r="E288" i="8"/>
  <c r="E79" i="8"/>
  <c r="I288" i="8"/>
  <c r="F420" i="8"/>
  <c r="E86" i="8"/>
  <c r="H49" i="8"/>
  <c r="H116" i="8"/>
  <c r="I407" i="8"/>
  <c r="F310" i="8"/>
  <c r="G79" i="8"/>
  <c r="G190" i="8"/>
  <c r="E190" i="8"/>
  <c r="F362" i="8"/>
  <c r="F267" i="8"/>
  <c r="G244" i="8"/>
  <c r="G86" i="8"/>
  <c r="E422" i="8"/>
  <c r="G270" i="8"/>
  <c r="F326" i="8"/>
  <c r="I45" i="8"/>
  <c r="H317" i="8"/>
  <c r="H234" i="8"/>
  <c r="I116" i="8"/>
  <c r="E85" i="8"/>
  <c r="I326" i="8"/>
  <c r="H381" i="8"/>
  <c r="G317" i="8"/>
  <c r="E310" i="8"/>
  <c r="H308" i="8"/>
  <c r="F325" i="8"/>
  <c r="H331" i="8"/>
  <c r="H311" i="8"/>
  <c r="E259" i="8"/>
  <c r="H259" i="8"/>
  <c r="G311" i="8"/>
  <c r="E35" i="3"/>
  <c r="B2" i="17"/>
  <c r="B6" i="17"/>
  <c r="F9" i="17" s="1"/>
  <c r="A344" i="2"/>
  <c r="A345" i="2"/>
  <c r="A346" i="2"/>
  <c r="A347" i="2"/>
  <c r="A348" i="2"/>
  <c r="A349" i="2"/>
  <c r="A350" i="2"/>
  <c r="A351" i="2"/>
  <c r="A352" i="2"/>
  <c r="A353" i="2"/>
  <c r="A354" i="2"/>
  <c r="A355" i="2"/>
  <c r="A356" i="2"/>
  <c r="A357" i="2"/>
  <c r="A358" i="2"/>
  <c r="A359" i="2"/>
  <c r="A360" i="2"/>
  <c r="A361" i="2"/>
  <c r="A362" i="2"/>
  <c r="A363" i="2"/>
  <c r="A364" i="2"/>
  <c r="A365" i="2"/>
  <c r="A366" i="2"/>
  <c r="A367" i="2"/>
  <c r="A368" i="2"/>
  <c r="A369" i="2"/>
  <c r="A370" i="2"/>
  <c r="A371" i="2"/>
  <c r="A372" i="2"/>
  <c r="A373" i="2"/>
  <c r="A374" i="2"/>
  <c r="A375" i="2"/>
  <c r="A376" i="2"/>
  <c r="A377" i="2"/>
  <c r="A378" i="2"/>
  <c r="A379" i="2"/>
  <c r="A380" i="2"/>
  <c r="A381" i="2"/>
  <c r="A382" i="2"/>
  <c r="A383" i="2"/>
  <c r="A384" i="2"/>
  <c r="A385" i="2"/>
  <c r="A386" i="2"/>
  <c r="A387" i="2"/>
  <c r="A388" i="2"/>
  <c r="A389" i="2"/>
  <c r="A390" i="2"/>
  <c r="A391" i="2"/>
  <c r="A392" i="2"/>
  <c r="A393" i="2"/>
  <c r="A394" i="2"/>
  <c r="A395" i="2"/>
  <c r="A396" i="2"/>
  <c r="A397" i="2"/>
  <c r="A398" i="2"/>
  <c r="A399" i="2"/>
  <c r="A400" i="2"/>
  <c r="A401" i="2"/>
  <c r="A402" i="2"/>
  <c r="A403" i="2"/>
  <c r="A404" i="2"/>
  <c r="A405" i="2"/>
  <c r="A406" i="2"/>
  <c r="A407" i="2"/>
  <c r="A408" i="2"/>
  <c r="A409" i="2"/>
  <c r="A410" i="2"/>
  <c r="A411" i="2"/>
  <c r="A412" i="2"/>
  <c r="A413" i="2"/>
  <c r="A414" i="2"/>
  <c r="A415" i="2"/>
  <c r="A416" i="2"/>
  <c r="A417" i="2"/>
  <c r="A418" i="2"/>
  <c r="A419" i="2"/>
  <c r="A420" i="2"/>
  <c r="A421" i="2"/>
  <c r="A422" i="2"/>
  <c r="A423" i="2"/>
  <c r="A424" i="2"/>
  <c r="A425" i="2"/>
  <c r="A426" i="2"/>
  <c r="A427" i="2"/>
  <c r="A428" i="2"/>
  <c r="A429" i="2"/>
  <c r="A430" i="2"/>
  <c r="A431" i="2"/>
  <c r="A432" i="2"/>
  <c r="A433" i="2"/>
  <c r="A434" i="2"/>
  <c r="A435" i="2"/>
  <c r="A436" i="2"/>
  <c r="A437" i="2"/>
  <c r="A438" i="2"/>
  <c r="A439" i="2"/>
  <c r="A440" i="2"/>
  <c r="A441" i="2"/>
  <c r="A442" i="2"/>
  <c r="A443" i="2"/>
  <c r="A444" i="2"/>
  <c r="A445" i="2"/>
  <c r="A446" i="2"/>
  <c r="A447" i="2"/>
  <c r="A448" i="2"/>
  <c r="A449" i="2"/>
  <c r="A450" i="2"/>
  <c r="A451" i="2"/>
  <c r="A452" i="2"/>
  <c r="A453" i="2"/>
  <c r="A454" i="2"/>
  <c r="A455" i="2"/>
  <c r="A456" i="2"/>
  <c r="A457" i="2"/>
  <c r="A458" i="2"/>
  <c r="A459" i="2"/>
  <c r="A460" i="2"/>
  <c r="A461" i="2"/>
  <c r="A462" i="2"/>
  <c r="A463" i="2"/>
  <c r="A464" i="2"/>
  <c r="A465" i="2"/>
  <c r="A466" i="2"/>
  <c r="A467" i="2"/>
  <c r="A468" i="2"/>
  <c r="A469" i="2"/>
  <c r="A470" i="2"/>
  <c r="A471" i="2"/>
  <c r="A472" i="2"/>
  <c r="A473" i="2"/>
  <c r="A474" i="2"/>
  <c r="A475" i="2"/>
  <c r="A476" i="2"/>
  <c r="A477" i="2"/>
  <c r="A478" i="2"/>
  <c r="A479" i="2"/>
  <c r="A480" i="2"/>
  <c r="A481" i="2"/>
  <c r="A482" i="2"/>
  <c r="A483" i="2"/>
  <c r="A484" i="2"/>
  <c r="A485" i="2"/>
  <c r="A486" i="2"/>
  <c r="A487" i="2"/>
  <c r="A488" i="2"/>
  <c r="A489" i="2"/>
  <c r="A490" i="2"/>
  <c r="A491" i="2"/>
  <c r="A492" i="2"/>
  <c r="A493" i="2"/>
  <c r="A494" i="2"/>
  <c r="A495" i="2"/>
  <c r="A496" i="2"/>
  <c r="A497" i="2"/>
  <c r="A498" i="2"/>
  <c r="A499" i="2"/>
  <c r="A500" i="2"/>
  <c r="A501" i="2"/>
  <c r="A502" i="2"/>
  <c r="A503" i="2"/>
  <c r="A504" i="2"/>
  <c r="A505" i="2"/>
  <c r="A506" i="2"/>
  <c r="A507" i="2"/>
  <c r="A508" i="2"/>
  <c r="A509" i="2"/>
  <c r="A510" i="2"/>
  <c r="A511" i="2"/>
  <c r="A512" i="2"/>
  <c r="A513" i="2"/>
  <c r="A514" i="2"/>
  <c r="A515" i="2"/>
  <c r="A516" i="2"/>
  <c r="A517" i="2"/>
  <c r="A518" i="2"/>
  <c r="A519" i="2"/>
  <c r="A520" i="2"/>
  <c r="A521" i="2"/>
  <c r="A522" i="2"/>
  <c r="A523" i="2"/>
  <c r="A524" i="2"/>
  <c r="A525" i="2"/>
  <c r="A526" i="2"/>
  <c r="A527" i="2"/>
  <c r="A528" i="2"/>
  <c r="A529" i="2"/>
  <c r="A530" i="2"/>
  <c r="A531" i="2"/>
  <c r="A532" i="2"/>
  <c r="A533" i="2"/>
  <c r="A534" i="2"/>
  <c r="A535" i="2"/>
  <c r="A536" i="2"/>
  <c r="A537" i="2"/>
  <c r="A538" i="2"/>
  <c r="A539" i="2"/>
  <c r="A540" i="2"/>
  <c r="A541" i="2"/>
  <c r="A542" i="2"/>
  <c r="A543" i="2"/>
  <c r="A544" i="2"/>
  <c r="A545" i="2"/>
  <c r="A546" i="2"/>
  <c r="A547" i="2"/>
  <c r="A548" i="2"/>
  <c r="A549" i="2"/>
  <c r="A550" i="2"/>
  <c r="A551" i="2"/>
  <c r="A552" i="2"/>
  <c r="A553" i="2"/>
  <c r="A554" i="2"/>
  <c r="A555" i="2"/>
  <c r="A556" i="2"/>
  <c r="A557" i="2"/>
  <c r="A558" i="2"/>
  <c r="A559" i="2"/>
  <c r="A560" i="2"/>
  <c r="A561" i="2"/>
  <c r="A562" i="2"/>
  <c r="A563" i="2"/>
  <c r="A564" i="2"/>
  <c r="A565" i="2"/>
  <c r="A566" i="2"/>
  <c r="A567" i="2"/>
  <c r="A568" i="2"/>
  <c r="A569" i="2"/>
  <c r="A570" i="2"/>
  <c r="A571" i="2"/>
  <c r="A572" i="2"/>
  <c r="A573" i="2"/>
  <c r="A574" i="2"/>
  <c r="A575" i="2"/>
  <c r="A576" i="2"/>
  <c r="A577" i="2"/>
  <c r="A578" i="2"/>
  <c r="A579" i="2"/>
  <c r="A580" i="2"/>
  <c r="A581" i="2"/>
  <c r="A582" i="2"/>
  <c r="A583" i="2"/>
  <c r="A584" i="2"/>
  <c r="A585" i="2"/>
  <c r="A586" i="2"/>
  <c r="A587" i="2"/>
  <c r="A588" i="2"/>
  <c r="A589" i="2"/>
  <c r="A590" i="2"/>
  <c r="A591" i="2"/>
  <c r="A592" i="2"/>
  <c r="A593" i="2"/>
  <c r="A594" i="2"/>
  <c r="A595" i="2"/>
  <c r="A596" i="2"/>
  <c r="A597" i="2"/>
  <c r="A598" i="2"/>
  <c r="A599" i="2"/>
  <c r="A600" i="2"/>
  <c r="A601" i="2"/>
  <c r="A602" i="2"/>
  <c r="A603" i="2"/>
  <c r="A604" i="2"/>
  <c r="A605" i="2"/>
  <c r="A606" i="2"/>
  <c r="A607" i="2"/>
  <c r="A608" i="2"/>
  <c r="A609" i="2"/>
  <c r="A610" i="2"/>
  <c r="A611" i="2"/>
  <c r="A612" i="2"/>
  <c r="A613" i="2"/>
  <c r="A614" i="2"/>
  <c r="A615" i="2"/>
  <c r="A616" i="2"/>
  <c r="A617" i="2"/>
  <c r="A618" i="2"/>
  <c r="A619" i="2"/>
  <c r="A620" i="2"/>
  <c r="A621" i="2"/>
  <c r="A622" i="2"/>
  <c r="A623" i="2"/>
  <c r="A624" i="2"/>
  <c r="A625" i="2"/>
  <c r="A626" i="2"/>
  <c r="A627" i="2"/>
  <c r="A628" i="2"/>
  <c r="A629" i="2"/>
  <c r="A630" i="2"/>
  <c r="A631" i="2"/>
  <c r="A632" i="2"/>
  <c r="A633" i="2"/>
  <c r="A634" i="2"/>
  <c r="A635" i="2"/>
  <c r="A636" i="2"/>
  <c r="A637" i="2"/>
  <c r="A638" i="2"/>
  <c r="A639" i="2"/>
  <c r="A640" i="2"/>
  <c r="A641" i="2"/>
  <c r="A642" i="2"/>
  <c r="A643" i="2"/>
  <c r="A644" i="2"/>
  <c r="A645" i="2"/>
  <c r="A646" i="2"/>
  <c r="A647" i="2"/>
  <c r="A648" i="2"/>
  <c r="A649" i="2"/>
  <c r="A650" i="2"/>
  <c r="A651" i="2"/>
  <c r="A652" i="2"/>
  <c r="A653" i="2"/>
  <c r="A654" i="2"/>
  <c r="A655" i="2"/>
  <c r="A656" i="2"/>
  <c r="A657" i="2"/>
  <c r="A658" i="2"/>
  <c r="A659" i="2"/>
  <c r="A660" i="2"/>
  <c r="A661" i="2"/>
  <c r="A662" i="2"/>
  <c r="A663" i="2"/>
  <c r="A664" i="2"/>
  <c r="A665" i="2"/>
  <c r="A666" i="2"/>
  <c r="A667" i="2"/>
  <c r="A668" i="2"/>
  <c r="A669" i="2"/>
  <c r="A670" i="2"/>
  <c r="A671" i="2"/>
  <c r="A672" i="2"/>
  <c r="A673" i="2"/>
  <c r="A674" i="2"/>
  <c r="A675" i="2"/>
  <c r="A676" i="2"/>
  <c r="A677" i="2"/>
  <c r="A678" i="2"/>
  <c r="A679" i="2"/>
  <c r="A680" i="2"/>
  <c r="A681" i="2"/>
  <c r="A682" i="2"/>
  <c r="A683" i="2"/>
  <c r="A684" i="2"/>
  <c r="A685" i="2"/>
  <c r="A686" i="2"/>
  <c r="A687" i="2"/>
  <c r="A688" i="2"/>
  <c r="A689" i="2"/>
  <c r="A690" i="2"/>
  <c r="A691" i="2"/>
  <c r="A692" i="2"/>
  <c r="A693" i="2"/>
  <c r="A694" i="2"/>
  <c r="A695" i="2"/>
  <c r="A696" i="2"/>
  <c r="A697" i="2"/>
  <c r="A698" i="2"/>
  <c r="A699" i="2"/>
  <c r="A700" i="2"/>
  <c r="A701" i="2"/>
  <c r="A702" i="2"/>
  <c r="A703" i="2"/>
  <c r="A704" i="2"/>
  <c r="A705" i="2"/>
  <c r="A706" i="2"/>
  <c r="A707" i="2"/>
  <c r="A708" i="2"/>
  <c r="A709" i="2"/>
  <c r="A710" i="2"/>
  <c r="A711" i="2"/>
  <c r="A712" i="2"/>
  <c r="A713" i="2"/>
  <c r="A714" i="2"/>
  <c r="A715" i="2"/>
  <c r="A716" i="2"/>
  <c r="A717" i="2"/>
  <c r="A718" i="2"/>
  <c r="A719" i="2"/>
  <c r="A720" i="2"/>
  <c r="A721" i="2"/>
  <c r="A722" i="2"/>
  <c r="A723" i="2"/>
  <c r="A724" i="2"/>
  <c r="A725" i="2"/>
  <c r="A726" i="2"/>
  <c r="A727" i="2"/>
  <c r="A728" i="2"/>
  <c r="A729" i="2"/>
  <c r="A730" i="2"/>
  <c r="A731" i="2"/>
  <c r="A732" i="2"/>
  <c r="A733" i="2"/>
  <c r="A734" i="2"/>
  <c r="A735" i="2"/>
  <c r="A736" i="2"/>
  <c r="A737" i="2"/>
  <c r="A738" i="2"/>
  <c r="A739" i="2"/>
  <c r="A740" i="2"/>
  <c r="A741" i="2"/>
  <c r="A742" i="2"/>
  <c r="A743" i="2"/>
  <c r="A744" i="2"/>
  <c r="A745" i="2"/>
  <c r="A746" i="2"/>
  <c r="A747" i="2"/>
  <c r="A748" i="2"/>
  <c r="A749" i="2"/>
  <c r="A750" i="2"/>
  <c r="A751" i="2"/>
  <c r="A752" i="2"/>
  <c r="A753" i="2"/>
  <c r="A754" i="2"/>
  <c r="A755" i="2"/>
  <c r="A756" i="2"/>
  <c r="A757" i="2"/>
  <c r="A758" i="2"/>
  <c r="A759" i="2"/>
  <c r="A760" i="2"/>
  <c r="A761" i="2"/>
  <c r="A762" i="2"/>
  <c r="A763" i="2"/>
  <c r="A764" i="2"/>
  <c r="A765" i="2"/>
  <c r="A766" i="2"/>
  <c r="A767" i="2"/>
  <c r="A768" i="2"/>
  <c r="A769" i="2"/>
  <c r="A770" i="2"/>
  <c r="A771" i="2"/>
  <c r="A772" i="2"/>
  <c r="A773" i="2"/>
  <c r="A774" i="2"/>
  <c r="A775" i="2"/>
  <c r="A776" i="2"/>
  <c r="A777" i="2"/>
  <c r="A778" i="2"/>
  <c r="A779" i="2"/>
  <c r="A780" i="2"/>
  <c r="A781" i="2"/>
  <c r="A782" i="2"/>
  <c r="A783" i="2"/>
  <c r="A784" i="2"/>
  <c r="A785" i="2"/>
  <c r="A786" i="2"/>
  <c r="A787" i="2"/>
  <c r="A788" i="2"/>
  <c r="A789" i="2"/>
  <c r="A790" i="2"/>
  <c r="A791" i="2"/>
  <c r="A792" i="2"/>
  <c r="A793" i="2"/>
  <c r="A794" i="2"/>
  <c r="A795" i="2"/>
  <c r="A796" i="2"/>
  <c r="A797" i="2"/>
  <c r="A798" i="2"/>
  <c r="A799" i="2"/>
  <c r="A800" i="2"/>
  <c r="A801" i="2"/>
  <c r="A802" i="2"/>
  <c r="A803" i="2"/>
  <c r="A804" i="2"/>
  <c r="A805" i="2"/>
  <c r="A806" i="2"/>
  <c r="A807" i="2"/>
  <c r="A808" i="2"/>
  <c r="A809" i="2"/>
  <c r="A810" i="2"/>
  <c r="A811" i="2"/>
  <c r="A812" i="2"/>
  <c r="A813" i="2"/>
  <c r="A814" i="2"/>
  <c r="A815" i="2"/>
  <c r="A816" i="2"/>
  <c r="A817" i="2"/>
  <c r="A818" i="2"/>
  <c r="A819" i="2"/>
  <c r="A820" i="2"/>
  <c r="A821" i="2"/>
  <c r="A822" i="2"/>
  <c r="A823" i="2"/>
  <c r="A824" i="2"/>
  <c r="A825" i="2"/>
  <c r="A826" i="2"/>
  <c r="A827" i="2"/>
  <c r="A828" i="2"/>
  <c r="A829" i="2"/>
  <c r="A830" i="2"/>
  <c r="A831" i="2"/>
  <c r="A832" i="2"/>
  <c r="A833" i="2"/>
  <c r="A834" i="2"/>
  <c r="A835" i="2"/>
  <c r="A836" i="2"/>
  <c r="A837" i="2"/>
  <c r="A838" i="2"/>
  <c r="A839" i="2"/>
  <c r="A840" i="2"/>
  <c r="A841" i="2"/>
  <c r="A842" i="2"/>
  <c r="A843" i="2"/>
  <c r="A844" i="2"/>
  <c r="A845" i="2"/>
  <c r="A846" i="2"/>
  <c r="A847" i="2"/>
  <c r="A848" i="2"/>
  <c r="A849" i="2"/>
  <c r="A850" i="2"/>
  <c r="A851" i="2"/>
  <c r="A852" i="2"/>
  <c r="A853" i="2"/>
  <c r="A854" i="2"/>
  <c r="A855" i="2"/>
  <c r="A856" i="2"/>
  <c r="A857" i="2"/>
  <c r="A858" i="2"/>
  <c r="A859" i="2"/>
  <c r="A860" i="2"/>
  <c r="A861" i="2"/>
  <c r="A862" i="2"/>
  <c r="A863" i="2"/>
  <c r="A864" i="2"/>
  <c r="A865" i="2"/>
  <c r="A866" i="2"/>
  <c r="A867" i="2"/>
  <c r="A868" i="2"/>
  <c r="A869" i="2"/>
  <c r="A870" i="2"/>
  <c r="A871" i="2"/>
  <c r="A872" i="2"/>
  <c r="A873" i="2"/>
  <c r="A874" i="2"/>
  <c r="A875" i="2"/>
  <c r="A876" i="2"/>
  <c r="A877" i="2"/>
  <c r="A878" i="2"/>
  <c r="A879" i="2"/>
  <c r="A880" i="2"/>
  <c r="A881" i="2"/>
  <c r="A882" i="2"/>
  <c r="A883" i="2"/>
  <c r="A884" i="2"/>
  <c r="A885" i="2"/>
  <c r="A886" i="2"/>
  <c r="A887" i="2"/>
  <c r="A888" i="2"/>
  <c r="A889" i="2"/>
  <c r="A890" i="2"/>
  <c r="A891" i="2"/>
  <c r="A892" i="2"/>
  <c r="A893" i="2"/>
  <c r="A894" i="2"/>
  <c r="A895" i="2"/>
  <c r="A896" i="2"/>
  <c r="A897" i="2"/>
  <c r="A898" i="2"/>
  <c r="A899" i="2"/>
  <c r="A900" i="2"/>
  <c r="A901" i="2"/>
  <c r="A902" i="2"/>
  <c r="A903" i="2"/>
  <c r="A904" i="2"/>
  <c r="A905" i="2"/>
  <c r="A906" i="2"/>
  <c r="A907" i="2"/>
  <c r="A908" i="2"/>
  <c r="A909" i="2"/>
  <c r="A910" i="2"/>
  <c r="A911" i="2"/>
  <c r="A912" i="2"/>
  <c r="A913" i="2"/>
  <c r="A914" i="2"/>
  <c r="A915" i="2"/>
  <c r="A916" i="2"/>
  <c r="A917" i="2"/>
  <c r="A918" i="2"/>
  <c r="A919" i="2"/>
  <c r="A920" i="2"/>
  <c r="A921" i="2"/>
  <c r="A922" i="2"/>
  <c r="A923" i="2"/>
  <c r="A924" i="2"/>
  <c r="A925" i="2"/>
  <c r="A926" i="2"/>
  <c r="A927" i="2"/>
  <c r="A928" i="2"/>
  <c r="A929" i="2"/>
  <c r="A930" i="2"/>
  <c r="A931" i="2"/>
  <c r="A932" i="2"/>
  <c r="A933" i="2"/>
  <c r="A934" i="2"/>
  <c r="A935" i="2"/>
  <c r="A936" i="2"/>
  <c r="A937" i="2"/>
  <c r="A938" i="2"/>
  <c r="A939" i="2"/>
  <c r="A940" i="2"/>
  <c r="A941" i="2"/>
  <c r="A942" i="2"/>
  <c r="A943" i="2"/>
  <c r="A944" i="2"/>
  <c r="A945" i="2"/>
  <c r="A946" i="2"/>
  <c r="A947" i="2"/>
  <c r="A948" i="2"/>
  <c r="A949" i="2"/>
  <c r="A950" i="2"/>
  <c r="A951" i="2"/>
  <c r="A952" i="2"/>
  <c r="A953" i="2"/>
  <c r="A954" i="2"/>
  <c r="A955" i="2"/>
  <c r="A956" i="2"/>
  <c r="A957" i="2"/>
  <c r="A958" i="2"/>
  <c r="A959" i="2"/>
  <c r="A960" i="2"/>
  <c r="A961" i="2"/>
  <c r="A962" i="2"/>
  <c r="A963" i="2"/>
  <c r="A964" i="2"/>
  <c r="A965" i="2"/>
  <c r="A966" i="2"/>
  <c r="A967" i="2"/>
  <c r="A968" i="2"/>
  <c r="A969" i="2"/>
  <c r="A970" i="2"/>
  <c r="A971" i="2"/>
  <c r="A972" i="2"/>
  <c r="A973" i="2"/>
  <c r="A974" i="2"/>
  <c r="A975" i="2"/>
  <c r="A976" i="2"/>
  <c r="A977" i="2"/>
  <c r="A978" i="2"/>
  <c r="A979" i="2"/>
  <c r="A980" i="2"/>
  <c r="A981" i="2"/>
  <c r="A982" i="2"/>
  <c r="A983" i="2"/>
  <c r="A984" i="2"/>
  <c r="A985" i="2"/>
  <c r="A986" i="2"/>
  <c r="A987" i="2"/>
  <c r="A988" i="2"/>
  <c r="A989" i="2"/>
  <c r="A990" i="2"/>
  <c r="A991" i="2"/>
  <c r="A992" i="2"/>
  <c r="A993" i="2"/>
  <c r="A994" i="2"/>
  <c r="A995" i="2"/>
  <c r="A996" i="2"/>
  <c r="A997" i="2"/>
  <c r="A998" i="2"/>
  <c r="A999" i="2"/>
  <c r="A1000" i="2"/>
  <c r="A1001" i="2"/>
  <c r="A1002" i="2"/>
  <c r="A1003" i="2"/>
  <c r="A1004" i="2"/>
  <c r="A1005" i="2"/>
  <c r="A1006" i="2"/>
  <c r="A1007" i="2"/>
  <c r="A1008" i="2"/>
  <c r="A1009" i="2"/>
  <c r="A1010" i="2"/>
  <c r="A1011" i="2"/>
  <c r="A1012" i="2"/>
  <c r="A1013" i="2"/>
  <c r="A1014" i="2"/>
  <c r="A1015" i="2"/>
  <c r="A1016" i="2"/>
  <c r="A1017" i="2"/>
  <c r="A1018" i="2"/>
  <c r="A1019" i="2"/>
  <c r="A1020" i="2"/>
  <c r="A1021" i="2"/>
  <c r="A1022" i="2"/>
  <c r="A1023" i="2"/>
  <c r="A1024" i="2"/>
  <c r="A1025" i="2"/>
  <c r="A1026" i="2"/>
  <c r="A1027" i="2"/>
  <c r="A1028" i="2"/>
  <c r="A1029" i="2"/>
  <c r="A1030" i="2"/>
  <c r="A1031" i="2"/>
  <c r="A1032" i="2"/>
  <c r="A1033" i="2"/>
  <c r="A1034" i="2"/>
  <c r="A1035" i="2"/>
  <c r="A1036" i="2"/>
  <c r="A1037" i="2"/>
  <c r="A1038" i="2"/>
  <c r="A1039" i="2"/>
  <c r="A1040" i="2"/>
  <c r="A1041" i="2"/>
  <c r="A1042" i="2"/>
  <c r="A1043" i="2"/>
  <c r="A1044" i="2"/>
  <c r="A1045" i="2"/>
  <c r="A1046" i="2"/>
  <c r="A1047" i="2"/>
  <c r="A1048" i="2"/>
  <c r="A1049" i="2"/>
  <c r="A1050" i="2"/>
  <c r="A1051" i="2"/>
  <c r="A1052" i="2"/>
  <c r="A1053" i="2"/>
  <c r="A1054" i="2"/>
  <c r="A1055" i="2"/>
  <c r="A1056" i="2"/>
  <c r="A1057" i="2"/>
  <c r="A1058" i="2"/>
  <c r="A1059" i="2"/>
  <c r="A1060" i="2"/>
  <c r="A1061" i="2"/>
  <c r="A1062" i="2"/>
  <c r="A1063" i="2"/>
  <c r="A1064" i="2"/>
  <c r="A1065" i="2"/>
  <c r="A1066" i="2"/>
  <c r="A1067" i="2"/>
  <c r="A1068" i="2"/>
  <c r="A1069" i="2"/>
  <c r="A1070" i="2"/>
  <c r="A1071" i="2"/>
  <c r="A1072" i="2"/>
  <c r="A1073" i="2"/>
  <c r="A1074" i="2"/>
  <c r="A1075" i="2"/>
  <c r="A1076" i="2"/>
  <c r="A1077" i="2"/>
  <c r="A1078" i="2"/>
  <c r="A1079" i="2"/>
  <c r="A1080" i="2"/>
  <c r="A1081" i="2"/>
  <c r="A1082" i="2"/>
  <c r="A1083" i="2"/>
  <c r="A1084" i="2"/>
  <c r="A1085" i="2"/>
  <c r="A1086" i="2"/>
  <c r="A1087" i="2"/>
  <c r="A1088" i="2"/>
  <c r="A1089" i="2"/>
  <c r="A1090" i="2"/>
  <c r="A1091" i="2"/>
  <c r="A1092" i="2"/>
  <c r="A1093" i="2"/>
  <c r="A1094" i="2"/>
  <c r="A1095" i="2"/>
  <c r="A1096" i="2"/>
  <c r="A1097" i="2"/>
  <c r="A1098" i="2"/>
  <c r="A1099" i="2"/>
  <c r="A1100" i="2"/>
  <c r="A1101" i="2"/>
  <c r="A1102" i="2"/>
  <c r="A1103" i="2"/>
  <c r="A1104" i="2"/>
  <c r="A1105" i="2"/>
  <c r="A1106" i="2"/>
  <c r="A1107" i="2"/>
  <c r="A1108" i="2"/>
  <c r="A1109" i="2"/>
  <c r="A1110" i="2"/>
  <c r="A1111" i="2"/>
  <c r="A1112" i="2"/>
  <c r="A1113" i="2"/>
  <c r="A1114" i="2"/>
  <c r="A1115" i="2"/>
  <c r="A1116" i="2"/>
  <c r="A1117" i="2"/>
  <c r="A1118" i="2"/>
  <c r="A1119" i="2"/>
  <c r="A1120" i="2"/>
  <c r="A1121" i="2"/>
  <c r="A1122" i="2"/>
  <c r="A1123" i="2"/>
  <c r="A1124" i="2"/>
  <c r="A1125" i="2"/>
  <c r="A1126" i="2"/>
  <c r="A1127" i="2"/>
  <c r="A1128" i="2"/>
  <c r="A1129" i="2"/>
  <c r="A1130" i="2"/>
  <c r="A1131" i="2"/>
  <c r="A1132" i="2"/>
  <c r="A1133" i="2"/>
  <c r="A1134" i="2"/>
  <c r="A1135" i="2"/>
  <c r="A1136" i="2"/>
  <c r="A1137" i="2"/>
  <c r="A1138" i="2"/>
  <c r="A1139" i="2"/>
  <c r="A1140" i="2"/>
  <c r="A1141" i="2"/>
  <c r="A1142" i="2"/>
  <c r="A1143" i="2"/>
  <c r="A1144" i="2"/>
  <c r="A1145" i="2"/>
  <c r="A1146" i="2"/>
  <c r="A1147" i="2"/>
  <c r="A1148" i="2"/>
  <c r="A1149" i="2"/>
  <c r="A1150" i="2"/>
  <c r="A1151" i="2"/>
  <c r="A1152" i="2"/>
  <c r="A1153" i="2"/>
  <c r="A1154" i="2"/>
  <c r="A1155" i="2"/>
  <c r="A1156" i="2"/>
  <c r="A1157" i="2"/>
  <c r="A1158" i="2"/>
  <c r="A1159" i="2"/>
  <c r="A1160" i="2"/>
  <c r="A1161" i="2"/>
  <c r="A1162" i="2"/>
  <c r="A1163" i="2"/>
  <c r="A1164" i="2"/>
  <c r="A1165" i="2"/>
  <c r="A1166" i="2"/>
  <c r="A1167" i="2"/>
  <c r="A1168" i="2"/>
  <c r="A1169" i="2"/>
  <c r="A1170" i="2"/>
  <c r="A1171" i="2"/>
  <c r="A1172" i="2"/>
  <c r="A1173" i="2"/>
  <c r="A1174" i="2"/>
  <c r="A1175" i="2"/>
  <c r="A1176" i="2"/>
  <c r="A1177" i="2"/>
  <c r="A1178" i="2"/>
  <c r="A1179" i="2"/>
  <c r="A1180" i="2"/>
  <c r="A1181" i="2"/>
  <c r="A1182" i="2"/>
  <c r="A1183" i="2"/>
  <c r="A1184" i="2"/>
  <c r="A1185" i="2"/>
  <c r="A1186" i="2"/>
  <c r="A1187" i="2"/>
  <c r="A1188" i="2"/>
  <c r="A1189" i="2"/>
  <c r="A1190" i="2"/>
  <c r="A1191" i="2"/>
  <c r="A1192" i="2"/>
  <c r="A1193" i="2"/>
  <c r="A1194" i="2"/>
  <c r="A1195" i="2"/>
  <c r="A1196" i="2"/>
  <c r="A1197" i="2"/>
  <c r="A1198" i="2"/>
  <c r="A1199" i="2"/>
  <c r="A1200" i="2"/>
  <c r="A1201" i="2"/>
  <c r="A1202" i="2"/>
  <c r="A1203" i="2"/>
  <c r="A1204" i="2"/>
  <c r="A1205" i="2"/>
  <c r="A1206" i="2"/>
  <c r="A1207" i="2"/>
  <c r="A1208" i="2"/>
  <c r="A1209" i="2"/>
  <c r="A1210" i="2"/>
  <c r="A1211" i="2"/>
  <c r="A1212" i="2"/>
  <c r="A1213" i="2"/>
  <c r="A1214" i="2"/>
  <c r="A1215" i="2"/>
  <c r="A1216" i="2"/>
  <c r="A1217" i="2"/>
  <c r="A1218" i="2"/>
  <c r="A1219" i="2"/>
  <c r="A1220" i="2"/>
  <c r="A1221" i="2"/>
  <c r="A1222" i="2"/>
  <c r="A1223" i="2"/>
  <c r="A1224" i="2"/>
  <c r="A1225" i="2"/>
  <c r="A1226" i="2"/>
  <c r="A1227" i="2"/>
  <c r="A1228" i="2"/>
  <c r="A1229" i="2"/>
  <c r="A1230" i="2"/>
  <c r="A1231" i="2"/>
  <c r="A1232" i="2"/>
  <c r="A1233" i="2"/>
  <c r="A1234" i="2"/>
  <c r="A1235" i="2"/>
  <c r="A1236" i="2"/>
  <c r="A1237" i="2"/>
  <c r="A1238" i="2"/>
  <c r="A1239" i="2"/>
  <c r="A1240" i="2"/>
  <c r="A1241" i="2"/>
  <c r="A1242" i="2"/>
  <c r="A1243" i="2"/>
  <c r="A1244" i="2"/>
  <c r="A1245" i="2"/>
  <c r="A1246" i="2"/>
  <c r="A1247" i="2"/>
  <c r="A1248" i="2"/>
  <c r="A1249" i="2"/>
  <c r="A1250" i="2"/>
  <c r="A1251" i="2"/>
  <c r="A1252" i="2"/>
  <c r="A1253" i="2"/>
  <c r="A1254" i="2"/>
  <c r="A1255" i="2"/>
  <c r="A1256" i="2"/>
  <c r="A1257" i="2"/>
  <c r="A1258" i="2"/>
  <c r="A1259" i="2"/>
  <c r="A1260" i="2"/>
  <c r="A1261" i="2"/>
  <c r="A1262" i="2"/>
  <c r="A1263" i="2"/>
  <c r="A1264" i="2"/>
  <c r="A1265" i="2"/>
  <c r="A1266" i="2"/>
  <c r="A1267" i="2"/>
  <c r="A1268" i="2"/>
  <c r="A1269" i="2"/>
  <c r="A1270" i="2"/>
  <c r="A1271" i="2"/>
  <c r="A1272" i="2"/>
  <c r="A1273" i="2"/>
  <c r="A1274" i="2"/>
  <c r="A1275" i="2"/>
  <c r="A1276" i="2"/>
  <c r="A1277" i="2"/>
  <c r="A1278" i="2"/>
  <c r="A1279" i="2"/>
  <c r="A1280" i="2"/>
  <c r="A1281" i="2"/>
  <c r="A1282" i="2"/>
  <c r="A1283" i="2"/>
  <c r="A1284" i="2"/>
  <c r="A1285" i="2"/>
  <c r="A1286" i="2"/>
  <c r="A1287" i="2"/>
  <c r="A1288" i="2"/>
  <c r="A1289" i="2"/>
  <c r="A1290" i="2"/>
  <c r="A1291" i="2"/>
  <c r="A1292" i="2"/>
  <c r="A1293" i="2"/>
  <c r="A1294" i="2"/>
  <c r="A1295" i="2"/>
  <c r="A1296" i="2"/>
  <c r="A1297" i="2"/>
  <c r="A1298" i="2"/>
  <c r="A1299" i="2"/>
  <c r="A1300" i="2"/>
  <c r="A1301" i="2"/>
  <c r="A1302" i="2"/>
  <c r="A1303" i="2"/>
  <c r="A1304" i="2"/>
  <c r="A1305" i="2"/>
  <c r="A1306" i="2"/>
  <c r="A1307" i="2"/>
  <c r="A1308" i="2"/>
  <c r="A1309" i="2"/>
  <c r="A1310" i="2"/>
  <c r="A1311" i="2"/>
  <c r="A1312" i="2"/>
  <c r="A1313" i="2"/>
  <c r="A1314" i="2"/>
  <c r="A1315" i="2"/>
  <c r="A1316" i="2"/>
  <c r="A1317" i="2"/>
  <c r="A1318" i="2"/>
  <c r="A1319" i="2"/>
  <c r="A1320" i="2"/>
  <c r="A1321" i="2"/>
  <c r="A1322" i="2"/>
  <c r="A1323" i="2"/>
  <c r="A1324" i="2"/>
  <c r="A1325" i="2"/>
  <c r="A1326" i="2"/>
  <c r="A1327" i="2"/>
  <c r="A1328" i="2"/>
  <c r="A1329" i="2"/>
  <c r="A1330" i="2"/>
  <c r="A1331" i="2"/>
  <c r="A1332" i="2"/>
  <c r="A1333" i="2"/>
  <c r="A1334" i="2"/>
  <c r="A1335" i="2"/>
  <c r="A1336" i="2"/>
  <c r="A1337" i="2"/>
  <c r="A1338" i="2"/>
  <c r="A1339" i="2"/>
  <c r="A1340" i="2"/>
  <c r="A1341" i="2"/>
  <c r="A1342" i="2"/>
  <c r="A1343" i="2"/>
  <c r="A1344" i="2"/>
  <c r="A1345" i="2"/>
  <c r="A1346" i="2"/>
  <c r="A1347" i="2"/>
  <c r="A1348" i="2"/>
  <c r="A1349" i="2"/>
  <c r="A1350" i="2"/>
  <c r="A1351" i="2"/>
  <c r="A1352" i="2"/>
  <c r="A1353" i="2"/>
  <c r="A1354" i="2"/>
  <c r="A1355" i="2"/>
  <c r="A1356" i="2"/>
  <c r="A1357" i="2"/>
  <c r="A1358" i="2"/>
  <c r="A1359" i="2"/>
  <c r="A1360" i="2"/>
  <c r="A1361" i="2"/>
  <c r="A1362" i="2"/>
  <c r="A1363" i="2"/>
  <c r="A1364" i="2"/>
  <c r="A1365" i="2"/>
  <c r="A1366" i="2"/>
  <c r="A1367" i="2"/>
  <c r="A1368" i="2"/>
  <c r="A1369" i="2"/>
  <c r="A1370" i="2"/>
  <c r="A1371" i="2"/>
  <c r="A1372" i="2"/>
  <c r="A1373" i="2"/>
  <c r="A1374" i="2"/>
  <c r="A1375" i="2"/>
  <c r="A1376" i="2"/>
  <c r="A1377" i="2"/>
  <c r="A1378" i="2"/>
  <c r="A1379" i="2"/>
  <c r="A1380" i="2"/>
  <c r="A1381" i="2"/>
  <c r="A1382" i="2"/>
  <c r="A1383" i="2"/>
  <c r="A1384" i="2"/>
  <c r="A1385" i="2"/>
  <c r="A1386" i="2"/>
  <c r="A1387" i="2"/>
  <c r="A1388" i="2"/>
  <c r="A1389" i="2"/>
  <c r="A1390" i="2"/>
  <c r="A1391" i="2"/>
  <c r="A1392" i="2"/>
  <c r="A1393" i="2"/>
  <c r="A1394" i="2"/>
  <c r="A1395" i="2"/>
  <c r="A1396" i="2"/>
  <c r="A1397" i="2"/>
  <c r="A1398" i="2"/>
  <c r="A1399" i="2"/>
  <c r="A1400" i="2"/>
  <c r="A1401" i="2"/>
  <c r="A1402" i="2"/>
  <c r="A1403" i="2"/>
  <c r="A1404" i="2"/>
  <c r="A1405" i="2"/>
  <c r="A1406" i="2"/>
  <c r="A1407" i="2"/>
  <c r="A1408" i="2"/>
  <c r="A1409" i="2"/>
  <c r="A1410" i="2"/>
  <c r="A1411" i="2"/>
  <c r="A1412" i="2"/>
  <c r="A1413" i="2"/>
  <c r="A1414" i="2"/>
  <c r="A1415" i="2"/>
  <c r="A1416" i="2"/>
  <c r="A1417" i="2"/>
  <c r="A1418" i="2"/>
  <c r="A1419" i="2"/>
  <c r="A1420" i="2"/>
  <c r="A1421" i="2"/>
  <c r="A1422" i="2"/>
  <c r="A1423" i="2"/>
  <c r="A1424" i="2"/>
  <c r="A1425" i="2"/>
  <c r="A1426" i="2"/>
  <c r="A1427" i="2"/>
  <c r="A1428" i="2"/>
  <c r="A1429" i="2"/>
  <c r="A1430" i="2"/>
  <c r="A1431" i="2"/>
  <c r="A1432" i="2"/>
  <c r="A1433" i="2"/>
  <c r="A1434" i="2"/>
  <c r="A1435" i="2"/>
  <c r="A1436" i="2"/>
  <c r="A1437" i="2"/>
  <c r="A1438" i="2"/>
  <c r="A1439" i="2"/>
  <c r="A1440" i="2"/>
  <c r="A1441" i="2"/>
  <c r="A1442" i="2"/>
  <c r="A1443" i="2"/>
  <c r="A1444" i="2"/>
  <c r="A1445" i="2"/>
  <c r="A1446" i="2"/>
  <c r="A1447" i="2"/>
  <c r="A1448" i="2"/>
  <c r="A1449" i="2"/>
  <c r="A1450" i="2"/>
  <c r="A1451" i="2"/>
  <c r="A1452" i="2"/>
  <c r="A1453" i="2"/>
  <c r="A1454" i="2"/>
  <c r="A1455" i="2"/>
  <c r="A1456" i="2"/>
  <c r="A1457" i="2"/>
  <c r="A1458" i="2"/>
  <c r="A1459" i="2"/>
  <c r="A1460" i="2"/>
  <c r="A1461" i="2"/>
  <c r="A1462" i="2"/>
  <c r="A1463" i="2"/>
  <c r="A1464" i="2"/>
  <c r="A1465" i="2"/>
  <c r="A1466" i="2"/>
  <c r="A1467" i="2"/>
  <c r="A1468" i="2"/>
  <c r="A1469" i="2"/>
  <c r="A1470" i="2"/>
  <c r="A1471" i="2"/>
  <c r="A1472" i="2"/>
  <c r="A1473" i="2"/>
  <c r="A1474" i="2"/>
  <c r="A1475" i="2"/>
  <c r="A1476" i="2"/>
  <c r="A1477" i="2"/>
  <c r="A1478" i="2"/>
  <c r="A1479" i="2"/>
  <c r="A1480" i="2"/>
  <c r="A1481" i="2"/>
  <c r="A1482" i="2"/>
  <c r="A1483" i="2"/>
  <c r="A1484" i="2"/>
  <c r="A1485" i="2"/>
  <c r="A1486" i="2"/>
  <c r="A1487" i="2"/>
  <c r="A1488" i="2"/>
  <c r="A1489" i="2"/>
  <c r="A1490" i="2"/>
  <c r="A1491" i="2"/>
  <c r="A1492" i="2"/>
  <c r="A1493" i="2"/>
  <c r="A1494" i="2"/>
  <c r="A1495" i="2"/>
  <c r="A1496" i="2"/>
  <c r="A1497" i="2"/>
  <c r="A1498" i="2"/>
  <c r="A1499" i="2"/>
  <c r="A1500" i="2"/>
  <c r="A1501" i="2"/>
  <c r="A1502" i="2"/>
  <c r="A1503" i="2"/>
  <c r="A1504" i="2"/>
  <c r="A1505" i="2"/>
  <c r="A1506" i="2"/>
  <c r="A1507" i="2"/>
  <c r="A1508" i="2"/>
  <c r="A1509" i="2"/>
  <c r="A1510" i="2"/>
  <c r="A1511" i="2"/>
  <c r="A1512" i="2"/>
  <c r="A1513" i="2"/>
  <c r="A1514" i="2"/>
  <c r="A1515" i="2"/>
  <c r="A1516" i="2"/>
  <c r="A1517" i="2"/>
  <c r="A1518" i="2"/>
  <c r="A1519" i="2"/>
  <c r="A1520" i="2"/>
  <c r="A1521" i="2"/>
  <c r="A1522" i="2"/>
  <c r="A1523" i="2"/>
  <c r="A1524" i="2"/>
  <c r="A1525" i="2"/>
  <c r="A1526" i="2"/>
  <c r="A1527" i="2"/>
  <c r="A1528" i="2"/>
  <c r="A1529" i="2"/>
  <c r="A1530" i="2"/>
  <c r="A1531" i="2"/>
  <c r="A1532" i="2"/>
  <c r="A1533" i="2"/>
  <c r="A1534" i="2"/>
  <c r="A1535" i="2"/>
  <c r="A1536" i="2"/>
  <c r="A1537" i="2"/>
  <c r="A1538" i="2"/>
  <c r="A1539" i="2"/>
  <c r="A1540" i="2"/>
  <c r="A1541" i="2"/>
  <c r="A1542" i="2"/>
  <c r="A1543" i="2"/>
  <c r="A1544" i="2"/>
  <c r="A1545" i="2"/>
  <c r="A1546" i="2"/>
  <c r="A1547" i="2"/>
  <c r="A1548" i="2"/>
  <c r="A1549" i="2"/>
  <c r="A1550" i="2"/>
  <c r="A1551" i="2"/>
  <c r="A1552" i="2"/>
  <c r="A1553" i="2"/>
  <c r="A1554" i="2"/>
  <c r="A1555" i="2"/>
  <c r="A1556" i="2"/>
  <c r="A1557" i="2"/>
  <c r="A1558" i="2"/>
  <c r="A1559" i="2"/>
  <c r="A1560" i="2"/>
  <c r="A1561" i="2"/>
  <c r="A1562" i="2"/>
  <c r="A1563" i="2"/>
  <c r="A1564" i="2"/>
  <c r="A1565" i="2"/>
  <c r="A1566" i="2"/>
  <c r="A1567" i="2"/>
  <c r="A1568" i="2"/>
  <c r="A1569" i="2"/>
  <c r="A1570" i="2"/>
  <c r="A1571" i="2"/>
  <c r="A1572" i="2"/>
  <c r="A1573" i="2"/>
  <c r="A1574" i="2"/>
  <c r="A1575" i="2"/>
  <c r="A1576" i="2"/>
  <c r="A1577" i="2"/>
  <c r="A1578" i="2"/>
  <c r="A1579" i="2"/>
  <c r="A1580" i="2"/>
  <c r="A1581" i="2"/>
  <c r="A1582" i="2"/>
  <c r="A1583" i="2"/>
  <c r="A1584" i="2"/>
  <c r="A1585" i="2"/>
  <c r="A1586" i="2"/>
  <c r="A1587" i="2"/>
  <c r="A1588" i="2"/>
  <c r="A1589" i="2"/>
  <c r="A1590" i="2"/>
  <c r="A1591" i="2"/>
  <c r="A1592" i="2"/>
  <c r="A1593" i="2"/>
  <c r="A1594" i="2"/>
  <c r="A1595" i="2"/>
  <c r="A1596" i="2"/>
  <c r="A1597" i="2"/>
  <c r="A1598" i="2"/>
  <c r="A1599" i="2"/>
  <c r="A1600" i="2"/>
  <c r="A1601" i="2"/>
  <c r="A1602" i="2"/>
  <c r="A1603" i="2"/>
  <c r="A1604" i="2"/>
  <c r="A1605" i="2"/>
  <c r="A1606" i="2"/>
  <c r="A1607" i="2"/>
  <c r="A1608" i="2"/>
  <c r="A1609" i="2"/>
  <c r="A1610" i="2"/>
  <c r="A1611" i="2"/>
  <c r="A1612" i="2"/>
  <c r="A1613" i="2"/>
  <c r="A1614" i="2"/>
  <c r="A1615" i="2"/>
  <c r="A1616" i="2"/>
  <c r="A1617" i="2"/>
  <c r="A1618" i="2"/>
  <c r="A1619" i="2"/>
  <c r="A1620" i="2"/>
  <c r="A1621" i="2"/>
  <c r="A1622" i="2"/>
  <c r="A1623" i="2"/>
  <c r="A1624" i="2"/>
  <c r="A1625" i="2"/>
  <c r="A1626" i="2"/>
  <c r="A1627" i="2"/>
  <c r="A1628" i="2"/>
  <c r="A1629" i="2"/>
  <c r="A1630" i="2"/>
  <c r="A1631" i="2"/>
  <c r="A1632" i="2"/>
  <c r="A1633" i="2"/>
  <c r="A1634" i="2"/>
  <c r="A1635" i="2"/>
  <c r="A1636" i="2"/>
  <c r="A1637" i="2"/>
  <c r="A1638" i="2"/>
  <c r="A1639" i="2"/>
  <c r="A1640" i="2"/>
  <c r="A1641" i="2"/>
  <c r="A1642" i="2"/>
  <c r="A1643" i="2"/>
  <c r="A1644" i="2"/>
  <c r="A1645" i="2"/>
  <c r="A1646" i="2"/>
  <c r="A1647" i="2"/>
  <c r="A1648" i="2"/>
  <c r="A1649" i="2"/>
  <c r="A1650" i="2"/>
  <c r="A1651" i="2"/>
  <c r="A1652" i="2"/>
  <c r="A1653" i="2"/>
  <c r="A1654" i="2"/>
  <c r="A1655" i="2"/>
  <c r="A1656" i="2"/>
  <c r="A1657" i="2"/>
  <c r="A1658" i="2"/>
  <c r="A1659" i="2"/>
  <c r="A1660" i="2"/>
  <c r="A1661" i="2"/>
  <c r="A1662" i="2"/>
  <c r="A1663" i="2"/>
  <c r="A1664" i="2"/>
  <c r="A1665" i="2"/>
  <c r="A1666" i="2"/>
  <c r="A1667" i="2"/>
  <c r="A1668" i="2"/>
  <c r="A1669" i="2"/>
  <c r="A1670" i="2"/>
  <c r="A1671" i="2"/>
  <c r="A1672" i="2"/>
  <c r="A1673" i="2"/>
  <c r="A1674" i="2"/>
  <c r="A1675" i="2"/>
  <c r="A1676" i="2"/>
  <c r="A1677" i="2"/>
  <c r="A1678" i="2"/>
  <c r="A1679" i="2"/>
  <c r="A1680" i="2"/>
  <c r="A1681" i="2"/>
  <c r="A1682" i="2"/>
  <c r="A1683" i="2"/>
  <c r="A1684" i="2"/>
  <c r="A1685" i="2"/>
  <c r="A1686" i="2"/>
  <c r="A1687" i="2"/>
  <c r="A1688" i="2"/>
  <c r="A1689" i="2"/>
  <c r="A1690" i="2"/>
  <c r="A1691" i="2"/>
  <c r="A1692" i="2"/>
  <c r="A1693" i="2"/>
  <c r="A1694" i="2"/>
  <c r="A1695" i="2"/>
  <c r="A1696" i="2"/>
  <c r="A1697" i="2"/>
  <c r="A1698" i="2"/>
  <c r="A1699" i="2"/>
  <c r="A1700" i="2"/>
  <c r="A1701" i="2"/>
  <c r="A1702" i="2"/>
  <c r="A1703" i="2"/>
  <c r="A1704" i="2"/>
  <c r="A1705" i="2"/>
  <c r="A1706" i="2"/>
  <c r="A1707" i="2"/>
  <c r="A1708" i="2"/>
  <c r="A1709" i="2"/>
  <c r="A1710" i="2"/>
  <c r="A1711" i="2"/>
  <c r="A1712" i="2"/>
  <c r="A1713" i="2"/>
  <c r="A1714" i="2"/>
  <c r="A1715" i="2"/>
  <c r="A1716" i="2"/>
  <c r="A1717" i="2"/>
  <c r="A1718" i="2"/>
  <c r="A1719" i="2"/>
  <c r="A1720" i="2"/>
  <c r="A1721" i="2"/>
  <c r="A1722" i="2"/>
  <c r="A1723" i="2"/>
  <c r="A1724" i="2"/>
  <c r="A1725" i="2"/>
  <c r="A1726" i="2"/>
  <c r="A1727" i="2"/>
  <c r="A1728" i="2"/>
  <c r="A1729" i="2"/>
  <c r="A1730" i="2"/>
  <c r="A1731" i="2"/>
  <c r="A1732" i="2"/>
  <c r="A1733" i="2"/>
  <c r="A1734" i="2"/>
  <c r="A1735" i="2"/>
  <c r="A1736" i="2"/>
  <c r="A1737" i="2"/>
  <c r="A1738" i="2"/>
  <c r="A1739" i="2"/>
  <c r="A1740" i="2"/>
  <c r="A1741" i="2"/>
  <c r="A1742" i="2"/>
  <c r="A1743" i="2"/>
  <c r="A1744" i="2"/>
  <c r="A1745" i="2"/>
  <c r="A1746" i="2"/>
  <c r="A1747" i="2"/>
  <c r="A1748" i="2"/>
  <c r="A1749" i="2"/>
  <c r="A1750" i="2"/>
  <c r="A1751" i="2"/>
  <c r="A1752" i="2"/>
  <c r="A1753" i="2"/>
  <c r="A1754" i="2"/>
  <c r="A1755" i="2"/>
  <c r="A1756" i="2"/>
  <c r="A1757" i="2"/>
  <c r="A1758" i="2"/>
  <c r="A1759" i="2"/>
  <c r="A1760" i="2"/>
  <c r="A1761" i="2"/>
  <c r="A1762" i="2"/>
  <c r="A1763" i="2"/>
  <c r="A1764" i="2"/>
  <c r="A1765" i="2"/>
  <c r="A1766" i="2"/>
  <c r="A1767" i="2"/>
  <c r="A1768" i="2"/>
  <c r="A1769" i="2"/>
  <c r="A1770" i="2"/>
  <c r="A1771" i="2"/>
  <c r="A1772" i="2"/>
  <c r="A1773" i="2"/>
  <c r="A1774" i="2"/>
  <c r="A1775" i="2"/>
  <c r="A1776" i="2"/>
  <c r="A1777" i="2"/>
  <c r="A1778" i="2"/>
  <c r="A1779" i="2"/>
  <c r="A1780" i="2"/>
  <c r="A1781" i="2"/>
  <c r="A1782" i="2"/>
  <c r="A1783" i="2"/>
  <c r="A1784" i="2"/>
  <c r="A1785" i="2"/>
  <c r="A1786" i="2"/>
  <c r="A1787" i="2"/>
  <c r="A1788" i="2"/>
  <c r="A1789" i="2"/>
  <c r="A1790" i="2"/>
  <c r="A1791" i="2"/>
  <c r="A1792" i="2"/>
  <c r="A1793" i="2"/>
  <c r="A1794" i="2"/>
  <c r="A1795" i="2"/>
  <c r="A1796" i="2"/>
  <c r="A1797" i="2"/>
  <c r="A1798" i="2"/>
  <c r="A1799" i="2"/>
  <c r="A1800" i="2"/>
  <c r="A1801" i="2"/>
  <c r="A1802" i="2"/>
  <c r="A1803" i="2"/>
  <c r="A1804" i="2"/>
  <c r="A1805" i="2"/>
  <c r="A1806" i="2"/>
  <c r="A1807" i="2"/>
  <c r="A1808" i="2"/>
  <c r="A1809" i="2"/>
  <c r="A1810" i="2"/>
  <c r="A1811" i="2"/>
  <c r="A1812" i="2"/>
  <c r="A1813" i="2"/>
  <c r="A1814" i="2"/>
  <c r="A1815" i="2"/>
  <c r="A1816" i="2"/>
  <c r="A1817" i="2"/>
  <c r="A1818" i="2"/>
  <c r="A1819" i="2"/>
  <c r="A1820" i="2"/>
  <c r="A1821" i="2"/>
  <c r="A1822" i="2"/>
  <c r="A1823" i="2"/>
  <c r="A1824" i="2"/>
  <c r="A1825" i="2"/>
  <c r="A1826" i="2"/>
  <c r="A1827" i="2"/>
  <c r="A1828" i="2"/>
  <c r="A1829" i="2"/>
  <c r="A1830" i="2"/>
  <c r="A1831" i="2"/>
  <c r="A1832" i="2"/>
  <c r="A1833" i="2"/>
  <c r="A1834" i="2"/>
  <c r="A1835" i="2"/>
  <c r="A1836" i="2"/>
  <c r="A1837" i="2"/>
  <c r="A1838" i="2"/>
  <c r="A1839" i="2"/>
  <c r="A1840" i="2"/>
  <c r="A1841" i="2"/>
  <c r="A1842" i="2"/>
  <c r="A1843" i="2"/>
  <c r="A1844" i="2"/>
  <c r="A1845" i="2"/>
  <c r="A1846" i="2"/>
  <c r="A1847" i="2"/>
  <c r="A1848" i="2"/>
  <c r="A1849" i="2"/>
  <c r="A1850" i="2"/>
  <c r="A1851" i="2"/>
  <c r="A1852" i="2"/>
  <c r="A1853" i="2"/>
  <c r="A1854" i="2"/>
  <c r="A1855" i="2"/>
  <c r="A1856" i="2"/>
  <c r="A1857" i="2"/>
  <c r="A1858" i="2"/>
  <c r="A1859" i="2"/>
  <c r="A1860" i="2"/>
  <c r="A1861" i="2"/>
  <c r="A1862" i="2"/>
  <c r="A1863" i="2"/>
  <c r="A1864" i="2"/>
  <c r="A1865" i="2"/>
  <c r="A1866" i="2"/>
  <c r="A1867" i="2"/>
  <c r="A1868" i="2"/>
  <c r="A1869" i="2"/>
  <c r="A1870" i="2"/>
  <c r="A1871" i="2"/>
  <c r="A1872" i="2"/>
  <c r="A1873" i="2"/>
  <c r="A1874" i="2"/>
  <c r="A1875" i="2"/>
  <c r="A1876" i="2"/>
  <c r="A1877" i="2"/>
  <c r="A1878" i="2"/>
  <c r="A1879" i="2"/>
  <c r="A1880" i="2"/>
  <c r="A1881" i="2"/>
  <c r="A1882" i="2"/>
  <c r="A1883" i="2"/>
  <c r="A1884" i="2"/>
  <c r="A1885" i="2"/>
  <c r="A1886" i="2"/>
  <c r="A1887" i="2"/>
  <c r="A1888" i="2"/>
  <c r="A1889" i="2"/>
  <c r="A1890" i="2"/>
  <c r="A1891" i="2"/>
  <c r="A1892" i="2"/>
  <c r="A1893" i="2"/>
  <c r="A1894" i="2"/>
  <c r="A1895" i="2"/>
  <c r="A1896" i="2"/>
  <c r="A1897" i="2"/>
  <c r="A1898" i="2"/>
  <c r="A1899" i="2"/>
  <c r="A1900" i="2"/>
  <c r="A1901" i="2"/>
  <c r="A1902" i="2"/>
  <c r="A1903" i="2"/>
  <c r="A1904" i="2"/>
  <c r="A1905" i="2"/>
  <c r="A1906" i="2"/>
  <c r="A1907" i="2"/>
  <c r="A1908" i="2"/>
  <c r="A1909" i="2"/>
  <c r="A1910" i="2"/>
  <c r="A1911" i="2"/>
  <c r="A1912" i="2"/>
  <c r="A1913" i="2"/>
  <c r="A1914" i="2"/>
  <c r="A1915" i="2"/>
  <c r="A1916" i="2"/>
  <c r="A1917" i="2"/>
  <c r="A1918" i="2"/>
  <c r="A1919" i="2"/>
  <c r="A1920" i="2"/>
  <c r="A1921" i="2"/>
  <c r="A1922" i="2"/>
  <c r="A1923" i="2"/>
  <c r="A1924" i="2"/>
  <c r="A1925" i="2"/>
  <c r="A1926" i="2"/>
  <c r="A1927" i="2"/>
  <c r="A1928" i="2"/>
  <c r="A1929" i="2"/>
  <c r="A1930" i="2"/>
  <c r="A1931" i="2"/>
  <c r="A1932" i="2"/>
  <c r="A1933" i="2"/>
  <c r="A1934" i="2"/>
  <c r="A1935" i="2"/>
  <c r="A1936" i="2"/>
  <c r="A1937" i="2"/>
  <c r="A1938" i="2"/>
  <c r="A1939" i="2"/>
  <c r="A1940" i="2"/>
  <c r="A1941" i="2"/>
  <c r="A1942" i="2"/>
  <c r="A1943" i="2"/>
  <c r="A1944" i="2"/>
  <c r="A1945" i="2"/>
  <c r="A1946" i="2"/>
  <c r="A1947" i="2"/>
  <c r="A1948" i="2"/>
  <c r="A1949" i="2"/>
  <c r="A1950" i="2"/>
  <c r="A1951" i="2"/>
  <c r="A1952" i="2"/>
  <c r="A1953" i="2"/>
  <c r="A1954" i="2"/>
  <c r="A1955" i="2"/>
  <c r="A1956" i="2"/>
  <c r="A1957" i="2"/>
  <c r="A1958" i="2"/>
  <c r="A1959" i="2"/>
  <c r="A1960" i="2"/>
  <c r="A1961" i="2"/>
  <c r="A1962" i="2"/>
  <c r="A1963" i="2"/>
  <c r="A1964" i="2"/>
  <c r="A1965" i="2"/>
  <c r="A1966" i="2"/>
  <c r="A1967" i="2"/>
  <c r="A1968" i="2"/>
  <c r="A1969" i="2"/>
  <c r="A1970" i="2"/>
  <c r="A1971" i="2"/>
  <c r="A1972" i="2"/>
  <c r="A1973" i="2"/>
  <c r="A1974" i="2"/>
  <c r="A1975" i="2"/>
  <c r="A1976" i="2"/>
  <c r="A1977" i="2"/>
  <c r="A1978" i="2"/>
  <c r="A1979" i="2"/>
  <c r="A1980" i="2"/>
  <c r="A1981" i="2"/>
  <c r="A1982" i="2"/>
  <c r="A1983" i="2"/>
  <c r="A1984" i="2"/>
  <c r="A1985" i="2"/>
  <c r="A1986" i="2"/>
  <c r="A1987" i="2"/>
  <c r="A1988" i="2"/>
  <c r="A1989" i="2"/>
  <c r="A1990" i="2"/>
  <c r="A1991" i="2"/>
  <c r="A1992" i="2"/>
  <c r="A1993" i="2"/>
  <c r="A1994" i="2"/>
  <c r="A1995" i="2"/>
  <c r="A1996" i="2"/>
  <c r="A1997" i="2"/>
  <c r="A1998" i="2"/>
  <c r="A1999" i="2"/>
  <c r="A2000" i="2"/>
  <c r="A2001" i="2"/>
  <c r="A2002" i="2"/>
  <c r="A2003" i="2"/>
  <c r="A2004" i="2"/>
  <c r="A2005" i="2"/>
  <c r="A2006" i="2"/>
  <c r="A2007" i="2"/>
  <c r="A2008" i="2"/>
  <c r="A2009" i="2"/>
  <c r="A2010" i="2"/>
  <c r="A2011" i="2"/>
  <c r="A2012" i="2"/>
  <c r="A2013" i="2"/>
  <c r="A2014" i="2"/>
  <c r="A2015" i="2"/>
  <c r="A2016" i="2"/>
  <c r="A2017" i="2"/>
  <c r="A2018" i="2"/>
  <c r="A2019" i="2"/>
  <c r="A2020" i="2"/>
  <c r="A2021" i="2"/>
  <c r="A2022" i="2"/>
  <c r="A2023" i="2"/>
  <c r="A2024" i="2"/>
  <c r="A2025" i="2"/>
  <c r="A2026" i="2"/>
  <c r="A2027" i="2"/>
  <c r="A2028" i="2"/>
  <c r="A2029" i="2"/>
  <c r="A2030" i="2"/>
  <c r="A2031" i="2"/>
  <c r="A2032" i="2"/>
  <c r="A2033" i="2"/>
  <c r="A2034" i="2"/>
  <c r="A2035" i="2"/>
  <c r="A2036" i="2"/>
  <c r="A2037" i="2"/>
  <c r="A2038" i="2"/>
  <c r="A2039" i="2"/>
  <c r="A2040" i="2"/>
  <c r="A2041" i="2"/>
  <c r="A2042" i="2"/>
  <c r="A2043" i="2"/>
  <c r="A2044" i="2"/>
  <c r="A2045" i="2"/>
  <c r="A2046" i="2"/>
  <c r="A2047" i="2"/>
  <c r="A2048" i="2"/>
  <c r="A2049" i="2"/>
  <c r="A2050" i="2"/>
  <c r="A2051" i="2"/>
  <c r="A2052" i="2"/>
  <c r="A2053" i="2"/>
  <c r="A2054" i="2"/>
  <c r="A2055" i="2"/>
  <c r="A2056" i="2"/>
  <c r="A2057" i="2"/>
  <c r="A2058" i="2"/>
  <c r="A2059" i="2"/>
  <c r="A2060" i="2"/>
  <c r="A2061" i="2"/>
  <c r="A2062" i="2"/>
  <c r="A2063" i="2"/>
  <c r="A2064" i="2"/>
  <c r="A2065" i="2"/>
  <c r="A2066" i="2"/>
  <c r="A2067" i="2"/>
  <c r="A2068" i="2"/>
  <c r="A2069" i="2"/>
  <c r="A2070" i="2"/>
  <c r="A2071" i="2"/>
  <c r="A2072" i="2"/>
  <c r="A2073" i="2"/>
  <c r="A2074" i="2"/>
  <c r="A2075" i="2"/>
  <c r="A2076" i="2"/>
  <c r="A2077" i="2"/>
  <c r="A2078" i="2"/>
  <c r="A2079" i="2"/>
  <c r="A2080" i="2"/>
  <c r="A2081" i="2"/>
  <c r="A2082" i="2"/>
  <c r="A2083" i="2"/>
  <c r="A2084" i="2"/>
  <c r="A2085" i="2"/>
  <c r="A2086" i="2"/>
  <c r="A2087" i="2"/>
  <c r="A2088" i="2"/>
  <c r="A2089" i="2"/>
  <c r="A2090" i="2"/>
  <c r="A2091" i="2"/>
  <c r="A2092" i="2"/>
  <c r="A2093" i="2"/>
  <c r="A2094" i="2"/>
  <c r="A2095" i="2"/>
  <c r="A2096" i="2"/>
  <c r="A2097" i="2"/>
  <c r="A2098" i="2"/>
  <c r="A2099" i="2"/>
  <c r="A2100" i="2"/>
  <c r="A2101" i="2"/>
  <c r="A2102" i="2"/>
  <c r="A2103" i="2"/>
  <c r="A2104" i="2"/>
  <c r="A2105" i="2"/>
  <c r="A2106" i="2"/>
  <c r="A2107" i="2"/>
  <c r="A2108" i="2"/>
  <c r="A2109" i="2"/>
  <c r="A2110" i="2"/>
  <c r="A2111" i="2"/>
  <c r="A2112" i="2"/>
  <c r="A2113" i="2"/>
  <c r="A2114" i="2"/>
  <c r="A2115" i="2"/>
  <c r="A2116" i="2"/>
  <c r="A2117" i="2"/>
  <c r="A2118" i="2"/>
  <c r="A2119" i="2"/>
  <c r="A2120" i="2"/>
  <c r="A2121" i="2"/>
  <c r="A2122" i="2"/>
  <c r="A2123" i="2"/>
  <c r="A2124" i="2"/>
  <c r="A2125" i="2"/>
  <c r="A2126" i="2"/>
  <c r="A2127" i="2"/>
  <c r="A2128" i="2"/>
  <c r="A2129" i="2"/>
  <c r="A2130" i="2"/>
  <c r="A2131" i="2"/>
  <c r="A2132" i="2"/>
  <c r="A2133" i="2"/>
  <c r="A2134" i="2"/>
  <c r="A2135" i="2"/>
  <c r="A2136" i="2"/>
  <c r="A2137" i="2"/>
  <c r="A2138" i="2"/>
  <c r="A2139" i="2"/>
  <c r="A2140" i="2"/>
  <c r="A2141" i="2"/>
  <c r="A2142" i="2"/>
  <c r="A2143" i="2"/>
  <c r="A2144" i="2"/>
  <c r="A2145" i="2"/>
  <c r="A2146" i="2"/>
  <c r="A2147" i="2"/>
  <c r="A2148" i="2"/>
  <c r="A2149" i="2"/>
  <c r="A2150" i="2"/>
  <c r="A2151" i="2"/>
  <c r="A2152" i="2"/>
  <c r="A2153" i="2"/>
  <c r="A2154" i="2"/>
  <c r="A2155" i="2"/>
  <c r="A2156" i="2"/>
  <c r="A2157" i="2"/>
  <c r="A2158" i="2"/>
  <c r="A2159" i="2"/>
  <c r="A2160" i="2"/>
  <c r="A2161" i="2"/>
  <c r="A2162" i="2"/>
  <c r="A2163" i="2"/>
  <c r="A2164" i="2"/>
  <c r="A2165" i="2"/>
  <c r="A2166" i="2"/>
  <c r="A2167" i="2"/>
  <c r="A2168" i="2"/>
  <c r="A2169" i="2"/>
  <c r="A2170" i="2"/>
  <c r="A2171" i="2"/>
  <c r="A2172" i="2"/>
  <c r="A2173" i="2"/>
  <c r="A2174" i="2"/>
  <c r="A2175" i="2"/>
  <c r="A2176" i="2"/>
  <c r="A2177" i="2"/>
  <c r="A2178" i="2"/>
  <c r="A2179" i="2"/>
  <c r="A2180" i="2"/>
  <c r="A2181" i="2"/>
  <c r="A2182" i="2"/>
  <c r="A2183" i="2"/>
  <c r="A2184" i="2"/>
  <c r="A2185" i="2"/>
  <c r="A2186" i="2"/>
  <c r="A2187" i="2"/>
  <c r="A2188" i="2"/>
  <c r="A2189" i="2"/>
  <c r="A2190" i="2"/>
  <c r="A2191" i="2"/>
  <c r="A2192" i="2"/>
  <c r="A2193" i="2"/>
  <c r="A2194" i="2"/>
  <c r="A2195" i="2"/>
  <c r="A2196" i="2"/>
  <c r="A2197" i="2"/>
  <c r="A2198" i="2"/>
  <c r="A2199" i="2"/>
  <c r="A2200" i="2"/>
  <c r="A2201" i="2"/>
  <c r="A2202" i="2"/>
  <c r="A2203" i="2"/>
  <c r="A2204" i="2"/>
  <c r="A2205" i="2"/>
  <c r="A2206" i="2"/>
  <c r="A2207" i="2"/>
  <c r="A2208" i="2"/>
  <c r="A2209" i="2"/>
  <c r="A2210" i="2"/>
  <c r="A2211" i="2"/>
  <c r="A2212" i="2"/>
  <c r="A2213" i="2"/>
  <c r="A2214" i="2"/>
  <c r="A2215" i="2"/>
  <c r="A2216" i="2"/>
  <c r="A2217" i="2"/>
  <c r="A2218" i="2"/>
  <c r="A2219" i="2"/>
  <c r="A2220" i="2"/>
  <c r="A2221" i="2"/>
  <c r="A2222" i="2"/>
  <c r="A2223" i="2"/>
  <c r="A2224" i="2"/>
  <c r="A2225" i="2"/>
  <c r="A2226" i="2"/>
  <c r="A2227" i="2"/>
  <c r="A2228" i="2"/>
  <c r="A2229" i="2"/>
  <c r="A2230" i="2"/>
  <c r="A2231" i="2"/>
  <c r="A2232" i="2"/>
  <c r="A2233" i="2"/>
  <c r="A2234" i="2"/>
  <c r="A2235" i="2"/>
  <c r="A2236" i="2"/>
  <c r="A2237" i="2"/>
  <c r="A2238" i="2"/>
  <c r="A2239" i="2"/>
  <c r="A2240" i="2"/>
  <c r="A2241" i="2"/>
  <c r="A2242" i="2"/>
  <c r="A2243" i="2"/>
  <c r="A2244" i="2"/>
  <c r="A2245" i="2"/>
  <c r="A2246" i="2"/>
  <c r="A2247" i="2"/>
  <c r="A2248" i="2"/>
  <c r="A2249" i="2"/>
  <c r="A2250" i="2"/>
  <c r="A2251" i="2"/>
  <c r="A2252" i="2"/>
  <c r="A2253" i="2"/>
  <c r="A2254" i="2"/>
  <c r="A2255" i="2"/>
  <c r="A2256" i="2"/>
  <c r="A2257" i="2"/>
  <c r="A2258" i="2"/>
  <c r="A2259" i="2"/>
  <c r="A2260" i="2"/>
  <c r="A2261" i="2"/>
  <c r="A2262" i="2"/>
  <c r="A2263" i="2"/>
  <c r="A2264" i="2"/>
  <c r="A2265" i="2"/>
  <c r="A2266" i="2"/>
  <c r="A2267" i="2"/>
  <c r="A2268" i="2"/>
  <c r="A2269" i="2"/>
  <c r="A2270" i="2"/>
  <c r="A2271" i="2"/>
  <c r="A2272" i="2"/>
  <c r="A2273" i="2"/>
  <c r="A2274" i="2"/>
  <c r="A2275" i="2"/>
  <c r="A2276" i="2"/>
  <c r="A2277" i="2"/>
  <c r="A2278" i="2"/>
  <c r="A2279" i="2"/>
  <c r="A2280" i="2"/>
  <c r="A2281" i="2"/>
  <c r="A2282" i="2"/>
  <c r="A2283" i="2"/>
  <c r="A2284" i="2"/>
  <c r="A2285" i="2"/>
  <c r="A2286" i="2"/>
  <c r="A2287" i="2"/>
  <c r="A2288" i="2"/>
  <c r="A2289" i="2"/>
  <c r="A2290" i="2"/>
  <c r="A2291" i="2"/>
  <c r="A2292" i="2"/>
  <c r="A2293" i="2"/>
  <c r="A2294" i="2"/>
  <c r="A2295" i="2"/>
  <c r="A2296" i="2"/>
  <c r="A2297" i="2"/>
  <c r="A2298" i="2"/>
  <c r="A2299" i="2"/>
  <c r="A2300" i="2"/>
  <c r="A2301" i="2"/>
  <c r="A2302" i="2"/>
  <c r="A2303" i="2"/>
  <c r="A2304" i="2"/>
  <c r="A2305" i="2"/>
  <c r="A2306" i="2"/>
  <c r="A2307" i="2"/>
  <c r="A2308" i="2"/>
  <c r="A2309" i="2"/>
  <c r="A2310" i="2"/>
  <c r="A2311" i="2"/>
  <c r="A2312" i="2"/>
  <c r="A2313" i="2"/>
  <c r="A2314" i="2"/>
  <c r="A2315" i="2"/>
  <c r="A2316" i="2"/>
  <c r="A2317" i="2"/>
  <c r="A2318" i="2"/>
  <c r="A2319" i="2"/>
  <c r="A2320" i="2"/>
  <c r="A2321" i="2"/>
  <c r="A2322" i="2"/>
  <c r="A2323" i="2"/>
  <c r="A2324" i="2"/>
  <c r="A2325" i="2"/>
  <c r="A2326" i="2"/>
  <c r="A2327" i="2"/>
  <c r="A2328" i="2"/>
  <c r="A2329" i="2"/>
  <c r="A2330" i="2"/>
  <c r="A2331" i="2"/>
  <c r="A2332" i="2"/>
  <c r="A2333" i="2"/>
  <c r="A2334" i="2"/>
  <c r="A2335" i="2"/>
  <c r="A2336" i="2"/>
  <c r="A2337" i="2"/>
  <c r="A2338" i="2"/>
  <c r="A2339" i="2"/>
  <c r="A2340" i="2"/>
  <c r="A2341" i="2"/>
  <c r="A2342" i="2"/>
  <c r="A2343" i="2"/>
  <c r="A2344" i="2"/>
  <c r="A2345" i="2"/>
  <c r="A2346" i="2"/>
  <c r="A2347" i="2"/>
  <c r="A2348" i="2"/>
  <c r="A2349" i="2"/>
  <c r="A2350" i="2"/>
  <c r="A2351" i="2"/>
  <c r="A2352" i="2"/>
  <c r="A2353" i="2"/>
  <c r="A2354" i="2"/>
  <c r="A2355" i="2"/>
  <c r="A2356" i="2"/>
  <c r="A2357" i="2"/>
  <c r="A2358" i="2"/>
  <c r="A2359" i="2"/>
  <c r="A2360" i="2"/>
  <c r="A2361" i="2"/>
  <c r="A2362" i="2"/>
  <c r="A2363" i="2"/>
  <c r="A2364" i="2"/>
  <c r="A2365" i="2"/>
  <c r="A2366" i="2"/>
  <c r="A2367" i="2"/>
  <c r="A2368" i="2"/>
  <c r="A2369" i="2"/>
  <c r="A2370" i="2"/>
  <c r="A2371" i="2"/>
  <c r="A2372" i="2"/>
  <c r="A2373" i="2"/>
  <c r="A2374" i="2"/>
  <c r="A2375" i="2"/>
  <c r="A2376" i="2"/>
  <c r="A2377" i="2"/>
  <c r="A2378" i="2"/>
  <c r="A2379" i="2"/>
  <c r="A2380" i="2"/>
  <c r="A2381" i="2"/>
  <c r="A2382" i="2"/>
  <c r="A2383" i="2"/>
  <c r="A2384" i="2"/>
  <c r="A2385" i="2"/>
  <c r="A2386" i="2"/>
  <c r="A2387" i="2"/>
  <c r="A2388" i="2"/>
  <c r="A2389" i="2"/>
  <c r="A2390" i="2"/>
  <c r="A2391" i="2"/>
  <c r="A2392" i="2"/>
  <c r="A2393" i="2"/>
  <c r="A2394" i="2"/>
  <c r="A2395" i="2"/>
  <c r="A2396" i="2"/>
  <c r="A2397" i="2"/>
  <c r="A2398" i="2"/>
  <c r="A2399" i="2"/>
  <c r="A2400" i="2"/>
  <c r="A2401" i="2"/>
  <c r="A2402" i="2"/>
  <c r="A2403" i="2"/>
  <c r="A2404" i="2"/>
  <c r="A2405" i="2"/>
  <c r="A2406" i="2"/>
  <c r="A2407" i="2"/>
  <c r="A2408" i="2"/>
  <c r="A2409" i="2"/>
  <c r="A2410" i="2"/>
  <c r="A2411" i="2"/>
  <c r="A2412" i="2"/>
  <c r="A2413" i="2"/>
  <c r="A2414" i="2"/>
  <c r="A2415" i="2"/>
  <c r="A2416" i="2"/>
  <c r="A2417" i="2"/>
  <c r="A2418" i="2"/>
  <c r="A2419" i="2"/>
  <c r="A2420" i="2"/>
  <c r="A2421" i="2"/>
  <c r="A2422" i="2"/>
  <c r="A2423" i="2"/>
  <c r="A2424" i="2"/>
  <c r="A2425" i="2"/>
  <c r="A2426" i="2"/>
  <c r="A2427" i="2"/>
  <c r="A2428" i="2"/>
  <c r="A2429" i="2"/>
  <c r="A2430" i="2"/>
  <c r="A2431" i="2"/>
  <c r="A2432" i="2"/>
  <c r="A2433" i="2"/>
  <c r="A2434" i="2"/>
  <c r="A2435" i="2"/>
  <c r="A2436" i="2"/>
  <c r="A2437" i="2"/>
  <c r="A2438" i="2"/>
  <c r="A2439" i="2"/>
  <c r="A2440" i="2"/>
  <c r="A2441" i="2"/>
  <c r="A2442" i="2"/>
  <c r="A2443" i="2"/>
  <c r="A2444" i="2"/>
  <c r="A2445" i="2"/>
  <c r="A2446" i="2"/>
  <c r="A2447" i="2"/>
  <c r="A2448" i="2"/>
  <c r="A2449" i="2"/>
  <c r="A2450" i="2"/>
  <c r="A2451" i="2"/>
  <c r="A2452" i="2"/>
  <c r="A2453" i="2"/>
  <c r="A2454" i="2"/>
  <c r="A2455" i="2"/>
  <c r="A2456" i="2"/>
  <c r="A2457" i="2"/>
  <c r="A2458" i="2"/>
  <c r="A2459" i="2"/>
  <c r="A2460" i="2"/>
  <c r="A2461" i="2"/>
  <c r="A2462" i="2"/>
  <c r="A2463" i="2"/>
  <c r="A2464" i="2"/>
  <c r="A2465" i="2"/>
  <c r="A2466" i="2"/>
  <c r="A2467" i="2"/>
  <c r="A2468" i="2"/>
  <c r="A2469" i="2"/>
  <c r="A2470" i="2"/>
  <c r="A2471" i="2"/>
  <c r="A2472" i="2"/>
  <c r="A2473" i="2"/>
  <c r="A2474" i="2"/>
  <c r="A2475" i="2"/>
  <c r="A2476" i="2"/>
  <c r="A2477" i="2"/>
  <c r="A2478" i="2"/>
  <c r="A2479" i="2"/>
  <c r="A2480" i="2"/>
  <c r="A2481" i="2"/>
  <c r="A2482" i="2"/>
  <c r="A2483" i="2"/>
  <c r="A2484" i="2"/>
  <c r="A2485" i="2"/>
  <c r="A2486" i="2"/>
  <c r="A2487" i="2"/>
  <c r="A2488" i="2"/>
  <c r="A2489" i="2"/>
  <c r="A2490" i="2"/>
  <c r="A2491" i="2"/>
  <c r="A2492" i="2"/>
  <c r="A2493" i="2"/>
  <c r="A2494" i="2"/>
  <c r="A2495" i="2"/>
  <c r="A2496" i="2"/>
  <c r="A2497" i="2"/>
  <c r="A2498" i="2"/>
  <c r="A2499" i="2"/>
  <c r="A2500" i="2"/>
  <c r="A2501" i="2"/>
  <c r="A2502" i="2"/>
  <c r="A2503" i="2"/>
  <c r="A2504" i="2"/>
  <c r="A2505" i="2"/>
  <c r="A2506" i="2"/>
  <c r="A2507" i="2"/>
  <c r="A2508" i="2"/>
  <c r="A2509" i="2"/>
  <c r="A2510" i="2"/>
  <c r="A2511" i="2"/>
  <c r="A2512" i="2"/>
  <c r="A2513" i="2"/>
  <c r="A2514" i="2"/>
  <c r="A2515" i="2"/>
  <c r="A2516" i="2"/>
  <c r="A2517" i="2"/>
  <c r="A2518" i="2"/>
  <c r="A2519" i="2"/>
  <c r="A2520" i="2"/>
  <c r="A2521" i="2"/>
  <c r="A2522" i="2"/>
  <c r="A2523" i="2"/>
  <c r="A2524" i="2"/>
  <c r="A2525" i="2"/>
  <c r="A2526" i="2"/>
  <c r="A2527" i="2"/>
  <c r="A2528" i="2"/>
  <c r="A2529" i="2"/>
  <c r="A2530" i="2"/>
  <c r="A2531" i="2"/>
  <c r="A2532" i="2"/>
  <c r="A2533" i="2"/>
  <c r="A2534" i="2"/>
  <c r="A2535" i="2"/>
  <c r="A2536" i="2"/>
  <c r="A2537" i="2"/>
  <c r="A2538" i="2"/>
  <c r="A2539" i="2"/>
  <c r="A2540" i="2"/>
  <c r="A2541" i="2"/>
  <c r="A2542" i="2"/>
  <c r="A2543" i="2"/>
  <c r="A2544" i="2"/>
  <c r="A2545" i="2"/>
  <c r="A2546" i="2"/>
  <c r="A2547" i="2"/>
  <c r="A2548" i="2"/>
  <c r="A2549" i="2"/>
  <c r="A2550" i="2"/>
  <c r="A2551" i="2"/>
  <c r="A2552" i="2"/>
  <c r="A2553" i="2"/>
  <c r="A2554" i="2"/>
  <c r="A2555" i="2"/>
  <c r="A2556" i="2"/>
  <c r="A2557" i="2"/>
  <c r="A2558" i="2"/>
  <c r="A2559" i="2"/>
  <c r="A2560" i="2"/>
  <c r="A2561" i="2"/>
  <c r="A2562" i="2"/>
  <c r="A2563" i="2"/>
  <c r="A2564" i="2"/>
  <c r="A2565" i="2"/>
  <c r="A2566" i="2"/>
  <c r="A2567" i="2"/>
  <c r="A2568" i="2"/>
  <c r="A2569" i="2"/>
  <c r="A2570" i="2"/>
  <c r="A2571" i="2"/>
  <c r="A2572" i="2"/>
  <c r="A2573" i="2"/>
  <c r="A2574" i="2"/>
  <c r="A2575" i="2"/>
  <c r="A2576" i="2"/>
  <c r="A2577" i="2"/>
  <c r="A2578" i="2"/>
  <c r="A2579" i="2"/>
  <c r="A2580" i="2"/>
  <c r="A2581" i="2"/>
  <c r="A2582" i="2"/>
  <c r="A2583" i="2"/>
  <c r="A2584" i="2"/>
  <c r="A2585" i="2"/>
  <c r="A2586" i="2"/>
  <c r="A2587" i="2"/>
  <c r="A2588" i="2"/>
  <c r="A2589" i="2"/>
  <c r="A2590" i="2"/>
  <c r="A2591" i="2"/>
  <c r="A2592" i="2"/>
  <c r="A2593" i="2"/>
  <c r="A2594" i="2"/>
  <c r="A2595" i="2"/>
  <c r="A2596" i="2"/>
  <c r="A2597" i="2"/>
  <c r="A2598" i="2"/>
  <c r="A2599" i="2"/>
  <c r="A2600" i="2"/>
  <c r="A2601" i="2"/>
  <c r="A2602" i="2"/>
  <c r="A2603" i="2"/>
  <c r="A2604" i="2"/>
  <c r="A2605" i="2"/>
  <c r="A2606" i="2"/>
  <c r="A2607" i="2"/>
  <c r="A2608" i="2"/>
  <c r="A2609" i="2"/>
  <c r="A2610" i="2"/>
  <c r="A2611" i="2"/>
  <c r="A2612" i="2"/>
  <c r="A2613" i="2"/>
  <c r="A2614" i="2"/>
  <c r="A2615" i="2"/>
  <c r="A2616" i="2"/>
  <c r="A2617" i="2"/>
  <c r="A2618" i="2"/>
  <c r="A2619" i="2"/>
  <c r="A2620" i="2"/>
  <c r="A2621" i="2"/>
  <c r="A2622" i="2"/>
  <c r="A2623" i="2"/>
  <c r="A2624" i="2"/>
  <c r="A2625" i="2"/>
  <c r="A2626" i="2"/>
  <c r="A2627" i="2"/>
  <c r="A2628" i="2"/>
  <c r="A2629" i="2"/>
  <c r="A2630" i="2"/>
  <c r="A2631" i="2"/>
  <c r="A2632" i="2"/>
  <c r="A2633" i="2"/>
  <c r="A2634" i="2"/>
  <c r="A2635" i="2"/>
  <c r="A2636" i="2"/>
  <c r="A2637" i="2"/>
  <c r="A2638" i="2"/>
  <c r="A2639" i="2"/>
  <c r="A2640" i="2"/>
  <c r="A2641" i="2"/>
  <c r="A2642" i="2"/>
  <c r="A2643" i="2"/>
  <c r="A2644" i="2"/>
  <c r="A2645" i="2"/>
  <c r="A2646" i="2"/>
  <c r="A2647" i="2"/>
  <c r="A2648" i="2"/>
  <c r="A2649" i="2"/>
  <c r="A2650" i="2"/>
  <c r="A2651" i="2"/>
  <c r="A2652" i="2"/>
  <c r="A2653" i="2"/>
  <c r="A2654" i="2"/>
  <c r="A2655" i="2"/>
  <c r="A2656" i="2"/>
  <c r="A2657" i="2"/>
  <c r="A2658" i="2"/>
  <c r="A2659" i="2"/>
  <c r="A2660" i="2"/>
  <c r="A2661" i="2"/>
  <c r="A2662" i="2"/>
  <c r="A2663" i="2"/>
  <c r="A2664" i="2"/>
  <c r="A2665" i="2"/>
  <c r="A2666" i="2"/>
  <c r="A2667" i="2"/>
  <c r="A2668" i="2"/>
  <c r="A2669" i="2"/>
  <c r="A2670" i="2"/>
  <c r="A2671" i="2"/>
  <c r="A2672" i="2"/>
  <c r="A2673" i="2"/>
  <c r="A2674" i="2"/>
  <c r="A2675" i="2"/>
  <c r="A2676" i="2"/>
  <c r="A2677" i="2"/>
  <c r="A2678" i="2"/>
  <c r="A2679" i="2"/>
  <c r="A2680" i="2"/>
  <c r="A2681" i="2"/>
  <c r="A2682" i="2"/>
  <c r="A2683" i="2"/>
  <c r="A2684" i="2"/>
  <c r="A2685" i="2"/>
  <c r="A2686" i="2"/>
  <c r="A2687" i="2"/>
  <c r="A2688" i="2"/>
  <c r="A2689" i="2"/>
  <c r="A2690" i="2"/>
  <c r="A2691" i="2"/>
  <c r="A2692" i="2"/>
  <c r="A2693" i="2"/>
  <c r="A2694" i="2"/>
  <c r="A2695" i="2"/>
  <c r="A2696" i="2"/>
  <c r="A2697" i="2"/>
  <c r="A2698" i="2"/>
  <c r="A2699" i="2"/>
  <c r="A2700" i="2"/>
  <c r="A2701" i="2"/>
  <c r="A2702" i="2"/>
  <c r="A2703" i="2"/>
  <c r="A2704" i="2"/>
  <c r="A2705" i="2"/>
  <c r="A2706" i="2"/>
  <c r="A2707" i="2"/>
  <c r="A2708" i="2"/>
  <c r="A2709" i="2"/>
  <c r="A2710" i="2"/>
  <c r="A2711" i="2"/>
  <c r="A2712" i="2"/>
  <c r="A2713" i="2"/>
  <c r="A2714" i="2"/>
  <c r="A2715" i="2"/>
  <c r="A2716" i="2"/>
  <c r="A2717" i="2"/>
  <c r="A2718" i="2"/>
  <c r="A2719" i="2"/>
  <c r="A2720" i="2"/>
  <c r="A2721" i="2"/>
  <c r="A2722" i="2"/>
  <c r="A2723" i="2"/>
  <c r="A2724" i="2"/>
  <c r="A2725" i="2"/>
  <c r="A2726" i="2"/>
  <c r="A2727" i="2"/>
  <c r="A2728" i="2"/>
  <c r="A2729" i="2"/>
  <c r="A2730" i="2"/>
  <c r="A2731" i="2"/>
  <c r="A2732" i="2"/>
  <c r="A2733" i="2"/>
  <c r="A2734" i="2"/>
  <c r="A2735" i="2"/>
  <c r="A2736" i="2"/>
  <c r="A2737" i="2"/>
  <c r="A2738" i="2"/>
  <c r="A2739" i="2"/>
  <c r="A2740" i="2"/>
  <c r="A2741" i="2"/>
  <c r="A2742" i="2"/>
  <c r="A2743" i="2"/>
  <c r="A2744" i="2"/>
  <c r="A2745" i="2"/>
  <c r="A2746" i="2"/>
  <c r="A2747" i="2"/>
  <c r="A2748" i="2"/>
  <c r="A2749" i="2"/>
  <c r="A2750" i="2"/>
  <c r="A2751" i="2"/>
  <c r="A2752" i="2"/>
  <c r="A2753" i="2"/>
  <c r="A2754" i="2"/>
  <c r="A2755" i="2"/>
  <c r="A2756" i="2"/>
  <c r="A2757" i="2"/>
  <c r="A2758" i="2"/>
  <c r="A2759" i="2"/>
  <c r="A2760" i="2"/>
  <c r="A2761" i="2"/>
  <c r="A2762" i="2"/>
  <c r="A2763" i="2"/>
  <c r="A2764" i="2"/>
  <c r="A2765" i="2"/>
  <c r="A2766" i="2"/>
  <c r="A2767" i="2"/>
  <c r="A2768" i="2"/>
  <c r="A2769" i="2"/>
  <c r="A2770" i="2"/>
  <c r="A2771" i="2"/>
  <c r="A2772" i="2"/>
  <c r="A2773" i="2"/>
  <c r="A2774" i="2"/>
  <c r="A2775" i="2"/>
  <c r="A2776" i="2"/>
  <c r="A2777" i="2"/>
  <c r="A2778" i="2"/>
  <c r="A2779" i="2"/>
  <c r="A2780" i="2"/>
  <c r="A2781" i="2"/>
  <c r="A2782" i="2"/>
  <c r="A2783" i="2"/>
  <c r="A2784" i="2"/>
  <c r="A2785" i="2"/>
  <c r="A2786" i="2"/>
  <c r="A2787" i="2"/>
  <c r="A2788" i="2"/>
  <c r="A2789" i="2"/>
  <c r="A2790" i="2"/>
  <c r="A2791" i="2"/>
  <c r="A2792" i="2"/>
  <c r="A2793" i="2"/>
  <c r="A2794" i="2"/>
  <c r="A2795" i="2"/>
  <c r="A2796" i="2"/>
  <c r="A2797" i="2"/>
  <c r="A2798" i="2"/>
  <c r="A2799" i="2"/>
  <c r="A2800" i="2"/>
  <c r="A2801" i="2"/>
  <c r="A2802" i="2"/>
  <c r="A2803" i="2"/>
  <c r="A2804" i="2"/>
  <c r="A2805" i="2"/>
  <c r="A2806" i="2"/>
  <c r="A2807" i="2"/>
  <c r="A2808" i="2"/>
  <c r="A2809" i="2"/>
  <c r="A2810" i="2"/>
  <c r="A2811" i="2"/>
  <c r="A2812" i="2"/>
  <c r="A2813" i="2"/>
  <c r="A2814" i="2"/>
  <c r="A2815" i="2"/>
  <c r="A2816" i="2"/>
  <c r="A2817" i="2"/>
  <c r="A2818" i="2"/>
  <c r="A2819" i="2"/>
  <c r="A2820" i="2"/>
  <c r="A2821" i="2"/>
  <c r="A2822" i="2"/>
  <c r="A2823" i="2"/>
  <c r="A2824" i="2"/>
  <c r="A2825" i="2"/>
  <c r="A2826" i="2"/>
  <c r="A2827" i="2"/>
  <c r="A2828" i="2"/>
  <c r="A2829" i="2"/>
  <c r="A2830" i="2"/>
  <c r="A2831" i="2"/>
  <c r="A2832" i="2"/>
  <c r="A2833" i="2"/>
  <c r="A2834" i="2"/>
  <c r="A2835" i="2"/>
  <c r="A2836" i="2"/>
  <c r="A2837" i="2"/>
  <c r="A2838" i="2"/>
  <c r="A2839" i="2"/>
  <c r="A2840" i="2"/>
  <c r="A2841" i="2"/>
  <c r="A2842" i="2"/>
  <c r="A2843" i="2"/>
  <c r="A2844" i="2"/>
  <c r="A2845" i="2"/>
  <c r="A2846" i="2"/>
  <c r="A2847" i="2"/>
  <c r="A2848" i="2"/>
  <c r="A2849" i="2"/>
  <c r="A2850" i="2"/>
  <c r="A2851" i="2"/>
  <c r="A2852" i="2"/>
  <c r="A2853" i="2"/>
  <c r="A2854" i="2"/>
  <c r="A2855" i="2"/>
  <c r="A2856" i="2"/>
  <c r="A2857" i="2"/>
  <c r="A2858" i="2"/>
  <c r="A2859" i="2"/>
  <c r="A2860" i="2"/>
  <c r="A2861" i="2"/>
  <c r="A2862" i="2"/>
  <c r="A2863" i="2"/>
  <c r="A2864" i="2"/>
  <c r="A2865" i="2"/>
  <c r="A2866" i="2"/>
  <c r="A2867" i="2"/>
  <c r="A2868" i="2"/>
  <c r="A2869" i="2"/>
  <c r="A2870" i="2"/>
  <c r="A2871" i="2"/>
  <c r="A2872" i="2"/>
  <c r="A2873" i="2"/>
  <c r="A2874" i="2"/>
  <c r="A2875" i="2"/>
  <c r="A2876" i="2"/>
  <c r="A2877" i="2"/>
  <c r="A2878" i="2"/>
  <c r="A2879" i="2"/>
  <c r="A2880" i="2"/>
  <c r="A2881" i="2"/>
  <c r="A2882" i="2"/>
  <c r="A2883" i="2"/>
  <c r="A2884" i="2"/>
  <c r="A2885" i="2"/>
  <c r="A2886" i="2"/>
  <c r="A2887" i="2"/>
  <c r="A2888" i="2"/>
  <c r="A2889" i="2"/>
  <c r="A2890" i="2"/>
  <c r="A2891" i="2"/>
  <c r="A2892" i="2"/>
  <c r="A2893" i="2"/>
  <c r="A2894" i="2"/>
  <c r="A2895" i="2"/>
  <c r="A2896" i="2"/>
  <c r="A2897" i="2"/>
  <c r="A2898" i="2"/>
  <c r="A2899" i="2"/>
  <c r="A2900" i="2"/>
  <c r="A2901" i="2"/>
  <c r="A2902" i="2"/>
  <c r="A2903" i="2"/>
  <c r="A2904" i="2"/>
  <c r="A2905" i="2"/>
  <c r="A2906" i="2"/>
  <c r="A2907" i="2"/>
  <c r="A2908" i="2"/>
  <c r="A2909" i="2"/>
  <c r="A2910" i="2"/>
  <c r="A2911" i="2"/>
  <c r="A2912" i="2"/>
  <c r="A2913" i="2"/>
  <c r="A2914" i="2"/>
  <c r="A2915" i="2"/>
  <c r="A2916" i="2"/>
  <c r="A2917" i="2"/>
  <c r="A2918" i="2"/>
  <c r="A2919" i="2"/>
  <c r="A2920" i="2"/>
  <c r="A2921" i="2"/>
  <c r="A2922" i="2"/>
  <c r="A2923" i="2"/>
  <c r="A2924" i="2"/>
  <c r="A2925" i="2"/>
  <c r="A2926" i="2"/>
  <c r="A2927" i="2"/>
  <c r="A2928" i="2"/>
  <c r="A2929" i="2"/>
  <c r="A2930" i="2"/>
  <c r="A2931" i="2"/>
  <c r="A2932" i="2"/>
  <c r="A2933" i="2"/>
  <c r="A2934" i="2"/>
  <c r="A2935" i="2"/>
  <c r="A2936" i="2"/>
  <c r="A2937" i="2"/>
  <c r="A2938" i="2"/>
  <c r="A2939" i="2"/>
  <c r="A2940" i="2"/>
  <c r="A2941" i="2"/>
  <c r="A2942" i="2"/>
  <c r="A2943" i="2"/>
  <c r="A2944" i="2"/>
  <c r="A2945" i="2"/>
  <c r="A2946" i="2"/>
  <c r="A2947" i="2"/>
  <c r="A2948" i="2"/>
  <c r="A2949" i="2"/>
  <c r="A2950" i="2"/>
  <c r="A2951" i="2"/>
  <c r="A2952" i="2"/>
  <c r="A2953" i="2"/>
  <c r="A2954" i="2"/>
  <c r="A2955" i="2"/>
  <c r="A2956" i="2"/>
  <c r="A2957" i="2"/>
  <c r="A2958" i="2"/>
  <c r="A2959" i="2"/>
  <c r="A2960" i="2"/>
  <c r="A2961" i="2"/>
  <c r="A2962" i="2"/>
  <c r="A2963" i="2"/>
  <c r="A2964" i="2"/>
  <c r="A2965" i="2"/>
  <c r="A2966" i="2"/>
  <c r="A2967" i="2"/>
  <c r="A2968" i="2"/>
  <c r="A2969" i="2"/>
  <c r="A2970" i="2"/>
  <c r="A2971" i="2"/>
  <c r="A2972" i="2"/>
  <c r="A2973" i="2"/>
  <c r="A2974" i="2"/>
  <c r="A2975" i="2"/>
  <c r="A2976" i="2"/>
  <c r="A2977" i="2"/>
  <c r="A2978" i="2"/>
  <c r="A2979" i="2"/>
  <c r="A2980" i="2"/>
  <c r="A2981" i="2"/>
  <c r="A2982" i="2"/>
  <c r="A2983" i="2"/>
  <c r="A2984" i="2"/>
  <c r="A2985" i="2"/>
  <c r="A2986" i="2"/>
  <c r="A2987" i="2"/>
  <c r="A2988" i="2"/>
  <c r="A2989" i="2"/>
  <c r="A2990" i="2"/>
  <c r="A2991" i="2"/>
  <c r="A2992" i="2"/>
  <c r="A2993" i="2"/>
  <c r="A2994" i="2"/>
  <c r="A2995" i="2"/>
  <c r="A2996" i="2"/>
  <c r="A2997" i="2"/>
  <c r="A2998" i="2"/>
  <c r="A2999" i="2"/>
  <c r="A3000" i="2"/>
  <c r="A3001" i="2"/>
  <c r="A3002" i="2"/>
  <c r="A3003" i="2"/>
  <c r="A3004" i="2"/>
  <c r="A3005" i="2"/>
  <c r="A3006" i="2"/>
  <c r="A3007" i="2"/>
  <c r="A3008" i="2"/>
  <c r="A3009" i="2"/>
  <c r="A3010" i="2"/>
  <c r="A3011" i="2"/>
  <c r="A3012" i="2"/>
  <c r="A3013" i="2"/>
  <c r="A3014" i="2"/>
  <c r="A3015" i="2"/>
  <c r="A3016" i="2"/>
  <c r="A3017" i="2"/>
  <c r="A3018" i="2"/>
  <c r="A3019" i="2"/>
  <c r="A3020" i="2"/>
  <c r="A3021" i="2"/>
  <c r="A3022" i="2"/>
  <c r="A3023" i="2"/>
  <c r="A3024" i="2"/>
  <c r="A3025" i="2"/>
  <c r="A3026" i="2"/>
  <c r="A3027" i="2"/>
  <c r="A3028" i="2"/>
  <c r="A3029" i="2"/>
  <c r="A3030" i="2"/>
  <c r="A3031" i="2"/>
  <c r="A3032" i="2"/>
  <c r="A3033" i="2"/>
  <c r="A3034" i="2"/>
  <c r="A3035" i="2"/>
  <c r="A3036" i="2"/>
  <c r="A3037" i="2"/>
  <c r="A3038" i="2"/>
  <c r="A3039" i="2"/>
  <c r="A3040" i="2"/>
  <c r="A3041" i="2"/>
  <c r="A3042" i="2"/>
  <c r="A3043" i="2"/>
  <c r="A3044" i="2"/>
  <c r="A3045" i="2"/>
  <c r="A3046" i="2"/>
  <c r="A3047" i="2"/>
  <c r="A3048" i="2"/>
  <c r="A3049" i="2"/>
  <c r="A3050" i="2"/>
  <c r="A3051" i="2"/>
  <c r="A3052" i="2"/>
  <c r="A3053" i="2"/>
  <c r="A3054" i="2"/>
  <c r="A3055" i="2"/>
  <c r="A3056" i="2"/>
  <c r="A3057" i="2"/>
  <c r="A3058" i="2"/>
  <c r="A3059" i="2"/>
  <c r="A3060" i="2"/>
  <c r="A3061" i="2"/>
  <c r="A3062" i="2"/>
  <c r="A3063" i="2"/>
  <c r="A3064" i="2"/>
  <c r="A3065" i="2"/>
  <c r="A3066" i="2"/>
  <c r="A3067" i="2"/>
  <c r="A3068" i="2"/>
  <c r="A3069" i="2"/>
  <c r="A3070" i="2"/>
  <c r="A3071" i="2"/>
  <c r="A3072" i="2"/>
  <c r="A3073" i="2"/>
  <c r="A3074" i="2"/>
  <c r="A3075" i="2"/>
  <c r="A3076" i="2"/>
  <c r="A3077" i="2"/>
  <c r="A3078" i="2"/>
  <c r="A3079" i="2"/>
  <c r="A3080" i="2"/>
  <c r="A3081" i="2"/>
  <c r="A3082" i="2"/>
  <c r="A3083" i="2"/>
  <c r="A3084" i="2"/>
  <c r="A3085" i="2"/>
  <c r="A3086" i="2"/>
  <c r="A3087" i="2"/>
  <c r="A3088" i="2"/>
  <c r="A3089" i="2"/>
  <c r="A3090" i="2"/>
  <c r="A3091" i="2"/>
  <c r="A3092" i="2"/>
  <c r="A3093" i="2"/>
  <c r="A3094" i="2"/>
  <c r="A3095" i="2"/>
  <c r="A3096" i="2"/>
  <c r="A3097" i="2"/>
  <c r="A3098" i="2"/>
  <c r="A3099" i="2"/>
  <c r="A3100" i="2"/>
  <c r="A3101" i="2"/>
  <c r="A3102" i="2"/>
  <c r="A3103" i="2"/>
  <c r="A3104" i="2"/>
  <c r="A3105" i="2"/>
  <c r="A3106" i="2"/>
  <c r="A3107" i="2"/>
  <c r="A3108" i="2"/>
  <c r="A3109" i="2"/>
  <c r="A3110" i="2"/>
  <c r="A3111" i="2"/>
  <c r="A3112" i="2"/>
  <c r="A3113" i="2"/>
  <c r="A3114" i="2"/>
  <c r="A3115" i="2"/>
  <c r="A3116" i="2"/>
  <c r="A3117" i="2"/>
  <c r="A3118" i="2"/>
  <c r="A3119" i="2"/>
  <c r="A3120" i="2"/>
  <c r="A3121" i="2"/>
  <c r="A3122" i="2"/>
  <c r="A3123" i="2"/>
  <c r="A3124" i="2"/>
  <c r="A3125" i="2"/>
  <c r="A3126" i="2"/>
  <c r="A3127" i="2"/>
  <c r="A3128" i="2"/>
  <c r="A3129" i="2"/>
  <c r="A3130" i="2"/>
  <c r="A3131" i="2"/>
  <c r="A3132" i="2"/>
  <c r="A3133" i="2"/>
  <c r="A3134" i="2"/>
  <c r="A3135" i="2"/>
  <c r="A3136" i="2"/>
  <c r="A3137" i="2"/>
  <c r="A3138" i="2"/>
  <c r="A3139" i="2"/>
  <c r="A3140" i="2"/>
  <c r="A3141" i="2"/>
  <c r="A3142" i="2"/>
  <c r="A3143" i="2"/>
  <c r="A3144" i="2"/>
  <c r="A3145" i="2"/>
  <c r="A3146" i="2"/>
  <c r="A3147" i="2"/>
  <c r="A3148" i="2"/>
  <c r="A3149" i="2"/>
  <c r="A3150" i="2"/>
  <c r="A3151" i="2"/>
  <c r="A3152" i="2"/>
  <c r="A3153" i="2"/>
  <c r="A3154" i="2"/>
  <c r="A3155" i="2"/>
  <c r="A3156" i="2"/>
  <c r="A3157" i="2"/>
  <c r="A3158" i="2"/>
  <c r="A3159" i="2"/>
  <c r="A3160" i="2"/>
  <c r="A3161" i="2"/>
  <c r="A3162" i="2"/>
  <c r="A3163" i="2"/>
  <c r="A3164" i="2"/>
  <c r="A3165" i="2"/>
  <c r="A3166" i="2"/>
  <c r="A3167" i="2"/>
  <c r="A3168" i="2"/>
  <c r="A3169" i="2"/>
  <c r="A3170" i="2"/>
  <c r="A3171" i="2"/>
  <c r="A3172" i="2"/>
  <c r="A3173" i="2"/>
  <c r="A3174" i="2"/>
  <c r="A3175" i="2"/>
  <c r="A3176" i="2"/>
  <c r="A3177" i="2"/>
  <c r="A3178" i="2"/>
  <c r="A3179" i="2"/>
  <c r="A3180" i="2"/>
  <c r="A3181" i="2"/>
  <c r="A3182" i="2"/>
  <c r="A3183" i="2"/>
  <c r="A3184" i="2"/>
  <c r="A3185" i="2"/>
  <c r="A3186" i="2"/>
  <c r="A3187" i="2"/>
  <c r="A3188" i="2"/>
  <c r="A3189" i="2"/>
  <c r="A3190" i="2"/>
  <c r="A3191" i="2"/>
  <c r="A3192" i="2"/>
  <c r="A3193" i="2"/>
  <c r="A3194" i="2"/>
  <c r="A3195" i="2"/>
  <c r="A3196" i="2"/>
  <c r="A3197" i="2"/>
  <c r="A3198" i="2"/>
  <c r="A3199" i="2"/>
  <c r="A3200" i="2"/>
  <c r="A3201" i="2"/>
  <c r="A3202" i="2"/>
  <c r="A3203" i="2"/>
  <c r="A3204" i="2"/>
  <c r="A3205" i="2"/>
  <c r="A3206" i="2"/>
  <c r="A3207" i="2"/>
  <c r="A3208" i="2"/>
  <c r="A3209" i="2"/>
  <c r="A3210" i="2"/>
  <c r="A3211" i="2"/>
  <c r="A3212" i="2"/>
  <c r="A3213" i="2"/>
  <c r="A3214" i="2"/>
  <c r="A3215" i="2"/>
  <c r="A3216" i="2"/>
  <c r="A3217" i="2"/>
  <c r="A3218" i="2"/>
  <c r="A3219" i="2"/>
  <c r="A3220" i="2"/>
  <c r="A3221" i="2"/>
  <c r="A3222" i="2"/>
  <c r="A3223" i="2"/>
  <c r="A3224" i="2"/>
  <c r="A3225" i="2"/>
  <c r="A3226" i="2"/>
  <c r="A3227" i="2"/>
  <c r="A3228" i="2"/>
  <c r="A3229" i="2"/>
  <c r="A3230" i="2"/>
  <c r="A3231" i="2"/>
  <c r="A3232" i="2"/>
  <c r="A3233" i="2"/>
  <c r="A3234" i="2"/>
  <c r="A3235" i="2"/>
  <c r="A3236" i="2"/>
  <c r="A3237" i="2"/>
  <c r="A3238" i="2"/>
  <c r="A3239" i="2"/>
  <c r="A3240" i="2"/>
  <c r="A3241" i="2"/>
  <c r="A3242" i="2"/>
  <c r="A3243" i="2"/>
  <c r="A3244" i="2"/>
  <c r="A3245" i="2"/>
  <c r="A3246" i="2"/>
  <c r="A3247" i="2"/>
  <c r="A3248" i="2"/>
  <c r="A3249" i="2"/>
  <c r="A3250" i="2"/>
  <c r="A3251" i="2"/>
  <c r="A3252" i="2"/>
  <c r="A3253" i="2"/>
  <c r="A3254" i="2"/>
  <c r="A3255" i="2"/>
  <c r="A3256" i="2"/>
  <c r="A3257" i="2"/>
  <c r="A3258" i="2"/>
  <c r="A3259" i="2"/>
  <c r="A3260" i="2"/>
  <c r="A3261" i="2"/>
  <c r="A3262" i="2"/>
  <c r="A3263" i="2"/>
  <c r="A3264" i="2"/>
  <c r="A3265" i="2"/>
  <c r="A3266" i="2"/>
  <c r="A3267" i="2"/>
  <c r="A3268" i="2"/>
  <c r="A3269" i="2"/>
  <c r="A3270" i="2"/>
  <c r="A3271" i="2"/>
  <c r="A3272" i="2"/>
  <c r="A3273" i="2"/>
  <c r="A3274" i="2"/>
  <c r="A3275" i="2"/>
  <c r="A3276" i="2"/>
  <c r="A3277" i="2"/>
  <c r="A3278" i="2"/>
  <c r="A3279" i="2"/>
  <c r="A3280" i="2"/>
  <c r="A3281" i="2"/>
  <c r="A3282" i="2"/>
  <c r="A3283" i="2"/>
  <c r="A3284" i="2"/>
  <c r="A3285" i="2"/>
  <c r="A3286" i="2"/>
  <c r="A3287" i="2"/>
  <c r="A3288" i="2"/>
  <c r="A3289" i="2"/>
  <c r="A3290" i="2"/>
  <c r="A3291" i="2"/>
  <c r="A3292" i="2"/>
  <c r="A3293" i="2"/>
  <c r="A3294" i="2"/>
  <c r="A3295" i="2"/>
  <c r="A3296" i="2"/>
  <c r="A3297" i="2"/>
  <c r="A3298" i="2"/>
  <c r="A3299" i="2"/>
  <c r="A3300" i="2"/>
  <c r="A3301" i="2"/>
  <c r="A3302" i="2"/>
  <c r="A3303" i="2"/>
  <c r="A3304" i="2"/>
  <c r="A3305" i="2"/>
  <c r="A3306" i="2"/>
  <c r="A3307" i="2"/>
  <c r="A3308" i="2"/>
  <c r="A3309" i="2"/>
  <c r="A3310" i="2"/>
  <c r="A3311" i="2"/>
  <c r="A3312" i="2"/>
  <c r="A3313" i="2"/>
  <c r="A3314" i="2"/>
  <c r="A3315" i="2"/>
  <c r="A3316" i="2"/>
  <c r="A3317" i="2"/>
  <c r="A3318" i="2"/>
  <c r="A3319" i="2"/>
  <c r="A3320" i="2"/>
  <c r="A3321" i="2"/>
  <c r="A3322" i="2"/>
  <c r="A3323" i="2"/>
  <c r="A3324" i="2"/>
  <c r="A3325" i="2"/>
  <c r="A3326" i="2"/>
  <c r="A3327" i="2"/>
  <c r="A3328" i="2"/>
  <c r="A3329" i="2"/>
  <c r="A3330" i="2"/>
  <c r="A3331" i="2"/>
  <c r="A3332" i="2"/>
  <c r="A3333" i="2"/>
  <c r="A3334" i="2"/>
  <c r="A3335" i="2"/>
  <c r="A3336" i="2"/>
  <c r="A3337" i="2"/>
  <c r="A3338" i="2"/>
  <c r="A3339" i="2"/>
  <c r="A3340" i="2"/>
  <c r="A3341" i="2"/>
  <c r="A3342" i="2"/>
  <c r="A3343" i="2"/>
  <c r="A3344" i="2"/>
  <c r="A3345" i="2"/>
  <c r="A3346" i="2"/>
  <c r="A3347" i="2"/>
  <c r="A3348" i="2"/>
  <c r="A3349" i="2"/>
  <c r="A3350" i="2"/>
  <c r="A3351" i="2"/>
  <c r="A3352" i="2"/>
  <c r="A3353" i="2"/>
  <c r="A3354" i="2"/>
  <c r="A3355" i="2"/>
  <c r="A3356" i="2"/>
  <c r="A3357" i="2"/>
  <c r="A3358" i="2"/>
  <c r="A3359" i="2"/>
  <c r="A3360" i="2"/>
  <c r="A3361" i="2"/>
  <c r="A3362" i="2"/>
  <c r="A3363" i="2"/>
  <c r="A3364" i="2"/>
  <c r="A3365" i="2"/>
  <c r="A3366" i="2"/>
  <c r="A3367" i="2"/>
  <c r="A3368" i="2"/>
  <c r="A3369" i="2"/>
  <c r="A3370" i="2"/>
  <c r="A3371" i="2"/>
  <c r="A3372" i="2"/>
  <c r="A3373" i="2"/>
  <c r="A3374" i="2"/>
  <c r="A3375" i="2"/>
  <c r="A3376" i="2"/>
  <c r="A3377" i="2"/>
  <c r="A3378" i="2"/>
  <c r="A3379" i="2"/>
  <c r="A3380" i="2"/>
  <c r="A3381" i="2"/>
  <c r="A3382" i="2"/>
  <c r="A3383" i="2"/>
  <c r="A3384" i="2"/>
  <c r="A3385" i="2"/>
  <c r="A3386" i="2"/>
  <c r="A3387" i="2"/>
  <c r="A3388" i="2"/>
  <c r="A3389" i="2"/>
  <c r="A3390" i="2"/>
  <c r="A3391" i="2"/>
  <c r="A3392" i="2"/>
  <c r="A3393" i="2"/>
  <c r="A3394" i="2"/>
  <c r="A3395" i="2"/>
  <c r="A3396" i="2"/>
  <c r="A3397" i="2"/>
  <c r="A3398" i="2"/>
  <c r="A3399" i="2"/>
  <c r="A3400" i="2"/>
  <c r="A3401" i="2"/>
  <c r="A3402" i="2"/>
  <c r="A3403" i="2"/>
  <c r="A3404" i="2"/>
  <c r="A3405" i="2"/>
  <c r="A3406" i="2"/>
  <c r="A3407" i="2"/>
  <c r="A3408" i="2"/>
  <c r="A3409" i="2"/>
  <c r="A3410" i="2"/>
  <c r="A3411" i="2"/>
  <c r="A3412" i="2"/>
  <c r="A3413" i="2"/>
  <c r="A3414" i="2"/>
  <c r="A3415" i="2"/>
  <c r="A3416" i="2"/>
  <c r="A3417" i="2"/>
  <c r="A3418" i="2"/>
  <c r="A3419" i="2"/>
  <c r="A3420" i="2"/>
  <c r="A3421" i="2"/>
  <c r="A3422" i="2"/>
  <c r="A3423" i="2"/>
  <c r="A3424" i="2"/>
  <c r="A3425" i="2"/>
  <c r="A3426" i="2"/>
  <c r="A3427" i="2"/>
  <c r="A3428" i="2"/>
  <c r="A3429" i="2"/>
  <c r="A3430" i="2"/>
  <c r="A3431" i="2"/>
  <c r="A3432" i="2"/>
  <c r="A3433" i="2"/>
  <c r="A3434" i="2"/>
  <c r="A3435" i="2"/>
  <c r="A3436" i="2"/>
  <c r="A3437" i="2"/>
  <c r="A3438" i="2"/>
  <c r="A3439" i="2"/>
  <c r="A3440" i="2"/>
  <c r="A3441" i="2"/>
  <c r="A3442" i="2"/>
  <c r="A3443" i="2"/>
  <c r="A3444" i="2"/>
  <c r="A3445" i="2"/>
  <c r="A3446" i="2"/>
  <c r="A3447" i="2"/>
  <c r="A3448" i="2"/>
  <c r="A3449" i="2"/>
  <c r="A3450" i="2"/>
  <c r="A3451" i="2"/>
  <c r="A3452" i="2"/>
  <c r="A3453" i="2"/>
  <c r="A3454" i="2"/>
  <c r="A3455" i="2"/>
  <c r="A3456" i="2"/>
  <c r="A3457" i="2"/>
  <c r="A3458" i="2"/>
  <c r="A3459" i="2"/>
  <c r="A3460" i="2"/>
  <c r="A3461" i="2"/>
  <c r="A3462" i="2"/>
  <c r="A3463" i="2"/>
  <c r="A3464" i="2"/>
  <c r="A3465" i="2"/>
  <c r="A3466" i="2"/>
  <c r="A3467" i="2"/>
  <c r="A3468" i="2"/>
  <c r="A3469" i="2"/>
  <c r="A3470" i="2"/>
  <c r="A3471" i="2"/>
  <c r="A3472" i="2"/>
  <c r="A3473" i="2"/>
  <c r="A3474" i="2"/>
  <c r="A3475" i="2"/>
  <c r="A3476" i="2"/>
  <c r="A3477" i="2"/>
  <c r="A3478" i="2"/>
  <c r="A3479" i="2"/>
  <c r="A3480" i="2"/>
  <c r="A3481" i="2"/>
  <c r="A3482" i="2"/>
  <c r="A3483" i="2"/>
  <c r="A3484" i="2"/>
  <c r="A3485" i="2"/>
  <c r="A3486" i="2"/>
  <c r="A3487" i="2"/>
  <c r="A3488" i="2"/>
  <c r="A3489" i="2"/>
  <c r="A3490" i="2"/>
  <c r="A3491" i="2"/>
  <c r="A3492" i="2"/>
  <c r="A3493" i="2"/>
  <c r="A3494" i="2"/>
  <c r="A3495" i="2"/>
  <c r="A3496" i="2"/>
  <c r="A3497" i="2"/>
  <c r="A3498" i="2"/>
  <c r="A3499" i="2"/>
  <c r="A3500" i="2"/>
  <c r="A3501" i="2"/>
  <c r="A3502" i="2"/>
  <c r="A3503" i="2"/>
  <c r="A3504" i="2"/>
  <c r="A3505" i="2"/>
  <c r="A3506" i="2"/>
  <c r="A3507" i="2"/>
  <c r="A3508" i="2"/>
  <c r="A3509" i="2"/>
  <c r="A3510" i="2"/>
  <c r="A3511" i="2"/>
  <c r="A3512" i="2"/>
  <c r="A3513" i="2"/>
  <c r="A3514" i="2"/>
  <c r="A3515" i="2"/>
  <c r="A3516" i="2"/>
  <c r="A3517" i="2"/>
  <c r="A3518" i="2"/>
  <c r="A3519" i="2"/>
  <c r="A3520" i="2"/>
  <c r="A3521" i="2"/>
  <c r="A3522" i="2"/>
  <c r="A3523" i="2"/>
  <c r="A3524" i="2"/>
  <c r="A3525" i="2"/>
  <c r="A3526" i="2"/>
  <c r="A3527" i="2"/>
  <c r="A3528" i="2"/>
  <c r="A3529" i="2"/>
  <c r="A3530" i="2"/>
  <c r="A3531" i="2"/>
  <c r="A3532" i="2"/>
  <c r="A3533" i="2"/>
  <c r="A3534" i="2"/>
  <c r="A3535" i="2"/>
  <c r="A3536" i="2"/>
  <c r="A3537" i="2"/>
  <c r="A3538" i="2"/>
  <c r="A3539" i="2"/>
  <c r="A3540" i="2"/>
  <c r="A3541" i="2"/>
  <c r="A3542" i="2"/>
  <c r="A3543" i="2"/>
  <c r="A3544" i="2"/>
  <c r="A3545" i="2"/>
  <c r="A3546" i="2"/>
  <c r="A3547" i="2"/>
  <c r="A3548" i="2"/>
  <c r="A3549" i="2"/>
  <c r="A3550" i="2"/>
  <c r="A3551" i="2"/>
  <c r="A3552" i="2"/>
  <c r="A3553" i="2"/>
  <c r="A3554" i="2"/>
  <c r="A3555" i="2"/>
  <c r="A3556" i="2"/>
  <c r="A3557" i="2"/>
  <c r="A3558" i="2"/>
  <c r="A3559" i="2"/>
  <c r="A3560" i="2"/>
  <c r="A3561" i="2"/>
  <c r="A3562" i="2"/>
  <c r="A3563" i="2"/>
  <c r="A3564" i="2"/>
  <c r="A3565" i="2"/>
  <c r="A3566" i="2"/>
  <c r="A3567" i="2"/>
  <c r="A3568" i="2"/>
  <c r="A3569" i="2"/>
  <c r="A3570" i="2"/>
  <c r="A3571" i="2"/>
  <c r="A3572" i="2"/>
  <c r="A3573" i="2"/>
  <c r="A3574" i="2"/>
  <c r="A3575" i="2"/>
  <c r="A3576" i="2"/>
  <c r="A3577" i="2"/>
  <c r="A3578" i="2"/>
  <c r="A3579" i="2"/>
  <c r="A3580" i="2"/>
  <c r="A3581" i="2"/>
  <c r="A3582" i="2"/>
  <c r="A3583" i="2"/>
  <c r="A3584" i="2"/>
  <c r="A3585" i="2"/>
  <c r="A3586" i="2"/>
  <c r="A3587" i="2"/>
  <c r="A3588" i="2"/>
  <c r="A3589" i="2"/>
  <c r="A3590" i="2"/>
  <c r="A3591" i="2"/>
  <c r="A3592" i="2"/>
  <c r="A3593" i="2"/>
  <c r="A3594" i="2"/>
  <c r="A3595" i="2"/>
  <c r="A3596" i="2"/>
  <c r="A3597" i="2"/>
  <c r="A3598" i="2"/>
  <c r="A3599" i="2"/>
  <c r="A3600" i="2"/>
  <c r="A3601" i="2"/>
  <c r="A3602" i="2"/>
  <c r="A3603" i="2"/>
  <c r="A3604" i="2"/>
  <c r="A3605" i="2"/>
  <c r="A3606" i="2"/>
  <c r="A3607" i="2"/>
  <c r="A3608" i="2"/>
  <c r="A3609" i="2"/>
  <c r="A3610" i="2"/>
  <c r="A3611" i="2"/>
  <c r="A3612" i="2"/>
  <c r="A3613" i="2"/>
  <c r="A3614" i="2"/>
  <c r="A3615" i="2"/>
  <c r="A3616" i="2"/>
  <c r="A3617" i="2"/>
  <c r="A3618" i="2"/>
  <c r="A3619" i="2"/>
  <c r="A3620" i="2"/>
  <c r="A3621" i="2"/>
  <c r="A3622" i="2"/>
  <c r="A3623" i="2"/>
  <c r="A3624" i="2"/>
  <c r="A3625" i="2"/>
  <c r="A3626" i="2"/>
  <c r="A3627" i="2"/>
  <c r="A3628" i="2"/>
  <c r="A3629" i="2"/>
  <c r="A3630" i="2"/>
  <c r="A3631" i="2"/>
  <c r="A3632" i="2"/>
  <c r="A3633" i="2"/>
  <c r="A3634" i="2"/>
  <c r="A3635" i="2"/>
  <c r="A3636" i="2"/>
  <c r="A3637" i="2"/>
  <c r="A3638" i="2"/>
  <c r="A3639" i="2"/>
  <c r="A3640" i="2"/>
  <c r="A3641" i="2"/>
  <c r="A3642" i="2"/>
  <c r="A3643" i="2"/>
  <c r="A3644" i="2"/>
  <c r="A3645" i="2"/>
  <c r="A3646" i="2"/>
  <c r="A3647" i="2"/>
  <c r="A3648" i="2"/>
  <c r="A3649" i="2"/>
  <c r="A3650" i="2"/>
  <c r="A3651" i="2"/>
  <c r="A3652" i="2"/>
  <c r="A3653" i="2"/>
  <c r="A3654" i="2"/>
  <c r="A3655" i="2"/>
  <c r="A3656" i="2"/>
  <c r="A3657" i="2"/>
  <c r="A3658" i="2"/>
  <c r="A3659" i="2"/>
  <c r="A3660" i="2"/>
  <c r="A3661" i="2"/>
  <c r="A3662" i="2"/>
  <c r="A3663" i="2"/>
  <c r="A3664" i="2"/>
  <c r="A3665" i="2"/>
  <c r="A3666" i="2"/>
  <c r="A3667" i="2"/>
  <c r="A3668" i="2"/>
  <c r="A3669" i="2"/>
  <c r="A3670" i="2"/>
  <c r="A3671" i="2"/>
  <c r="A3672" i="2"/>
  <c r="A3673" i="2"/>
  <c r="A3674" i="2"/>
  <c r="A3675" i="2"/>
  <c r="A3676" i="2"/>
  <c r="A3677" i="2"/>
  <c r="A3678" i="2"/>
  <c r="A3679" i="2"/>
  <c r="A3680" i="2"/>
  <c r="A3681" i="2"/>
  <c r="A3682" i="2"/>
  <c r="A3683" i="2"/>
  <c r="A3684" i="2"/>
  <c r="A3685" i="2"/>
  <c r="A3686" i="2"/>
  <c r="A3687" i="2"/>
  <c r="A3688" i="2"/>
  <c r="A3689" i="2"/>
  <c r="A3690" i="2"/>
  <c r="A3691" i="2"/>
  <c r="A3692" i="2"/>
  <c r="A3693" i="2"/>
  <c r="A3694" i="2"/>
  <c r="A3695" i="2"/>
  <c r="A3696" i="2"/>
  <c r="A3697" i="2"/>
  <c r="A3698" i="2"/>
  <c r="A3699" i="2"/>
  <c r="A3700" i="2"/>
  <c r="A3701" i="2"/>
  <c r="A3702" i="2"/>
  <c r="A3703" i="2"/>
  <c r="A3704" i="2"/>
  <c r="A3705" i="2"/>
  <c r="A3706" i="2"/>
  <c r="A3707" i="2"/>
  <c r="A3708" i="2"/>
  <c r="A3709" i="2"/>
  <c r="A3710" i="2"/>
  <c r="A3711" i="2"/>
  <c r="A3712" i="2"/>
  <c r="A3713" i="2"/>
  <c r="A3714" i="2"/>
  <c r="A3715" i="2"/>
  <c r="A3716" i="2"/>
  <c r="A3717" i="2"/>
  <c r="A3718" i="2"/>
  <c r="A3719" i="2"/>
  <c r="A3720" i="2"/>
  <c r="A3721" i="2"/>
  <c r="A3722" i="2"/>
  <c r="A3723" i="2"/>
  <c r="A3724" i="2"/>
  <c r="A3725" i="2"/>
  <c r="A3726" i="2"/>
  <c r="A3727" i="2"/>
  <c r="A3728" i="2"/>
  <c r="A3729" i="2"/>
  <c r="A3730" i="2"/>
  <c r="A3731" i="2"/>
  <c r="A3732" i="2"/>
  <c r="A3733" i="2"/>
  <c r="A3734" i="2"/>
  <c r="A3735" i="2"/>
  <c r="A3736" i="2"/>
  <c r="A3737" i="2"/>
  <c r="A3738" i="2"/>
  <c r="A3739" i="2"/>
  <c r="A3740" i="2"/>
  <c r="A3741" i="2"/>
  <c r="A3742" i="2"/>
  <c r="A3743" i="2"/>
  <c r="A3744" i="2"/>
  <c r="A3745" i="2"/>
  <c r="A3746" i="2"/>
  <c r="A3747" i="2"/>
  <c r="A3748" i="2"/>
  <c r="A3749" i="2"/>
  <c r="A3750" i="2"/>
  <c r="A3751" i="2"/>
  <c r="A3752" i="2"/>
  <c r="A3753" i="2"/>
  <c r="A3754" i="2"/>
  <c r="A3755" i="2"/>
  <c r="A3756" i="2"/>
  <c r="A3757" i="2"/>
  <c r="A3758" i="2"/>
  <c r="A3759" i="2"/>
  <c r="A3760" i="2"/>
  <c r="A3761" i="2"/>
  <c r="A3762" i="2"/>
  <c r="A3763" i="2"/>
  <c r="A3764" i="2"/>
  <c r="A3765" i="2"/>
  <c r="A3766" i="2"/>
  <c r="A3767" i="2"/>
  <c r="A3768" i="2"/>
  <c r="A3769" i="2"/>
  <c r="A3770" i="2"/>
  <c r="A3771" i="2"/>
  <c r="A3772" i="2"/>
  <c r="A3773" i="2"/>
  <c r="A3774" i="2"/>
  <c r="A3775" i="2"/>
  <c r="A3776" i="2"/>
  <c r="A3777" i="2"/>
  <c r="A3778" i="2"/>
  <c r="A3779" i="2"/>
  <c r="A3780" i="2"/>
  <c r="A3781" i="2"/>
  <c r="A3782" i="2"/>
  <c r="A3783" i="2"/>
  <c r="A3784" i="2"/>
  <c r="A3785" i="2"/>
  <c r="A3786" i="2"/>
  <c r="A3787" i="2"/>
  <c r="A3788" i="2"/>
  <c r="A3789" i="2"/>
  <c r="A3790" i="2"/>
  <c r="A3791" i="2"/>
  <c r="A3792" i="2"/>
  <c r="A3793" i="2"/>
  <c r="A3794" i="2"/>
  <c r="A3795" i="2"/>
  <c r="A3796" i="2"/>
  <c r="A3797" i="2"/>
  <c r="A3798" i="2"/>
  <c r="A3799" i="2"/>
  <c r="A3800" i="2"/>
  <c r="A3801" i="2"/>
  <c r="A3802" i="2"/>
  <c r="A3803" i="2"/>
  <c r="A3804" i="2"/>
  <c r="A3805" i="2"/>
  <c r="A3806" i="2"/>
  <c r="A3807" i="2"/>
  <c r="A3808" i="2"/>
  <c r="A3809" i="2"/>
  <c r="A3810" i="2"/>
  <c r="A3811" i="2"/>
  <c r="A3812" i="2"/>
  <c r="A3813" i="2"/>
  <c r="A3814" i="2"/>
  <c r="A3815" i="2"/>
  <c r="A3816" i="2"/>
  <c r="A3817" i="2"/>
  <c r="A3818" i="2"/>
  <c r="A3819" i="2"/>
  <c r="A3820" i="2"/>
  <c r="A3821" i="2"/>
  <c r="A3822" i="2"/>
  <c r="A3823" i="2"/>
  <c r="A3824" i="2"/>
  <c r="A3825" i="2"/>
  <c r="A3826" i="2"/>
  <c r="A3827" i="2"/>
  <c r="A3828" i="2"/>
  <c r="A3829" i="2"/>
  <c r="A3830" i="2"/>
  <c r="A3831" i="2"/>
  <c r="A3832" i="2"/>
  <c r="A3833" i="2"/>
  <c r="A3834" i="2"/>
  <c r="A3835" i="2"/>
  <c r="A3836" i="2"/>
  <c r="A3837" i="2"/>
  <c r="A3838" i="2"/>
  <c r="A3839" i="2"/>
  <c r="A3840" i="2"/>
  <c r="A3841" i="2"/>
  <c r="A3842" i="2"/>
  <c r="A3843" i="2"/>
  <c r="A3844" i="2"/>
  <c r="A3845" i="2"/>
  <c r="A3846" i="2"/>
  <c r="A3847" i="2"/>
  <c r="A3848" i="2"/>
  <c r="A3849" i="2"/>
  <c r="A3850" i="2"/>
  <c r="A3851" i="2"/>
  <c r="A3852" i="2"/>
  <c r="A3853" i="2"/>
  <c r="A3854" i="2"/>
  <c r="A3855" i="2"/>
  <c r="A3856" i="2"/>
  <c r="A3857" i="2"/>
  <c r="A3858" i="2"/>
  <c r="A3859" i="2"/>
  <c r="A3860" i="2"/>
  <c r="A3861" i="2"/>
  <c r="A3862" i="2"/>
  <c r="A3863" i="2"/>
  <c r="A3864" i="2"/>
  <c r="A3865" i="2"/>
  <c r="A3866" i="2"/>
  <c r="A3867" i="2"/>
  <c r="A3868" i="2"/>
  <c r="A3869" i="2"/>
  <c r="A3870" i="2"/>
  <c r="A3871" i="2"/>
  <c r="A3872" i="2"/>
  <c r="A3873" i="2"/>
  <c r="A3874" i="2"/>
  <c r="A3875" i="2"/>
  <c r="A3876" i="2"/>
  <c r="A3877" i="2"/>
  <c r="A3878" i="2"/>
  <c r="A3879" i="2"/>
  <c r="A3880" i="2"/>
  <c r="A3881" i="2"/>
  <c r="A3882" i="2"/>
  <c r="A3883" i="2"/>
  <c r="A3884" i="2"/>
  <c r="A3885" i="2"/>
  <c r="A3886" i="2"/>
  <c r="A3887" i="2"/>
  <c r="A3888" i="2"/>
  <c r="A3889" i="2"/>
  <c r="A3890" i="2"/>
  <c r="A3891" i="2"/>
  <c r="A3892" i="2"/>
  <c r="A3893" i="2"/>
  <c r="A3894" i="2"/>
  <c r="A3895" i="2"/>
  <c r="A3896" i="2"/>
  <c r="A3897" i="2"/>
  <c r="A3898" i="2"/>
  <c r="A3899" i="2"/>
  <c r="A3900" i="2"/>
  <c r="A3901" i="2"/>
  <c r="A3902" i="2"/>
  <c r="A3903" i="2"/>
  <c r="A3904" i="2"/>
  <c r="A3905" i="2"/>
  <c r="A3906" i="2"/>
  <c r="A3907" i="2"/>
  <c r="A3908" i="2"/>
  <c r="A3909" i="2"/>
  <c r="A3910" i="2"/>
  <c r="A3911" i="2"/>
  <c r="A3912" i="2"/>
  <c r="A3913" i="2"/>
  <c r="A3914" i="2"/>
  <c r="A3915" i="2"/>
  <c r="A3916" i="2"/>
  <c r="A3917" i="2"/>
  <c r="A3918" i="2"/>
  <c r="A3919" i="2"/>
  <c r="A3920" i="2"/>
  <c r="A3921" i="2"/>
  <c r="A3922" i="2"/>
  <c r="A3923" i="2"/>
  <c r="A3924" i="2"/>
  <c r="A3925" i="2"/>
  <c r="A3926" i="2"/>
  <c r="A3927" i="2"/>
  <c r="A3928" i="2"/>
  <c r="A3929" i="2"/>
  <c r="A3930" i="2"/>
  <c r="A3931" i="2"/>
  <c r="A3932" i="2"/>
  <c r="A3933" i="2"/>
  <c r="A3934" i="2"/>
  <c r="A3935" i="2"/>
  <c r="A3936" i="2"/>
  <c r="A3937" i="2"/>
  <c r="A3938" i="2"/>
  <c r="A3939" i="2"/>
  <c r="A3940" i="2"/>
  <c r="A3941" i="2"/>
  <c r="A3942" i="2"/>
  <c r="A3943" i="2"/>
  <c r="A3944" i="2"/>
  <c r="A3945" i="2"/>
  <c r="A3946" i="2"/>
  <c r="A3947" i="2"/>
  <c r="A3948" i="2"/>
  <c r="A3949" i="2"/>
  <c r="A3950" i="2"/>
  <c r="A3951" i="2"/>
  <c r="A3952" i="2"/>
  <c r="A3953" i="2"/>
  <c r="A3954" i="2"/>
  <c r="A3955" i="2"/>
  <c r="A3956" i="2"/>
  <c r="A3957" i="2"/>
  <c r="A3958" i="2"/>
  <c r="A3959" i="2"/>
  <c r="A3960" i="2"/>
  <c r="A3961" i="2"/>
  <c r="A3962" i="2"/>
  <c r="A3963" i="2"/>
  <c r="A3964" i="2"/>
  <c r="A3965" i="2"/>
  <c r="A3966" i="2"/>
  <c r="A3967" i="2"/>
  <c r="A3968" i="2"/>
  <c r="A3969" i="2"/>
  <c r="A3970" i="2"/>
  <c r="A3971" i="2"/>
  <c r="A3972" i="2"/>
  <c r="A3973" i="2"/>
  <c r="A3974" i="2"/>
  <c r="A3975" i="2"/>
  <c r="A3976" i="2"/>
  <c r="A3977" i="2"/>
  <c r="A3978" i="2"/>
  <c r="A3979" i="2"/>
  <c r="A3980" i="2"/>
  <c r="A3981" i="2"/>
  <c r="A3982" i="2"/>
  <c r="A3983" i="2"/>
  <c r="A3984" i="2"/>
  <c r="A3985" i="2"/>
  <c r="A3986" i="2"/>
  <c r="A3987" i="2"/>
  <c r="A3988" i="2"/>
  <c r="A3989" i="2"/>
  <c r="A3990" i="2"/>
  <c r="A3991" i="2"/>
  <c r="A3992" i="2"/>
  <c r="A3993" i="2"/>
  <c r="A3994" i="2"/>
  <c r="A3995" i="2"/>
  <c r="A3996" i="2"/>
  <c r="A3997" i="2"/>
  <c r="A3998" i="2"/>
  <c r="A3999" i="2"/>
  <c r="A4000" i="2"/>
  <c r="A4001" i="2"/>
  <c r="A4002" i="2"/>
  <c r="A4003" i="2"/>
  <c r="A4004" i="2"/>
  <c r="A4005" i="2"/>
  <c r="A4006" i="2"/>
  <c r="A4007" i="2"/>
  <c r="A4008" i="2"/>
  <c r="A4009" i="2"/>
  <c r="A4010" i="2"/>
  <c r="A4011" i="2"/>
  <c r="A4012" i="2"/>
  <c r="A4013" i="2"/>
  <c r="A4014" i="2"/>
  <c r="A4015" i="2"/>
  <c r="A4016" i="2"/>
  <c r="A4017" i="2"/>
  <c r="A4018" i="2"/>
  <c r="A4019" i="2"/>
  <c r="A4020" i="2"/>
  <c r="A4021" i="2"/>
  <c r="A4022" i="2"/>
  <c r="A4023" i="2"/>
  <c r="A4024" i="2"/>
  <c r="A4025" i="2"/>
  <c r="A4026" i="2"/>
  <c r="A4027" i="2"/>
  <c r="A4028" i="2"/>
  <c r="A4029" i="2"/>
  <c r="A4030" i="2"/>
  <c r="A4031" i="2"/>
  <c r="A4032" i="2"/>
  <c r="A4033" i="2"/>
  <c r="A4034" i="2"/>
  <c r="A4035" i="2"/>
  <c r="A4036" i="2"/>
  <c r="A4037" i="2"/>
  <c r="A4038" i="2"/>
  <c r="A4039" i="2"/>
  <c r="A4040" i="2"/>
  <c r="A4041" i="2"/>
  <c r="A4042" i="2"/>
  <c r="A4043" i="2"/>
  <c r="A4044" i="2"/>
  <c r="A4045" i="2"/>
  <c r="A4046" i="2"/>
  <c r="A4047" i="2"/>
  <c r="A4048" i="2"/>
  <c r="A4049" i="2"/>
  <c r="A4050" i="2"/>
  <c r="A4051" i="2"/>
  <c r="A4052" i="2"/>
  <c r="A4053" i="2"/>
  <c r="A4054" i="2"/>
  <c r="A4055" i="2"/>
  <c r="A4056" i="2"/>
  <c r="A4057" i="2"/>
  <c r="A4058" i="2"/>
  <c r="A4059" i="2"/>
  <c r="A4060" i="2"/>
  <c r="A4061" i="2"/>
  <c r="A4062" i="2"/>
  <c r="A4063" i="2"/>
  <c r="A4064" i="2"/>
  <c r="A4065" i="2"/>
  <c r="A4066" i="2"/>
  <c r="A4067" i="2"/>
  <c r="A4068" i="2"/>
  <c r="A4069" i="2"/>
  <c r="A4070" i="2"/>
  <c r="A4071" i="2"/>
  <c r="A4072" i="2"/>
  <c r="A4073" i="2"/>
  <c r="A4074" i="2"/>
  <c r="A4075" i="2"/>
  <c r="A4076" i="2"/>
  <c r="A4077" i="2"/>
  <c r="A4078" i="2"/>
  <c r="A4079" i="2"/>
  <c r="A4080" i="2"/>
  <c r="A4081" i="2"/>
  <c r="A4082" i="2"/>
  <c r="A4083" i="2"/>
  <c r="A4084" i="2"/>
  <c r="A4085" i="2"/>
  <c r="A4086" i="2"/>
  <c r="A4087" i="2"/>
  <c r="A4088" i="2"/>
  <c r="A4089" i="2"/>
  <c r="A4090" i="2"/>
  <c r="A4091" i="2"/>
  <c r="A4092" i="2"/>
  <c r="A4093" i="2"/>
  <c r="A4094" i="2"/>
  <c r="A4095" i="2"/>
  <c r="A4096" i="2"/>
  <c r="A4097" i="2"/>
  <c r="A4098" i="2"/>
  <c r="A4099" i="2"/>
  <c r="A4100" i="2"/>
  <c r="A4101" i="2"/>
  <c r="A4102" i="2"/>
  <c r="A4103" i="2"/>
  <c r="A4104" i="2"/>
  <c r="A4105" i="2"/>
  <c r="A4106" i="2"/>
  <c r="A4107" i="2"/>
  <c r="A4108" i="2"/>
  <c r="A4109" i="2"/>
  <c r="A4110" i="2"/>
  <c r="A4111" i="2"/>
  <c r="A4112" i="2"/>
  <c r="A4113" i="2"/>
  <c r="A4114" i="2"/>
  <c r="A4115" i="2"/>
  <c r="A4116" i="2"/>
  <c r="A4117" i="2"/>
  <c r="A4118" i="2"/>
  <c r="A4119" i="2"/>
  <c r="A4120" i="2"/>
  <c r="A4121" i="2"/>
  <c r="A4122" i="2"/>
  <c r="A4123" i="2"/>
  <c r="A4124" i="2"/>
  <c r="A4125" i="2"/>
  <c r="A4126" i="2"/>
  <c r="A4127" i="2"/>
  <c r="A4128" i="2"/>
  <c r="A4129" i="2"/>
  <c r="A4130" i="2"/>
  <c r="A4131" i="2"/>
  <c r="A4132" i="2"/>
  <c r="A4133" i="2"/>
  <c r="A4134" i="2"/>
  <c r="A4135" i="2"/>
  <c r="A4136" i="2"/>
  <c r="A4137" i="2"/>
  <c r="A4138" i="2"/>
  <c r="A4139" i="2"/>
  <c r="A4140" i="2"/>
  <c r="A4141" i="2"/>
  <c r="A4142" i="2"/>
  <c r="A4143" i="2"/>
  <c r="A4144" i="2"/>
  <c r="A4145" i="2"/>
  <c r="A4146" i="2"/>
  <c r="A4147" i="2"/>
  <c r="A4148" i="2"/>
  <c r="A4149" i="2"/>
  <c r="A4150" i="2"/>
  <c r="A4151" i="2"/>
  <c r="A4152" i="2"/>
  <c r="A4153" i="2"/>
  <c r="A4154" i="2"/>
  <c r="A4155" i="2"/>
  <c r="A4156" i="2"/>
  <c r="A4157" i="2"/>
  <c r="A4158" i="2"/>
  <c r="A4159" i="2"/>
  <c r="A4160" i="2"/>
  <c r="A4161" i="2"/>
  <c r="A4162" i="2"/>
  <c r="A4163" i="2"/>
  <c r="A4164" i="2"/>
  <c r="A4165" i="2"/>
  <c r="A4166" i="2"/>
  <c r="A4167" i="2"/>
  <c r="A4168" i="2"/>
  <c r="A4169" i="2"/>
  <c r="A4170" i="2"/>
  <c r="A4171" i="2"/>
  <c r="A4172" i="2"/>
  <c r="A4173" i="2"/>
  <c r="A4174" i="2"/>
  <c r="A4175" i="2"/>
  <c r="A4176" i="2"/>
  <c r="A4177" i="2"/>
  <c r="A4178" i="2"/>
  <c r="A4179" i="2"/>
  <c r="A4180" i="2"/>
  <c r="A4181" i="2"/>
  <c r="A4182" i="2"/>
  <c r="A4183" i="2"/>
  <c r="A4184" i="2"/>
  <c r="A4185" i="2"/>
  <c r="A4186" i="2"/>
  <c r="A4187" i="2"/>
  <c r="A4188" i="2"/>
  <c r="A4189" i="2"/>
  <c r="A4190" i="2"/>
  <c r="A4191" i="2"/>
  <c r="A4192" i="2"/>
  <c r="A4193" i="2"/>
  <c r="A4194" i="2"/>
  <c r="A4195" i="2"/>
  <c r="A4196" i="2"/>
  <c r="A4197" i="2"/>
  <c r="A4198" i="2"/>
  <c r="A4199" i="2"/>
  <c r="A4200" i="2"/>
  <c r="A4201" i="2"/>
  <c r="A4202" i="2"/>
  <c r="A4203" i="2"/>
  <c r="A4204" i="2"/>
  <c r="A4205" i="2"/>
  <c r="A4206" i="2"/>
  <c r="A4207" i="2"/>
  <c r="C3" i="8"/>
  <c r="D12" i="3" l="1"/>
  <c r="F12" i="17"/>
  <c r="F10" i="17"/>
  <c r="F13" i="17"/>
  <c r="F11" i="17"/>
  <c r="F109" i="17"/>
  <c r="G83" i="17"/>
  <c r="G84" i="17" l="1"/>
  <c r="E161" i="17"/>
  <c r="E57" i="17"/>
  <c r="E108" i="17"/>
  <c r="F163" i="17"/>
  <c r="G166" i="17"/>
  <c r="F154" i="17"/>
  <c r="F58" i="17"/>
  <c r="F61" i="17"/>
  <c r="G61" i="17"/>
  <c r="G168" i="17"/>
  <c r="E61" i="17"/>
  <c r="E115" i="17"/>
  <c r="E168" i="17"/>
  <c r="E60" i="17"/>
  <c r="G80" i="17"/>
  <c r="G82" i="17"/>
  <c r="E59" i="17"/>
  <c r="F168" i="17"/>
  <c r="G139" i="17"/>
  <c r="G85" i="17"/>
  <c r="G110" i="17"/>
  <c r="E137" i="17"/>
  <c r="E155" i="17"/>
  <c r="F162" i="17"/>
  <c r="F165" i="17"/>
  <c r="G60" i="17"/>
  <c r="F47" i="17"/>
  <c r="E31" i="17"/>
  <c r="G32" i="17"/>
  <c r="F161" i="17"/>
  <c r="F32" i="17"/>
  <c r="G165" i="17"/>
  <c r="E138" i="17"/>
  <c r="F82" i="17"/>
  <c r="F144" i="17"/>
  <c r="G35" i="17"/>
  <c r="F59" i="17"/>
  <c r="F81" i="17"/>
  <c r="F57" i="17"/>
  <c r="E110" i="17"/>
  <c r="E32" i="17"/>
  <c r="E62" i="17"/>
  <c r="F134" i="17"/>
  <c r="G161" i="17"/>
  <c r="F37" i="17"/>
  <c r="G111" i="17"/>
  <c r="G138" i="17"/>
  <c r="G109" i="17"/>
  <c r="F110" i="17"/>
  <c r="E163" i="17"/>
  <c r="F155" i="17"/>
  <c r="E162" i="17"/>
  <c r="E165" i="17"/>
  <c r="F60" i="17"/>
  <c r="G47" i="17"/>
  <c r="E58" i="17"/>
  <c r="E111" i="17"/>
  <c r="G58" i="17"/>
  <c r="G59" i="17"/>
  <c r="F167" i="17"/>
  <c r="E82" i="17"/>
  <c r="F108" i="17"/>
  <c r="G57" i="17"/>
  <c r="G108" i="17"/>
  <c r="E139" i="17"/>
  <c r="E37" i="17"/>
  <c r="G163" i="17"/>
  <c r="E79" i="17"/>
  <c r="E47" i="17"/>
  <c r="F111" i="17"/>
  <c r="E109" i="17"/>
  <c r="G149" i="17"/>
  <c r="F151" i="17"/>
  <c r="G150" i="17"/>
  <c r="G43" i="17"/>
  <c r="E92" i="17"/>
  <c r="H26" i="17"/>
  <c r="G76" i="17"/>
  <c r="H79" i="17"/>
  <c r="F72" i="17"/>
  <c r="G50" i="17"/>
  <c r="G132" i="17"/>
  <c r="E71" i="17"/>
  <c r="G112" i="17"/>
  <c r="E89" i="17"/>
  <c r="G155" i="17"/>
  <c r="F166" i="17"/>
  <c r="G79" i="17"/>
  <c r="E85" i="17"/>
  <c r="G81" i="17"/>
  <c r="G137" i="17"/>
  <c r="H152" i="17"/>
  <c r="F137" i="17"/>
  <c r="F138" i="17"/>
  <c r="F164" i="17"/>
  <c r="E84" i="17"/>
  <c r="E166" i="17"/>
  <c r="F85" i="17"/>
  <c r="E81" i="17"/>
  <c r="E80" i="17"/>
  <c r="F83" i="17"/>
  <c r="F36" i="17"/>
  <c r="F139" i="17"/>
  <c r="G37" i="17"/>
  <c r="G164" i="17"/>
  <c r="G36" i="17"/>
  <c r="G120" i="17"/>
  <c r="E167" i="17"/>
  <c r="F79" i="17"/>
  <c r="E164" i="17"/>
  <c r="F84" i="17"/>
  <c r="H160" i="17"/>
  <c r="F80" i="17"/>
  <c r="E83" i="17"/>
  <c r="E36" i="17"/>
  <c r="E154" i="17"/>
  <c r="F160" i="17"/>
  <c r="E41" i="17"/>
  <c r="F56" i="17"/>
  <c r="G38" i="17"/>
  <c r="G45" i="17"/>
  <c r="I35" i="17"/>
  <c r="H162" i="17"/>
  <c r="I151" i="17"/>
  <c r="E131" i="17"/>
  <c r="E51" i="17"/>
  <c r="F86" i="17"/>
  <c r="F170" i="17"/>
  <c r="E70" i="17"/>
  <c r="F88" i="17"/>
  <c r="I90" i="17"/>
  <c r="F49" i="17"/>
  <c r="F50" i="17"/>
  <c r="G160" i="17"/>
  <c r="F33" i="17"/>
  <c r="I148" i="17"/>
  <c r="F114" i="17"/>
  <c r="G169" i="17"/>
  <c r="F159" i="17"/>
  <c r="I54" i="17"/>
  <c r="I64" i="17"/>
  <c r="H94" i="17"/>
  <c r="E67" i="17"/>
  <c r="I100" i="17"/>
  <c r="G97" i="17"/>
  <c r="H136" i="17"/>
  <c r="E135" i="17"/>
  <c r="G104" i="17"/>
  <c r="H106" i="17"/>
  <c r="E130" i="17"/>
  <c r="G127" i="17"/>
  <c r="G28" i="17"/>
  <c r="G140" i="17"/>
  <c r="G31" i="17"/>
  <c r="H44" i="17"/>
  <c r="F117" i="17"/>
  <c r="F123" i="17"/>
  <c r="G147" i="17"/>
  <c r="H99" i="17"/>
  <c r="H120" i="17"/>
  <c r="E142" i="17"/>
  <c r="E46" i="17"/>
  <c r="E56" i="17"/>
  <c r="I30" i="17"/>
  <c r="F97" i="17"/>
  <c r="G92" i="17"/>
  <c r="G26" i="17"/>
  <c r="G107" i="17"/>
  <c r="E39" i="17"/>
  <c r="E134" i="17"/>
  <c r="H125" i="17"/>
  <c r="E103" i="17"/>
  <c r="F44" i="17"/>
  <c r="I168" i="17"/>
  <c r="E158" i="17"/>
  <c r="H38" i="17"/>
  <c r="E128" i="17"/>
  <c r="F41" i="17"/>
  <c r="I173" i="17"/>
  <c r="H92" i="17"/>
  <c r="H39" i="17"/>
  <c r="G96" i="17"/>
  <c r="G146" i="17"/>
  <c r="H52" i="17"/>
  <c r="I75" i="17"/>
  <c r="E148" i="17"/>
  <c r="I116" i="17"/>
  <c r="F133" i="17"/>
  <c r="F102" i="17"/>
  <c r="H166" i="17"/>
  <c r="F45" i="17"/>
  <c r="E159" i="17"/>
  <c r="E123" i="17"/>
  <c r="F145" i="17"/>
  <c r="H146" i="17"/>
  <c r="E42" i="17"/>
  <c r="G151" i="17"/>
  <c r="G134" i="17"/>
  <c r="I26" i="17"/>
  <c r="F136" i="17"/>
  <c r="E151" i="17"/>
  <c r="I119" i="17"/>
  <c r="E104" i="17"/>
  <c r="I74" i="17"/>
  <c r="F62" i="17"/>
  <c r="E44" i="17"/>
  <c r="F40" i="17"/>
  <c r="I132" i="17"/>
  <c r="H147" i="17"/>
  <c r="F103" i="17"/>
  <c r="I45" i="17"/>
  <c r="E63" i="17"/>
  <c r="F31" i="17"/>
  <c r="E160" i="17"/>
  <c r="H128" i="17"/>
  <c r="I143" i="17"/>
  <c r="E96" i="17"/>
  <c r="E153" i="17"/>
  <c r="I126" i="17"/>
  <c r="F140" i="17"/>
  <c r="F92" i="17"/>
  <c r="H145" i="17"/>
  <c r="E146" i="17"/>
  <c r="F39" i="17"/>
  <c r="E97" i="17"/>
  <c r="G39" i="17"/>
  <c r="G40" i="17"/>
  <c r="G152" i="17"/>
  <c r="G135" i="17"/>
  <c r="G41" i="17"/>
  <c r="G148" i="17"/>
  <c r="G103" i="17"/>
  <c r="G44" i="17"/>
  <c r="G128" i="17"/>
  <c r="G153" i="17"/>
  <c r="G62" i="17"/>
  <c r="G171" i="17"/>
  <c r="H144" i="17"/>
  <c r="I141" i="17"/>
  <c r="E121" i="17"/>
  <c r="G93" i="17"/>
  <c r="G124" i="17"/>
  <c r="I31" i="17"/>
  <c r="F53" i="17"/>
  <c r="E66" i="17"/>
  <c r="F120" i="17"/>
  <c r="H118" i="17"/>
  <c r="F74" i="17"/>
  <c r="E156" i="17"/>
  <c r="E132" i="17"/>
  <c r="I97" i="17"/>
  <c r="H71" i="17"/>
  <c r="I89" i="17"/>
  <c r="I51" i="17"/>
  <c r="H169" i="17"/>
  <c r="F152" i="17"/>
  <c r="E136" i="17"/>
  <c r="F135" i="17"/>
  <c r="F104" i="17"/>
  <c r="E118" i="17"/>
  <c r="H65" i="17"/>
  <c r="E93" i="17"/>
  <c r="H28" i="17"/>
  <c r="F38" i="17"/>
  <c r="I40" i="17"/>
  <c r="F148" i="17"/>
  <c r="F147" i="17"/>
  <c r="H157" i="17"/>
  <c r="I61" i="17"/>
  <c r="I29" i="17"/>
  <c r="E122" i="17"/>
  <c r="H159" i="17"/>
  <c r="F127" i="17"/>
  <c r="E149" i="17"/>
  <c r="F96" i="17"/>
  <c r="F153" i="17"/>
  <c r="E150" i="17"/>
  <c r="E43" i="17"/>
  <c r="H36" i="17"/>
  <c r="E140" i="17"/>
  <c r="E145" i="17"/>
  <c r="H37" i="17"/>
  <c r="F146" i="17"/>
  <c r="F42" i="17"/>
  <c r="G123" i="17"/>
  <c r="G145" i="17"/>
  <c r="G159" i="17"/>
  <c r="G42" i="17"/>
  <c r="G136" i="17"/>
  <c r="G133" i="17"/>
  <c r="G56" i="17"/>
  <c r="E152" i="17"/>
  <c r="I135" i="17"/>
  <c r="E133" i="17"/>
  <c r="E38" i="17"/>
  <c r="E40" i="17"/>
  <c r="I165" i="17"/>
  <c r="E147" i="17"/>
  <c r="I84" i="17"/>
  <c r="H129" i="17"/>
  <c r="E45" i="17"/>
  <c r="F46" i="17"/>
  <c r="F128" i="17"/>
  <c r="E127" i="17"/>
  <c r="F149" i="17"/>
  <c r="F121" i="17"/>
  <c r="F150" i="17"/>
  <c r="F43" i="17"/>
  <c r="I145" i="17"/>
  <c r="G46" i="17"/>
  <c r="G116" i="17"/>
  <c r="I117" i="17"/>
  <c r="H117" i="17"/>
  <c r="G25" i="17"/>
  <c r="H25" i="17"/>
  <c r="I25" i="17"/>
  <c r="E30" i="17"/>
  <c r="F30" i="17"/>
  <c r="G30" i="17"/>
  <c r="H30" i="17"/>
  <c r="F171" i="17"/>
  <c r="E171" i="17"/>
  <c r="G170" i="17"/>
  <c r="H171" i="17"/>
  <c r="I161" i="17"/>
  <c r="E75" i="17"/>
  <c r="I76" i="17"/>
  <c r="H75" i="17"/>
  <c r="F76" i="17"/>
  <c r="F75" i="17"/>
  <c r="E76" i="17"/>
  <c r="G67" i="17"/>
  <c r="E68" i="17"/>
  <c r="G68" i="17"/>
  <c r="I68" i="17"/>
  <c r="F68" i="17"/>
  <c r="G88" i="17"/>
  <c r="E87" i="17"/>
  <c r="H83" i="17"/>
  <c r="G87" i="17"/>
  <c r="H87" i="17"/>
  <c r="I83" i="17"/>
  <c r="H80" i="17"/>
  <c r="I81" i="17"/>
  <c r="G86" i="17"/>
  <c r="F87" i="17"/>
  <c r="I80" i="17"/>
  <c r="H81" i="17"/>
  <c r="H85" i="17"/>
  <c r="G49" i="17"/>
  <c r="E48" i="17"/>
  <c r="I37" i="17"/>
  <c r="I43" i="17"/>
  <c r="G48" i="17"/>
  <c r="H48" i="17"/>
  <c r="I39" i="17"/>
  <c r="I36" i="17"/>
  <c r="H41" i="17"/>
  <c r="H47" i="17"/>
  <c r="I48" i="17"/>
  <c r="I41" i="17"/>
  <c r="H46" i="17"/>
  <c r="G130" i="17"/>
  <c r="G129" i="17"/>
  <c r="G131" i="17"/>
  <c r="I128" i="17"/>
  <c r="G102" i="17"/>
  <c r="H101" i="17"/>
  <c r="E101" i="17"/>
  <c r="I101" i="17"/>
  <c r="G114" i="17"/>
  <c r="G113" i="17"/>
  <c r="H113" i="17"/>
  <c r="H109" i="17"/>
  <c r="H108" i="17"/>
  <c r="F113" i="17"/>
  <c r="E112" i="17"/>
  <c r="I110" i="17"/>
  <c r="E113" i="17"/>
  <c r="I108" i="17"/>
  <c r="I112" i="17"/>
  <c r="H122" i="17"/>
  <c r="F122" i="17"/>
  <c r="I56" i="17"/>
  <c r="H57" i="17"/>
  <c r="G64" i="17"/>
  <c r="G65" i="17"/>
  <c r="I59" i="17"/>
  <c r="H56" i="17"/>
  <c r="I63" i="17"/>
  <c r="H60" i="17"/>
  <c r="I57" i="17"/>
  <c r="H58" i="17"/>
  <c r="F63" i="17"/>
  <c r="F169" i="17"/>
  <c r="H168" i="17"/>
  <c r="E120" i="17"/>
  <c r="I167" i="17"/>
  <c r="F119" i="17"/>
  <c r="E170" i="17"/>
  <c r="I133" i="17"/>
  <c r="H104" i="17"/>
  <c r="H88" i="17"/>
  <c r="H72" i="17"/>
  <c r="I137" i="17"/>
  <c r="F106" i="17"/>
  <c r="E90" i="17"/>
  <c r="E74" i="17"/>
  <c r="I79" i="17"/>
  <c r="F65" i="17"/>
  <c r="H49" i="17"/>
  <c r="H33" i="17"/>
  <c r="H130" i="17"/>
  <c r="F93" i="17"/>
  <c r="H64" i="17"/>
  <c r="H158" i="17"/>
  <c r="I99" i="17"/>
  <c r="I67" i="17"/>
  <c r="E35" i="17"/>
  <c r="H138" i="17"/>
  <c r="I28" i="17"/>
  <c r="I44" i="17"/>
  <c r="I42" i="17"/>
  <c r="H165" i="17"/>
  <c r="I164" i="17"/>
  <c r="H148" i="17"/>
  <c r="H132" i="17"/>
  <c r="H116" i="17"/>
  <c r="I147" i="17"/>
  <c r="I131" i="17"/>
  <c r="I115" i="17"/>
  <c r="F157" i="17"/>
  <c r="F125" i="17"/>
  <c r="F100" i="17"/>
  <c r="F129" i="17"/>
  <c r="I102" i="17"/>
  <c r="I86" i="17"/>
  <c r="H103" i="17"/>
  <c r="H61" i="17"/>
  <c r="F29" i="17"/>
  <c r="E114" i="17"/>
  <c r="I142" i="17"/>
  <c r="H63" i="17"/>
  <c r="I122" i="17"/>
  <c r="I58" i="17"/>
  <c r="H161" i="17"/>
  <c r="H143" i="17"/>
  <c r="I127" i="17"/>
  <c r="I111" i="17"/>
  <c r="E117" i="17"/>
  <c r="H82" i="17"/>
  <c r="I150" i="17"/>
  <c r="H95" i="17"/>
  <c r="H59" i="17"/>
  <c r="F73" i="17"/>
  <c r="I171" i="17"/>
  <c r="I113" i="17"/>
  <c r="H68" i="17"/>
  <c r="I50" i="17"/>
  <c r="G29" i="17"/>
  <c r="G117" i="17"/>
  <c r="G142" i="17"/>
  <c r="H141" i="17"/>
  <c r="I140" i="17"/>
  <c r="G143" i="17"/>
  <c r="G141" i="17"/>
  <c r="F141" i="17"/>
  <c r="I139" i="17"/>
  <c r="H140" i="17"/>
  <c r="F143" i="17"/>
  <c r="H142" i="17"/>
  <c r="I134" i="17"/>
  <c r="E141" i="17"/>
  <c r="H139" i="17"/>
  <c r="E143" i="17"/>
  <c r="F142" i="17"/>
  <c r="F94" i="17"/>
  <c r="I92" i="17"/>
  <c r="I94" i="17"/>
  <c r="I95" i="17"/>
  <c r="G94" i="17"/>
  <c r="E94" i="17"/>
  <c r="E95" i="17"/>
  <c r="I27" i="17"/>
  <c r="E26" i="17"/>
  <c r="E27" i="17"/>
  <c r="G27" i="17"/>
  <c r="F26" i="17"/>
  <c r="F27" i="17"/>
  <c r="G172" i="17"/>
  <c r="E172" i="17"/>
  <c r="I172" i="17"/>
  <c r="F172" i="17"/>
  <c r="F78" i="17"/>
  <c r="E77" i="17"/>
  <c r="I78" i="17"/>
  <c r="F77" i="17"/>
  <c r="E78" i="17"/>
  <c r="H77" i="17"/>
  <c r="F55" i="17"/>
  <c r="F54" i="17"/>
  <c r="G54" i="17"/>
  <c r="G55" i="17"/>
  <c r="E55" i="17"/>
  <c r="E54" i="17"/>
  <c r="H55" i="17"/>
  <c r="H54" i="17"/>
  <c r="G119" i="17"/>
  <c r="G158" i="17"/>
  <c r="G156" i="17"/>
  <c r="I156" i="17"/>
  <c r="G157" i="17"/>
  <c r="I155" i="17"/>
  <c r="H156" i="17"/>
  <c r="H150" i="17"/>
  <c r="I153" i="17"/>
  <c r="I149" i="17"/>
  <c r="I154" i="17"/>
  <c r="I146" i="17"/>
  <c r="H155" i="17"/>
  <c r="F156" i="17"/>
  <c r="H153" i="17"/>
  <c r="H149" i="17"/>
  <c r="G70" i="17"/>
  <c r="G69" i="17"/>
  <c r="H69" i="17"/>
  <c r="G71" i="17"/>
  <c r="I69" i="17"/>
  <c r="H70" i="17"/>
  <c r="E69" i="17"/>
  <c r="F70" i="17"/>
  <c r="G90" i="17"/>
  <c r="I91" i="17"/>
  <c r="G89" i="17"/>
  <c r="G91" i="17"/>
  <c r="E91" i="17"/>
  <c r="G51" i="17"/>
  <c r="H50" i="17"/>
  <c r="I169" i="17"/>
  <c r="I152" i="17"/>
  <c r="I136" i="17"/>
  <c r="I120" i="17"/>
  <c r="E119" i="17"/>
  <c r="H170" i="17"/>
  <c r="H133" i="17"/>
  <c r="I104" i="17"/>
  <c r="I88" i="17"/>
  <c r="I72" i="17"/>
  <c r="H137" i="17"/>
  <c r="E106" i="17"/>
  <c r="F90" i="17"/>
  <c r="F118" i="17"/>
  <c r="I65" i="17"/>
  <c r="I49" i="17"/>
  <c r="I33" i="17"/>
  <c r="F130" i="17"/>
  <c r="H93" i="17"/>
  <c r="E64" i="17"/>
  <c r="F158" i="17"/>
  <c r="E99" i="17"/>
  <c r="F67" i="17"/>
  <c r="F51" i="17"/>
  <c r="F35" i="17"/>
  <c r="H89" i="17"/>
  <c r="H62" i="17"/>
  <c r="E28" i="17"/>
  <c r="H40" i="17"/>
  <c r="F132" i="17"/>
  <c r="F116" i="17"/>
  <c r="H163" i="17"/>
  <c r="H131" i="17"/>
  <c r="H115" i="17"/>
  <c r="E157" i="17"/>
  <c r="E125" i="17"/>
  <c r="E100" i="17"/>
  <c r="I162" i="17"/>
  <c r="E129" i="17"/>
  <c r="E102" i="17"/>
  <c r="E86" i="17"/>
  <c r="I166" i="17"/>
  <c r="F71" i="17"/>
  <c r="H45" i="17"/>
  <c r="H29" i="17"/>
  <c r="I114" i="17"/>
  <c r="I85" i="17"/>
  <c r="I60" i="17"/>
  <c r="F91" i="17"/>
  <c r="F112" i="17"/>
  <c r="I159" i="17"/>
  <c r="H127" i="17"/>
  <c r="H111" i="17"/>
  <c r="H98" i="17"/>
  <c r="I82" i="17"/>
  <c r="I70" i="17"/>
  <c r="I77" i="17"/>
  <c r="H27" i="17"/>
  <c r="I109" i="17"/>
  <c r="H78" i="17"/>
  <c r="I87" i="17"/>
  <c r="H110" i="17"/>
  <c r="I55" i="17"/>
  <c r="H154" i="17"/>
  <c r="G75" i="17"/>
  <c r="G63" i="17"/>
  <c r="G95" i="17"/>
  <c r="G101" i="17"/>
  <c r="G122" i="17"/>
  <c r="G144" i="17"/>
  <c r="E144" i="17"/>
  <c r="I144" i="17"/>
  <c r="G121" i="17"/>
  <c r="I121" i="17"/>
  <c r="H121" i="17"/>
  <c r="G126" i="17"/>
  <c r="G125" i="17"/>
  <c r="I124" i="17"/>
  <c r="E126" i="17"/>
  <c r="I123" i="17"/>
  <c r="H124" i="17"/>
  <c r="H126" i="17"/>
  <c r="H123" i="17"/>
  <c r="F124" i="17"/>
  <c r="F126" i="17"/>
  <c r="E34" i="17"/>
  <c r="H32" i="17"/>
  <c r="H31" i="17"/>
  <c r="G34" i="17"/>
  <c r="G33" i="17"/>
  <c r="I34" i="17"/>
  <c r="H34" i="17"/>
  <c r="F34" i="17"/>
  <c r="I32" i="17"/>
  <c r="G105" i="17"/>
  <c r="I107" i="17"/>
  <c r="E105" i="17"/>
  <c r="G106" i="17"/>
  <c r="H107" i="17"/>
  <c r="I105" i="17"/>
  <c r="F107" i="17"/>
  <c r="H105" i="17"/>
  <c r="G52" i="17"/>
  <c r="E52" i="17"/>
  <c r="I53" i="17"/>
  <c r="I52" i="17"/>
  <c r="H53" i="17"/>
  <c r="G53" i="17"/>
  <c r="F52" i="17"/>
  <c r="E53" i="17"/>
  <c r="H66" i="17"/>
  <c r="G66" i="17"/>
  <c r="F66" i="17"/>
  <c r="I66" i="17"/>
  <c r="E73" i="17"/>
  <c r="I73" i="17"/>
  <c r="G73" i="17"/>
  <c r="G74" i="17"/>
  <c r="G72" i="17"/>
  <c r="H73" i="17"/>
  <c r="G99" i="17"/>
  <c r="H97" i="17"/>
  <c r="E98" i="17"/>
  <c r="H96" i="17"/>
  <c r="G98" i="17"/>
  <c r="G100" i="17"/>
  <c r="F98" i="17"/>
  <c r="I96" i="17"/>
  <c r="F24" i="17"/>
  <c r="E24" i="17"/>
  <c r="H24" i="17"/>
  <c r="G24" i="17"/>
  <c r="E169" i="17"/>
  <c r="H167" i="17"/>
  <c r="H151" i="17"/>
  <c r="H135" i="17"/>
  <c r="H119" i="17"/>
  <c r="I170" i="17"/>
  <c r="E88" i="17"/>
  <c r="E72" i="17"/>
  <c r="I106" i="17"/>
  <c r="H90" i="17"/>
  <c r="H74" i="17"/>
  <c r="I118" i="17"/>
  <c r="E65" i="17"/>
  <c r="E49" i="17"/>
  <c r="E33" i="17"/>
  <c r="I130" i="17"/>
  <c r="I93" i="17"/>
  <c r="F64" i="17"/>
  <c r="I158" i="17"/>
  <c r="F99" i="17"/>
  <c r="H67" i="17"/>
  <c r="H51" i="17"/>
  <c r="H35" i="17"/>
  <c r="I138" i="17"/>
  <c r="F89" i="17"/>
  <c r="I62" i="17"/>
  <c r="F28" i="17"/>
  <c r="I38" i="17"/>
  <c r="H42" i="17"/>
  <c r="H164" i="17"/>
  <c r="E116" i="17"/>
  <c r="I163" i="17"/>
  <c r="F131" i="17"/>
  <c r="F115" i="17"/>
  <c r="I157" i="17"/>
  <c r="I125" i="17"/>
  <c r="H100" i="17"/>
  <c r="H84" i="17"/>
  <c r="I129" i="17"/>
  <c r="H102" i="17"/>
  <c r="H86" i="17"/>
  <c r="I103" i="17"/>
  <c r="I71" i="17"/>
  <c r="E29" i="17"/>
  <c r="H114" i="17"/>
  <c r="H91" i="17"/>
  <c r="I47" i="17"/>
  <c r="I46" i="17"/>
  <c r="I160" i="17"/>
  <c r="H112" i="17"/>
  <c r="I98" i="17"/>
  <c r="F95" i="17"/>
  <c r="E25" i="17"/>
  <c r="H43" i="17"/>
  <c r="F105" i="17"/>
  <c r="H172" i="17"/>
  <c r="E124" i="17"/>
  <c r="E107" i="17"/>
  <c r="H76" i="17"/>
  <c r="H134" i="17"/>
  <c r="F69" i="17"/>
  <c r="F101" i="17"/>
  <c r="F48" i="17"/>
  <c r="E50" i="17"/>
  <c r="G78" i="17"/>
  <c r="G115" i="17"/>
  <c r="G77" i="17"/>
  <c r="G118" i="17"/>
  <c r="G167" i="17"/>
  <c r="G154" i="17"/>
  <c r="G162" i="17"/>
  <c r="B20" i="17" l="1"/>
  <c r="E40" i="3" s="1"/>
  <c r="B16" i="17"/>
  <c r="B19" i="17"/>
  <c r="E38" i="3"/>
  <c r="D13" i="8"/>
  <c r="D12" i="8"/>
  <c r="D11" i="8"/>
  <c r="D10" i="8"/>
  <c r="D9" i="8"/>
  <c r="F1" i="17" l="1"/>
  <c r="E36" i="3"/>
  <c r="E37" i="3"/>
  <c r="B6" i="8"/>
  <c r="F9" i="8" s="1"/>
  <c r="B16" i="8" s="1"/>
  <c r="F12" i="8" l="1"/>
  <c r="B19" i="8" s="1"/>
  <c r="B12" i="3"/>
  <c r="F11" i="8"/>
  <c r="B18" i="8" s="1"/>
  <c r="F10" i="8"/>
  <c r="B17" i="8" s="1"/>
  <c r="F13" i="8"/>
  <c r="B20" i="8" s="1"/>
  <c r="F1" i="8" l="1"/>
  <c r="A25" i="14" s="1"/>
  <c r="D36" i="3"/>
  <c r="D39" i="3"/>
  <c r="D40" i="3"/>
  <c r="D38" i="3"/>
  <c r="D37" i="3" l="1"/>
  <c r="F25" i="14" l="1"/>
  <c r="D25" i="14"/>
  <c r="C25" i="14"/>
  <c r="B25" i="14"/>
  <c r="F25" i="17"/>
  <c r="B17" i="17" s="1"/>
  <c r="E39" i="3" s="1"/>
  <c r="A19" i="14"/>
  <c r="A18" i="14"/>
  <c r="A20" i="14"/>
  <c r="A17" i="14"/>
  <c r="A16" i="14"/>
  <c r="A14" i="14"/>
  <c r="A22" i="14"/>
  <c r="A15" i="14"/>
  <c r="A12" i="14"/>
  <c r="C24" i="14"/>
  <c r="A23" i="14"/>
  <c r="F24" i="14"/>
  <c r="B24" i="14"/>
  <c r="B23" i="14"/>
  <c r="E24" i="14"/>
  <c r="E23" i="14"/>
  <c r="D24" i="14"/>
  <c r="E25" i="14" l="1"/>
</calcChain>
</file>

<file path=xl/sharedStrings.xml><?xml version="1.0" encoding="utf-8"?>
<sst xmlns="http://schemas.openxmlformats.org/spreadsheetml/2006/main" count="1208" uniqueCount="235">
  <si>
    <t>Downwind distance (m)</t>
  </si>
  <si>
    <t>Standard Scenario</t>
  </si>
  <si>
    <t>RAL - Aquatic</t>
  </si>
  <si>
    <t>RAL - Terrestrial</t>
  </si>
  <si>
    <t>RAL - Bystander</t>
  </si>
  <si>
    <t>RAL - Trade</t>
  </si>
  <si>
    <t>RAL - Pollinators</t>
  </si>
  <si>
    <t>Aquatic</t>
  </si>
  <si>
    <t>Terrestrial</t>
  </si>
  <si>
    <t>Bystander</t>
  </si>
  <si>
    <t>Trade</t>
  </si>
  <si>
    <t>Point deposition</t>
  </si>
  <si>
    <t>µg/L</t>
  </si>
  <si>
    <t>g/ha</t>
  </si>
  <si>
    <t>mg/kg</t>
  </si>
  <si>
    <t>fraction of applied rate</t>
  </si>
  <si>
    <t>Active concentration</t>
  </si>
  <si>
    <t>Product Number</t>
  </si>
  <si>
    <t>Product Name</t>
  </si>
  <si>
    <t>Active rate per hectare</t>
  </si>
  <si>
    <t>Product rate per hectare</t>
  </si>
  <si>
    <t>Pollinators</t>
  </si>
  <si>
    <t>Sensitive Area</t>
  </si>
  <si>
    <t>Downwind no-spray zone (m)</t>
  </si>
  <si>
    <t>Level of Active</t>
  </si>
  <si>
    <t>Category</t>
  </si>
  <si>
    <r>
      <t>DO NOT</t>
    </r>
    <r>
      <rPr>
        <sz val="8.5"/>
        <color theme="1"/>
        <rFont val="Arial"/>
        <family val="2"/>
      </rPr>
      <t xml:space="preserve"> allow bystanders to come into contact with the spray cloud.</t>
    </r>
  </si>
  <si>
    <r>
      <t>DO NOT</t>
    </r>
    <r>
      <rPr>
        <sz val="8.5"/>
        <color theme="1"/>
        <rFont val="Arial"/>
        <family val="2"/>
      </rPr>
      <t xml:space="preserve"> cause an unacceptable impact to native vegetation, agricultural crops, landscaped gardens and aquaculture production outside the application site from spray drift.</t>
    </r>
  </si>
  <si>
    <r>
      <t>DO NOT</t>
    </r>
    <r>
      <rPr>
        <sz val="8.5"/>
        <color theme="1"/>
        <rFont val="Arial"/>
        <family val="2"/>
      </rPr>
      <t xml:space="preserve"> cause contamination of plant or livestock commodities outside the application site from spray drift.</t>
    </r>
  </si>
  <si>
    <r>
      <t>DO NOT</t>
    </r>
    <r>
      <rPr>
        <sz val="8.5"/>
        <color theme="1"/>
        <rFont val="Arial"/>
        <family val="2"/>
      </rPr>
      <t xml:space="preserve"> apply if there are surface temperature inversion conditions present at the application site during the time of application.</t>
    </r>
  </si>
  <si>
    <t>Specific definitions for terms used in these conditions can be found at www.apvma.gov.au/spraydrift</t>
  </si>
  <si>
    <t>g/L</t>
  </si>
  <si>
    <t>Units</t>
  </si>
  <si>
    <t>g/kg</t>
  </si>
  <si>
    <t>RAL - Aquatic (ug/L)</t>
  </si>
  <si>
    <t>RAL - Terrestrial (g/ha)</t>
  </si>
  <si>
    <t>RAL - Pollinator (g/ha)</t>
  </si>
  <si>
    <t>RAL - Bystander (g/ha)</t>
  </si>
  <si>
    <t>RAL - Trade (g/kg)</t>
  </si>
  <si>
    <t>Application site details</t>
  </si>
  <si>
    <t>COARSE</t>
  </si>
  <si>
    <t>FINE</t>
  </si>
  <si>
    <t>MEDIUM</t>
  </si>
  <si>
    <t>VERY COARSE</t>
  </si>
  <si>
    <t>EXTREMELY COARSE</t>
  </si>
  <si>
    <t>Is there a natural aquatic environment within the label buffer zone?</t>
  </si>
  <si>
    <t>I want to:</t>
  </si>
  <si>
    <t>Bystander areas</t>
  </si>
  <si>
    <t>Natural aquatic environments</t>
  </si>
  <si>
    <t>Pollinator areas</t>
  </si>
  <si>
    <t>Native vegetation</t>
  </si>
  <si>
    <t>Livestock areas</t>
  </si>
  <si>
    <t>Application equipment and weather details</t>
  </si>
  <si>
    <t>Product 1 details</t>
  </si>
  <si>
    <t>Mandatory buffer zones (metres)</t>
  </si>
  <si>
    <t>Advisory buffer zones (metres)</t>
  </si>
  <si>
    <t>You must refer to the 'SDMS Conditions' worksheet for the full conditions which allow these buffer distances to be used</t>
  </si>
  <si>
    <t>Deposition Curve</t>
  </si>
  <si>
    <t>Potential buffer zones</t>
  </si>
  <si>
    <t>Herbicide One</t>
  </si>
  <si>
    <t>Insecticide One</t>
  </si>
  <si>
    <t>Fungicide One</t>
  </si>
  <si>
    <t>All Purpose Pesticide</t>
  </si>
  <si>
    <t>Herbicide Two</t>
  </si>
  <si>
    <t>Insecticide Two</t>
  </si>
  <si>
    <t>Insecticide Three</t>
  </si>
  <si>
    <t>Fungicide Two</t>
  </si>
  <si>
    <t>Insecticide Four</t>
  </si>
  <si>
    <t>Herbicide Three</t>
  </si>
  <si>
    <t>Tank-mix details</t>
  </si>
  <si>
    <t>Application type I will use and wind speed I will spray in are:</t>
  </si>
  <si>
    <r>
      <t>DO NOT</t>
    </r>
    <r>
      <rPr>
        <sz val="8.5"/>
        <color theme="1"/>
        <rFont val="Arial"/>
        <family val="2"/>
      </rPr>
      <t xml:space="preserve"> apply unless the wind speed is between 3 and 20 kilometres per hour at the application site during the time of application.</t>
    </r>
  </si>
  <si>
    <t>ULTRA COARSE</t>
  </si>
  <si>
    <t>SPRAY DRIFT MANAGEMENT TOOL CONDITIONS</t>
  </si>
  <si>
    <r>
      <t>DO NOT</t>
    </r>
    <r>
      <rPr>
        <sz val="8.5"/>
        <color theme="1"/>
        <rFont val="Arial"/>
        <family val="2"/>
      </rPr>
      <t xml:space="preserve"> apply by a vertical sprayer, boom sprayer or fixed-wing aircraft.</t>
    </r>
  </si>
  <si>
    <t>Deposition Curve ID</t>
  </si>
  <si>
    <t>Is a barrier present?</t>
  </si>
  <si>
    <t>No</t>
  </si>
  <si>
    <t>Barrier details</t>
  </si>
  <si>
    <t>Active constituent rate:</t>
  </si>
  <si>
    <t>Field variables</t>
  </si>
  <si>
    <t>Rel</t>
  </si>
  <si>
    <t>Wind</t>
  </si>
  <si>
    <t>H</t>
  </si>
  <si>
    <t>Height of barrier (m)</t>
  </si>
  <si>
    <t>Distance</t>
  </si>
  <si>
    <t>Sigmaz(x)</t>
  </si>
  <si>
    <t>Conc(x)</t>
  </si>
  <si>
    <t>Speed</t>
  </si>
  <si>
    <t>ustar(x)</t>
  </si>
  <si>
    <t>GaM(x)</t>
  </si>
  <si>
    <t>Stc(x)</t>
  </si>
  <si>
    <t>Eimp(x)</t>
  </si>
  <si>
    <t>Gimp(x)</t>
  </si>
  <si>
    <t>Wd(x)</t>
  </si>
  <si>
    <t>Deposition</t>
  </si>
  <si>
    <t>tau</t>
  </si>
  <si>
    <t>Optical porosity of wind break</t>
  </si>
  <si>
    <t>(m)</t>
  </si>
  <si>
    <t>(x/H)</t>
  </si>
  <si>
    <t>(m/s)</t>
  </si>
  <si>
    <t>Velocity</t>
  </si>
  <si>
    <t>U</t>
  </si>
  <si>
    <t>Wind velocity (m/s)</t>
  </si>
  <si>
    <t>srf</t>
  </si>
  <si>
    <t>surface roughness factor</t>
  </si>
  <si>
    <t>de</t>
  </si>
  <si>
    <t>Length scale of shelter belt leaves (i.e. leaf width) (m)</t>
  </si>
  <si>
    <t>dec</t>
  </si>
  <si>
    <t>Length scale of downwind crop leaves (i.e. leaf width) (m)</t>
  </si>
  <si>
    <t>d_p</t>
  </si>
  <si>
    <t>diameter of particle (µm)</t>
  </si>
  <si>
    <t>Constants</t>
  </si>
  <si>
    <t>kVK</t>
  </si>
  <si>
    <t xml:space="preserve">von Karman constant </t>
  </si>
  <si>
    <t>af</t>
  </si>
  <si>
    <t>factor accounting for differential sheltering effects</t>
  </si>
  <si>
    <t>p</t>
  </si>
  <si>
    <t>q</t>
  </si>
  <si>
    <t>Fform</t>
  </si>
  <si>
    <t xml:space="preserve">g </t>
  </si>
  <si>
    <t>Gravitational constant (m/s2)</t>
  </si>
  <si>
    <t>M</t>
  </si>
  <si>
    <t>Meander path length factor</t>
  </si>
  <si>
    <t>C0</t>
  </si>
  <si>
    <t xml:space="preserve">particle concentration upwind of the  wind break </t>
  </si>
  <si>
    <t>Ce</t>
  </si>
  <si>
    <t>Drag coefficient of a leaf</t>
  </si>
  <si>
    <t>Fluid properties</t>
  </si>
  <si>
    <t>rho_p</t>
  </si>
  <si>
    <t>particle density (kg/m3)</t>
  </si>
  <si>
    <t>rho_a</t>
  </si>
  <si>
    <t>air density (kg/m3)</t>
  </si>
  <si>
    <t>nu_a</t>
  </si>
  <si>
    <t>Kinematic viscosity of air (N s/m2)</t>
  </si>
  <si>
    <t>Calculated values</t>
  </si>
  <si>
    <t>ustar</t>
  </si>
  <si>
    <t>C1</t>
  </si>
  <si>
    <t xml:space="preserve">particle concentration immediately behind wind break </t>
  </si>
  <si>
    <t>Wt</t>
  </si>
  <si>
    <t>terminal settling velocity of the particles (m/s)</t>
  </si>
  <si>
    <t>Tstoke</t>
  </si>
  <si>
    <t>Stokes relaxation time</t>
  </si>
  <si>
    <t>Barrier</t>
  </si>
  <si>
    <t>St</t>
  </si>
  <si>
    <t xml:space="preserve">Stokes number </t>
  </si>
  <si>
    <t>Ub</t>
  </si>
  <si>
    <t>flow velocity about the canopy elements (m/s)</t>
  </si>
  <si>
    <t>= bleed flow</t>
  </si>
  <si>
    <t>E</t>
  </si>
  <si>
    <t>Efficiency of capture by a leaf</t>
  </si>
  <si>
    <t>k</t>
  </si>
  <si>
    <t>Screen pressure coefficient for wind break</t>
  </si>
  <si>
    <t>k1</t>
  </si>
  <si>
    <t>Tb1</t>
  </si>
  <si>
    <t>Bulk drag coefficient for a solid fence</t>
  </si>
  <si>
    <t>Downwind</t>
  </si>
  <si>
    <t>Wd</t>
  </si>
  <si>
    <r>
      <t>deposition velocity in downwind crop (m s</t>
    </r>
    <r>
      <rPr>
        <vertAlign val="superscript"/>
        <sz val="10"/>
        <rFont val="Verdana"/>
        <family val="2"/>
      </rPr>
      <t>-1</t>
    </r>
    <r>
      <rPr>
        <sz val="10"/>
        <color rgb="FF000000"/>
        <rFont val="Verdana"/>
        <family val="2"/>
      </rPr>
      <t>)</t>
    </r>
  </si>
  <si>
    <t>GaM</t>
  </si>
  <si>
    <t>bulk aerodynamic conductance for momentum due to pressure drag</t>
  </si>
  <si>
    <t>Stokes number in downwind crop</t>
  </si>
  <si>
    <t>Eimp</t>
  </si>
  <si>
    <t>Efficiency of capture by downwind crop</t>
  </si>
  <si>
    <t>Gimp</t>
  </si>
  <si>
    <t>particle impaction conductance</t>
  </si>
  <si>
    <t>From Hoon et al 2015 &amp; Heisler &amp;Dewalle 1998</t>
  </si>
  <si>
    <t>N</t>
  </si>
  <si>
    <t>a</t>
  </si>
  <si>
    <t>b</t>
  </si>
  <si>
    <t>c</t>
  </si>
  <si>
    <t>d</t>
  </si>
  <si>
    <t>e</t>
  </si>
  <si>
    <t>Reference</t>
  </si>
  <si>
    <t>Raupach, M.R. and Leys, J.F. (1999). “The efficacy of vegetation in limiting spray drift and dust movement.” Technical Report 47/99. CSIRO Land and Water.</t>
  </si>
  <si>
    <t>Raupach, M.R., Leys, J.F., Woods, N., Dorr, G., Cleugh H.A.  (2000). “Modelling the effects of riparian vegetation on spray drift and dust: The role of local protection.” Technical Report 29/00. CSIRO Land and Water.</t>
  </si>
  <si>
    <t>Raupach, M.R., Woods, N., Dorr, G., Leys, J.F., Cleugh H.A. (2001a). "The entrapment of particles by windbreaks." Atmospheric Environment 35: 3373-3383.</t>
  </si>
  <si>
    <t>Raupach, M.R. et al. (2001b). “Endosulfan transport: II. modeling airborne dispersal and deposition by spray and vapour”. Journal of Environmental Quality 30:729–740.</t>
  </si>
  <si>
    <t>Hoon, S.W., Lee, I.B., Seo, I.H. (2015). "Modelling and predicting wind velocity patterns for windbreak fence design." Journal ofWind Engineering and Industrial Aerodynamics 142: 53-64</t>
  </si>
  <si>
    <t>Heisler, G.M., Dewalle, D.R. (1988). " 2. Effects of windbreak structure on wind flow." Agriculture, Ecosystems and Environment 22/23: 41-69</t>
  </si>
  <si>
    <t>Wind speed behind barrier</t>
  </si>
  <si>
    <t>D</t>
  </si>
  <si>
    <t>Distance of barrier from field edge (m)</t>
  </si>
  <si>
    <t>u</t>
  </si>
  <si>
    <t>Wid</t>
  </si>
  <si>
    <t>Sprayed field width</t>
  </si>
  <si>
    <t>AGDISP</t>
  </si>
  <si>
    <t>Any</t>
  </si>
  <si>
    <t>canopies 2 metres and smaller</t>
  </si>
  <si>
    <t>canopies 2 metres and smaller (with sprayer fan/air assistance turned off)</t>
  </si>
  <si>
    <t>canopies taller than 2 metres (non-foliated)</t>
  </si>
  <si>
    <t>canopies taller than 2 metres (fully foliated)</t>
  </si>
  <si>
    <t>hops</t>
  </si>
  <si>
    <t>I want to apply by:</t>
  </si>
  <si>
    <t>Helicopter</t>
  </si>
  <si>
    <t>FixedWing</t>
  </si>
  <si>
    <t>Boom</t>
  </si>
  <si>
    <t>Vertical</t>
  </si>
  <si>
    <t>NO</t>
  </si>
  <si>
    <t xml:space="preserve">Water depth = </t>
  </si>
  <si>
    <t>Spray Drift Management Tool (SDMT)</t>
  </si>
  <si>
    <t>version 0.2</t>
  </si>
  <si>
    <t>Refer to section 7 of the Spray Drift Risk Assessment Manual (SDRAM)</t>
  </si>
  <si>
    <t>Enter details relative to your specific application in the "Use details" sheet</t>
  </si>
  <si>
    <t>Any green coloured cells that appear include default settings which can only be changed according to the specific instructions of that cell.</t>
  </si>
  <si>
    <t xml:space="preserve">This is a prototype SDMT that will be used in the interim while a permanent web based tool is established. </t>
  </si>
  <si>
    <t xml:space="preserve">NOTE: </t>
  </si>
  <si>
    <t xml:space="preserve">It is currently set up for testing purposes only as it contains hypothetical products, does not include any custom deposition curves, and </t>
  </si>
  <si>
    <t>When in use with actual product information and custom deposition curves, only the ‘use details’ and ‘SDMT conditions’ screens</t>
  </si>
  <si>
    <t xml:space="preserve">It allows users to see all the information used to re-calculate buffer zones, in order to allow review of the entire system. </t>
  </si>
  <si>
    <t xml:space="preserve">      limits the number of products used in a tank-mix to two:</t>
  </si>
  <si>
    <t xml:space="preserve">     will be accessible to users outside of the APVMA.</t>
  </si>
  <si>
    <t>Use a product by itself</t>
  </si>
  <si>
    <t>Application</t>
  </si>
  <si>
    <t>method</t>
  </si>
  <si>
    <t>Minimum droplet</t>
  </si>
  <si>
    <t>size classification</t>
  </si>
  <si>
    <t>Maximum release</t>
  </si>
  <si>
    <t>height (metres)</t>
  </si>
  <si>
    <t>Maximum wind</t>
  </si>
  <si>
    <t>speed (km/hr)</t>
  </si>
  <si>
    <t>Maximum application</t>
  </si>
  <si>
    <t>site width (metres)</t>
  </si>
  <si>
    <t>Spray Drift Management Tool conditions are shown in the "SDMT Condions" sheet.</t>
  </si>
  <si>
    <t>height =</t>
  </si>
  <si>
    <t>wind speed =</t>
  </si>
  <si>
    <t>Use of the Spray Drift Management Tool (SDMT) does not permit the off-label use of products. Whilst higher rates, different application equipment, etc. can be selected in the SDMT compared to approved labels, a permit must be issued by the APVMA to first allow any off-label use pattern (unless state and territory legislation allows otherwise). It is the responsibility of the chemical user to ensure that any practices, technologies or innovations specified in SDMT conditions for the product and use situation will be efficacious.</t>
  </si>
  <si>
    <t>Enter my application rate per hectare directly</t>
  </si>
  <si>
    <t>Boom Sprayer</t>
  </si>
  <si>
    <t>Maximum distance</t>
  </si>
  <si>
    <t>Rate</t>
  </si>
  <si>
    <t>All blue coloured cells require information to be entered or selected rfom pull down menu.</t>
  </si>
  <si>
    <t>The Spray Drift Management Tool (SDMT) will initially be used by the APVMA to put buffers relevant to the use of DRTs on labels or permits.  This tool may in the future allow chemical users to refine the realistic worst-case risk assessments from the APVMA Spray Drift Risk Assessment Tool (SDRAT) based on the specific equipment, application rate, weather conditions, etc. relevant to their own circumstances and can recalculate buffer zone distances accordingly</t>
  </si>
  <si>
    <t xml:space="preserve">In the future, users of the SDMT will be required to make a record to support their use of re-calculated buffer zones. </t>
  </si>
  <si>
    <t>User</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</si>
</sst>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0000"/>
  </numFmts>
  <fonts count="15" x14ac:knownFonts="1">
    <font>
      <sz val="11"/>
      <color theme="1"/>
      <name val="Calibri"/>
      <family val="2"/>
      <scheme val="minor"/>
    </font>
    <font>
      <b/>
      <sz val="11"/>
      <color theme="1"/>
      <name val="Calibri"/>
      <family val="2"/>
      <scheme val="minor"/>
    </font>
    <font>
      <sz val="11"/>
      <color theme="1"/>
      <name val="Calibri"/>
      <family val="2"/>
    </font>
    <font>
      <sz val="8.5"/>
      <color theme="1"/>
      <name val="Arial"/>
      <family val="2"/>
    </font>
    <font>
      <b/>
      <sz val="8.5"/>
      <color theme="1"/>
      <name val="Arial"/>
      <family val="2"/>
    </font>
    <font>
      <b/>
      <sz val="11"/>
      <color theme="0"/>
      <name val="Calibri"/>
      <family val="2"/>
      <scheme val="minor"/>
    </font>
    <font>
      <sz val="11"/>
      <color rgb="FFFF0000"/>
      <name val="Calibri"/>
      <family val="2"/>
      <scheme val="minor"/>
    </font>
    <font>
      <b/>
      <sz val="16"/>
      <color theme="1"/>
      <name val="Calibri"/>
      <family val="2"/>
      <scheme val="minor"/>
    </font>
    <font>
      <sz val="16"/>
      <color theme="1"/>
      <name val="Calibri"/>
      <family val="2"/>
      <scheme val="minor"/>
    </font>
    <font>
      <sz val="10"/>
      <name val="Arial"/>
      <family val="2"/>
    </font>
    <font>
      <b/>
      <sz val="10"/>
      <color rgb="FF0070C0"/>
      <name val="Arial"/>
      <family val="2"/>
    </font>
    <font>
      <sz val="10"/>
      <color rgb="FF000000"/>
      <name val="Verdana"/>
      <family val="2"/>
    </font>
    <font>
      <sz val="10"/>
      <name val="Verdana"/>
      <family val="2"/>
    </font>
    <font>
      <vertAlign val="superscript"/>
      <sz val="10"/>
      <name val="Verdana"/>
      <family val="2"/>
    </font>
    <font>
      <sz val="18"/>
      <color theme="1"/>
      <name val="Calibri"/>
      <family val="2"/>
      <scheme val="minor"/>
    </font>
  </fonts>
  <fills count="6">
    <fill>
      <patternFill patternType="none"/>
    </fill>
    <fill>
      <patternFill patternType="gray125"/>
    </fill>
    <fill>
      <patternFill patternType="solid">
        <fgColor rgb="FF0070C0"/>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14996795556505021"/>
        <bgColor indexed="64"/>
      </patternFill>
    </fill>
  </fills>
  <borders count="17">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thin">
        <color indexed="64"/>
      </bottom>
      <diagonal/>
    </border>
    <border>
      <left/>
      <right/>
      <top style="thin">
        <color indexed="64"/>
      </top>
      <bottom/>
      <diagonal/>
    </border>
    <border>
      <left/>
      <right/>
      <top/>
      <bottom style="thick">
        <color auto="1"/>
      </bottom>
      <diagonal/>
    </border>
    <border>
      <left/>
      <right style="thick">
        <color auto="1"/>
      </right>
      <top/>
      <bottom/>
      <diagonal/>
    </border>
    <border>
      <left/>
      <right style="thick">
        <color auto="1"/>
      </right>
      <top/>
      <bottom style="thick">
        <color auto="1"/>
      </bottom>
      <diagonal/>
    </border>
    <border>
      <left style="thick">
        <color auto="1"/>
      </left>
      <right/>
      <top/>
      <bottom style="thin">
        <color auto="1"/>
      </bottom>
      <diagonal/>
    </border>
  </borders>
  <cellStyleXfs count="2">
    <xf numFmtId="0" fontId="0" fillId="0" borderId="0"/>
    <xf numFmtId="0" fontId="9" fillId="0" borderId="0"/>
  </cellStyleXfs>
  <cellXfs count="125">
    <xf numFmtId="0" fontId="0" fillId="0" borderId="0" xfId="0"/>
    <xf numFmtId="0" fontId="2" fillId="0" borderId="0" xfId="0" applyFont="1"/>
    <xf numFmtId="0" fontId="0" fillId="0" borderId="0" xfId="0" applyFont="1" applyFill="1"/>
    <xf numFmtId="0" fontId="4" fillId="0" borderId="0" xfId="0" applyFont="1" applyAlignment="1">
      <alignment vertical="center"/>
    </xf>
    <xf numFmtId="0" fontId="3" fillId="0" borderId="0" xfId="0" applyFont="1" applyAlignment="1">
      <alignment vertical="center"/>
    </xf>
    <xf numFmtId="0" fontId="4" fillId="0" borderId="0" xfId="0" applyFont="1" applyBorder="1" applyAlignment="1">
      <alignment vertical="center" wrapText="1"/>
    </xf>
    <xf numFmtId="0" fontId="3" fillId="0" borderId="0" xfId="0" applyFont="1" applyBorder="1" applyAlignment="1">
      <alignment vertical="center" wrapText="1"/>
    </xf>
    <xf numFmtId="0" fontId="0" fillId="0" borderId="0" xfId="0" applyAlignment="1">
      <alignment horizontal="center" vertical="center"/>
    </xf>
    <xf numFmtId="0" fontId="0" fillId="0" borderId="0" xfId="0" applyAlignment="1">
      <alignment horizontal="right" vertical="center" wrapText="1"/>
    </xf>
    <xf numFmtId="0" fontId="0" fillId="0" borderId="0" xfId="0" applyAlignment="1">
      <alignment horizontal="right" vertical="center"/>
    </xf>
    <xf numFmtId="0" fontId="1" fillId="0" borderId="0" xfId="0" applyFont="1" applyFill="1" applyBorder="1" applyAlignment="1" applyProtection="1">
      <alignment horizontal="center" vertical="center"/>
      <protection locked="0"/>
    </xf>
    <xf numFmtId="0" fontId="0" fillId="0" borderId="0" xfId="0" applyBorder="1" applyAlignment="1" applyProtection="1">
      <alignment horizontal="center" vertical="center"/>
    </xf>
    <xf numFmtId="0" fontId="0" fillId="0" borderId="0" xfId="0" applyBorder="1" applyAlignment="1" applyProtection="1">
      <alignment horizontal="left" vertical="center"/>
    </xf>
    <xf numFmtId="0" fontId="0" fillId="0" borderId="0" xfId="0" applyBorder="1" applyAlignment="1">
      <alignment horizontal="center" vertical="center"/>
    </xf>
    <xf numFmtId="0" fontId="0" fillId="0" borderId="0" xfId="0" applyNumberFormat="1"/>
    <xf numFmtId="0" fontId="0" fillId="0" borderId="0" xfId="0" applyBorder="1"/>
    <xf numFmtId="0" fontId="1" fillId="2" borderId="0" xfId="0" applyFont="1" applyFill="1" applyBorder="1" applyAlignment="1" applyProtection="1">
      <alignment vertical="center" wrapText="1"/>
      <protection locked="0"/>
    </xf>
    <xf numFmtId="0" fontId="0" fillId="0" borderId="0" xfId="0" applyBorder="1" applyAlignment="1">
      <alignment horizontal="left"/>
    </xf>
    <xf numFmtId="164" fontId="0" fillId="0" borderId="0" xfId="0" applyNumberFormat="1" applyBorder="1" applyAlignment="1">
      <alignment horizontal="left"/>
    </xf>
    <xf numFmtId="11" fontId="0" fillId="0" borderId="0" xfId="0" applyNumberFormat="1" applyBorder="1"/>
    <xf numFmtId="0" fontId="0" fillId="0" borderId="0" xfId="0" applyFill="1" applyBorder="1" applyAlignment="1">
      <alignment horizontal="left"/>
    </xf>
    <xf numFmtId="0" fontId="1" fillId="4" borderId="0" xfId="0" applyFont="1" applyFill="1" applyBorder="1" applyAlignment="1" applyProtection="1">
      <alignment horizontal="center" vertical="center"/>
    </xf>
    <xf numFmtId="0" fontId="5" fillId="0" borderId="0" xfId="0" applyFont="1" applyBorder="1" applyAlignment="1" applyProtection="1">
      <alignment horizontal="center" vertical="center"/>
      <protection locked="0"/>
    </xf>
    <xf numFmtId="0" fontId="8" fillId="0" borderId="0" xfId="0" applyFont="1" applyAlignment="1">
      <alignment horizontal="center" vertical="center"/>
    </xf>
    <xf numFmtId="0" fontId="5" fillId="0" borderId="0" xfId="0" applyFont="1" applyFill="1" applyBorder="1" applyAlignment="1" applyProtection="1">
      <alignment horizontal="center" vertical="center"/>
      <protection locked="0"/>
    </xf>
    <xf numFmtId="0" fontId="1" fillId="0" borderId="0" xfId="0" applyFont="1" applyFill="1" applyBorder="1" applyAlignment="1" applyProtection="1">
      <alignment horizontal="center" vertical="center"/>
    </xf>
    <xf numFmtId="0" fontId="0" fillId="0" borderId="0" xfId="0" applyBorder="1" applyAlignment="1">
      <alignment horizontal="right" vertical="center" wrapText="1"/>
    </xf>
    <xf numFmtId="0" fontId="0" fillId="0" borderId="0" xfId="0" applyFont="1" applyBorder="1" applyAlignment="1" applyProtection="1">
      <alignment horizontal="center" vertical="center"/>
    </xf>
    <xf numFmtId="0" fontId="0" fillId="0" borderId="0" xfId="0" applyFont="1" applyBorder="1" applyAlignment="1" applyProtection="1">
      <alignment horizontal="left" vertical="center"/>
    </xf>
    <xf numFmtId="0" fontId="0" fillId="0" borderId="8" xfId="0" applyBorder="1" applyAlignment="1" applyProtection="1">
      <alignment horizontal="center" vertical="center"/>
    </xf>
    <xf numFmtId="0" fontId="0" fillId="0" borderId="9" xfId="0" applyBorder="1" applyAlignment="1" applyProtection="1">
      <alignment horizontal="center" vertical="center"/>
    </xf>
    <xf numFmtId="0" fontId="0" fillId="0" borderId="10" xfId="0" applyBorder="1" applyAlignment="1" applyProtection="1">
      <alignment horizontal="center" vertical="center"/>
    </xf>
    <xf numFmtId="0" fontId="6" fillId="0" borderId="0" xfId="0" applyFont="1" applyBorder="1" applyAlignment="1" applyProtection="1">
      <alignment horizontal="center" vertical="center" wrapText="1"/>
    </xf>
    <xf numFmtId="0" fontId="1" fillId="0" borderId="7" xfId="0" applyFont="1" applyBorder="1" applyAlignment="1" applyProtection="1">
      <alignment horizontal="center" vertical="center" wrapText="1"/>
    </xf>
    <xf numFmtId="0" fontId="0" fillId="0" borderId="3" xfId="0" applyBorder="1" applyAlignment="1" applyProtection="1">
      <alignment horizontal="center" vertical="center"/>
    </xf>
    <xf numFmtId="0" fontId="10" fillId="0" borderId="0" xfId="1" applyFont="1"/>
    <xf numFmtId="0" fontId="9" fillId="0" borderId="0" xfId="1"/>
    <xf numFmtId="0" fontId="11" fillId="0" borderId="0" xfId="1" applyFont="1"/>
    <xf numFmtId="0" fontId="9" fillId="0" borderId="0" xfId="1" applyFont="1"/>
    <xf numFmtId="0" fontId="9" fillId="0" borderId="0" xfId="1" applyAlignment="1">
      <alignment horizontal="left"/>
    </xf>
    <xf numFmtId="0" fontId="9" fillId="0" borderId="11" xfId="1" applyFont="1" applyBorder="1"/>
    <xf numFmtId="0" fontId="9" fillId="0" borderId="11" xfId="1" applyBorder="1"/>
    <xf numFmtId="2" fontId="9" fillId="0" borderId="0" xfId="1" applyNumberFormat="1"/>
    <xf numFmtId="0" fontId="12" fillId="0" borderId="0" xfId="1" applyFont="1"/>
    <xf numFmtId="0" fontId="9" fillId="0" borderId="0" xfId="1" applyFont="1" applyAlignment="1">
      <alignment horizontal="center"/>
    </xf>
    <xf numFmtId="0" fontId="9" fillId="0" borderId="0" xfId="1" applyFont="1" applyFill="1"/>
    <xf numFmtId="0" fontId="9" fillId="0" borderId="0" xfId="1" applyFill="1"/>
    <xf numFmtId="0" fontId="9" fillId="0" borderId="0" xfId="1" quotePrefix="1" applyFont="1"/>
    <xf numFmtId="0" fontId="0" fillId="0" borderId="0" xfId="0" applyBorder="1" applyAlignment="1">
      <alignment horizontal="right"/>
    </xf>
    <xf numFmtId="0" fontId="0" fillId="0" borderId="0" xfId="0" applyBorder="1" applyAlignment="1" applyProtection="1">
      <alignment vertical="center" wrapText="1"/>
    </xf>
    <xf numFmtId="0" fontId="1" fillId="0" borderId="3" xfId="0" applyFont="1" applyBorder="1" applyAlignment="1" applyProtection="1">
      <alignment horizontal="center" vertical="center" wrapText="1"/>
    </xf>
    <xf numFmtId="11" fontId="0" fillId="0" borderId="0" xfId="0" applyNumberFormat="1"/>
    <xf numFmtId="0" fontId="0" fillId="0" borderId="0" xfId="0" applyAlignment="1">
      <alignment horizontal="left"/>
    </xf>
    <xf numFmtId="0" fontId="7" fillId="4" borderId="0" xfId="0" applyFont="1" applyFill="1" applyBorder="1" applyAlignment="1" applyProtection="1">
      <alignment horizontal="center" vertical="center"/>
    </xf>
    <xf numFmtId="0" fontId="0" fillId="0" borderId="0" xfId="0" applyAlignment="1">
      <alignment horizontal="left" vertical="center"/>
    </xf>
    <xf numFmtId="164" fontId="5" fillId="4" borderId="0" xfId="0" applyNumberFormat="1" applyFont="1" applyFill="1" applyBorder="1" applyAlignment="1" applyProtection="1">
      <alignment horizontal="center" vertical="center" wrapText="1"/>
      <protection locked="0"/>
    </xf>
    <xf numFmtId="0" fontId="5" fillId="2" borderId="0" xfId="0" applyFont="1" applyFill="1" applyBorder="1" applyAlignment="1" applyProtection="1">
      <alignment horizontal="center" vertical="center"/>
      <protection locked="0"/>
    </xf>
    <xf numFmtId="0" fontId="5" fillId="2" borderId="0" xfId="0" applyFont="1" applyFill="1" applyBorder="1" applyAlignment="1" applyProtection="1">
      <alignment horizontal="center" vertical="center" wrapText="1"/>
      <protection locked="0"/>
    </xf>
    <xf numFmtId="0" fontId="5" fillId="4" borderId="0" xfId="0" applyFont="1" applyFill="1" applyBorder="1" applyAlignment="1" applyProtection="1">
      <alignment horizontal="center" vertical="center" wrapText="1"/>
      <protection locked="0"/>
    </xf>
    <xf numFmtId="0" fontId="0" fillId="0" borderId="0" xfId="0" applyBorder="1" applyAlignment="1" applyProtection="1">
      <alignment horizontal="right" vertical="center" wrapText="1"/>
    </xf>
    <xf numFmtId="0" fontId="0" fillId="0" borderId="3" xfId="0" applyBorder="1" applyAlignment="1" applyProtection="1">
      <alignment horizontal="right" vertical="center" wrapText="1"/>
    </xf>
    <xf numFmtId="0" fontId="0" fillId="0" borderId="3" xfId="0" applyBorder="1" applyAlignment="1">
      <alignment horizontal="right" vertical="center" wrapText="1"/>
    </xf>
    <xf numFmtId="0" fontId="0" fillId="0" borderId="4" xfId="0" applyBorder="1" applyAlignment="1">
      <alignment horizontal="right" vertical="center" wrapText="1"/>
    </xf>
    <xf numFmtId="0" fontId="7" fillId="4" borderId="3" xfId="0" applyFont="1" applyFill="1" applyBorder="1" applyAlignment="1" applyProtection="1">
      <alignment horizontal="center" vertical="center"/>
    </xf>
    <xf numFmtId="0" fontId="0" fillId="0" borderId="3" xfId="0" applyFont="1" applyBorder="1" applyAlignment="1" applyProtection="1">
      <alignment horizontal="right" vertical="center" wrapText="1"/>
    </xf>
    <xf numFmtId="0" fontId="0" fillId="0" borderId="4" xfId="0" applyBorder="1" applyAlignment="1">
      <alignment horizontal="center" vertical="center"/>
    </xf>
    <xf numFmtId="0" fontId="0" fillId="0" borderId="3" xfId="0" applyBorder="1" applyAlignment="1">
      <alignment horizontal="center" vertical="center"/>
    </xf>
    <xf numFmtId="0" fontId="0" fillId="0" borderId="0" xfId="0" applyBorder="1" applyAlignment="1">
      <alignment vertical="center"/>
    </xf>
    <xf numFmtId="0" fontId="8" fillId="0" borderId="4" xfId="0" applyFont="1" applyBorder="1" applyAlignment="1">
      <alignment horizontal="center" vertical="center"/>
    </xf>
    <xf numFmtId="0" fontId="0" fillId="5" borderId="2" xfId="0" applyFill="1" applyBorder="1" applyAlignment="1">
      <alignment horizontal="center" vertical="center"/>
    </xf>
    <xf numFmtId="0" fontId="8" fillId="5" borderId="4" xfId="0" applyFont="1" applyFill="1" applyBorder="1" applyAlignment="1">
      <alignment horizontal="center" vertical="center"/>
    </xf>
    <xf numFmtId="0" fontId="0" fillId="5" borderId="4" xfId="0" applyFill="1" applyBorder="1" applyAlignment="1">
      <alignment horizontal="center" vertical="center"/>
    </xf>
    <xf numFmtId="0" fontId="0" fillId="5" borderId="6" xfId="0" applyFill="1" applyBorder="1" applyAlignment="1">
      <alignment horizontal="center" vertical="center"/>
    </xf>
    <xf numFmtId="0" fontId="0" fillId="0" borderId="0" xfId="0" applyAlignment="1">
      <alignment wrapText="1"/>
    </xf>
    <xf numFmtId="0" fontId="0" fillId="0" borderId="0" xfId="0" applyAlignment="1"/>
    <xf numFmtId="0" fontId="1" fillId="0" borderId="0" xfId="0" applyFont="1"/>
    <xf numFmtId="0" fontId="1" fillId="0" borderId="13" xfId="0" applyFont="1" applyBorder="1"/>
    <xf numFmtId="0" fontId="1" fillId="0" borderId="13" xfId="0" applyFont="1" applyBorder="1" applyAlignment="1">
      <alignment wrapText="1"/>
    </xf>
    <xf numFmtId="0" fontId="1" fillId="0" borderId="13" xfId="0" applyFont="1" applyBorder="1" applyAlignment="1">
      <alignment horizontal="left" wrapText="1"/>
    </xf>
    <xf numFmtId="0" fontId="1" fillId="0" borderId="0" xfId="0" applyFont="1" applyAlignment="1">
      <alignment horizontal="left"/>
    </xf>
    <xf numFmtId="0" fontId="1" fillId="0" borderId="14" xfId="0" applyFont="1" applyBorder="1" applyAlignment="1">
      <alignment horizontal="left"/>
    </xf>
    <xf numFmtId="0" fontId="1" fillId="0" borderId="15" xfId="0" applyFont="1" applyBorder="1" applyAlignment="1">
      <alignment horizontal="left"/>
    </xf>
    <xf numFmtId="0" fontId="0" fillId="0" borderId="14" xfId="0" applyBorder="1" applyAlignment="1">
      <alignment horizontal="left"/>
    </xf>
    <xf numFmtId="0" fontId="0" fillId="0" borderId="13" xfId="0" applyBorder="1"/>
    <xf numFmtId="0" fontId="0" fillId="0" borderId="13" xfId="0" applyFill="1" applyBorder="1" applyAlignment="1">
      <alignment horizontal="left"/>
    </xf>
    <xf numFmtId="164" fontId="0" fillId="0" borderId="13" xfId="0" applyNumberFormat="1" applyBorder="1" applyAlignment="1">
      <alignment horizontal="left"/>
    </xf>
    <xf numFmtId="0" fontId="0" fillId="0" borderId="13" xfId="0" applyBorder="1" applyAlignment="1">
      <alignment horizontal="left"/>
    </xf>
    <xf numFmtId="0" fontId="0" fillId="0" borderId="15" xfId="0" applyBorder="1" applyAlignment="1">
      <alignment horizontal="left"/>
    </xf>
    <xf numFmtId="11" fontId="0" fillId="0" borderId="13" xfId="0" applyNumberFormat="1" applyBorder="1"/>
    <xf numFmtId="165" fontId="0" fillId="0" borderId="0" xfId="0" applyNumberFormat="1"/>
    <xf numFmtId="0" fontId="5" fillId="4" borderId="0" xfId="0" applyFont="1" applyFill="1" applyBorder="1" applyAlignment="1" applyProtection="1">
      <alignment horizontal="center" vertical="center"/>
      <protection locked="0"/>
    </xf>
    <xf numFmtId="0" fontId="5" fillId="4" borderId="0" xfId="0" applyFont="1" applyFill="1" applyBorder="1" applyAlignment="1" applyProtection="1">
      <alignment horizontal="center" vertical="center"/>
    </xf>
    <xf numFmtId="0" fontId="0" fillId="0" borderId="0" xfId="0" applyNumberFormat="1" applyProtection="1">
      <protection locked="0"/>
    </xf>
    <xf numFmtId="0" fontId="0" fillId="0" borderId="0" xfId="0" applyProtection="1">
      <protection locked="0"/>
    </xf>
    <xf numFmtId="0" fontId="14" fillId="0" borderId="0" xfId="0" applyFont="1" applyAlignment="1">
      <alignment horizontal="center"/>
    </xf>
    <xf numFmtId="0" fontId="0" fillId="0" borderId="0" xfId="0" applyAlignment="1">
      <alignment horizontal="center"/>
    </xf>
    <xf numFmtId="0" fontId="0" fillId="0" borderId="0" xfId="0" applyAlignment="1">
      <alignment horizontal="left" wrapText="1"/>
    </xf>
    <xf numFmtId="0" fontId="7" fillId="3" borderId="1" xfId="0" applyFont="1" applyFill="1" applyBorder="1" applyAlignment="1" applyProtection="1">
      <alignment horizontal="center" vertical="center"/>
    </xf>
    <xf numFmtId="0" fontId="7" fillId="3" borderId="12" xfId="0" applyFont="1" applyFill="1" applyBorder="1" applyAlignment="1" applyProtection="1">
      <alignment horizontal="center" vertical="center"/>
    </xf>
    <xf numFmtId="0" fontId="0" fillId="0" borderId="8" xfId="0" applyBorder="1" applyAlignment="1" applyProtection="1">
      <alignment horizontal="right" vertical="center" wrapText="1"/>
    </xf>
    <xf numFmtId="0" fontId="0" fillId="0" borderId="9" xfId="0" applyBorder="1" applyAlignment="1" applyProtection="1">
      <alignment horizontal="right" vertical="center" wrapText="1"/>
    </xf>
    <xf numFmtId="0" fontId="0" fillId="0" borderId="10" xfId="0" applyBorder="1" applyAlignment="1" applyProtection="1">
      <alignment horizontal="right" vertical="center" wrapText="1"/>
    </xf>
    <xf numFmtId="0" fontId="7" fillId="3" borderId="5" xfId="0" applyFont="1" applyFill="1" applyBorder="1" applyAlignment="1" applyProtection="1">
      <alignment horizontal="center" vertical="center"/>
    </xf>
    <xf numFmtId="0" fontId="7" fillId="3" borderId="11" xfId="0" applyFont="1" applyFill="1" applyBorder="1" applyAlignment="1" applyProtection="1">
      <alignment horizontal="center" vertical="center"/>
    </xf>
    <xf numFmtId="0" fontId="6" fillId="0" borderId="0" xfId="0" applyFont="1" applyBorder="1" applyAlignment="1" applyProtection="1">
      <alignment horizontal="center" vertical="center" wrapText="1"/>
    </xf>
    <xf numFmtId="0" fontId="7" fillId="3" borderId="3" xfId="0" applyFont="1" applyFill="1" applyBorder="1" applyAlignment="1" applyProtection="1">
      <alignment horizontal="center" vertical="center"/>
    </xf>
    <xf numFmtId="0" fontId="7" fillId="3" borderId="0" xfId="0" applyFont="1" applyFill="1" applyBorder="1" applyAlignment="1" applyProtection="1">
      <alignment horizontal="center" vertical="center"/>
    </xf>
    <xf numFmtId="0" fontId="0" fillId="0" borderId="5" xfId="0" applyBorder="1" applyAlignment="1" applyProtection="1">
      <alignment horizontal="center" vertical="center"/>
    </xf>
    <xf numFmtId="0" fontId="0" fillId="0" borderId="6" xfId="0" applyBorder="1" applyAlignment="1" applyProtection="1">
      <alignment horizontal="center" vertical="center"/>
    </xf>
    <xf numFmtId="0" fontId="5" fillId="2" borderId="0" xfId="0" applyFont="1" applyFill="1" applyBorder="1" applyAlignment="1" applyProtection="1">
      <alignment horizontal="center" vertical="center"/>
      <protection locked="0"/>
    </xf>
    <xf numFmtId="0" fontId="5" fillId="2" borderId="0" xfId="0" applyFont="1" applyFill="1" applyBorder="1" applyAlignment="1" applyProtection="1">
      <alignment horizontal="center" vertical="center" wrapText="1"/>
      <protection locked="0"/>
    </xf>
    <xf numFmtId="0" fontId="5" fillId="4" borderId="0" xfId="0" applyFont="1" applyFill="1" applyBorder="1" applyAlignment="1" applyProtection="1">
      <alignment horizontal="center" vertical="center" wrapText="1"/>
      <protection locked="0"/>
    </xf>
    <xf numFmtId="0" fontId="0" fillId="0" borderId="0" xfId="0" applyBorder="1" applyAlignment="1" applyProtection="1">
      <alignment horizontal="right" vertical="center" wrapText="1"/>
    </xf>
    <xf numFmtId="0" fontId="0" fillId="0" borderId="3" xfId="0" applyBorder="1" applyAlignment="1" applyProtection="1">
      <alignment horizontal="right" vertical="center" wrapText="1"/>
    </xf>
    <xf numFmtId="0" fontId="0" fillId="0" borderId="1" xfId="0" applyBorder="1" applyAlignment="1" applyProtection="1">
      <alignment horizontal="center" vertical="center"/>
    </xf>
    <xf numFmtId="0" fontId="0" fillId="0" borderId="2" xfId="0" applyBorder="1" applyAlignment="1" applyProtection="1">
      <alignment horizontal="center" vertical="center"/>
    </xf>
    <xf numFmtId="0" fontId="0" fillId="0" borderId="3" xfId="0" applyBorder="1" applyAlignment="1" applyProtection="1">
      <alignment horizontal="center" vertical="center"/>
    </xf>
    <xf numFmtId="0" fontId="0" fillId="0" borderId="4" xfId="0" applyBorder="1" applyAlignment="1" applyProtection="1">
      <alignment horizontal="center" vertical="center"/>
    </xf>
    <xf numFmtId="0" fontId="0" fillId="0" borderId="7" xfId="0" applyBorder="1" applyAlignment="1" applyProtection="1">
      <alignment horizontal="center" vertical="center" wrapText="1"/>
    </xf>
    <xf numFmtId="0" fontId="4" fillId="0" borderId="0" xfId="0" applyFont="1" applyBorder="1" applyAlignment="1">
      <alignment horizontal="left" vertical="center" wrapText="1"/>
    </xf>
    <xf numFmtId="0" fontId="4" fillId="0" borderId="0" xfId="0" applyFont="1" applyBorder="1" applyAlignment="1">
      <alignment vertical="center" wrapText="1"/>
    </xf>
    <xf numFmtId="0" fontId="3" fillId="0" borderId="0" xfId="0" applyFont="1" applyBorder="1" applyAlignment="1">
      <alignment vertical="center" wrapText="1"/>
    </xf>
    <xf numFmtId="0" fontId="4" fillId="0" borderId="0" xfId="0" applyFont="1" applyAlignment="1">
      <alignment horizontal="left" vertical="top" wrapText="1"/>
    </xf>
    <xf numFmtId="0" fontId="1" fillId="0" borderId="16" xfId="0" applyFont="1" applyBorder="1" applyAlignment="1">
      <alignment horizontal="left"/>
    </xf>
    <xf numFmtId="0" fontId="1" fillId="0" borderId="11" xfId="0" applyFont="1" applyBorder="1" applyAlignment="1">
      <alignment horizontal="left"/>
    </xf>
  </cellXfs>
  <cellStyles count="2">
    <cellStyle name="Normal" xfId="0" builtinId="0"/>
    <cellStyle name="Normal 2" xfId="1"/>
  </cellStyles>
  <dxfs count="47">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border>
        <left style="thin">
          <color auto="1"/>
        </left>
        <right style="thin">
          <color auto="1"/>
        </right>
        <top style="thin">
          <color auto="1"/>
        </top>
        <bottom style="thin">
          <color auto="1"/>
        </bottom>
        <vertical/>
        <horizontal/>
      </border>
    </dxf>
    <dxf>
      <fill>
        <patternFill>
          <bgColor rgb="FF0070C0"/>
        </patternFill>
      </fill>
    </dxf>
    <dxf>
      <fill>
        <patternFill>
          <bgColor rgb="FF0070C0"/>
        </patternFill>
      </fill>
    </dxf>
    <dxf>
      <fill>
        <patternFill>
          <bgColor theme="0"/>
        </patternFill>
      </fill>
    </dxf>
    <dxf>
      <fill>
        <patternFill>
          <bgColor rgb="FF0070C0"/>
        </patternFill>
      </fill>
    </dxf>
    <dxf>
      <border>
        <right style="thin">
          <color auto="1"/>
        </right>
        <vertical/>
        <horizontal/>
      </border>
    </dxf>
    <dxf>
      <border>
        <right style="thin">
          <color auto="1"/>
        </right>
        <bottom style="thin">
          <color auto="1"/>
        </bottom>
        <vertical/>
        <horizontal/>
      </border>
    </dxf>
    <dxf>
      <border>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rgb="FF92D050"/>
        </patternFill>
      </fill>
    </dxf>
    <dxf>
      <font>
        <color theme="0"/>
      </font>
    </dxf>
    <dxf>
      <font>
        <color theme="0"/>
      </font>
    </dxf>
    <dxf>
      <fill>
        <patternFill>
          <bgColor rgb="FF92D050"/>
        </patternFill>
      </fill>
    </dxf>
    <dxf>
      <font>
        <color theme="0"/>
      </font>
      <fill>
        <patternFill>
          <bgColor theme="0"/>
        </patternFill>
      </fill>
    </dxf>
    <dxf>
      <font>
        <color theme="0"/>
      </font>
      <fill>
        <patternFill>
          <bgColor rgb="FF0070C0"/>
        </patternFill>
      </fill>
    </dxf>
    <dxf>
      <font>
        <color theme="0"/>
      </font>
      <fill>
        <patternFill>
          <bgColor rgb="FF0070C0"/>
        </patternFill>
      </fill>
    </dxf>
    <dxf>
      <font>
        <color theme="0"/>
      </font>
      <fill>
        <patternFill patternType="none">
          <bgColor auto="1"/>
        </patternFill>
      </fill>
      <border>
        <right/>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smoothMarker"/>
        <c:varyColors val="0"/>
        <c:ser>
          <c:idx val="0"/>
          <c:order val="0"/>
          <c:spPr>
            <a:ln w="19050" cap="rnd">
              <a:solidFill>
                <a:schemeClr val="accent1"/>
              </a:solidFill>
              <a:round/>
            </a:ln>
            <a:effectLst/>
          </c:spPr>
          <c:marker>
            <c:symbol val="none"/>
          </c:marker>
          <c:xVal>
            <c:strRef>
              <c:f>Barrier!$J$5:$J$404</c:f>
              <c:strCache>
                <c:ptCount val="400"/>
                <c:pt idx="5">
                  <c:v>0.40</c:v>
                </c:pt>
                <c:pt idx="6">
                  <c:v>0.80</c:v>
                </c:pt>
                <c:pt idx="7">
                  <c:v>1.20</c:v>
                </c:pt>
                <c:pt idx="8">
                  <c:v>1.60</c:v>
                </c:pt>
                <c:pt idx="9">
                  <c:v>2.00</c:v>
                </c:pt>
                <c:pt idx="10">
                  <c:v>2.40</c:v>
                </c:pt>
                <c:pt idx="11">
                  <c:v>2.80</c:v>
                </c:pt>
                <c:pt idx="12">
                  <c:v>3.20</c:v>
                </c:pt>
                <c:pt idx="13">
                  <c:v>3.60</c:v>
                </c:pt>
                <c:pt idx="14">
                  <c:v>4.00</c:v>
                </c:pt>
                <c:pt idx="15">
                  <c:v>4.40</c:v>
                </c:pt>
                <c:pt idx="16">
                  <c:v>4.80</c:v>
                </c:pt>
                <c:pt idx="17">
                  <c:v>5.20</c:v>
                </c:pt>
                <c:pt idx="18">
                  <c:v>5.60</c:v>
                </c:pt>
                <c:pt idx="19">
                  <c:v>6.00</c:v>
                </c:pt>
                <c:pt idx="20">
                  <c:v>6.40</c:v>
                </c:pt>
                <c:pt idx="21">
                  <c:v>6.80</c:v>
                </c:pt>
                <c:pt idx="22">
                  <c:v>7.20</c:v>
                </c:pt>
                <c:pt idx="23">
                  <c:v>7.60</c:v>
                </c:pt>
                <c:pt idx="24">
                  <c:v>8.00</c:v>
                </c:pt>
                <c:pt idx="25">
                  <c:v>8.40</c:v>
                </c:pt>
                <c:pt idx="26">
                  <c:v>8.80</c:v>
                </c:pt>
                <c:pt idx="27">
                  <c:v>9.20</c:v>
                </c:pt>
                <c:pt idx="28">
                  <c:v>9.60</c:v>
                </c:pt>
                <c:pt idx="29">
                  <c:v>10.00</c:v>
                </c:pt>
                <c:pt idx="30">
                  <c:v>10.40</c:v>
                </c:pt>
                <c:pt idx="31">
                  <c:v>10.80</c:v>
                </c:pt>
                <c:pt idx="32">
                  <c:v>11.20</c:v>
                </c:pt>
                <c:pt idx="33">
                  <c:v>11.60</c:v>
                </c:pt>
                <c:pt idx="34">
                  <c:v>12.00</c:v>
                </c:pt>
                <c:pt idx="35">
                  <c:v>12.40</c:v>
                </c:pt>
                <c:pt idx="36">
                  <c:v>12.80</c:v>
                </c:pt>
                <c:pt idx="37">
                  <c:v>13.20</c:v>
                </c:pt>
                <c:pt idx="38">
                  <c:v>13.60</c:v>
                </c:pt>
                <c:pt idx="39">
                  <c:v>14.00</c:v>
                </c:pt>
                <c:pt idx="40">
                  <c:v>14.40</c:v>
                </c:pt>
                <c:pt idx="41">
                  <c:v>14.80</c:v>
                </c:pt>
                <c:pt idx="42">
                  <c:v>15.20</c:v>
                </c:pt>
                <c:pt idx="43">
                  <c:v>15.60</c:v>
                </c:pt>
                <c:pt idx="44">
                  <c:v>16.00</c:v>
                </c:pt>
                <c:pt idx="45">
                  <c:v>16.40</c:v>
                </c:pt>
                <c:pt idx="46">
                  <c:v>16.80</c:v>
                </c:pt>
                <c:pt idx="47">
                  <c:v>17.20</c:v>
                </c:pt>
                <c:pt idx="48">
                  <c:v>17.60</c:v>
                </c:pt>
                <c:pt idx="49">
                  <c:v>18.00</c:v>
                </c:pt>
                <c:pt idx="50">
                  <c:v>18.40</c:v>
                </c:pt>
                <c:pt idx="51">
                  <c:v>18.80</c:v>
                </c:pt>
                <c:pt idx="52">
                  <c:v>19.20</c:v>
                </c:pt>
                <c:pt idx="53">
                  <c:v>19.60</c:v>
                </c:pt>
                <c:pt idx="54">
                  <c:v>20.00</c:v>
                </c:pt>
                <c:pt idx="55">
                  <c:v>20.40</c:v>
                </c:pt>
                <c:pt idx="56">
                  <c:v>20.80</c:v>
                </c:pt>
                <c:pt idx="57">
                  <c:v>21.20</c:v>
                </c:pt>
                <c:pt idx="58">
                  <c:v>21.60</c:v>
                </c:pt>
                <c:pt idx="59">
                  <c:v>22.00</c:v>
                </c:pt>
                <c:pt idx="60">
                  <c:v>22.40</c:v>
                </c:pt>
                <c:pt idx="61">
                  <c:v>22.80</c:v>
                </c:pt>
                <c:pt idx="62">
                  <c:v>23.20</c:v>
                </c:pt>
                <c:pt idx="63">
                  <c:v>23.60</c:v>
                </c:pt>
                <c:pt idx="64">
                  <c:v>24.00</c:v>
                </c:pt>
                <c:pt idx="65">
                  <c:v>24.40</c:v>
                </c:pt>
                <c:pt idx="66">
                  <c:v>24.80</c:v>
                </c:pt>
                <c:pt idx="67">
                  <c:v>25.20</c:v>
                </c:pt>
                <c:pt idx="68">
                  <c:v>25.60</c:v>
                </c:pt>
                <c:pt idx="69">
                  <c:v>26.00</c:v>
                </c:pt>
                <c:pt idx="70">
                  <c:v>26.40</c:v>
                </c:pt>
                <c:pt idx="71">
                  <c:v>26.80</c:v>
                </c:pt>
                <c:pt idx="72">
                  <c:v>27.20</c:v>
                </c:pt>
                <c:pt idx="73">
                  <c:v>27.60</c:v>
                </c:pt>
                <c:pt idx="74">
                  <c:v>28.00</c:v>
                </c:pt>
                <c:pt idx="75">
                  <c:v>28.40</c:v>
                </c:pt>
                <c:pt idx="76">
                  <c:v>28.80</c:v>
                </c:pt>
                <c:pt idx="77">
                  <c:v>29.20</c:v>
                </c:pt>
                <c:pt idx="78">
                  <c:v>29.60</c:v>
                </c:pt>
                <c:pt idx="79">
                  <c:v>30.00</c:v>
                </c:pt>
                <c:pt idx="80">
                  <c:v>30.40</c:v>
                </c:pt>
                <c:pt idx="81">
                  <c:v>30.80</c:v>
                </c:pt>
                <c:pt idx="82">
                  <c:v>31.20</c:v>
                </c:pt>
                <c:pt idx="83">
                  <c:v>31.60</c:v>
                </c:pt>
                <c:pt idx="84">
                  <c:v>32.00</c:v>
                </c:pt>
                <c:pt idx="85">
                  <c:v>32.40</c:v>
                </c:pt>
                <c:pt idx="86">
                  <c:v>32.80</c:v>
                </c:pt>
                <c:pt idx="87">
                  <c:v>33.20</c:v>
                </c:pt>
                <c:pt idx="88">
                  <c:v>33.60</c:v>
                </c:pt>
                <c:pt idx="89">
                  <c:v>34.00</c:v>
                </c:pt>
                <c:pt idx="90">
                  <c:v>34.40</c:v>
                </c:pt>
                <c:pt idx="91">
                  <c:v>34.80</c:v>
                </c:pt>
                <c:pt idx="92">
                  <c:v>35.20</c:v>
                </c:pt>
                <c:pt idx="93">
                  <c:v>35.60</c:v>
                </c:pt>
                <c:pt idx="94">
                  <c:v>36.00</c:v>
                </c:pt>
                <c:pt idx="95">
                  <c:v>36.40</c:v>
                </c:pt>
                <c:pt idx="96">
                  <c:v>36.80</c:v>
                </c:pt>
                <c:pt idx="97">
                  <c:v>37.20</c:v>
                </c:pt>
                <c:pt idx="98">
                  <c:v>37.60</c:v>
                </c:pt>
                <c:pt idx="99">
                  <c:v>38.00</c:v>
                </c:pt>
                <c:pt idx="100">
                  <c:v>38.40</c:v>
                </c:pt>
                <c:pt idx="101">
                  <c:v>38.80</c:v>
                </c:pt>
                <c:pt idx="102">
                  <c:v>39.20</c:v>
                </c:pt>
                <c:pt idx="103">
                  <c:v>39.60</c:v>
                </c:pt>
                <c:pt idx="104">
                  <c:v>40.00</c:v>
                </c:pt>
                <c:pt idx="105">
                  <c:v>40.40</c:v>
                </c:pt>
                <c:pt idx="106">
                  <c:v>40.80</c:v>
                </c:pt>
                <c:pt idx="107">
                  <c:v>41.20</c:v>
                </c:pt>
                <c:pt idx="108">
                  <c:v>41.60</c:v>
                </c:pt>
                <c:pt idx="109">
                  <c:v>42.00</c:v>
                </c:pt>
                <c:pt idx="110">
                  <c:v>42.40</c:v>
                </c:pt>
                <c:pt idx="111">
                  <c:v>42.80</c:v>
                </c:pt>
                <c:pt idx="112">
                  <c:v>43.20</c:v>
                </c:pt>
                <c:pt idx="113">
                  <c:v>43.60</c:v>
                </c:pt>
                <c:pt idx="114">
                  <c:v>44.00</c:v>
                </c:pt>
                <c:pt idx="115">
                  <c:v>44.40</c:v>
                </c:pt>
                <c:pt idx="116">
                  <c:v>44.80</c:v>
                </c:pt>
                <c:pt idx="117">
                  <c:v>45.20</c:v>
                </c:pt>
                <c:pt idx="118">
                  <c:v>45.60</c:v>
                </c:pt>
                <c:pt idx="119">
                  <c:v>46.00</c:v>
                </c:pt>
                <c:pt idx="120">
                  <c:v>46.40</c:v>
                </c:pt>
                <c:pt idx="121">
                  <c:v>46.80</c:v>
                </c:pt>
                <c:pt idx="122">
                  <c:v>47.20</c:v>
                </c:pt>
                <c:pt idx="123">
                  <c:v>47.60</c:v>
                </c:pt>
                <c:pt idx="124">
                  <c:v>48.00</c:v>
                </c:pt>
                <c:pt idx="125">
                  <c:v>48.40</c:v>
                </c:pt>
                <c:pt idx="126">
                  <c:v>48.80</c:v>
                </c:pt>
                <c:pt idx="127">
                  <c:v>49.20</c:v>
                </c:pt>
                <c:pt idx="128">
                  <c:v>49.60</c:v>
                </c:pt>
                <c:pt idx="129">
                  <c:v>50.00</c:v>
                </c:pt>
                <c:pt idx="130">
                  <c:v>50.40</c:v>
                </c:pt>
                <c:pt idx="131">
                  <c:v>50.80</c:v>
                </c:pt>
                <c:pt idx="132">
                  <c:v>51.20</c:v>
                </c:pt>
                <c:pt idx="133">
                  <c:v>51.60</c:v>
                </c:pt>
                <c:pt idx="134">
                  <c:v>52.00</c:v>
                </c:pt>
                <c:pt idx="135">
                  <c:v>52.40</c:v>
                </c:pt>
                <c:pt idx="136">
                  <c:v>52.80</c:v>
                </c:pt>
                <c:pt idx="137">
                  <c:v>53.20</c:v>
                </c:pt>
                <c:pt idx="138">
                  <c:v>53.60</c:v>
                </c:pt>
                <c:pt idx="139">
                  <c:v>54.00</c:v>
                </c:pt>
                <c:pt idx="140">
                  <c:v>54.40</c:v>
                </c:pt>
                <c:pt idx="141">
                  <c:v>54.80</c:v>
                </c:pt>
                <c:pt idx="142">
                  <c:v>55.20</c:v>
                </c:pt>
                <c:pt idx="143">
                  <c:v>55.60</c:v>
                </c:pt>
                <c:pt idx="144">
                  <c:v>56.00</c:v>
                </c:pt>
                <c:pt idx="145">
                  <c:v>56.40</c:v>
                </c:pt>
                <c:pt idx="146">
                  <c:v>56.80</c:v>
                </c:pt>
                <c:pt idx="147">
                  <c:v>57.20</c:v>
                </c:pt>
                <c:pt idx="148">
                  <c:v>57.60</c:v>
                </c:pt>
                <c:pt idx="149">
                  <c:v>58.00</c:v>
                </c:pt>
                <c:pt idx="150">
                  <c:v>58.40</c:v>
                </c:pt>
                <c:pt idx="151">
                  <c:v>58.80</c:v>
                </c:pt>
                <c:pt idx="152">
                  <c:v>59.20</c:v>
                </c:pt>
                <c:pt idx="153">
                  <c:v>59.60</c:v>
                </c:pt>
                <c:pt idx="154">
                  <c:v>60.00</c:v>
                </c:pt>
                <c:pt idx="155">
                  <c:v>60.40</c:v>
                </c:pt>
                <c:pt idx="156">
                  <c:v>60.80</c:v>
                </c:pt>
                <c:pt idx="157">
                  <c:v>61.20</c:v>
                </c:pt>
                <c:pt idx="158">
                  <c:v>61.60</c:v>
                </c:pt>
                <c:pt idx="159">
                  <c:v>62.00</c:v>
                </c:pt>
                <c:pt idx="160">
                  <c:v>62.40</c:v>
                </c:pt>
                <c:pt idx="161">
                  <c:v>62.80</c:v>
                </c:pt>
                <c:pt idx="162">
                  <c:v>63.20</c:v>
                </c:pt>
                <c:pt idx="163">
                  <c:v>63.60</c:v>
                </c:pt>
                <c:pt idx="164">
                  <c:v>64.00</c:v>
                </c:pt>
                <c:pt idx="165">
                  <c:v>64.40</c:v>
                </c:pt>
                <c:pt idx="166">
                  <c:v>64.80</c:v>
                </c:pt>
                <c:pt idx="167">
                  <c:v>65.20</c:v>
                </c:pt>
                <c:pt idx="168">
                  <c:v>65.60</c:v>
                </c:pt>
                <c:pt idx="169">
                  <c:v>66.00</c:v>
                </c:pt>
                <c:pt idx="170">
                  <c:v>66.40</c:v>
                </c:pt>
                <c:pt idx="171">
                  <c:v>66.80</c:v>
                </c:pt>
                <c:pt idx="172">
                  <c:v>67.20</c:v>
                </c:pt>
                <c:pt idx="173">
                  <c:v>67.60</c:v>
                </c:pt>
                <c:pt idx="174">
                  <c:v>68.00</c:v>
                </c:pt>
                <c:pt idx="175">
                  <c:v>68.40</c:v>
                </c:pt>
                <c:pt idx="176">
                  <c:v>68.80</c:v>
                </c:pt>
                <c:pt idx="177">
                  <c:v>69.20</c:v>
                </c:pt>
                <c:pt idx="178">
                  <c:v>69.60</c:v>
                </c:pt>
                <c:pt idx="179">
                  <c:v>70.00</c:v>
                </c:pt>
                <c:pt idx="180">
                  <c:v>70.40</c:v>
                </c:pt>
                <c:pt idx="181">
                  <c:v>70.80</c:v>
                </c:pt>
                <c:pt idx="182">
                  <c:v>71.20</c:v>
                </c:pt>
                <c:pt idx="183">
                  <c:v>71.60</c:v>
                </c:pt>
                <c:pt idx="184">
                  <c:v>72.00</c:v>
                </c:pt>
                <c:pt idx="185">
                  <c:v>72.40</c:v>
                </c:pt>
                <c:pt idx="186">
                  <c:v>72.80</c:v>
                </c:pt>
                <c:pt idx="187">
                  <c:v>73.20</c:v>
                </c:pt>
                <c:pt idx="188">
                  <c:v>73.60</c:v>
                </c:pt>
                <c:pt idx="189">
                  <c:v>74.00</c:v>
                </c:pt>
                <c:pt idx="190">
                  <c:v>74.40</c:v>
                </c:pt>
                <c:pt idx="191">
                  <c:v>74.80</c:v>
                </c:pt>
                <c:pt idx="192">
                  <c:v>75.20</c:v>
                </c:pt>
                <c:pt idx="193">
                  <c:v>75.60</c:v>
                </c:pt>
                <c:pt idx="194">
                  <c:v>76.00</c:v>
                </c:pt>
                <c:pt idx="195">
                  <c:v>76.40</c:v>
                </c:pt>
                <c:pt idx="196">
                  <c:v>76.80</c:v>
                </c:pt>
                <c:pt idx="197">
                  <c:v>77.20</c:v>
                </c:pt>
                <c:pt idx="198">
                  <c:v>77.60</c:v>
                </c:pt>
                <c:pt idx="199">
                  <c:v>78.00</c:v>
                </c:pt>
                <c:pt idx="200">
                  <c:v>78.40</c:v>
                </c:pt>
                <c:pt idx="201">
                  <c:v>78.80</c:v>
                </c:pt>
                <c:pt idx="202">
                  <c:v>79.20</c:v>
                </c:pt>
                <c:pt idx="203">
                  <c:v>79.60</c:v>
                </c:pt>
                <c:pt idx="204">
                  <c:v>80.00</c:v>
                </c:pt>
                <c:pt idx="205">
                  <c:v>80.40</c:v>
                </c:pt>
                <c:pt idx="206">
                  <c:v>80.80</c:v>
                </c:pt>
                <c:pt idx="207">
                  <c:v>81.20</c:v>
                </c:pt>
                <c:pt idx="208">
                  <c:v>81.60</c:v>
                </c:pt>
                <c:pt idx="209">
                  <c:v>82.00</c:v>
                </c:pt>
                <c:pt idx="210">
                  <c:v>82.40</c:v>
                </c:pt>
                <c:pt idx="211">
                  <c:v>82.80</c:v>
                </c:pt>
                <c:pt idx="212">
                  <c:v>83.20</c:v>
                </c:pt>
                <c:pt idx="213">
                  <c:v>83.60</c:v>
                </c:pt>
                <c:pt idx="214">
                  <c:v>84.00</c:v>
                </c:pt>
                <c:pt idx="215">
                  <c:v>84.40</c:v>
                </c:pt>
                <c:pt idx="216">
                  <c:v>84.80</c:v>
                </c:pt>
                <c:pt idx="217">
                  <c:v>85.20</c:v>
                </c:pt>
                <c:pt idx="218">
                  <c:v>85.60</c:v>
                </c:pt>
                <c:pt idx="219">
                  <c:v>86.00</c:v>
                </c:pt>
                <c:pt idx="220">
                  <c:v>86.40</c:v>
                </c:pt>
                <c:pt idx="221">
                  <c:v>86.80</c:v>
                </c:pt>
                <c:pt idx="222">
                  <c:v>87.20</c:v>
                </c:pt>
                <c:pt idx="223">
                  <c:v>87.60</c:v>
                </c:pt>
                <c:pt idx="224">
                  <c:v>88.00</c:v>
                </c:pt>
                <c:pt idx="225">
                  <c:v>88.40</c:v>
                </c:pt>
                <c:pt idx="226">
                  <c:v>88.80</c:v>
                </c:pt>
                <c:pt idx="227">
                  <c:v>89.20</c:v>
                </c:pt>
                <c:pt idx="228">
                  <c:v>89.60</c:v>
                </c:pt>
                <c:pt idx="229">
                  <c:v>90.00</c:v>
                </c:pt>
                <c:pt idx="230">
                  <c:v>90.40</c:v>
                </c:pt>
                <c:pt idx="231">
                  <c:v>90.80</c:v>
                </c:pt>
                <c:pt idx="232">
                  <c:v>91.20</c:v>
                </c:pt>
                <c:pt idx="233">
                  <c:v>91.60</c:v>
                </c:pt>
                <c:pt idx="234">
                  <c:v>92.00</c:v>
                </c:pt>
                <c:pt idx="235">
                  <c:v>92.40</c:v>
                </c:pt>
                <c:pt idx="236">
                  <c:v>92.80</c:v>
                </c:pt>
                <c:pt idx="237">
                  <c:v>93.20</c:v>
                </c:pt>
                <c:pt idx="238">
                  <c:v>93.60</c:v>
                </c:pt>
                <c:pt idx="239">
                  <c:v>94.00</c:v>
                </c:pt>
                <c:pt idx="240">
                  <c:v>94.40</c:v>
                </c:pt>
                <c:pt idx="241">
                  <c:v>94.80</c:v>
                </c:pt>
                <c:pt idx="242">
                  <c:v>95.20</c:v>
                </c:pt>
                <c:pt idx="243">
                  <c:v>95.60</c:v>
                </c:pt>
                <c:pt idx="244">
                  <c:v>96.00</c:v>
                </c:pt>
                <c:pt idx="245">
                  <c:v>96.40</c:v>
                </c:pt>
                <c:pt idx="246">
                  <c:v>96.80</c:v>
                </c:pt>
                <c:pt idx="247">
                  <c:v>97.20</c:v>
                </c:pt>
                <c:pt idx="248">
                  <c:v>97.60</c:v>
                </c:pt>
                <c:pt idx="249">
                  <c:v>98.00</c:v>
                </c:pt>
                <c:pt idx="250">
                  <c:v>98.40</c:v>
                </c:pt>
                <c:pt idx="251">
                  <c:v>98.80</c:v>
                </c:pt>
                <c:pt idx="252">
                  <c:v>99.20</c:v>
                </c:pt>
                <c:pt idx="253">
                  <c:v>99.60</c:v>
                </c:pt>
                <c:pt idx="254">
                  <c:v>100.00</c:v>
                </c:pt>
                <c:pt idx="255">
                  <c:v>100.40</c:v>
                </c:pt>
                <c:pt idx="256">
                  <c:v>100.80</c:v>
                </c:pt>
                <c:pt idx="257">
                  <c:v>101.20</c:v>
                </c:pt>
                <c:pt idx="258">
                  <c:v>101.60</c:v>
                </c:pt>
                <c:pt idx="259">
                  <c:v>102.00</c:v>
                </c:pt>
                <c:pt idx="260">
                  <c:v>102.40</c:v>
                </c:pt>
                <c:pt idx="261">
                  <c:v>102.80</c:v>
                </c:pt>
                <c:pt idx="262">
                  <c:v>103.20</c:v>
                </c:pt>
                <c:pt idx="263">
                  <c:v>103.60</c:v>
                </c:pt>
                <c:pt idx="264">
                  <c:v>104.00</c:v>
                </c:pt>
                <c:pt idx="265">
                  <c:v>104.40</c:v>
                </c:pt>
                <c:pt idx="266">
                  <c:v>104.80</c:v>
                </c:pt>
                <c:pt idx="267">
                  <c:v>105.20</c:v>
                </c:pt>
                <c:pt idx="268">
                  <c:v>105.60</c:v>
                </c:pt>
                <c:pt idx="269">
                  <c:v>106.00</c:v>
                </c:pt>
                <c:pt idx="270">
                  <c:v>106.40</c:v>
                </c:pt>
                <c:pt idx="271">
                  <c:v>106.80</c:v>
                </c:pt>
                <c:pt idx="272">
                  <c:v>107.20</c:v>
                </c:pt>
                <c:pt idx="273">
                  <c:v>107.60</c:v>
                </c:pt>
                <c:pt idx="274">
                  <c:v>108.00</c:v>
                </c:pt>
                <c:pt idx="275">
                  <c:v>108.40</c:v>
                </c:pt>
                <c:pt idx="276">
                  <c:v>108.80</c:v>
                </c:pt>
                <c:pt idx="277">
                  <c:v>109.20</c:v>
                </c:pt>
                <c:pt idx="278">
                  <c:v>109.60</c:v>
                </c:pt>
                <c:pt idx="279">
                  <c:v>110.00</c:v>
                </c:pt>
                <c:pt idx="280">
                  <c:v>110.40</c:v>
                </c:pt>
                <c:pt idx="281">
                  <c:v>110.80</c:v>
                </c:pt>
                <c:pt idx="282">
                  <c:v>111.20</c:v>
                </c:pt>
                <c:pt idx="283">
                  <c:v>111.60</c:v>
                </c:pt>
                <c:pt idx="284">
                  <c:v>112.00</c:v>
                </c:pt>
                <c:pt idx="285">
                  <c:v>112.40</c:v>
                </c:pt>
                <c:pt idx="286">
                  <c:v>112.80</c:v>
                </c:pt>
                <c:pt idx="287">
                  <c:v>113.20</c:v>
                </c:pt>
                <c:pt idx="288">
                  <c:v>113.60</c:v>
                </c:pt>
                <c:pt idx="289">
                  <c:v>114.00</c:v>
                </c:pt>
                <c:pt idx="290">
                  <c:v>114.40</c:v>
                </c:pt>
                <c:pt idx="291">
                  <c:v>114.80</c:v>
                </c:pt>
                <c:pt idx="292">
                  <c:v>115.20</c:v>
                </c:pt>
                <c:pt idx="293">
                  <c:v>115.60</c:v>
                </c:pt>
                <c:pt idx="294">
                  <c:v>116.00</c:v>
                </c:pt>
                <c:pt idx="295">
                  <c:v>116.40</c:v>
                </c:pt>
                <c:pt idx="296">
                  <c:v>116.80</c:v>
                </c:pt>
                <c:pt idx="297">
                  <c:v>117.20</c:v>
                </c:pt>
                <c:pt idx="298">
                  <c:v>117.60</c:v>
                </c:pt>
                <c:pt idx="299">
                  <c:v>118.00</c:v>
                </c:pt>
                <c:pt idx="300">
                  <c:v>118.40</c:v>
                </c:pt>
                <c:pt idx="301">
                  <c:v>118.80</c:v>
                </c:pt>
                <c:pt idx="302">
                  <c:v>119.20</c:v>
                </c:pt>
                <c:pt idx="303">
                  <c:v>119.60</c:v>
                </c:pt>
                <c:pt idx="304">
                  <c:v>120.00</c:v>
                </c:pt>
                <c:pt idx="305">
                  <c:v>120.40</c:v>
                </c:pt>
                <c:pt idx="306">
                  <c:v>120.80</c:v>
                </c:pt>
                <c:pt idx="307">
                  <c:v>121.20</c:v>
                </c:pt>
                <c:pt idx="308">
                  <c:v>121.60</c:v>
                </c:pt>
                <c:pt idx="309">
                  <c:v>122.00</c:v>
                </c:pt>
                <c:pt idx="310">
                  <c:v>122.40</c:v>
                </c:pt>
                <c:pt idx="311">
                  <c:v>122.80</c:v>
                </c:pt>
                <c:pt idx="312">
                  <c:v>123.20</c:v>
                </c:pt>
                <c:pt idx="313">
                  <c:v>123.60</c:v>
                </c:pt>
                <c:pt idx="314">
                  <c:v>124.00</c:v>
                </c:pt>
                <c:pt idx="315">
                  <c:v>124.40</c:v>
                </c:pt>
                <c:pt idx="316">
                  <c:v>124.80</c:v>
                </c:pt>
                <c:pt idx="317">
                  <c:v>125.20</c:v>
                </c:pt>
                <c:pt idx="318">
                  <c:v>125.60</c:v>
                </c:pt>
                <c:pt idx="319">
                  <c:v>126.00</c:v>
                </c:pt>
                <c:pt idx="320">
                  <c:v>126.40</c:v>
                </c:pt>
                <c:pt idx="321">
                  <c:v>126.80</c:v>
                </c:pt>
                <c:pt idx="322">
                  <c:v>127.20</c:v>
                </c:pt>
                <c:pt idx="323">
                  <c:v>127.60</c:v>
                </c:pt>
                <c:pt idx="324">
                  <c:v>128.00</c:v>
                </c:pt>
                <c:pt idx="325">
                  <c:v>128.40</c:v>
                </c:pt>
                <c:pt idx="326">
                  <c:v>128.80</c:v>
                </c:pt>
                <c:pt idx="327">
                  <c:v>129.20</c:v>
                </c:pt>
                <c:pt idx="328">
                  <c:v>129.60</c:v>
                </c:pt>
                <c:pt idx="329">
                  <c:v>130.00</c:v>
                </c:pt>
                <c:pt idx="330">
                  <c:v>130.40</c:v>
                </c:pt>
                <c:pt idx="331">
                  <c:v>130.80</c:v>
                </c:pt>
                <c:pt idx="332">
                  <c:v>131.20</c:v>
                </c:pt>
                <c:pt idx="333">
                  <c:v>131.60</c:v>
                </c:pt>
                <c:pt idx="334">
                  <c:v>132.00</c:v>
                </c:pt>
                <c:pt idx="335">
                  <c:v>132.40</c:v>
                </c:pt>
                <c:pt idx="336">
                  <c:v>132.80</c:v>
                </c:pt>
                <c:pt idx="337">
                  <c:v>133.20</c:v>
                </c:pt>
                <c:pt idx="338">
                  <c:v>133.60</c:v>
                </c:pt>
                <c:pt idx="339">
                  <c:v>134.00</c:v>
                </c:pt>
                <c:pt idx="340">
                  <c:v>134.40</c:v>
                </c:pt>
                <c:pt idx="341">
                  <c:v>134.80</c:v>
                </c:pt>
                <c:pt idx="342">
                  <c:v>135.20</c:v>
                </c:pt>
                <c:pt idx="343">
                  <c:v>135.60</c:v>
                </c:pt>
                <c:pt idx="344">
                  <c:v>136.00</c:v>
                </c:pt>
                <c:pt idx="345">
                  <c:v>136.40</c:v>
                </c:pt>
                <c:pt idx="346">
                  <c:v>136.80</c:v>
                </c:pt>
                <c:pt idx="347">
                  <c:v>137.20</c:v>
                </c:pt>
                <c:pt idx="348">
                  <c:v>137.60</c:v>
                </c:pt>
                <c:pt idx="349">
                  <c:v>138.00</c:v>
                </c:pt>
                <c:pt idx="350">
                  <c:v>138.40</c:v>
                </c:pt>
                <c:pt idx="351">
                  <c:v>138.80</c:v>
                </c:pt>
                <c:pt idx="352">
                  <c:v>139.20</c:v>
                </c:pt>
                <c:pt idx="353">
                  <c:v>139.60</c:v>
                </c:pt>
                <c:pt idx="354">
                  <c:v>140.00</c:v>
                </c:pt>
                <c:pt idx="355">
                  <c:v>140.40</c:v>
                </c:pt>
                <c:pt idx="356">
                  <c:v>140.80</c:v>
                </c:pt>
                <c:pt idx="357">
                  <c:v>141.20</c:v>
                </c:pt>
                <c:pt idx="358">
                  <c:v>141.60</c:v>
                </c:pt>
                <c:pt idx="359">
                  <c:v>142.00</c:v>
                </c:pt>
                <c:pt idx="360">
                  <c:v>142.40</c:v>
                </c:pt>
                <c:pt idx="361">
                  <c:v>142.80</c:v>
                </c:pt>
                <c:pt idx="362">
                  <c:v>143.20</c:v>
                </c:pt>
                <c:pt idx="363">
                  <c:v>143.60</c:v>
                </c:pt>
                <c:pt idx="364">
                  <c:v>144.00</c:v>
                </c:pt>
                <c:pt idx="365">
                  <c:v>144.40</c:v>
                </c:pt>
                <c:pt idx="366">
                  <c:v>144.80</c:v>
                </c:pt>
                <c:pt idx="367">
                  <c:v>145.20</c:v>
                </c:pt>
                <c:pt idx="368">
                  <c:v>145.60</c:v>
                </c:pt>
                <c:pt idx="369">
                  <c:v>146.00</c:v>
                </c:pt>
                <c:pt idx="370">
                  <c:v>146.40</c:v>
                </c:pt>
                <c:pt idx="371">
                  <c:v>146.80</c:v>
                </c:pt>
                <c:pt idx="372">
                  <c:v>147.20</c:v>
                </c:pt>
                <c:pt idx="373">
                  <c:v>147.60</c:v>
                </c:pt>
                <c:pt idx="374">
                  <c:v>148.00</c:v>
                </c:pt>
                <c:pt idx="375">
                  <c:v>148.40</c:v>
                </c:pt>
                <c:pt idx="376">
                  <c:v>148.80</c:v>
                </c:pt>
                <c:pt idx="377">
                  <c:v>149.20</c:v>
                </c:pt>
                <c:pt idx="378">
                  <c:v>149.60</c:v>
                </c:pt>
                <c:pt idx="379">
                  <c:v>150.00</c:v>
                </c:pt>
                <c:pt idx="380">
                  <c:v>150.40</c:v>
                </c:pt>
                <c:pt idx="381">
                  <c:v>150.80</c:v>
                </c:pt>
                <c:pt idx="382">
                  <c:v>151.20</c:v>
                </c:pt>
                <c:pt idx="383">
                  <c:v>151.60</c:v>
                </c:pt>
                <c:pt idx="384">
                  <c:v>152.00</c:v>
                </c:pt>
                <c:pt idx="385">
                  <c:v>152.40</c:v>
                </c:pt>
                <c:pt idx="386">
                  <c:v>152.80</c:v>
                </c:pt>
                <c:pt idx="387">
                  <c:v>153.20</c:v>
                </c:pt>
                <c:pt idx="388">
                  <c:v>153.60</c:v>
                </c:pt>
                <c:pt idx="389">
                  <c:v>154.00</c:v>
                </c:pt>
                <c:pt idx="390">
                  <c:v>154.40</c:v>
                </c:pt>
                <c:pt idx="391">
                  <c:v>154.80</c:v>
                </c:pt>
                <c:pt idx="392">
                  <c:v>155.20</c:v>
                </c:pt>
                <c:pt idx="393">
                  <c:v>155.60</c:v>
                </c:pt>
                <c:pt idx="394">
                  <c:v>156.00</c:v>
                </c:pt>
                <c:pt idx="395">
                  <c:v>156.40</c:v>
                </c:pt>
                <c:pt idx="396">
                  <c:v>156.80</c:v>
                </c:pt>
                <c:pt idx="397">
                  <c:v>157.20</c:v>
                </c:pt>
                <c:pt idx="398">
                  <c:v>157.60</c:v>
                </c:pt>
                <c:pt idx="399">
                  <c:v>158.00</c:v>
                </c:pt>
              </c:strCache>
            </c:strRef>
          </c:xVal>
          <c:yVal>
            <c:numRef>
              <c:f>Barrier!$M$5:$M$404</c:f>
              <c:numCache>
                <c:formatCode>General</c:formatCode>
                <c:ptCount val="400"/>
                <c:pt idx="0">
                  <c:v>0</c:v>
                </c:pt>
                <c:pt idx="1">
                  <c:v>0</c:v>
                </c:pt>
                <c:pt idx="2">
                  <c:v>0</c:v>
                </c:pt>
                <c:pt idx="3">
                  <c:v>0</c:v>
                </c:pt>
                <c:pt idx="4">
                  <c:v>0</c:v>
                </c:pt>
                <c:pt idx="5">
                  <c:v>0.38404523599303397</c:v>
                </c:pt>
                <c:pt idx="6">
                  <c:v>0.33037711133535186</c:v>
                </c:pt>
                <c:pt idx="7">
                  <c:v>0.28840649491913561</c:v>
                </c:pt>
                <c:pt idx="8">
                  <c:v>0.25625899967050514</c:v>
                </c:pt>
                <c:pt idx="9">
                  <c:v>0.23234945633677162</c:v>
                </c:pt>
                <c:pt idx="10">
                  <c:v>0.21533753677045242</c:v>
                </c:pt>
                <c:pt idx="11">
                  <c:v>0.20409018043201399</c:v>
                </c:pt>
                <c:pt idx="12">
                  <c:v>0.1976497812728859</c:v>
                </c:pt>
                <c:pt idx="13">
                  <c:v>0.19520725200968259</c:v>
                </c:pt>
                <c:pt idx="14">
                  <c:v>0.19607921814783713</c:v>
                </c:pt>
                <c:pt idx="15">
                  <c:v>0.19968870871375122</c:v>
                </c:pt>
                <c:pt idx="16">
                  <c:v>0.20554880768914607</c:v>
                </c:pt>
                <c:pt idx="17">
                  <c:v>0.21324881230217485</c:v>
                </c:pt>
                <c:pt idx="18">
                  <c:v>0.2224425138968984</c:v>
                </c:pt>
                <c:pt idx="19">
                  <c:v>0.23283827600635265</c:v>
                </c:pt>
                <c:pt idx="20">
                  <c:v>0.2441906341291562</c:v>
                </c:pt>
                <c:pt idx="21">
                  <c:v>0.25629318393940448</c:v>
                </c:pt>
                <c:pt idx="22">
                  <c:v>0.26897256041628748</c:v>
                </c:pt>
                <c:pt idx="23">
                  <c:v>0.28208334065568752</c:v>
                </c:pt>
                <c:pt idx="24">
                  <c:v>0.2955037287610558</c:v>
                </c:pt>
                <c:pt idx="25">
                  <c:v>0.30913190291651615</c:v>
                </c:pt>
                <c:pt idx="26">
                  <c:v>0.32288292312366773</c:v>
                </c:pt>
                <c:pt idx="27">
                  <c:v>0.33668611364498824</c:v>
                </c:pt>
                <c:pt idx="28">
                  <c:v>0.35048284737284685</c:v>
                </c:pt>
                <c:pt idx="29">
                  <c:v>0.36422467049958263</c:v>
                </c:pt>
                <c:pt idx="30">
                  <c:v>0.37787171531044739</c:v>
                </c:pt>
                <c:pt idx="31">
                  <c:v>0.39139135691958638</c:v>
                </c:pt>
                <c:pt idx="32">
                  <c:v>0.40475707654159299</c:v>
                </c:pt>
                <c:pt idx="33">
                  <c:v>0.41794749962543365</c:v>
                </c:pt>
                <c:pt idx="34">
                  <c:v>0.43094558203283961</c:v>
                </c:pt>
                <c:pt idx="35">
                  <c:v>0.44373792155431302</c:v>
                </c:pt>
                <c:pt idx="36">
                  <c:v>0.45631417553679243</c:v>
                </c:pt>
                <c:pt idx="37">
                  <c:v>0.46866656834434905</c:v>
                </c:pt>
                <c:pt idx="38">
                  <c:v>0.48078947486883128</c:v>
                </c:pt>
                <c:pt idx="39">
                  <c:v>0.49267906842039033</c:v>
                </c:pt>
                <c:pt idx="40">
                  <c:v>0.50433302311693784</c:v>
                </c:pt>
                <c:pt idx="41">
                  <c:v>0.51575026240646049</c:v>
                </c:pt>
                <c:pt idx="42">
                  <c:v>0.52693074663877937</c:v>
                </c:pt>
                <c:pt idx="43">
                  <c:v>0.53787529368938203</c:v>
                </c:pt>
                <c:pt idx="44">
                  <c:v>0.54858542755753059</c:v>
                </c:pt>
                <c:pt idx="45">
                  <c:v>0.55906325063944706</c:v>
                </c:pt>
                <c:pt idx="46">
                  <c:v>0.56931133603664108</c:v>
                </c:pt>
                <c:pt idx="47">
                  <c:v>0.57933263681763125</c:v>
                </c:pt>
                <c:pt idx="48">
                  <c:v>0.58913040962394869</c:v>
                </c:pt>
                <c:pt idx="49">
                  <c:v>0.59870815041148018</c:v>
                </c:pt>
                <c:pt idx="50">
                  <c:v>0.60806954045704553</c:v>
                </c:pt>
                <c:pt idx="51">
                  <c:v>0.61721840104698744</c:v>
                </c:pt>
                <c:pt idx="52">
                  <c:v>0.62615865550746463</c:v>
                </c:pt>
                <c:pt idx="53">
                  <c:v>0.63489429744180359</c:v>
                </c:pt>
                <c:pt idx="54">
                  <c:v>0.643429364214406</c:v>
                </c:pt>
                <c:pt idx="55">
                  <c:v>0.65176791486814944</c:v>
                </c:pt>
                <c:pt idx="56">
                  <c:v>0.65991401178705422</c:v>
                </c:pt>
                <c:pt idx="57">
                  <c:v>0.66787170552168296</c:v>
                </c:pt>
                <c:pt idx="58">
                  <c:v>0.67564502228423584</c:v>
                </c:pt>
                <c:pt idx="59">
                  <c:v>0.68323795369606355</c:v>
                </c:pt>
                <c:pt idx="60">
                  <c:v>0.69065444843447887</c:v>
                </c:pt>
                <c:pt idx="61">
                  <c:v>0.69789840548004933</c:v>
                </c:pt>
                <c:pt idx="62">
                  <c:v>0.7049736687115471</c:v>
                </c:pt>
                <c:pt idx="63">
                  <c:v>0.71188402263465544</c:v>
                </c:pt>
                <c:pt idx="64">
                  <c:v>0.71863318906348872</c:v>
                </c:pt>
                <c:pt idx="65">
                  <c:v>0.72522482460189452</c:v>
                </c:pt>
                <c:pt idx="66">
                  <c:v>0.73166251879511446</c:v>
                </c:pt>
                <c:pt idx="67">
                  <c:v>0.73794979284239126</c:v>
                </c:pt>
                <c:pt idx="68">
                  <c:v>0.74409009877802967</c:v>
                </c:pt>
                <c:pt idx="69">
                  <c:v>0.75008681904274754</c:v>
                </c:pt>
                <c:pt idx="70">
                  <c:v>0.75594326637929055</c:v>
                </c:pt>
                <c:pt idx="71">
                  <c:v>0.76166268399654369</c:v>
                </c:pt>
                <c:pt idx="72">
                  <c:v>0.76724824595506469</c:v>
                </c:pt>
                <c:pt idx="73">
                  <c:v>0.77270305773432013</c:v>
                </c:pt>
                <c:pt idx="74">
                  <c:v>0.77803015694812927</c:v>
                </c:pt>
                <c:pt idx="75">
                  <c:v>0.78323251418008233</c:v>
                </c:pt>
                <c:pt idx="76">
                  <c:v>0.78831303391516461</c:v>
                </c:pt>
                <c:pt idx="77">
                  <c:v>0.79327455554757997</c:v>
                </c:pt>
                <c:pt idx="78">
                  <c:v>0.79811985444796119</c:v>
                </c:pt>
                <c:pt idx="79">
                  <c:v>0.80285164307585177</c:v>
                </c:pt>
                <c:pt idx="80">
                  <c:v>0.80747257212562296</c:v>
                </c:pt>
                <c:pt idx="81">
                  <c:v>0.81198523169592063</c:v>
                </c:pt>
                <c:pt idx="82">
                  <c:v>0.81639215247436714</c:v>
                </c:pt>
                <c:pt idx="83">
                  <c:v>0.82069580693061894</c:v>
                </c:pt>
                <c:pt idx="84">
                  <c:v>0.82489861051204816</c:v>
                </c:pt>
                <c:pt idx="85">
                  <c:v>0.82900292283729682</c:v>
                </c:pt>
                <c:pt idx="86">
                  <c:v>0.83301104888378408</c:v>
                </c:pt>
                <c:pt idx="87">
                  <c:v>0.8369252401659466</c:v>
                </c:pt>
                <c:pt idx="88">
                  <c:v>0.84074769590158205</c:v>
                </c:pt>
                <c:pt idx="89">
                  <c:v>0.84448056416416706</c:v>
                </c:pt>
                <c:pt idx="90">
                  <c:v>0.84812594301943467</c:v>
                </c:pt>
                <c:pt idx="91">
                  <c:v>0.85168588164485537</c:v>
                </c:pt>
                <c:pt idx="92">
                  <c:v>0.85516238143095735</c:v>
                </c:pt>
                <c:pt idx="93">
                  <c:v>0.85855739706367407</c:v>
                </c:pt>
                <c:pt idx="94">
                  <c:v>0.86187283758711519</c:v>
                </c:pt>
                <c:pt idx="95">
                  <c:v>0.86511056744633053</c:v>
                </c:pt>
                <c:pt idx="96">
                  <c:v>0.86827240750978607</c:v>
                </c:pt>
                <c:pt idx="97">
                  <c:v>0.87136013607138796</c:v>
                </c:pt>
                <c:pt idx="98">
                  <c:v>0.87437548983199831</c:v>
                </c:pt>
                <c:pt idx="99">
                  <c:v>0.87732016486046405</c:v>
                </c:pt>
                <c:pt idx="100">
                  <c:v>0.88019581753425458</c:v>
                </c:pt>
                <c:pt idx="101">
                  <c:v>0.88300406545985732</c:v>
                </c:pt>
                <c:pt idx="102">
                  <c:v>0.88574648837313064</c:v>
                </c:pt>
                <c:pt idx="103">
                  <c:v>0.88842462901984676</c:v>
                </c:pt>
                <c:pt idx="104">
                  <c:v>0.89103999401669309</c:v>
                </c:pt>
                <c:pt idx="105">
                  <c:v>0.89359405469301922</c:v>
                </c:pt>
                <c:pt idx="106">
                  <c:v>0.8960882479136405</c:v>
                </c:pt>
                <c:pt idx="107">
                  <c:v>0.8985239768830211</c:v>
                </c:pt>
                <c:pt idx="108">
                  <c:v>0.90090261193116949</c:v>
                </c:pt>
                <c:pt idx="109">
                  <c:v>0.90322549128159157</c:v>
                </c:pt>
                <c:pt idx="110">
                  <c:v>0.90549392180164534</c:v>
                </c:pt>
                <c:pt idx="111">
                  <c:v>0.90770917973565046</c:v>
                </c:pt>
                <c:pt idx="112">
                  <c:v>0.90987251142110304</c:v>
                </c:pt>
                <c:pt idx="113">
                  <c:v>0.91198513398834702</c:v>
                </c:pt>
                <c:pt idx="114">
                  <c:v>0.91404823604405383</c:v>
                </c:pt>
                <c:pt idx="115">
                  <c:v>0.91606297833885597</c:v>
                </c:pt>
                <c:pt idx="116">
                  <c:v>0.91803049441948059</c:v>
                </c:pt>
                <c:pt idx="117">
                  <c:v>0.91995189126572297</c:v>
                </c:pt>
                <c:pt idx="118">
                  <c:v>0.92182824991259549</c:v>
                </c:pt>
                <c:pt idx="119">
                  <c:v>0.92366062605798394</c:v>
                </c:pt>
                <c:pt idx="120">
                  <c:v>0.92545005065613706</c:v>
                </c:pt>
                <c:pt idx="121">
                  <c:v>0.92719753049730869</c:v>
                </c:pt>
                <c:pt idx="122">
                  <c:v>0.92890404877386767</c:v>
                </c:pt>
                <c:pt idx="123">
                  <c:v>0.93057056563318552</c:v>
                </c:pt>
                <c:pt idx="124">
                  <c:v>0.93219801871760199</c:v>
                </c:pt>
                <c:pt idx="125">
                  <c:v>0.9337873236917682</c:v>
                </c:pt>
                <c:pt idx="126">
                  <c:v>0.93533937475765683</c:v>
                </c:pt>
                <c:pt idx="127">
                  <c:v>0.93685504515752249</c:v>
                </c:pt>
                <c:pt idx="128">
                  <c:v>0.93833518766509538</c:v>
                </c:pt>
                <c:pt idx="129">
                  <c:v>0.9397806350652762</c:v>
                </c:pt>
                <c:pt idx="130">
                  <c:v>0.941192200622602</c:v>
                </c:pt>
                <c:pt idx="131">
                  <c:v>0.94257067853874388</c:v>
                </c:pt>
                <c:pt idx="132">
                  <c:v>0.94391684439929013</c:v>
                </c:pt>
                <c:pt idx="133">
                  <c:v>0.94523145561006583</c:v>
                </c:pt>
                <c:pt idx="134">
                  <c:v>0.94651525182323315</c:v>
                </c:pt>
                <c:pt idx="135">
                  <c:v>0.94776895535340855</c:v>
                </c:pt>
                <c:pt idx="136">
                  <c:v>0.94899327158403279</c:v>
                </c:pt>
                <c:pt idx="137">
                  <c:v>0.95018888936421875</c:v>
                </c:pt>
                <c:pt idx="138">
                  <c:v>0.95135648139630202</c:v>
                </c:pt>
                <c:pt idx="139">
                  <c:v>0.95249670461430913</c:v>
                </c:pt>
                <c:pt idx="140">
                  <c:v>0.95361020055355861</c:v>
                </c:pt>
                <c:pt idx="141">
                  <c:v>0.95469759571159907</c:v>
                </c:pt>
                <c:pt idx="142">
                  <c:v>0.95575950190068992</c:v>
                </c:pt>
                <c:pt idx="143">
                  <c:v>0.95679651659202147</c:v>
                </c:pt>
                <c:pt idx="144">
                  <c:v>0.95780922325186679</c:v>
                </c:pt>
                <c:pt idx="145">
                  <c:v>0.95879819166985625</c:v>
                </c:pt>
                <c:pt idx="146">
                  <c:v>0.95976397827955784</c:v>
                </c:pt>
                <c:pt idx="147">
                  <c:v>0.96070712647154377</c:v>
                </c:pt>
                <c:pt idx="148">
                  <c:v>0.96162816689911901</c:v>
                </c:pt>
                <c:pt idx="149">
                  <c:v>0.96252761777688522</c:v>
                </c:pt>
                <c:pt idx="150">
                  <c:v>0.96340598517230558</c:v>
                </c:pt>
                <c:pt idx="151">
                  <c:v>0.96426376329043562</c:v>
                </c:pt>
                <c:pt idx="152">
                  <c:v>0.96510143475198151</c:v>
                </c:pt>
                <c:pt idx="153">
                  <c:v>0.96591947086483954</c:v>
                </c:pt>
                <c:pt idx="154">
                  <c:v>0.96671833188927137</c:v>
                </c:pt>
                <c:pt idx="155">
                  <c:v>0.96749846729686384</c:v>
                </c:pt>
                <c:pt idx="156">
                  <c:v>0.96826031602341844</c:v>
                </c:pt>
                <c:pt idx="157">
                  <c:v>0.96900430671591387</c:v>
                </c:pt>
                <c:pt idx="158">
                  <c:v>0.96973085797367864</c:v>
                </c:pt>
                <c:pt idx="159">
                  <c:v>0.97044037858391208</c:v>
                </c:pt>
                <c:pt idx="160">
                  <c:v>0.97113326775168318</c:v>
                </c:pt>
                <c:pt idx="161">
                  <c:v>0.97180991532453964</c:v>
                </c:pt>
                <c:pt idx="162">
                  <c:v>0.97247070201185126</c:v>
                </c:pt>
                <c:pt idx="163">
                  <c:v>0.97311599959901218</c:v>
                </c:pt>
                <c:pt idx="164">
                  <c:v>0.97374617115662176</c:v>
                </c:pt>
                <c:pt idx="165">
                  <c:v>0.97436157124476286</c:v>
                </c:pt>
                <c:pt idx="166">
                  <c:v>0.97496254611249178</c:v>
                </c:pt>
                <c:pt idx="167">
                  <c:v>0.97554943389265114</c:v>
                </c:pt>
                <c:pt idx="168">
                  <c:v>0.97612256479211756</c:v>
                </c:pt>
                <c:pt idx="169">
                  <c:v>0.97668226127758895</c:v>
                </c:pt>
                <c:pt idx="170">
                  <c:v>0.97722883825701756</c:v>
                </c:pt>
                <c:pt idx="171">
                  <c:v>0.97776260325678943</c:v>
                </c:pt>
                <c:pt idx="172">
                  <c:v>0.9782838565947517</c:v>
                </c:pt>
                <c:pt idx="173">
                  <c:v>0.97879289154918303</c:v>
                </c:pt>
                <c:pt idx="174">
                  <c:v>0.97928999452380416</c:v>
                </c:pt>
                <c:pt idx="175">
                  <c:v>0.97977544520891979</c:v>
                </c:pt>
                <c:pt idx="176">
                  <c:v>0.98024951673878424</c:v>
                </c:pt>
                <c:pt idx="177">
                  <c:v>0.98071247584527732</c:v>
                </c:pt>
                <c:pt idx="178">
                  <c:v>0.98116458300797882</c:v>
                </c:pt>
                <c:pt idx="179">
                  <c:v>0.98160609260072462</c:v>
                </c:pt>
                <c:pt idx="180">
                  <c:v>0.98203725303472778</c:v>
                </c:pt>
                <c:pt idx="181">
                  <c:v>0.98245830689834479</c:v>
                </c:pt>
                <c:pt idx="182">
                  <c:v>0.98286949109356569</c:v>
                </c:pt>
                <c:pt idx="183">
                  <c:v>0.98327103696930451</c:v>
                </c:pt>
                <c:pt idx="184">
                  <c:v>0.98366317045156582</c:v>
                </c:pt>
                <c:pt idx="185">
                  <c:v>0.98404611217055959</c:v>
                </c:pt>
                <c:pt idx="186">
                  <c:v>0.98442007758483674</c:v>
                </c:pt>
                <c:pt idx="187">
                  <c:v>0.98478527710251507</c:v>
                </c:pt>
                <c:pt idx="188">
                  <c:v>0.98514191619966329</c:v>
                </c:pt>
                <c:pt idx="189">
                  <c:v>0.98549019553591011</c:v>
                </c:pt>
                <c:pt idx="190">
                  <c:v>0.98583031106734331</c:v>
                </c:pt>
                <c:pt idx="191">
                  <c:v>0.98616245415676318</c:v>
                </c:pt>
                <c:pt idx="192">
                  <c:v>0.98648681168135033</c:v>
                </c:pt>
                <c:pt idx="193">
                  <c:v>0.98680356613781084</c:v>
                </c:pt>
                <c:pt idx="194">
                  <c:v>0.98711289574505601</c:v>
                </c:pt>
                <c:pt idx="195">
                  <c:v>0.9874149745444758</c:v>
                </c:pt>
                <c:pt idx="196">
                  <c:v>0.98770997249786141</c:v>
                </c:pt>
                <c:pt idx="197">
                  <c:v>0.98799805558303255</c:v>
                </c:pt>
                <c:pt idx="198">
                  <c:v>0.98827938588722375</c:v>
                </c:pt>
                <c:pt idx="199">
                  <c:v>0.98855412169828072</c:v>
                </c:pt>
                <c:pt idx="200">
                  <c:v>0.98882241759371992</c:v>
                </c:pt>
                <c:pt idx="201">
                  <c:v>0.98908442452769962</c:v>
                </c:pt>
                <c:pt idx="202">
                  <c:v>0.98934028991595346</c:v>
                </c:pt>
                <c:pt idx="203">
                  <c:v>0.98959015771873216</c:v>
                </c:pt>
                <c:pt idx="204">
                  <c:v>0.98983416852180139</c:v>
                </c:pt>
                <c:pt idx="205">
                  <c:v>0.99007245961554124</c:v>
                </c:pt>
                <c:pt idx="206">
                  <c:v>0.99030516507219102</c:v>
                </c:pt>
                <c:pt idx="207">
                  <c:v>0.99053241582128426</c:v>
                </c:pt>
                <c:pt idx="208">
                  <c:v>0.99075433972331417</c:v>
                </c:pt>
                <c:pt idx="209">
                  <c:v>0.99097106164167414</c:v>
                </c:pt>
                <c:pt idx="210">
                  <c:v>0.99118270351291027</c:v>
                </c:pt>
                <c:pt idx="211">
                  <c:v>0.99138938441532776</c:v>
                </c:pt>
                <c:pt idx="212">
                  <c:v>0.9915912206359897</c:v>
                </c:pt>
                <c:pt idx="213">
                  <c:v>0.99178832573614473</c:v>
                </c:pt>
                <c:pt idx="214">
                  <c:v>0.99198081061512067</c:v>
                </c:pt>
                <c:pt idx="215">
                  <c:v>0.99216878357272176</c:v>
                </c:pt>
                <c:pt idx="216">
                  <c:v>0.99235235037016212</c:v>
                </c:pt>
                <c:pt idx="217">
                  <c:v>0.99253161428957126</c:v>
                </c:pt>
                <c:pt idx="218">
                  <c:v>0.99270667619210506</c:v>
                </c:pt>
                <c:pt idx="219">
                  <c:v>0.99287763457469391</c:v>
                </c:pt>
                <c:pt idx="220">
                  <c:v>0.99304458562546161</c:v>
                </c:pt>
                <c:pt idx="221">
                  <c:v>0.9932076232778444</c:v>
                </c:pt>
                <c:pt idx="222">
                  <c:v>0.9933668392634416</c:v>
                </c:pt>
                <c:pt idx="223">
                  <c:v>0.9935223231636281</c:v>
                </c:pt>
                <c:pt idx="224">
                  <c:v>0.99367416245995566</c:v>
                </c:pt>
                <c:pt idx="225">
                  <c:v>0.99382244258337415</c:v>
                </c:pt>
                <c:pt idx="226">
                  <c:v>0.99396724696229855</c:v>
                </c:pt>
                <c:pt idx="227">
                  <c:v>0.99410865706954854</c:v>
                </c:pt>
                <c:pt idx="228">
                  <c:v>0.99424675246818917</c:v>
                </c:pt>
                <c:pt idx="229">
                  <c:v>0.99438161085629573</c:v>
                </c:pt>
                <c:pt idx="230">
                  <c:v>0.99451330811067007</c:v>
                </c:pt>
                <c:pt idx="231">
                  <c:v>0.99464191832953186</c:v>
                </c:pt>
                <c:pt idx="232">
                  <c:v>0.99476751387420947</c:v>
                </c:pt>
                <c:pt idx="233">
                  <c:v>0.99489016540985298</c:v>
                </c:pt>
                <c:pt idx="234">
                  <c:v>0.99500994194519377</c:v>
                </c:pt>
                <c:pt idx="235">
                  <c:v>0.99512691087137128</c:v>
                </c:pt>
                <c:pt idx="236">
                  <c:v>0.99524113799985015</c:v>
                </c:pt>
                <c:pt idx="237">
                  <c:v>0.99535268759944817</c:v>
                </c:pt>
                <c:pt idx="238">
                  <c:v>0.99546162243249692</c:v>
                </c:pt>
                <c:pt idx="239">
                  <c:v>0.9955680037901542</c:v>
                </c:pt>
                <c:pt idx="240">
                  <c:v>0.99567189152688884</c:v>
                </c:pt>
                <c:pt idx="241">
                  <c:v>0.99577334409415752</c:v>
                </c:pt>
                <c:pt idx="242">
                  <c:v>0.99587241857329145</c:v>
                </c:pt>
                <c:pt idx="243">
                  <c:v>0.99596917070761326</c:v>
                </c:pt>
                <c:pt idx="244">
                  <c:v>0.9960636549338</c:v>
                </c:pt>
                <c:pt idx="245">
                  <c:v>0.99615592441251166</c:v>
                </c:pt>
                <c:pt idx="246">
                  <c:v>0.99624603105830123</c:v>
                </c:pt>
                <c:pt idx="247">
                  <c:v>0.99633402556882422</c:v>
                </c:pt>
                <c:pt idx="248">
                  <c:v>0.99641995745336331</c:v>
                </c:pt>
                <c:pt idx="249">
                  <c:v>0.99650387506068383</c:v>
                </c:pt>
                <c:pt idx="250">
                  <c:v>0.99658582560623721</c:v>
                </c:pt>
                <c:pt idx="251">
                  <c:v>0.99666585519872586</c:v>
                </c:pt>
                <c:pt idx="252">
                  <c:v>0.99674400886604642</c:v>
                </c:pt>
                <c:pt idx="253">
                  <c:v>0.99682033058062347</c:v>
                </c:pt>
                <c:pt idx="254">
                  <c:v>0.996894863284151</c:v>
                </c:pt>
                <c:pt idx="255">
                  <c:v>0.9969676489117526</c:v>
                </c:pt>
                <c:pt idx="256">
                  <c:v>0.99703872841557595</c:v>
                </c:pt>
                <c:pt idx="257">
                  <c:v>0.99710814178783447</c:v>
                </c:pt>
                <c:pt idx="258">
                  <c:v>0.99717592808330835</c:v>
                </c:pt>
                <c:pt idx="259">
                  <c:v>0.99724212544131807</c:v>
                </c:pt>
                <c:pt idx="260">
                  <c:v>0.9973067711071838</c:v>
                </c:pt>
                <c:pt idx="261">
                  <c:v>0.99736990145318039</c:v>
                </c:pt>
                <c:pt idx="262">
                  <c:v>0.99743155199900246</c:v>
                </c:pt>
                <c:pt idx="263">
                  <c:v>0.99749175743174889</c:v>
                </c:pt>
                <c:pt idx="264">
                  <c:v>0.99755055162543937</c:v>
                </c:pt>
                <c:pt idx="265">
                  <c:v>0.9976079676600732</c:v>
                </c:pt>
                <c:pt idx="266">
                  <c:v>0.99766403784024149</c:v>
                </c:pt>
                <c:pt idx="267">
                  <c:v>0.99771879371330296</c:v>
                </c:pt>
                <c:pt idx="268">
                  <c:v>0.99777226608713376</c:v>
                </c:pt>
                <c:pt idx="269">
                  <c:v>0.99782448504746157</c:v>
                </c:pt>
                <c:pt idx="270">
                  <c:v>0.99787547997479242</c:v>
                </c:pt>
                <c:pt idx="271">
                  <c:v>0.9979252795609419</c:v>
                </c:pt>
                <c:pt idx="272">
                  <c:v>0.99797391182517803</c:v>
                </c:pt>
                <c:pt idx="273">
                  <c:v>0.9980214041299863</c:v>
                </c:pt>
                <c:pt idx="274">
                  <c:v>0.99806778319646472</c:v>
                </c:pt>
                <c:pt idx="275">
                  <c:v>0.9981130751193581</c:v>
                </c:pt>
                <c:pt idx="276">
                  <c:v>0.99815730538174019</c:v>
                </c:pt>
                <c:pt idx="277">
                  <c:v>0.99820049886935169</c:v>
                </c:pt>
                <c:pt idx="278">
                  <c:v>0.99824267988460147</c:v>
                </c:pt>
                <c:pt idx="279">
                  <c:v>0.9982838721602405</c:v>
                </c:pt>
                <c:pt idx="280">
                  <c:v>0.99832409887271467</c:v>
                </c:pt>
                <c:pt idx="281">
                  <c:v>0.99836338265520486</c:v>
                </c:pt>
                <c:pt idx="282">
                  <c:v>0.99840174561036121</c:v>
                </c:pt>
                <c:pt idx="283">
                  <c:v>0.99843920932273911</c:v>
                </c:pt>
                <c:pt idx="284">
                  <c:v>0.99847579487094362</c:v>
                </c:pt>
                <c:pt idx="285">
                  <c:v>0.99851152283948863</c:v>
                </c:pt>
                <c:pt idx="286">
                  <c:v>0.99854641333037919</c:v>
                </c:pt>
                <c:pt idx="287">
                  <c:v>0.99858048597442151</c:v>
                </c:pt>
                <c:pt idx="288">
                  <c:v>0.99861375994226753</c:v>
                </c:pt>
                <c:pt idx="289">
                  <c:v>0.99864625395520212</c:v>
                </c:pt>
                <c:pt idx="290">
                  <c:v>0.9986779862956755</c:v>
                </c:pt>
                <c:pt idx="291">
                  <c:v>0.99870897481759024</c:v>
                </c:pt>
                <c:pt idx="292">
                  <c:v>0.99873923695634614</c:v>
                </c:pt>
                <c:pt idx="293">
                  <c:v>0.99876878973865058</c:v>
                </c:pt>
                <c:pt idx="294">
                  <c:v>0.99879764979209829</c:v>
                </c:pt>
                <c:pt idx="295">
                  <c:v>0.99882583335452646</c:v>
                </c:pt>
                <c:pt idx="296">
                  <c:v>0.99885335628315086</c:v>
                </c:pt>
                <c:pt idx="297">
                  <c:v>0.99888023406348836</c:v>
                </c:pt>
                <c:pt idx="298">
                  <c:v>0.99890648181806863</c:v>
                </c:pt>
                <c:pt idx="299">
                  <c:v>0.99893211431494366</c:v>
                </c:pt>
                <c:pt idx="300">
                  <c:v>0.99895714597599639</c:v>
                </c:pt>
                <c:pt idx="301">
                  <c:v>0.99898159088505512</c:v>
                </c:pt>
                <c:pt idx="302">
                  <c:v>0.9990054627958177</c:v>
                </c:pt>
                <c:pt idx="303">
                  <c:v>0.99902877513958988</c:v>
                </c:pt>
                <c:pt idx="304">
                  <c:v>0.99905154103284233</c:v>
                </c:pt>
                <c:pt idx="305">
                  <c:v>0.99907377328459035</c:v>
                </c:pt>
                <c:pt idx="306">
                  <c:v>0.99909548440360108</c:v>
                </c:pt>
                <c:pt idx="307">
                  <c:v>0.99911668660543118</c:v>
                </c:pt>
                <c:pt idx="308">
                  <c:v>0.99913739181929961</c:v>
                </c:pt>
                <c:pt idx="309">
                  <c:v>0.99915761169480011</c:v>
                </c:pt>
                <c:pt idx="310">
                  <c:v>0.99917735760845516</c:v>
                </c:pt>
                <c:pt idx="311">
                  <c:v>0.99919664067011704</c:v>
                </c:pt>
                <c:pt idx="312">
                  <c:v>0.99921547172921876</c:v>
                </c:pt>
                <c:pt idx="313">
                  <c:v>0.99923386138087833</c:v>
                </c:pt>
                <c:pt idx="314">
                  <c:v>0.99925181997186019</c:v>
                </c:pt>
                <c:pt idx="315">
                  <c:v>0.99926935760639624</c:v>
                </c:pt>
                <c:pt idx="316">
                  <c:v>0.99928648415187149</c:v>
                </c:pt>
                <c:pt idx="317">
                  <c:v>0.99930320924437532</c:v>
                </c:pt>
                <c:pt idx="318">
                  <c:v>0.99931954229412356</c:v>
                </c:pt>
                <c:pt idx="319">
                  <c:v>0.99933549249075282</c:v>
                </c:pt>
                <c:pt idx="320">
                  <c:v>0.99935106880849101</c:v>
                </c:pt>
                <c:pt idx="321">
                  <c:v>0.99936628001120653</c:v>
                </c:pt>
                <c:pt idx="322">
                  <c:v>0.99938113465733935</c:v>
                </c:pt>
                <c:pt idx="323">
                  <c:v>0.99939564110471624</c:v>
                </c:pt>
                <c:pt idx="324">
                  <c:v>0.9994098075152531</c:v>
                </c:pt>
                <c:pt idx="325">
                  <c:v>0.99942364185954735</c:v>
                </c:pt>
                <c:pt idx="326">
                  <c:v>0.99943715192136273</c:v>
                </c:pt>
                <c:pt idx="327">
                  <c:v>0.99945034530200805</c:v>
                </c:pt>
                <c:pt idx="328">
                  <c:v>0.99946322942461474</c:v>
                </c:pt>
                <c:pt idx="329">
                  <c:v>0.999475811538313</c:v>
                </c:pt>
                <c:pt idx="330">
                  <c:v>0.99948809872231059</c:v>
                </c:pt>
                <c:pt idx="331">
                  <c:v>0.99950009788987593</c:v>
                </c:pt>
                <c:pt idx="332">
                  <c:v>0.99951181579222748</c:v>
                </c:pt>
                <c:pt idx="333">
                  <c:v>0.99952325902233286</c:v>
                </c:pt>
                <c:pt idx="334">
                  <c:v>0.99953443401861741</c:v>
                </c:pt>
                <c:pt idx="335">
                  <c:v>0.99954534706858778</c:v>
                </c:pt>
                <c:pt idx="336">
                  <c:v>0.99955600431236868</c:v>
                </c:pt>
                <c:pt idx="337">
                  <c:v>0.9995664117461579</c:v>
                </c:pt>
                <c:pt idx="338">
                  <c:v>0.99957657522559995</c:v>
                </c:pt>
                <c:pt idx="339">
                  <c:v>0.99958650046908104</c:v>
                </c:pt>
                <c:pt idx="340">
                  <c:v>0.99959619306094583</c:v>
                </c:pt>
                <c:pt idx="341">
                  <c:v>0.99960565845463967</c:v>
                </c:pt>
                <c:pt idx="342">
                  <c:v>0.9996149019757774</c:v>
                </c:pt>
                <c:pt idx="343">
                  <c:v>0.99962392882513895</c:v>
                </c:pt>
                <c:pt idx="344">
                  <c:v>0.9996327440815963</c:v>
                </c:pt>
                <c:pt idx="345">
                  <c:v>0.99964135270497023</c:v>
                </c:pt>
                <c:pt idx="346">
                  <c:v>0.99964975953882174</c:v>
                </c:pt>
                <c:pt idx="347">
                  <c:v>0.99965796931317663</c:v>
                </c:pt>
                <c:pt idx="348">
                  <c:v>0.9996659866471872</c:v>
                </c:pt>
                <c:pt idx="349">
                  <c:v>0.99967381605173089</c:v>
                </c:pt>
                <c:pt idx="350">
                  <c:v>0.9996814619319484</c:v>
                </c:pt>
                <c:pt idx="351">
                  <c:v>0.99968892858972214</c:v>
                </c:pt>
                <c:pt idx="352">
                  <c:v>0.99969622022609694</c:v>
                </c:pt>
                <c:pt idx="353">
                  <c:v>0.99970334094364321</c:v>
                </c:pt>
                <c:pt idx="354">
                  <c:v>0.99971029474876572</c:v>
                </c:pt>
                <c:pt idx="355">
                  <c:v>0.99971708555395733</c:v>
                </c:pt>
                <c:pt idx="356">
                  <c:v>0.99972371718000053</c:v>
                </c:pt>
                <c:pt idx="357">
                  <c:v>0.99973019335811752</c:v>
                </c:pt>
                <c:pt idx="358">
                  <c:v>0.99973651773206862</c:v>
                </c:pt>
                <c:pt idx="359">
                  <c:v>0.99974269386020342</c:v>
                </c:pt>
                <c:pt idx="360">
                  <c:v>0.99974872521746228</c:v>
                </c:pt>
                <c:pt idx="361">
                  <c:v>0.99975461519733155</c:v>
                </c:pt>
                <c:pt idx="362">
                  <c:v>0.99976036711375271</c:v>
                </c:pt>
                <c:pt idx="363">
                  <c:v>0.99976598420298768</c:v>
                </c:pt>
                <c:pt idx="364">
                  <c:v>0.9997714696254385</c:v>
                </c:pt>
                <c:pt idx="365">
                  <c:v>0.99977682646742672</c:v>
                </c:pt>
                <c:pt idx="366">
                  <c:v>0.99978205774292883</c:v>
                </c:pt>
                <c:pt idx="367">
                  <c:v>0.99978716639527287</c:v>
                </c:pt>
                <c:pt idx="368">
                  <c:v>0.99979215529879384</c:v>
                </c:pt>
                <c:pt idx="369">
                  <c:v>0.99979702726045128</c:v>
                </c:pt>
                <c:pt idx="370">
                  <c:v>0.99980178502140871</c:v>
                </c:pt>
                <c:pt idx="371">
                  <c:v>0.99980643125857538</c:v>
                </c:pt>
                <c:pt idx="372">
                  <c:v>0.99981096858611296</c:v>
                </c:pt>
                <c:pt idx="373">
                  <c:v>0.9998153995569059</c:v>
                </c:pt>
                <c:pt idx="374">
                  <c:v>0.99981972666399832</c:v>
                </c:pt>
                <c:pt idx="375">
                  <c:v>0.99982395234199628</c:v>
                </c:pt>
                <c:pt idx="376">
                  <c:v>0.99982807896843762</c:v>
                </c:pt>
                <c:pt idx="377">
                  <c:v>0.99983210886512985</c:v>
                </c:pt>
                <c:pt idx="378">
                  <c:v>0.99983604429945638</c:v>
                </c:pt>
                <c:pt idx="379">
                  <c:v>0.99983988748565245</c:v>
                </c:pt>
                <c:pt idx="380">
                  <c:v>0.99984364058605024</c:v>
                </c:pt>
                <c:pt idx="381">
                  <c:v>0.99984730571229663</c:v>
                </c:pt>
                <c:pt idx="382">
                  <c:v>0.99985088492654017</c:v>
                </c:pt>
                <c:pt idx="383">
                  <c:v>0.99985438024259221</c:v>
                </c:pt>
                <c:pt idx="384">
                  <c:v>0.99985779362705929</c:v>
                </c:pt>
                <c:pt idx="385">
                  <c:v>0.99986112700045016</c:v>
                </c:pt>
                <c:pt idx="386">
                  <c:v>0.9998643822382558</c:v>
                </c:pt>
                <c:pt idx="387">
                  <c:v>0.99986756117200515</c:v>
                </c:pt>
                <c:pt idx="388">
                  <c:v>0.99987066559029536</c:v>
                </c:pt>
                <c:pt idx="389">
                  <c:v>0.99987369723979824</c:v>
                </c:pt>
                <c:pt idx="390">
                  <c:v>0.99987665782624269</c:v>
                </c:pt>
                <c:pt idx="391">
                  <c:v>0.99987954901537479</c:v>
                </c:pt>
                <c:pt idx="392">
                  <c:v>0.99988237243389499</c:v>
                </c:pt>
                <c:pt idx="393">
                  <c:v>0.99988512967037302</c:v>
                </c:pt>
                <c:pt idx="394">
                  <c:v>0.99988782227614204</c:v>
                </c:pt>
                <c:pt idx="395">
                  <c:v>0.99989045176617131</c:v>
                </c:pt>
                <c:pt idx="396">
                  <c:v>0.99989301961991872</c:v>
                </c:pt>
                <c:pt idx="397">
                  <c:v>0.9998955272821628</c:v>
                </c:pt>
                <c:pt idx="398">
                  <c:v>0.99989797616381637</c:v>
                </c:pt>
                <c:pt idx="399">
                  <c:v>0.99990036764271939</c:v>
                </c:pt>
              </c:numCache>
            </c:numRef>
          </c:yVal>
          <c:smooth val="1"/>
        </c:ser>
        <c:ser>
          <c:idx val="1"/>
          <c:order val="1"/>
          <c:spPr>
            <a:ln w="19050" cap="rnd">
              <a:solidFill>
                <a:schemeClr val="accent2"/>
              </a:solidFill>
              <a:round/>
            </a:ln>
            <a:effectLst/>
          </c:spPr>
          <c:marker>
            <c:symbol val="none"/>
          </c:marker>
          <c:xVal>
            <c:strRef>
              <c:f>Barrier!$J$5:$J$404</c:f>
              <c:strCache>
                <c:ptCount val="400"/>
                <c:pt idx="5">
                  <c:v>0.40</c:v>
                </c:pt>
                <c:pt idx="6">
                  <c:v>0.80</c:v>
                </c:pt>
                <c:pt idx="7">
                  <c:v>1.20</c:v>
                </c:pt>
                <c:pt idx="8">
                  <c:v>1.60</c:v>
                </c:pt>
                <c:pt idx="9">
                  <c:v>2.00</c:v>
                </c:pt>
                <c:pt idx="10">
                  <c:v>2.40</c:v>
                </c:pt>
                <c:pt idx="11">
                  <c:v>2.80</c:v>
                </c:pt>
                <c:pt idx="12">
                  <c:v>3.20</c:v>
                </c:pt>
                <c:pt idx="13">
                  <c:v>3.60</c:v>
                </c:pt>
                <c:pt idx="14">
                  <c:v>4.00</c:v>
                </c:pt>
                <c:pt idx="15">
                  <c:v>4.40</c:v>
                </c:pt>
                <c:pt idx="16">
                  <c:v>4.80</c:v>
                </c:pt>
                <c:pt idx="17">
                  <c:v>5.20</c:v>
                </c:pt>
                <c:pt idx="18">
                  <c:v>5.60</c:v>
                </c:pt>
                <c:pt idx="19">
                  <c:v>6.00</c:v>
                </c:pt>
                <c:pt idx="20">
                  <c:v>6.40</c:v>
                </c:pt>
                <c:pt idx="21">
                  <c:v>6.80</c:v>
                </c:pt>
                <c:pt idx="22">
                  <c:v>7.20</c:v>
                </c:pt>
                <c:pt idx="23">
                  <c:v>7.60</c:v>
                </c:pt>
                <c:pt idx="24">
                  <c:v>8.00</c:v>
                </c:pt>
                <c:pt idx="25">
                  <c:v>8.40</c:v>
                </c:pt>
                <c:pt idx="26">
                  <c:v>8.80</c:v>
                </c:pt>
                <c:pt idx="27">
                  <c:v>9.20</c:v>
                </c:pt>
                <c:pt idx="28">
                  <c:v>9.60</c:v>
                </c:pt>
                <c:pt idx="29">
                  <c:v>10.00</c:v>
                </c:pt>
                <c:pt idx="30">
                  <c:v>10.40</c:v>
                </c:pt>
                <c:pt idx="31">
                  <c:v>10.80</c:v>
                </c:pt>
                <c:pt idx="32">
                  <c:v>11.20</c:v>
                </c:pt>
                <c:pt idx="33">
                  <c:v>11.60</c:v>
                </c:pt>
                <c:pt idx="34">
                  <c:v>12.00</c:v>
                </c:pt>
                <c:pt idx="35">
                  <c:v>12.40</c:v>
                </c:pt>
                <c:pt idx="36">
                  <c:v>12.80</c:v>
                </c:pt>
                <c:pt idx="37">
                  <c:v>13.20</c:v>
                </c:pt>
                <c:pt idx="38">
                  <c:v>13.60</c:v>
                </c:pt>
                <c:pt idx="39">
                  <c:v>14.00</c:v>
                </c:pt>
                <c:pt idx="40">
                  <c:v>14.40</c:v>
                </c:pt>
                <c:pt idx="41">
                  <c:v>14.80</c:v>
                </c:pt>
                <c:pt idx="42">
                  <c:v>15.20</c:v>
                </c:pt>
                <c:pt idx="43">
                  <c:v>15.60</c:v>
                </c:pt>
                <c:pt idx="44">
                  <c:v>16.00</c:v>
                </c:pt>
                <c:pt idx="45">
                  <c:v>16.40</c:v>
                </c:pt>
                <c:pt idx="46">
                  <c:v>16.80</c:v>
                </c:pt>
                <c:pt idx="47">
                  <c:v>17.20</c:v>
                </c:pt>
                <c:pt idx="48">
                  <c:v>17.60</c:v>
                </c:pt>
                <c:pt idx="49">
                  <c:v>18.00</c:v>
                </c:pt>
                <c:pt idx="50">
                  <c:v>18.40</c:v>
                </c:pt>
                <c:pt idx="51">
                  <c:v>18.80</c:v>
                </c:pt>
                <c:pt idx="52">
                  <c:v>19.20</c:v>
                </c:pt>
                <c:pt idx="53">
                  <c:v>19.60</c:v>
                </c:pt>
                <c:pt idx="54">
                  <c:v>20.00</c:v>
                </c:pt>
                <c:pt idx="55">
                  <c:v>20.40</c:v>
                </c:pt>
                <c:pt idx="56">
                  <c:v>20.80</c:v>
                </c:pt>
                <c:pt idx="57">
                  <c:v>21.20</c:v>
                </c:pt>
                <c:pt idx="58">
                  <c:v>21.60</c:v>
                </c:pt>
                <c:pt idx="59">
                  <c:v>22.00</c:v>
                </c:pt>
                <c:pt idx="60">
                  <c:v>22.40</c:v>
                </c:pt>
                <c:pt idx="61">
                  <c:v>22.80</c:v>
                </c:pt>
                <c:pt idx="62">
                  <c:v>23.20</c:v>
                </c:pt>
                <c:pt idx="63">
                  <c:v>23.60</c:v>
                </c:pt>
                <c:pt idx="64">
                  <c:v>24.00</c:v>
                </c:pt>
                <c:pt idx="65">
                  <c:v>24.40</c:v>
                </c:pt>
                <c:pt idx="66">
                  <c:v>24.80</c:v>
                </c:pt>
                <c:pt idx="67">
                  <c:v>25.20</c:v>
                </c:pt>
                <c:pt idx="68">
                  <c:v>25.60</c:v>
                </c:pt>
                <c:pt idx="69">
                  <c:v>26.00</c:v>
                </c:pt>
                <c:pt idx="70">
                  <c:v>26.40</c:v>
                </c:pt>
                <c:pt idx="71">
                  <c:v>26.80</c:v>
                </c:pt>
                <c:pt idx="72">
                  <c:v>27.20</c:v>
                </c:pt>
                <c:pt idx="73">
                  <c:v>27.60</c:v>
                </c:pt>
                <c:pt idx="74">
                  <c:v>28.00</c:v>
                </c:pt>
                <c:pt idx="75">
                  <c:v>28.40</c:v>
                </c:pt>
                <c:pt idx="76">
                  <c:v>28.80</c:v>
                </c:pt>
                <c:pt idx="77">
                  <c:v>29.20</c:v>
                </c:pt>
                <c:pt idx="78">
                  <c:v>29.60</c:v>
                </c:pt>
                <c:pt idx="79">
                  <c:v>30.00</c:v>
                </c:pt>
                <c:pt idx="80">
                  <c:v>30.40</c:v>
                </c:pt>
                <c:pt idx="81">
                  <c:v>30.80</c:v>
                </c:pt>
                <c:pt idx="82">
                  <c:v>31.20</c:v>
                </c:pt>
                <c:pt idx="83">
                  <c:v>31.60</c:v>
                </c:pt>
                <c:pt idx="84">
                  <c:v>32.00</c:v>
                </c:pt>
                <c:pt idx="85">
                  <c:v>32.40</c:v>
                </c:pt>
                <c:pt idx="86">
                  <c:v>32.80</c:v>
                </c:pt>
                <c:pt idx="87">
                  <c:v>33.20</c:v>
                </c:pt>
                <c:pt idx="88">
                  <c:v>33.60</c:v>
                </c:pt>
                <c:pt idx="89">
                  <c:v>34.00</c:v>
                </c:pt>
                <c:pt idx="90">
                  <c:v>34.40</c:v>
                </c:pt>
                <c:pt idx="91">
                  <c:v>34.80</c:v>
                </c:pt>
                <c:pt idx="92">
                  <c:v>35.20</c:v>
                </c:pt>
                <c:pt idx="93">
                  <c:v>35.60</c:v>
                </c:pt>
                <c:pt idx="94">
                  <c:v>36.00</c:v>
                </c:pt>
                <c:pt idx="95">
                  <c:v>36.40</c:v>
                </c:pt>
                <c:pt idx="96">
                  <c:v>36.80</c:v>
                </c:pt>
                <c:pt idx="97">
                  <c:v>37.20</c:v>
                </c:pt>
                <c:pt idx="98">
                  <c:v>37.60</c:v>
                </c:pt>
                <c:pt idx="99">
                  <c:v>38.00</c:v>
                </c:pt>
                <c:pt idx="100">
                  <c:v>38.40</c:v>
                </c:pt>
                <c:pt idx="101">
                  <c:v>38.80</c:v>
                </c:pt>
                <c:pt idx="102">
                  <c:v>39.20</c:v>
                </c:pt>
                <c:pt idx="103">
                  <c:v>39.60</c:v>
                </c:pt>
                <c:pt idx="104">
                  <c:v>40.00</c:v>
                </c:pt>
                <c:pt idx="105">
                  <c:v>40.40</c:v>
                </c:pt>
                <c:pt idx="106">
                  <c:v>40.80</c:v>
                </c:pt>
                <c:pt idx="107">
                  <c:v>41.20</c:v>
                </c:pt>
                <c:pt idx="108">
                  <c:v>41.60</c:v>
                </c:pt>
                <c:pt idx="109">
                  <c:v>42.00</c:v>
                </c:pt>
                <c:pt idx="110">
                  <c:v>42.40</c:v>
                </c:pt>
                <c:pt idx="111">
                  <c:v>42.80</c:v>
                </c:pt>
                <c:pt idx="112">
                  <c:v>43.20</c:v>
                </c:pt>
                <c:pt idx="113">
                  <c:v>43.60</c:v>
                </c:pt>
                <c:pt idx="114">
                  <c:v>44.00</c:v>
                </c:pt>
                <c:pt idx="115">
                  <c:v>44.40</c:v>
                </c:pt>
                <c:pt idx="116">
                  <c:v>44.80</c:v>
                </c:pt>
                <c:pt idx="117">
                  <c:v>45.20</c:v>
                </c:pt>
                <c:pt idx="118">
                  <c:v>45.60</c:v>
                </c:pt>
                <c:pt idx="119">
                  <c:v>46.00</c:v>
                </c:pt>
                <c:pt idx="120">
                  <c:v>46.40</c:v>
                </c:pt>
                <c:pt idx="121">
                  <c:v>46.80</c:v>
                </c:pt>
                <c:pt idx="122">
                  <c:v>47.20</c:v>
                </c:pt>
                <c:pt idx="123">
                  <c:v>47.60</c:v>
                </c:pt>
                <c:pt idx="124">
                  <c:v>48.00</c:v>
                </c:pt>
                <c:pt idx="125">
                  <c:v>48.40</c:v>
                </c:pt>
                <c:pt idx="126">
                  <c:v>48.80</c:v>
                </c:pt>
                <c:pt idx="127">
                  <c:v>49.20</c:v>
                </c:pt>
                <c:pt idx="128">
                  <c:v>49.60</c:v>
                </c:pt>
                <c:pt idx="129">
                  <c:v>50.00</c:v>
                </c:pt>
                <c:pt idx="130">
                  <c:v>50.40</c:v>
                </c:pt>
                <c:pt idx="131">
                  <c:v>50.80</c:v>
                </c:pt>
                <c:pt idx="132">
                  <c:v>51.20</c:v>
                </c:pt>
                <c:pt idx="133">
                  <c:v>51.60</c:v>
                </c:pt>
                <c:pt idx="134">
                  <c:v>52.00</c:v>
                </c:pt>
                <c:pt idx="135">
                  <c:v>52.40</c:v>
                </c:pt>
                <c:pt idx="136">
                  <c:v>52.80</c:v>
                </c:pt>
                <c:pt idx="137">
                  <c:v>53.20</c:v>
                </c:pt>
                <c:pt idx="138">
                  <c:v>53.60</c:v>
                </c:pt>
                <c:pt idx="139">
                  <c:v>54.00</c:v>
                </c:pt>
                <c:pt idx="140">
                  <c:v>54.40</c:v>
                </c:pt>
                <c:pt idx="141">
                  <c:v>54.80</c:v>
                </c:pt>
                <c:pt idx="142">
                  <c:v>55.20</c:v>
                </c:pt>
                <c:pt idx="143">
                  <c:v>55.60</c:v>
                </c:pt>
                <c:pt idx="144">
                  <c:v>56.00</c:v>
                </c:pt>
                <c:pt idx="145">
                  <c:v>56.40</c:v>
                </c:pt>
                <c:pt idx="146">
                  <c:v>56.80</c:v>
                </c:pt>
                <c:pt idx="147">
                  <c:v>57.20</c:v>
                </c:pt>
                <c:pt idx="148">
                  <c:v>57.60</c:v>
                </c:pt>
                <c:pt idx="149">
                  <c:v>58.00</c:v>
                </c:pt>
                <c:pt idx="150">
                  <c:v>58.40</c:v>
                </c:pt>
                <c:pt idx="151">
                  <c:v>58.80</c:v>
                </c:pt>
                <c:pt idx="152">
                  <c:v>59.20</c:v>
                </c:pt>
                <c:pt idx="153">
                  <c:v>59.60</c:v>
                </c:pt>
                <c:pt idx="154">
                  <c:v>60.00</c:v>
                </c:pt>
                <c:pt idx="155">
                  <c:v>60.40</c:v>
                </c:pt>
                <c:pt idx="156">
                  <c:v>60.80</c:v>
                </c:pt>
                <c:pt idx="157">
                  <c:v>61.20</c:v>
                </c:pt>
                <c:pt idx="158">
                  <c:v>61.60</c:v>
                </c:pt>
                <c:pt idx="159">
                  <c:v>62.00</c:v>
                </c:pt>
                <c:pt idx="160">
                  <c:v>62.40</c:v>
                </c:pt>
                <c:pt idx="161">
                  <c:v>62.80</c:v>
                </c:pt>
                <c:pt idx="162">
                  <c:v>63.20</c:v>
                </c:pt>
                <c:pt idx="163">
                  <c:v>63.60</c:v>
                </c:pt>
                <c:pt idx="164">
                  <c:v>64.00</c:v>
                </c:pt>
                <c:pt idx="165">
                  <c:v>64.40</c:v>
                </c:pt>
                <c:pt idx="166">
                  <c:v>64.80</c:v>
                </c:pt>
                <c:pt idx="167">
                  <c:v>65.20</c:v>
                </c:pt>
                <c:pt idx="168">
                  <c:v>65.60</c:v>
                </c:pt>
                <c:pt idx="169">
                  <c:v>66.00</c:v>
                </c:pt>
                <c:pt idx="170">
                  <c:v>66.40</c:v>
                </c:pt>
                <c:pt idx="171">
                  <c:v>66.80</c:v>
                </c:pt>
                <c:pt idx="172">
                  <c:v>67.20</c:v>
                </c:pt>
                <c:pt idx="173">
                  <c:v>67.60</c:v>
                </c:pt>
                <c:pt idx="174">
                  <c:v>68.00</c:v>
                </c:pt>
                <c:pt idx="175">
                  <c:v>68.40</c:v>
                </c:pt>
                <c:pt idx="176">
                  <c:v>68.80</c:v>
                </c:pt>
                <c:pt idx="177">
                  <c:v>69.20</c:v>
                </c:pt>
                <c:pt idx="178">
                  <c:v>69.60</c:v>
                </c:pt>
                <c:pt idx="179">
                  <c:v>70.00</c:v>
                </c:pt>
                <c:pt idx="180">
                  <c:v>70.40</c:v>
                </c:pt>
                <c:pt idx="181">
                  <c:v>70.80</c:v>
                </c:pt>
                <c:pt idx="182">
                  <c:v>71.20</c:v>
                </c:pt>
                <c:pt idx="183">
                  <c:v>71.60</c:v>
                </c:pt>
                <c:pt idx="184">
                  <c:v>72.00</c:v>
                </c:pt>
                <c:pt idx="185">
                  <c:v>72.40</c:v>
                </c:pt>
                <c:pt idx="186">
                  <c:v>72.80</c:v>
                </c:pt>
                <c:pt idx="187">
                  <c:v>73.20</c:v>
                </c:pt>
                <c:pt idx="188">
                  <c:v>73.60</c:v>
                </c:pt>
                <c:pt idx="189">
                  <c:v>74.00</c:v>
                </c:pt>
                <c:pt idx="190">
                  <c:v>74.40</c:v>
                </c:pt>
                <c:pt idx="191">
                  <c:v>74.80</c:v>
                </c:pt>
                <c:pt idx="192">
                  <c:v>75.20</c:v>
                </c:pt>
                <c:pt idx="193">
                  <c:v>75.60</c:v>
                </c:pt>
                <c:pt idx="194">
                  <c:v>76.00</c:v>
                </c:pt>
                <c:pt idx="195">
                  <c:v>76.40</c:v>
                </c:pt>
                <c:pt idx="196">
                  <c:v>76.80</c:v>
                </c:pt>
                <c:pt idx="197">
                  <c:v>77.20</c:v>
                </c:pt>
                <c:pt idx="198">
                  <c:v>77.60</c:v>
                </c:pt>
                <c:pt idx="199">
                  <c:v>78.00</c:v>
                </c:pt>
                <c:pt idx="200">
                  <c:v>78.40</c:v>
                </c:pt>
                <c:pt idx="201">
                  <c:v>78.80</c:v>
                </c:pt>
                <c:pt idx="202">
                  <c:v>79.20</c:v>
                </c:pt>
                <c:pt idx="203">
                  <c:v>79.60</c:v>
                </c:pt>
                <c:pt idx="204">
                  <c:v>80.00</c:v>
                </c:pt>
                <c:pt idx="205">
                  <c:v>80.40</c:v>
                </c:pt>
                <c:pt idx="206">
                  <c:v>80.80</c:v>
                </c:pt>
                <c:pt idx="207">
                  <c:v>81.20</c:v>
                </c:pt>
                <c:pt idx="208">
                  <c:v>81.60</c:v>
                </c:pt>
                <c:pt idx="209">
                  <c:v>82.00</c:v>
                </c:pt>
                <c:pt idx="210">
                  <c:v>82.40</c:v>
                </c:pt>
                <c:pt idx="211">
                  <c:v>82.80</c:v>
                </c:pt>
                <c:pt idx="212">
                  <c:v>83.20</c:v>
                </c:pt>
                <c:pt idx="213">
                  <c:v>83.60</c:v>
                </c:pt>
                <c:pt idx="214">
                  <c:v>84.00</c:v>
                </c:pt>
                <c:pt idx="215">
                  <c:v>84.40</c:v>
                </c:pt>
                <c:pt idx="216">
                  <c:v>84.80</c:v>
                </c:pt>
                <c:pt idx="217">
                  <c:v>85.20</c:v>
                </c:pt>
                <c:pt idx="218">
                  <c:v>85.60</c:v>
                </c:pt>
                <c:pt idx="219">
                  <c:v>86.00</c:v>
                </c:pt>
                <c:pt idx="220">
                  <c:v>86.40</c:v>
                </c:pt>
                <c:pt idx="221">
                  <c:v>86.80</c:v>
                </c:pt>
                <c:pt idx="222">
                  <c:v>87.20</c:v>
                </c:pt>
                <c:pt idx="223">
                  <c:v>87.60</c:v>
                </c:pt>
                <c:pt idx="224">
                  <c:v>88.00</c:v>
                </c:pt>
                <c:pt idx="225">
                  <c:v>88.40</c:v>
                </c:pt>
                <c:pt idx="226">
                  <c:v>88.80</c:v>
                </c:pt>
                <c:pt idx="227">
                  <c:v>89.20</c:v>
                </c:pt>
                <c:pt idx="228">
                  <c:v>89.60</c:v>
                </c:pt>
                <c:pt idx="229">
                  <c:v>90.00</c:v>
                </c:pt>
                <c:pt idx="230">
                  <c:v>90.40</c:v>
                </c:pt>
                <c:pt idx="231">
                  <c:v>90.80</c:v>
                </c:pt>
                <c:pt idx="232">
                  <c:v>91.20</c:v>
                </c:pt>
                <c:pt idx="233">
                  <c:v>91.60</c:v>
                </c:pt>
                <c:pt idx="234">
                  <c:v>92.00</c:v>
                </c:pt>
                <c:pt idx="235">
                  <c:v>92.40</c:v>
                </c:pt>
                <c:pt idx="236">
                  <c:v>92.80</c:v>
                </c:pt>
                <c:pt idx="237">
                  <c:v>93.20</c:v>
                </c:pt>
                <c:pt idx="238">
                  <c:v>93.60</c:v>
                </c:pt>
                <c:pt idx="239">
                  <c:v>94.00</c:v>
                </c:pt>
                <c:pt idx="240">
                  <c:v>94.40</c:v>
                </c:pt>
                <c:pt idx="241">
                  <c:v>94.80</c:v>
                </c:pt>
                <c:pt idx="242">
                  <c:v>95.20</c:v>
                </c:pt>
                <c:pt idx="243">
                  <c:v>95.60</c:v>
                </c:pt>
                <c:pt idx="244">
                  <c:v>96.00</c:v>
                </c:pt>
                <c:pt idx="245">
                  <c:v>96.40</c:v>
                </c:pt>
                <c:pt idx="246">
                  <c:v>96.80</c:v>
                </c:pt>
                <c:pt idx="247">
                  <c:v>97.20</c:v>
                </c:pt>
                <c:pt idx="248">
                  <c:v>97.60</c:v>
                </c:pt>
                <c:pt idx="249">
                  <c:v>98.00</c:v>
                </c:pt>
                <c:pt idx="250">
                  <c:v>98.40</c:v>
                </c:pt>
                <c:pt idx="251">
                  <c:v>98.80</c:v>
                </c:pt>
                <c:pt idx="252">
                  <c:v>99.20</c:v>
                </c:pt>
                <c:pt idx="253">
                  <c:v>99.60</c:v>
                </c:pt>
                <c:pt idx="254">
                  <c:v>100.00</c:v>
                </c:pt>
                <c:pt idx="255">
                  <c:v>100.40</c:v>
                </c:pt>
                <c:pt idx="256">
                  <c:v>100.80</c:v>
                </c:pt>
                <c:pt idx="257">
                  <c:v>101.20</c:v>
                </c:pt>
                <c:pt idx="258">
                  <c:v>101.60</c:v>
                </c:pt>
                <c:pt idx="259">
                  <c:v>102.00</c:v>
                </c:pt>
                <c:pt idx="260">
                  <c:v>102.40</c:v>
                </c:pt>
                <c:pt idx="261">
                  <c:v>102.80</c:v>
                </c:pt>
                <c:pt idx="262">
                  <c:v>103.20</c:v>
                </c:pt>
                <c:pt idx="263">
                  <c:v>103.60</c:v>
                </c:pt>
                <c:pt idx="264">
                  <c:v>104.00</c:v>
                </c:pt>
                <c:pt idx="265">
                  <c:v>104.40</c:v>
                </c:pt>
                <c:pt idx="266">
                  <c:v>104.80</c:v>
                </c:pt>
                <c:pt idx="267">
                  <c:v>105.20</c:v>
                </c:pt>
                <c:pt idx="268">
                  <c:v>105.60</c:v>
                </c:pt>
                <c:pt idx="269">
                  <c:v>106.00</c:v>
                </c:pt>
                <c:pt idx="270">
                  <c:v>106.40</c:v>
                </c:pt>
                <c:pt idx="271">
                  <c:v>106.80</c:v>
                </c:pt>
                <c:pt idx="272">
                  <c:v>107.20</c:v>
                </c:pt>
                <c:pt idx="273">
                  <c:v>107.60</c:v>
                </c:pt>
                <c:pt idx="274">
                  <c:v>108.00</c:v>
                </c:pt>
                <c:pt idx="275">
                  <c:v>108.40</c:v>
                </c:pt>
                <c:pt idx="276">
                  <c:v>108.80</c:v>
                </c:pt>
                <c:pt idx="277">
                  <c:v>109.20</c:v>
                </c:pt>
                <c:pt idx="278">
                  <c:v>109.60</c:v>
                </c:pt>
                <c:pt idx="279">
                  <c:v>110.00</c:v>
                </c:pt>
                <c:pt idx="280">
                  <c:v>110.40</c:v>
                </c:pt>
                <c:pt idx="281">
                  <c:v>110.80</c:v>
                </c:pt>
                <c:pt idx="282">
                  <c:v>111.20</c:v>
                </c:pt>
                <c:pt idx="283">
                  <c:v>111.60</c:v>
                </c:pt>
                <c:pt idx="284">
                  <c:v>112.00</c:v>
                </c:pt>
                <c:pt idx="285">
                  <c:v>112.40</c:v>
                </c:pt>
                <c:pt idx="286">
                  <c:v>112.80</c:v>
                </c:pt>
                <c:pt idx="287">
                  <c:v>113.20</c:v>
                </c:pt>
                <c:pt idx="288">
                  <c:v>113.60</c:v>
                </c:pt>
                <c:pt idx="289">
                  <c:v>114.00</c:v>
                </c:pt>
                <c:pt idx="290">
                  <c:v>114.40</c:v>
                </c:pt>
                <c:pt idx="291">
                  <c:v>114.80</c:v>
                </c:pt>
                <c:pt idx="292">
                  <c:v>115.20</c:v>
                </c:pt>
                <c:pt idx="293">
                  <c:v>115.60</c:v>
                </c:pt>
                <c:pt idx="294">
                  <c:v>116.00</c:v>
                </c:pt>
                <c:pt idx="295">
                  <c:v>116.40</c:v>
                </c:pt>
                <c:pt idx="296">
                  <c:v>116.80</c:v>
                </c:pt>
                <c:pt idx="297">
                  <c:v>117.20</c:v>
                </c:pt>
                <c:pt idx="298">
                  <c:v>117.60</c:v>
                </c:pt>
                <c:pt idx="299">
                  <c:v>118.00</c:v>
                </c:pt>
                <c:pt idx="300">
                  <c:v>118.40</c:v>
                </c:pt>
                <c:pt idx="301">
                  <c:v>118.80</c:v>
                </c:pt>
                <c:pt idx="302">
                  <c:v>119.20</c:v>
                </c:pt>
                <c:pt idx="303">
                  <c:v>119.60</c:v>
                </c:pt>
                <c:pt idx="304">
                  <c:v>120.00</c:v>
                </c:pt>
                <c:pt idx="305">
                  <c:v>120.40</c:v>
                </c:pt>
                <c:pt idx="306">
                  <c:v>120.80</c:v>
                </c:pt>
                <c:pt idx="307">
                  <c:v>121.20</c:v>
                </c:pt>
                <c:pt idx="308">
                  <c:v>121.60</c:v>
                </c:pt>
                <c:pt idx="309">
                  <c:v>122.00</c:v>
                </c:pt>
                <c:pt idx="310">
                  <c:v>122.40</c:v>
                </c:pt>
                <c:pt idx="311">
                  <c:v>122.80</c:v>
                </c:pt>
                <c:pt idx="312">
                  <c:v>123.20</c:v>
                </c:pt>
                <c:pt idx="313">
                  <c:v>123.60</c:v>
                </c:pt>
                <c:pt idx="314">
                  <c:v>124.00</c:v>
                </c:pt>
                <c:pt idx="315">
                  <c:v>124.40</c:v>
                </c:pt>
                <c:pt idx="316">
                  <c:v>124.80</c:v>
                </c:pt>
                <c:pt idx="317">
                  <c:v>125.20</c:v>
                </c:pt>
                <c:pt idx="318">
                  <c:v>125.60</c:v>
                </c:pt>
                <c:pt idx="319">
                  <c:v>126.00</c:v>
                </c:pt>
                <c:pt idx="320">
                  <c:v>126.40</c:v>
                </c:pt>
                <c:pt idx="321">
                  <c:v>126.80</c:v>
                </c:pt>
                <c:pt idx="322">
                  <c:v>127.20</c:v>
                </c:pt>
                <c:pt idx="323">
                  <c:v>127.60</c:v>
                </c:pt>
                <c:pt idx="324">
                  <c:v>128.00</c:v>
                </c:pt>
                <c:pt idx="325">
                  <c:v>128.40</c:v>
                </c:pt>
                <c:pt idx="326">
                  <c:v>128.80</c:v>
                </c:pt>
                <c:pt idx="327">
                  <c:v>129.20</c:v>
                </c:pt>
                <c:pt idx="328">
                  <c:v>129.60</c:v>
                </c:pt>
                <c:pt idx="329">
                  <c:v>130.00</c:v>
                </c:pt>
                <c:pt idx="330">
                  <c:v>130.40</c:v>
                </c:pt>
                <c:pt idx="331">
                  <c:v>130.80</c:v>
                </c:pt>
                <c:pt idx="332">
                  <c:v>131.20</c:v>
                </c:pt>
                <c:pt idx="333">
                  <c:v>131.60</c:v>
                </c:pt>
                <c:pt idx="334">
                  <c:v>132.00</c:v>
                </c:pt>
                <c:pt idx="335">
                  <c:v>132.40</c:v>
                </c:pt>
                <c:pt idx="336">
                  <c:v>132.80</c:v>
                </c:pt>
                <c:pt idx="337">
                  <c:v>133.20</c:v>
                </c:pt>
                <c:pt idx="338">
                  <c:v>133.60</c:v>
                </c:pt>
                <c:pt idx="339">
                  <c:v>134.00</c:v>
                </c:pt>
                <c:pt idx="340">
                  <c:v>134.40</c:v>
                </c:pt>
                <c:pt idx="341">
                  <c:v>134.80</c:v>
                </c:pt>
                <c:pt idx="342">
                  <c:v>135.20</c:v>
                </c:pt>
                <c:pt idx="343">
                  <c:v>135.60</c:v>
                </c:pt>
                <c:pt idx="344">
                  <c:v>136.00</c:v>
                </c:pt>
                <c:pt idx="345">
                  <c:v>136.40</c:v>
                </c:pt>
                <c:pt idx="346">
                  <c:v>136.80</c:v>
                </c:pt>
                <c:pt idx="347">
                  <c:v>137.20</c:v>
                </c:pt>
                <c:pt idx="348">
                  <c:v>137.60</c:v>
                </c:pt>
                <c:pt idx="349">
                  <c:v>138.00</c:v>
                </c:pt>
                <c:pt idx="350">
                  <c:v>138.40</c:v>
                </c:pt>
                <c:pt idx="351">
                  <c:v>138.80</c:v>
                </c:pt>
                <c:pt idx="352">
                  <c:v>139.20</c:v>
                </c:pt>
                <c:pt idx="353">
                  <c:v>139.60</c:v>
                </c:pt>
                <c:pt idx="354">
                  <c:v>140.00</c:v>
                </c:pt>
                <c:pt idx="355">
                  <c:v>140.40</c:v>
                </c:pt>
                <c:pt idx="356">
                  <c:v>140.80</c:v>
                </c:pt>
                <c:pt idx="357">
                  <c:v>141.20</c:v>
                </c:pt>
                <c:pt idx="358">
                  <c:v>141.60</c:v>
                </c:pt>
                <c:pt idx="359">
                  <c:v>142.00</c:v>
                </c:pt>
                <c:pt idx="360">
                  <c:v>142.40</c:v>
                </c:pt>
                <c:pt idx="361">
                  <c:v>142.80</c:v>
                </c:pt>
                <c:pt idx="362">
                  <c:v>143.20</c:v>
                </c:pt>
                <c:pt idx="363">
                  <c:v>143.60</c:v>
                </c:pt>
                <c:pt idx="364">
                  <c:v>144.00</c:v>
                </c:pt>
                <c:pt idx="365">
                  <c:v>144.40</c:v>
                </c:pt>
                <c:pt idx="366">
                  <c:v>144.80</c:v>
                </c:pt>
                <c:pt idx="367">
                  <c:v>145.20</c:v>
                </c:pt>
                <c:pt idx="368">
                  <c:v>145.60</c:v>
                </c:pt>
                <c:pt idx="369">
                  <c:v>146.00</c:v>
                </c:pt>
                <c:pt idx="370">
                  <c:v>146.40</c:v>
                </c:pt>
                <c:pt idx="371">
                  <c:v>146.80</c:v>
                </c:pt>
                <c:pt idx="372">
                  <c:v>147.20</c:v>
                </c:pt>
                <c:pt idx="373">
                  <c:v>147.60</c:v>
                </c:pt>
                <c:pt idx="374">
                  <c:v>148.00</c:v>
                </c:pt>
                <c:pt idx="375">
                  <c:v>148.40</c:v>
                </c:pt>
                <c:pt idx="376">
                  <c:v>148.80</c:v>
                </c:pt>
                <c:pt idx="377">
                  <c:v>149.20</c:v>
                </c:pt>
                <c:pt idx="378">
                  <c:v>149.60</c:v>
                </c:pt>
                <c:pt idx="379">
                  <c:v>150.00</c:v>
                </c:pt>
                <c:pt idx="380">
                  <c:v>150.40</c:v>
                </c:pt>
                <c:pt idx="381">
                  <c:v>150.80</c:v>
                </c:pt>
                <c:pt idx="382">
                  <c:v>151.20</c:v>
                </c:pt>
                <c:pt idx="383">
                  <c:v>151.60</c:v>
                </c:pt>
                <c:pt idx="384">
                  <c:v>152.00</c:v>
                </c:pt>
                <c:pt idx="385">
                  <c:v>152.40</c:v>
                </c:pt>
                <c:pt idx="386">
                  <c:v>152.80</c:v>
                </c:pt>
                <c:pt idx="387">
                  <c:v>153.20</c:v>
                </c:pt>
                <c:pt idx="388">
                  <c:v>153.60</c:v>
                </c:pt>
                <c:pt idx="389">
                  <c:v>154.00</c:v>
                </c:pt>
                <c:pt idx="390">
                  <c:v>154.40</c:v>
                </c:pt>
                <c:pt idx="391">
                  <c:v>154.80</c:v>
                </c:pt>
                <c:pt idx="392">
                  <c:v>155.20</c:v>
                </c:pt>
                <c:pt idx="393">
                  <c:v>155.60</c:v>
                </c:pt>
                <c:pt idx="394">
                  <c:v>156.00</c:v>
                </c:pt>
                <c:pt idx="395">
                  <c:v>156.40</c:v>
                </c:pt>
                <c:pt idx="396">
                  <c:v>156.80</c:v>
                </c:pt>
                <c:pt idx="397">
                  <c:v>157.20</c:v>
                </c:pt>
                <c:pt idx="398">
                  <c:v>157.60</c:v>
                </c:pt>
                <c:pt idx="399">
                  <c:v>158.00</c:v>
                </c:pt>
              </c:strCache>
            </c:strRef>
          </c:xVal>
          <c:yVal>
            <c:numRef>
              <c:f>Barrier!$V$5:$V$404</c:f>
              <c:numCache>
                <c:formatCode>General</c:formatCode>
                <c:ptCount val="400"/>
                <c:pt idx="0">
                  <c:v>1</c:v>
                </c:pt>
                <c:pt idx="1">
                  <c:v>1</c:v>
                </c:pt>
                <c:pt idx="2">
                  <c:v>1</c:v>
                </c:pt>
                <c:pt idx="3">
                  <c:v>1</c:v>
                </c:pt>
                <c:pt idx="4">
                  <c:v>1</c:v>
                </c:pt>
                <c:pt idx="5">
                  <c:v>7.8534209604347135E-2</c:v>
                </c:pt>
                <c:pt idx="6">
                  <c:v>8.0109066115754815E-2</c:v>
                </c:pt>
                <c:pt idx="7">
                  <c:v>8.2184698083640748E-2</c:v>
                </c:pt>
                <c:pt idx="8">
                  <c:v>8.477830179100615E-2</c:v>
                </c:pt>
                <c:pt idx="9">
                  <c:v>8.7835502964413781E-2</c:v>
                </c:pt>
                <c:pt idx="10">
                  <c:v>9.1270332893011119E-2</c:v>
                </c:pt>
                <c:pt idx="11">
                  <c:v>9.499916524599894E-2</c:v>
                </c:pt>
                <c:pt idx="12">
                  <c:v>9.8958552081405818E-2</c:v>
                </c:pt>
                <c:pt idx="13">
                  <c:v>0.10311000870799585</c:v>
                </c:pt>
                <c:pt idx="14">
                  <c:v>0.10743731026043404</c:v>
                </c:pt>
                <c:pt idx="15">
                  <c:v>0.11194069638321288</c:v>
                </c:pt>
                <c:pt idx="16">
                  <c:v>0.1166306056060579</c:v>
                </c:pt>
                <c:pt idx="17">
                  <c:v>0.12152221194764119</c:v>
                </c:pt>
                <c:pt idx="18">
                  <c:v>0.12663123047526842</c:v>
                </c:pt>
                <c:pt idx="19">
                  <c:v>0.13197103722756445</c:v>
                </c:pt>
                <c:pt idx="20">
                  <c:v>0.13755094972364387</c:v>
                </c:pt>
                <c:pt idx="21">
                  <c:v>0.14337543509893474</c:v>
                </c:pt>
                <c:pt idx="22">
                  <c:v>0.14944399899454908</c:v>
                </c:pt>
                <c:pt idx="23">
                  <c:v>0.15575152987692623</c:v>
                </c:pt>
                <c:pt idx="24">
                  <c:v>0.16228891224598169</c:v>
                </c:pt>
                <c:pt idx="25">
                  <c:v>0.16904376621690947</c:v>
                </c:pt>
                <c:pt idx="26">
                  <c:v>0.17600121269700411</c:v>
                </c:pt>
                <c:pt idx="27">
                  <c:v>0.1831445987991982</c:v>
                </c:pt>
                <c:pt idx="28">
                  <c:v>0.19045614579562931</c:v>
                </c:pt>
                <c:pt idx="29">
                  <c:v>0.19791750202416544</c:v>
                </c:pt>
                <c:pt idx="30">
                  <c:v>0.20551019678854518</c:v>
                </c:pt>
                <c:pt idx="31">
                  <c:v>0.2132159998149053</c:v>
                </c:pt>
                <c:pt idx="32">
                  <c:v>0.2210171955914661</c:v>
                </c:pt>
                <c:pt idx="33">
                  <c:v>0.22889678407875197</c:v>
                </c:pt>
                <c:pt idx="34">
                  <c:v>0.23683861974375445</c:v>
                </c:pt>
                <c:pt idx="35">
                  <c:v>0.24482750031421202</c:v>
                </c:pt>
                <c:pt idx="36">
                  <c:v>0.25284921553877548</c:v>
                </c:pt>
                <c:pt idx="37">
                  <c:v>0.26089056488800527</c:v>
                </c:pt>
                <c:pt idx="38">
                  <c:v>0.26893935173665956</c:v>
                </c:pt>
                <c:pt idx="39">
                  <c:v>0.27698436024470469</c:v>
                </c:pt>
                <c:pt idx="40">
                  <c:v>0.28501531996305579</c:v>
                </c:pt>
                <c:pt idx="41">
                  <c:v>0.29302286215495993</c:v>
                </c:pt>
                <c:pt idx="42">
                  <c:v>0.30099847094818444</c:v>
                </c:pt>
                <c:pt idx="43">
                  <c:v>0.30893443170750468</c:v>
                </c:pt>
                <c:pt idx="44">
                  <c:v>0.31682377842588794</c:v>
                </c:pt>
                <c:pt idx="45">
                  <c:v>0.32466024145837197</c:v>
                </c:pt>
                <c:pt idx="46">
                  <c:v>0.33243819654699708</c:v>
                </c:pt>
                <c:pt idx="47">
                  <c:v>0.34015261579150641</c:v>
                </c:pt>
                <c:pt idx="48">
                  <c:v>0.34779902099393362</c:v>
                </c:pt>
                <c:pt idx="49">
                  <c:v>0.35537343963272999</c:v>
                </c:pt>
                <c:pt idx="50">
                  <c:v>0.36287236359280994</c:v>
                </c:pt>
                <c:pt idx="51">
                  <c:v>0.37029271068274888</c:v>
                </c:pt>
                <c:pt idx="52">
                  <c:v>0.37763178890189175</c:v>
                </c:pt>
                <c:pt idx="53">
                  <c:v>0.38488726337233303</c:v>
                </c:pt>
                <c:pt idx="54">
                  <c:v>0.39205712581873747</c:v>
                </c:pt>
                <c:pt idx="55">
                  <c:v>0.39913966645898913</c:v>
                </c:pt>
                <c:pt idx="56">
                  <c:v>0.40613344815762298</c:v>
                </c:pt>
                <c:pt idx="57">
                  <c:v>0.41303728268954998</c:v>
                </c:pt>
                <c:pt idx="58">
                  <c:v>0.41985020896192066</c:v>
                </c:pt>
                <c:pt idx="59">
                  <c:v>0.42657147304561588</c:v>
                </c:pt>
                <c:pt idx="60">
                  <c:v>0.43320050987379671</c:v>
                </c:pt>
                <c:pt idx="61">
                  <c:v>0.43973692647230345</c:v>
                </c:pt>
                <c:pt idx="62">
                  <c:v>0.4461804865949256</c:v>
                </c:pt>
                <c:pt idx="63">
                  <c:v>0.45253109664517216</c:v>
                </c:pt>
                <c:pt idx="64">
                  <c:v>0.45878879277484741</c:v>
                </c:pt>
                <c:pt idx="65">
                  <c:v>0.46495372905829202</c:v>
                </c:pt>
                <c:pt idx="66">
                  <c:v>0.47102616664934072</c:v>
                </c:pt>
                <c:pt idx="67">
                  <c:v>0.47700646383587991</c:v>
                </c:pt>
                <c:pt idx="68">
                  <c:v>0.48289506691421602</c:v>
                </c:pt>
                <c:pt idx="69">
                  <c:v>0.48869250181230317</c:v>
                </c:pt>
                <c:pt idx="70">
                  <c:v>0.494399366397204</c:v>
                </c:pt>
                <c:pt idx="71">
                  <c:v>0.5000163234079833</c:v>
                </c:pt>
                <c:pt idx="72">
                  <c:v>0.50554409396056255</c:v>
                </c:pt>
                <c:pt idx="73">
                  <c:v>0.5109834515759325</c:v>
                </c:pt>
                <c:pt idx="74">
                  <c:v>0.51633521668756877</c:v>
                </c:pt>
                <c:pt idx="75">
                  <c:v>0.52160025158790568</c:v>
                </c:pt>
                <c:pt idx="76">
                  <c:v>0.52677945577739038</c:v>
                </c:pt>
                <c:pt idx="77">
                  <c:v>0.53187376168294709</c:v>
                </c:pt>
                <c:pt idx="78">
                  <c:v>0.53688413071567098</c:v>
                </c:pt>
                <c:pt idx="79">
                  <c:v>0.54181154964028488</c:v>
                </c:pt>
                <c:pt idx="80">
                  <c:v>0.54665702723133647</c:v>
                </c:pt>
                <c:pt idx="81">
                  <c:v>0.55142159119332657</c:v>
                </c:pt>
                <c:pt idx="82">
                  <c:v>0.55610628532396322</c:v>
                </c:pt>
                <c:pt idx="83">
                  <c:v>0.56071216690153358</c:v>
                </c:pt>
                <c:pt idx="84">
                  <c:v>0.56524030427903105</c:v>
                </c:pt>
                <c:pt idx="85">
                  <c:v>0.56969177466915022</c:v>
                </c:pt>
                <c:pt idx="86">
                  <c:v>0.57406766210559712</c:v>
                </c:pt>
                <c:pt idx="87">
                  <c:v>0.57836905556738472</c:v>
                </c:pt>
                <c:pt idx="88">
                  <c:v>0.58259704725387074</c:v>
                </c:pt>
                <c:pt idx="89">
                  <c:v>0.58675273099930991</c:v>
                </c:pt>
                <c:pt idx="90">
                  <c:v>0.59083720081658242</c:v>
                </c:pt>
                <c:pt idx="91">
                  <c:v>0.59485154956059694</c:v>
                </c:pt>
                <c:pt idx="92">
                  <c:v>0.59879686770261364</c:v>
                </c:pt>
                <c:pt idx="93">
                  <c:v>0.6026742422074125</c:v>
                </c:pt>
                <c:pt idx="94">
                  <c:v>0.60648475550586578</c:v>
                </c:pt>
                <c:pt idx="95">
                  <c:v>0.61022948455602832</c:v>
                </c:pt>
                <c:pt idx="96">
                  <c:v>0.61390949998639943</c:v>
                </c:pt>
                <c:pt idx="97">
                  <c:v>0.61752586531546438</c:v>
                </c:pt>
                <c:pt idx="98">
                  <c:v>0.62107963624208373</c:v>
                </c:pt>
                <c:pt idx="99">
                  <c:v>0.62457186000167453</c:v>
                </c:pt>
                <c:pt idx="100">
                  <c:v>0.62800357478352065</c:v>
                </c:pt>
                <c:pt idx="101">
                  <c:v>0.63137580920486347</c:v>
                </c:pt>
                <c:pt idx="102">
                  <c:v>0.6346895818377527</c:v>
                </c:pt>
                <c:pt idx="103">
                  <c:v>0.63794590078491553</c:v>
                </c:pt>
                <c:pt idx="104">
                  <c:v>0.64114576330116402</c:v>
                </c:pt>
                <c:pt idx="105">
                  <c:v>0.64429015545711366</c:v>
                </c:pt>
                <c:pt idx="106">
                  <c:v>0.64738005184219882</c:v>
                </c:pt>
                <c:pt idx="107">
                  <c:v>0.65041641530418992</c:v>
                </c:pt>
                <c:pt idx="108">
                  <c:v>0.65340019672260141</c:v>
                </c:pt>
                <c:pt idx="109">
                  <c:v>0.65633233481356257</c:v>
                </c:pt>
                <c:pt idx="110">
                  <c:v>0.65921375596388665</c:v>
                </c:pt>
                <c:pt idx="111">
                  <c:v>0.66204537409222441</c:v>
                </c:pt>
                <c:pt idx="112">
                  <c:v>0.66482809053533776</c:v>
                </c:pt>
                <c:pt idx="113">
                  <c:v>0.66756279395765261</c:v>
                </c:pt>
                <c:pt idx="114">
                  <c:v>0.67025036028237417</c:v>
                </c:pt>
                <c:pt idx="115">
                  <c:v>0.67289165264257311</c:v>
                </c:pt>
                <c:pt idx="116">
                  <c:v>0.6754875213507372</c:v>
                </c:pt>
                <c:pt idx="117">
                  <c:v>0.67803880388540139</c:v>
                </c:pt>
                <c:pt idx="118">
                  <c:v>0.68054632489354694</c:v>
                </c:pt>
                <c:pt idx="119">
                  <c:v>0.68301089620755928</c:v>
                </c:pt>
                <c:pt idx="120">
                  <c:v>0.68543331687559739</c:v>
                </c:pt>
                <c:pt idx="121">
                  <c:v>0.68781437320432215</c:v>
                </c:pt>
                <c:pt idx="122">
                  <c:v>0.69015483881298412</c:v>
                </c:pt>
                <c:pt idx="123">
                  <c:v>0.69245547469794033</c:v>
                </c:pt>
                <c:pt idx="124">
                  <c:v>0.6947170293067455</c:v>
                </c:pt>
                <c:pt idx="125">
                  <c:v>0.69694023862098897</c:v>
                </c:pt>
                <c:pt idx="126">
                  <c:v>0.69912582624714059</c:v>
                </c:pt>
                <c:pt idx="127">
                  <c:v>0.70127450351467679</c:v>
                </c:pt>
                <c:pt idx="128">
                  <c:v>0.70338696958084412</c:v>
                </c:pt>
                <c:pt idx="129">
                  <c:v>0.7054639115414334</c:v>
                </c:pt>
                <c:pt idx="130">
                  <c:v>0.70750600454698898</c:v>
                </c:pt>
                <c:pt idx="131">
                  <c:v>0.70951391192391344</c:v>
                </c:pt>
                <c:pt idx="132">
                  <c:v>0.71148828529997099</c:v>
                </c:pt>
                <c:pt idx="133">
                  <c:v>0.713429764733711</c:v>
                </c:pt>
                <c:pt idx="134">
                  <c:v>0.71533897884738096</c:v>
                </c:pt>
                <c:pt idx="135">
                  <c:v>0.71721654496291642</c:v>
                </c:pt>
                <c:pt idx="136">
                  <c:v>0.71906306924062668</c:v>
                </c:pt>
                <c:pt idx="137">
                  <c:v>0.72087914682022469</c:v>
                </c:pt>
                <c:pt idx="138">
                  <c:v>0.72266536196386277</c:v>
                </c:pt>
                <c:pt idx="139">
                  <c:v>0.72442228820087362</c:v>
                </c:pt>
                <c:pt idx="140">
                  <c:v>0.72615048847392383</c:v>
                </c:pt>
                <c:pt idx="141">
                  <c:v>0.7278505152863145</c:v>
                </c:pt>
                <c:pt idx="142">
                  <c:v>0.72952291085018128</c:v>
                </c:pt>
                <c:pt idx="143">
                  <c:v>0.7311682072353608</c:v>
                </c:pt>
                <c:pt idx="144">
                  <c:v>0.73278692651871069</c:v>
                </c:pt>
                <c:pt idx="145">
                  <c:v>0.73437958093368261</c:v>
                </c:pt>
                <c:pt idx="146">
                  <c:v>0.73594667301996686</c:v>
                </c:pt>
                <c:pt idx="147">
                  <c:v>0.73748869577303244</c:v>
                </c:pt>
                <c:pt idx="148">
                  <c:v>0.73900613279340854</c:v>
                </c:pt>
                <c:pt idx="149">
                  <c:v>0.74049945843556131</c:v>
                </c:pt>
                <c:pt idx="150">
                  <c:v>0.7419691379562271</c:v>
                </c:pt>
                <c:pt idx="151">
                  <c:v>0.74341562766207969</c:v>
                </c:pt>
                <c:pt idx="152">
                  <c:v>0.74483937505662245</c:v>
                </c:pt>
                <c:pt idx="153">
                  <c:v>0.74624081898618633</c:v>
                </c:pt>
                <c:pt idx="154">
                  <c:v>0.74762038978495471</c:v>
                </c:pt>
                <c:pt idx="155">
                  <c:v>0.74897850941890931</c:v>
                </c:pt>
                <c:pt idx="156">
                  <c:v>0.75031559162863226</c:v>
                </c:pt>
                <c:pt idx="157">
                  <c:v>0.75163204207087486</c:v>
                </c:pt>
                <c:pt idx="158">
                  <c:v>0.75292825845884082</c:v>
                </c:pt>
                <c:pt idx="159">
                  <c:v>0.75420463070111199</c:v>
                </c:pt>
                <c:pt idx="160">
                  <c:v>0.75546154103916796</c:v>
                </c:pt>
                <c:pt idx="161">
                  <c:v>0.75669936418344852</c:v>
                </c:pt>
                <c:pt idx="162">
                  <c:v>0.75791846744791413</c:v>
                </c:pt>
                <c:pt idx="163">
                  <c:v>0.75911921088306356</c:v>
                </c:pt>
                <c:pt idx="164">
                  <c:v>0.76030194740738166</c:v>
                </c:pt>
                <c:pt idx="165">
                  <c:v>0.76146702293717394</c:v>
                </c:pt>
                <c:pt idx="166">
                  <c:v>0.76261477651477305</c:v>
                </c:pt>
                <c:pt idx="167">
                  <c:v>0.76374554043508736</c:v>
                </c:pt>
                <c:pt idx="168">
                  <c:v>0.7648596403704746</c:v>
                </c:pt>
                <c:pt idx="169">
                  <c:v>0.76595739549392428</c:v>
                </c:pt>
                <c:pt idx="170">
                  <c:v>0.76703911860053386</c:v>
                </c:pt>
                <c:pt idx="171">
                  <c:v>0.76810511622727062</c:v>
                </c:pt>
                <c:pt idx="172">
                  <c:v>0.7691556887710107</c:v>
                </c:pt>
                <c:pt idx="173">
                  <c:v>0.77019113060484579</c:v>
                </c:pt>
                <c:pt idx="174">
                  <c:v>0.77121173019266209</c:v>
                </c:pt>
                <c:pt idx="175">
                  <c:v>0.77221777020198479</c:v>
                </c:pt>
                <c:pt idx="176">
                  <c:v>0.77320952761508632</c:v>
                </c:pt>
                <c:pt idx="177">
                  <c:v>0.77418727383837194</c:v>
                </c:pt>
                <c:pt idx="178">
                  <c:v>0.77515127481003321</c:v>
                </c:pt>
                <c:pt idx="179">
                  <c:v>0.77610179110598509</c:v>
                </c:pt>
                <c:pt idx="180">
                  <c:v>0.77703907804409134</c:v>
                </c:pt>
                <c:pt idx="181">
                  <c:v>0.77796338578668223</c:v>
                </c:pt>
                <c:pt idx="182">
                  <c:v>0.77887495944138485</c:v>
                </c:pt>
                <c:pt idx="183">
                  <c:v>0.77977403916026367</c:v>
                </c:pt>
                <c:pt idx="184">
                  <c:v>0.78066086023729442</c:v>
                </c:pt>
                <c:pt idx="185">
                  <c:v>0.78153565320418006</c:v>
                </c:pt>
                <c:pt idx="186">
                  <c:v>0.78239864392451708</c:v>
                </c:pt>
                <c:pt idx="187">
                  <c:v>0.78325005368634126</c:v>
                </c:pt>
                <c:pt idx="188">
                  <c:v>0.78409009929305029</c:v>
                </c:pt>
                <c:pt idx="189">
                  <c:v>0.78491899315273295</c:v>
                </c:pt>
                <c:pt idx="190">
                  <c:v>0.78573694336591349</c:v>
                </c:pt>
                <c:pt idx="191">
                  <c:v>0.78654415381173626</c:v>
                </c:pt>
                <c:pt idx="192">
                  <c:v>0.78734082423259322</c:v>
                </c:pt>
                <c:pt idx="193">
                  <c:v>0.78812715031723313</c:v>
                </c:pt>
                <c:pt idx="194">
                  <c:v>0.78890332378235228</c:v>
                </c:pt>
                <c:pt idx="195">
                  <c:v>0.78966953245269433</c:v>
                </c:pt>
                <c:pt idx="196">
                  <c:v>0.79042596033967849</c:v>
                </c:pt>
                <c:pt idx="197">
                  <c:v>0.79117278771856947</c:v>
                </c:pt>
                <c:pt idx="198">
                  <c:v>0.79191019120421702</c:v>
                </c:pt>
                <c:pt idx="199">
                  <c:v>0.79263834382537635</c:v>
                </c:pt>
                <c:pt idx="200">
                  <c:v>0.79335741509763458</c:v>
                </c:pt>
                <c:pt idx="201">
                  <c:v>0.79406757109495707</c:v>
                </c:pt>
                <c:pt idx="202">
                  <c:v>0.79476897451988704</c:v>
                </c:pt>
                <c:pt idx="203">
                  <c:v>0.79546178477239582</c:v>
                </c:pt>
                <c:pt idx="204">
                  <c:v>0.79614615801742739</c:v>
                </c:pt>
                <c:pt idx="205">
                  <c:v>0.79682224725114326</c:v>
                </c:pt>
                <c:pt idx="206">
                  <c:v>0.7974902023658863</c:v>
                </c:pt>
                <c:pt idx="207">
                  <c:v>0.79815017021389545</c:v>
                </c:pt>
                <c:pt idx="208">
                  <c:v>0.7988022946697767</c:v>
                </c:pt>
                <c:pt idx="209">
                  <c:v>0.79944671669176459</c:v>
                </c:pt>
                <c:pt idx="210">
                  <c:v>0.80008357438177757</c:v>
                </c:pt>
                <c:pt idx="211">
                  <c:v>0.80071300304430237</c:v>
                </c:pt>
                <c:pt idx="212">
                  <c:v>0.80133513524411815</c:v>
                </c:pt>
                <c:pt idx="213">
                  <c:v>0.80195010086288077</c:v>
                </c:pt>
                <c:pt idx="214">
                  <c:v>0.80255802715458735</c:v>
                </c:pt>
                <c:pt idx="215">
                  <c:v>0.80315903879994155</c:v>
                </c:pt>
                <c:pt idx="216">
                  <c:v>0.80375325795963615</c:v>
                </c:pt>
                <c:pt idx="217">
                  <c:v>0.80434080432657185</c:v>
                </c:pt>
                <c:pt idx="218">
                  <c:v>0.80492179517703322</c:v>
                </c:pt>
                <c:pt idx="219">
                  <c:v>0.80549634542083504</c:v>
                </c:pt>
                <c:pt idx="220">
                  <c:v>0.8060645676504673</c:v>
                </c:pt>
                <c:pt idx="221">
                  <c:v>0.80662657218924172</c:v>
                </c:pt>
                <c:pt idx="222">
                  <c:v>0.80718246713847208</c:v>
                </c:pt>
                <c:pt idx="223">
                  <c:v>0.80773235842369828</c:v>
                </c:pt>
                <c:pt idx="224">
                  <c:v>0.80827634983997187</c:v>
                </c:pt>
                <c:pt idx="225">
                  <c:v>0.80881454309622225</c:v>
                </c:pt>
                <c:pt idx="226">
                  <c:v>0.80934703785872097</c:v>
                </c:pt>
                <c:pt idx="227">
                  <c:v>0.80987393179365519</c:v>
                </c:pt>
                <c:pt idx="228">
                  <c:v>0.81039532060883845</c:v>
                </c:pt>
                <c:pt idx="229">
                  <c:v>0.81091129809455809</c:v>
                </c:pt>
                <c:pt idx="230">
                  <c:v>0.81142195616359558</c:v>
                </c:pt>
                <c:pt idx="231">
                  <c:v>0.81192738489041505</c:v>
                </c:pt>
                <c:pt idx="232">
                  <c:v>0.81242767254955239</c:v>
                </c:pt>
                <c:pt idx="233">
                  <c:v>0.81292290565320935</c:v>
                </c:pt>
                <c:pt idx="234">
                  <c:v>0.81341316898807514</c:v>
                </c:pt>
                <c:pt idx="235">
                  <c:v>0.81389854565138398</c:v>
                </c:pt>
                <c:pt idx="236">
                  <c:v>0.81437911708622746</c:v>
                </c:pt>
                <c:pt idx="237">
                  <c:v>0.81485496311613692</c:v>
                </c:pt>
                <c:pt idx="238">
                  <c:v>0.81532616197894636</c:v>
                </c:pt>
                <c:pt idx="239">
                  <c:v>0.81579279035994956</c:v>
                </c:pt>
                <c:pt idx="240">
                  <c:v>0.816254923424374</c:v>
                </c:pt>
                <c:pt idx="241">
                  <c:v>0.81671263484917223</c:v>
                </c:pt>
                <c:pt idx="242">
                  <c:v>0.81716599685415225</c:v>
                </c:pt>
                <c:pt idx="243">
                  <c:v>0.81761508023245899</c:v>
                </c:pt>
                <c:pt idx="244">
                  <c:v>0.8180599543804189</c:v>
                </c:pt>
                <c:pt idx="245">
                  <c:v>0.81850068732675851</c:v>
                </c:pt>
                <c:pt idx="246">
                  <c:v>0.81893734576121258</c:v>
                </c:pt>
                <c:pt idx="247">
                  <c:v>0.81936999506253227</c:v>
                </c:pt>
                <c:pt idx="248">
                  <c:v>0.8197986993259051</c:v>
                </c:pt>
                <c:pt idx="249">
                  <c:v>0.82022352138980203</c:v>
                </c:pt>
                <c:pt idx="250">
                  <c:v>0.82064452286225487</c:v>
                </c:pt>
                <c:pt idx="251">
                  <c:v>0.82106176414658583</c:v>
                </c:pt>
                <c:pt idx="252">
                  <c:v>0.82147530446659545</c:v>
                </c:pt>
                <c:pt idx="253">
                  <c:v>0.82188520189121428</c:v>
                </c:pt>
                <c:pt idx="254">
                  <c:v>0.82229151335864192</c:v>
                </c:pt>
                <c:pt idx="255">
                  <c:v>0.82269429469997324</c:v>
                </c:pt>
                <c:pt idx="256">
                  <c:v>0.82309360066232529</c:v>
                </c:pt>
                <c:pt idx="257">
                  <c:v>0.82348948493147711</c:v>
                </c:pt>
                <c:pt idx="258">
                  <c:v>0.82388200015403079</c:v>
                </c:pt>
                <c:pt idx="259">
                  <c:v>0.82427119795910164</c:v>
                </c:pt>
                <c:pt idx="260">
                  <c:v>0.82465712897955423</c:v>
                </c:pt>
                <c:pt idx="261">
                  <c:v>0.82503984287278143</c:v>
                </c:pt>
                <c:pt idx="262">
                  <c:v>0.82541938834105255</c:v>
                </c:pt>
                <c:pt idx="263">
                  <c:v>0.82579581315141781</c:v>
                </c:pt>
                <c:pt idx="264">
                  <c:v>0.82616916415520536</c:v>
                </c:pt>
                <c:pt idx="265">
                  <c:v>0.82653948730709059</c:v>
                </c:pt>
                <c:pt idx="266">
                  <c:v>0.82690682768377211</c:v>
                </c:pt>
                <c:pt idx="267">
                  <c:v>0.82727122950224097</c:v>
                </c:pt>
                <c:pt idx="268">
                  <c:v>0.82763273613767163</c:v>
                </c:pt>
                <c:pt idx="269">
                  <c:v>0.82799139014092327</c:v>
                </c:pt>
                <c:pt idx="270">
                  <c:v>0.82834723325567694</c:v>
                </c:pt>
                <c:pt idx="271">
                  <c:v>0.8287003064352042</c:v>
                </c:pt>
                <c:pt idx="272">
                  <c:v>0.82905064985877697</c:v>
                </c:pt>
                <c:pt idx="273">
                  <c:v>0.82939830294773498</c:v>
                </c:pt>
                <c:pt idx="274">
                  <c:v>0.82974330438120303</c:v>
                </c:pt>
                <c:pt idx="275">
                  <c:v>0.83008569211148064</c:v>
                </c:pt>
                <c:pt idx="276">
                  <c:v>0.83042550337909782</c:v>
                </c:pt>
                <c:pt idx="277">
                  <c:v>0.83076277472755733</c:v>
                </c:pt>
                <c:pt idx="278">
                  <c:v>0.83109754201775388</c:v>
                </c:pt>
                <c:pt idx="279">
                  <c:v>0.83142984044209478</c:v>
                </c:pt>
                <c:pt idx="280">
                  <c:v>0.83175970453831116</c:v>
                </c:pt>
                <c:pt idx="281">
                  <c:v>0.83208716820298534</c:v>
                </c:pt>
                <c:pt idx="282">
                  <c:v>0.83241226470477825</c:v>
                </c:pt>
                <c:pt idx="283">
                  <c:v>0.83273502669738209</c:v>
                </c:pt>
                <c:pt idx="284">
                  <c:v>0.83305548623219627</c:v>
                </c:pt>
                <c:pt idx="285">
                  <c:v>0.83337367477072877</c:v>
                </c:pt>
                <c:pt idx="286">
                  <c:v>0.833689623196739</c:v>
                </c:pt>
                <c:pt idx="287">
                  <c:v>0.83400336182811563</c:v>
                </c:pt>
                <c:pt idx="288">
                  <c:v>0.83431492042850652</c:v>
                </c:pt>
                <c:pt idx="289">
                  <c:v>0.83462432821869603</c:v>
                </c:pt>
                <c:pt idx="290">
                  <c:v>0.83493161388774229</c:v>
                </c:pt>
                <c:pt idx="291">
                  <c:v>0.83523680560387692</c:v>
                </c:pt>
                <c:pt idx="292">
                  <c:v>0.83553993102516944</c:v>
                </c:pt>
                <c:pt idx="293">
                  <c:v>0.83584101730996962</c:v>
                </c:pt>
                <c:pt idx="294">
                  <c:v>0.83614009112712095</c:v>
                </c:pt>
                <c:pt idx="295">
                  <c:v>0.83643717866596012</c:v>
                </c:pt>
                <c:pt idx="296">
                  <c:v>0.83673230564610257</c:v>
                </c:pt>
                <c:pt idx="297">
                  <c:v>0.83702549732701848</c:v>
                </c:pt>
                <c:pt idx="298">
                  <c:v>0.83731677851740705</c:v>
                </c:pt>
                <c:pt idx="299">
                  <c:v>0.8376061735843654</c:v>
                </c:pt>
                <c:pt idx="300">
                  <c:v>0.83789370646236938</c:v>
                </c:pt>
                <c:pt idx="301">
                  <c:v>0.83817940066205854</c:v>
                </c:pt>
                <c:pt idx="302">
                  <c:v>0.83846327927883313</c:v>
                </c:pt>
                <c:pt idx="303">
                  <c:v>0.83874536500127073</c:v>
                </c:pt>
                <c:pt idx="304">
                  <c:v>0.83902568011936307</c:v>
                </c:pt>
                <c:pt idx="305">
                  <c:v>0.83930424653257407</c:v>
                </c:pt>
                <c:pt idx="306">
                  <c:v>0.83958108575773271</c:v>
                </c:pt>
                <c:pt idx="307">
                  <c:v>0.83985621893675189</c:v>
                </c:pt>
                <c:pt idx="308">
                  <c:v>0.84012966684418589</c:v>
                </c:pt>
                <c:pt idx="309">
                  <c:v>0.84040144989462628</c:v>
                </c:pt>
                <c:pt idx="310">
                  <c:v>0.8406715881499407</c:v>
                </c:pt>
                <c:pt idx="311">
                  <c:v>0.84094010132635899</c:v>
                </c:pt>
                <c:pt idx="312">
                  <c:v>0.84120700880140509</c:v>
                </c:pt>
                <c:pt idx="313">
                  <c:v>0.84147232962068597</c:v>
                </c:pt>
                <c:pt idx="314">
                  <c:v>0.84173608250453513</c:v>
                </c:pt>
                <c:pt idx="315">
                  <c:v>0.84199828585451064</c:v>
                </c:pt>
                <c:pt idx="316">
                  <c:v>0.84225895775976256</c:v>
                </c:pt>
                <c:pt idx="317">
                  <c:v>0.84251811600325965</c:v>
                </c:pt>
                <c:pt idx="318">
                  <c:v>0.84277577806788695</c:v>
                </c:pt>
                <c:pt idx="319">
                  <c:v>0.84303196114241197</c:v>
                </c:pt>
                <c:pt idx="320">
                  <c:v>0.8432866821273266</c:v>
                </c:pt>
                <c:pt idx="321">
                  <c:v>0.84353995764056156</c:v>
                </c:pt>
                <c:pt idx="322">
                  <c:v>0.84379180402308696</c:v>
                </c:pt>
                <c:pt idx="323">
                  <c:v>0.84404223734438377</c:v>
                </c:pt>
                <c:pt idx="324">
                  <c:v>0.84429127340781196</c:v>
                </c:pt>
                <c:pt idx="325">
                  <c:v>0.84453892775585293</c:v>
                </c:pt>
                <c:pt idx="326">
                  <c:v>0.84478521567525022</c:v>
                </c:pt>
                <c:pt idx="327">
                  <c:v>0.84503015220203648</c:v>
                </c:pt>
                <c:pt idx="328">
                  <c:v>0.84527375212645717</c:v>
                </c:pt>
                <c:pt idx="329">
                  <c:v>0.8455160299977873</c:v>
                </c:pt>
                <c:pt idx="330">
                  <c:v>0.8457570001290512</c:v>
                </c:pt>
                <c:pt idx="331">
                  <c:v>0.84599667660163802</c:v>
                </c:pt>
                <c:pt idx="332">
                  <c:v>0.84623507326982084</c:v>
                </c:pt>
                <c:pt idx="333">
                  <c:v>0.84647220376518473</c:v>
                </c:pt>
                <c:pt idx="334">
                  <c:v>0.84670808150095533</c:v>
                </c:pt>
                <c:pt idx="335">
                  <c:v>0.84694271967624268</c:v>
                </c:pt>
                <c:pt idx="336">
                  <c:v>0.84717613128018987</c:v>
                </c:pt>
                <c:pt idx="337">
                  <c:v>0.84740832909603925</c:v>
                </c:pt>
                <c:pt idx="338">
                  <c:v>0.84763932570511014</c:v>
                </c:pt>
                <c:pt idx="339">
                  <c:v>0.84786913349069526</c:v>
                </c:pt>
                <c:pt idx="340">
                  <c:v>0.84809776464187414</c:v>
                </c:pt>
                <c:pt idx="341">
                  <c:v>0.84832523115724678</c:v>
                </c:pt>
                <c:pt idx="342">
                  <c:v>0.84855154484858952</c:v>
                </c:pt>
                <c:pt idx="343">
                  <c:v>0.84877671734443338</c:v>
                </c:pt>
                <c:pt idx="344">
                  <c:v>0.84900076009357017</c:v>
                </c:pt>
                <c:pt idx="345">
                  <c:v>0.84922368436848095</c:v>
                </c:pt>
                <c:pt idx="346">
                  <c:v>0.84944550126869844</c:v>
                </c:pt>
                <c:pt idx="347">
                  <c:v>0.84966622172409378</c:v>
                </c:pt>
                <c:pt idx="348">
                  <c:v>0.84988585649809723</c:v>
                </c:pt>
                <c:pt idx="349">
                  <c:v>0.85010441619085464</c:v>
                </c:pt>
                <c:pt idx="350">
                  <c:v>0.85032191124231171</c:v>
                </c:pt>
                <c:pt idx="351">
                  <c:v>0.85053835193523963</c:v>
                </c:pt>
                <c:pt idx="352">
                  <c:v>0.85075374839819629</c:v>
                </c:pt>
                <c:pt idx="353">
                  <c:v>0.85096811060842392</c:v>
                </c:pt>
                <c:pt idx="354">
                  <c:v>0.85118144839469023</c:v>
                </c:pt>
                <c:pt idx="355">
                  <c:v>0.85139377144006645</c:v>
                </c:pt>
                <c:pt idx="356">
                  <c:v>0.85160508928465262</c:v>
                </c:pt>
                <c:pt idx="357">
                  <c:v>0.85181541132824068</c:v>
                </c:pt>
                <c:pt idx="358">
                  <c:v>0.85202474683292861</c:v>
                </c:pt>
                <c:pt idx="359">
                  <c:v>0.85223310492567728</c:v>
                </c:pt>
                <c:pt idx="360">
                  <c:v>0.85244049460081273</c:v>
                </c:pt>
                <c:pt idx="361">
                  <c:v>0.85264692472248071</c:v>
                </c:pt>
                <c:pt idx="362">
                  <c:v>0.85285240402704798</c:v>
                </c:pt>
                <c:pt idx="363">
                  <c:v>0.85305694112545793</c:v>
                </c:pt>
                <c:pt idx="364">
                  <c:v>0.85326054450552868</c:v>
                </c:pt>
                <c:pt idx="365">
                  <c:v>0.85346322253421825</c:v>
                </c:pt>
                <c:pt idx="366">
                  <c:v>0.85366498345982755</c:v>
                </c:pt>
                <c:pt idx="367">
                  <c:v>0.85386583541417194</c:v>
                </c:pt>
                <c:pt idx="368">
                  <c:v>0.85406578641469799</c:v>
                </c:pt>
                <c:pt idx="369">
                  <c:v>0.85426484436656347</c:v>
                </c:pt>
                <c:pt idx="370">
                  <c:v>0.85446301706467187</c:v>
                </c:pt>
                <c:pt idx="371">
                  <c:v>0.85466031219566463</c:v>
                </c:pt>
                <c:pt idx="372">
                  <c:v>0.85485673733987666</c:v>
                </c:pt>
                <c:pt idx="373">
                  <c:v>0.85505229997324772</c:v>
                </c:pt>
                <c:pt idx="374">
                  <c:v>0.8552470074691958</c:v>
                </c:pt>
                <c:pt idx="375">
                  <c:v>0.85544086710045664</c:v>
                </c:pt>
                <c:pt idx="376">
                  <c:v>0.85563388604087798</c:v>
                </c:pt>
                <c:pt idx="377">
                  <c:v>0.85582607136718536</c:v>
                </c:pt>
                <c:pt idx="378">
                  <c:v>0.85601743006070674</c:v>
                </c:pt>
                <c:pt idx="379">
                  <c:v>0.85620796900906648</c:v>
                </c:pt>
                <c:pt idx="380">
                  <c:v>0.85639769500783736</c:v>
                </c:pt>
                <c:pt idx="381">
                  <c:v>0.85658661476217357</c:v>
                </c:pt>
                <c:pt idx="382">
                  <c:v>0.85677473488839218</c:v>
                </c:pt>
                <c:pt idx="383">
                  <c:v>0.85696206191554003</c:v>
                </c:pt>
                <c:pt idx="384">
                  <c:v>0.85714860228691625</c:v>
                </c:pt>
                <c:pt idx="385">
                  <c:v>0.85733436236157345</c:v>
                </c:pt>
                <c:pt idx="386">
                  <c:v>0.85751934841578137</c:v>
                </c:pt>
                <c:pt idx="387">
                  <c:v>0.8577035666444669</c:v>
                </c:pt>
                <c:pt idx="388">
                  <c:v>0.85788702316262155</c:v>
                </c:pt>
                <c:pt idx="389">
                  <c:v>0.85806972400668513</c:v>
                </c:pt>
                <c:pt idx="390">
                  <c:v>0.85825167513589296</c:v>
                </c:pt>
                <c:pt idx="391">
                  <c:v>0.85843288243360927</c:v>
                </c:pt>
                <c:pt idx="392">
                  <c:v>0.85861335170862152</c:v>
                </c:pt>
                <c:pt idx="393">
                  <c:v>0.85879308869641746</c:v>
                </c:pt>
                <c:pt idx="394">
                  <c:v>0.85897209906043348</c:v>
                </c:pt>
                <c:pt idx="395">
                  <c:v>0.85915038839327518</c:v>
                </c:pt>
                <c:pt idx="396">
                  <c:v>0.85932796221792385</c:v>
                </c:pt>
                <c:pt idx="397">
                  <c:v>0.8595048259889051</c:v>
                </c:pt>
                <c:pt idx="398">
                  <c:v>0.85968098509344659</c:v>
                </c:pt>
                <c:pt idx="399">
                  <c:v>0.85985644485260682</c:v>
                </c:pt>
              </c:numCache>
            </c:numRef>
          </c:yVal>
          <c:smooth val="1"/>
        </c:ser>
        <c:dLbls>
          <c:showLegendKey val="0"/>
          <c:showVal val="0"/>
          <c:showCatName val="0"/>
          <c:showSerName val="0"/>
          <c:showPercent val="0"/>
          <c:showBubbleSize val="0"/>
        </c:dLbls>
        <c:axId val="448730600"/>
        <c:axId val="448730992"/>
      </c:scatterChart>
      <c:valAx>
        <c:axId val="448730600"/>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8730992"/>
        <c:crosses val="autoZero"/>
        <c:crossBetween val="midCat"/>
      </c:valAx>
      <c:valAx>
        <c:axId val="4487309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873060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xdr:col>
      <xdr:colOff>47625</xdr:colOff>
      <xdr:row>13</xdr:row>
      <xdr:rowOff>57149</xdr:rowOff>
    </xdr:from>
    <xdr:to>
      <xdr:col>1</xdr:col>
      <xdr:colOff>123825</xdr:colOff>
      <xdr:row>13</xdr:row>
      <xdr:rowOff>142874</xdr:rowOff>
    </xdr:to>
    <xdr:sp macro="" textlink="">
      <xdr:nvSpPr>
        <xdr:cNvPr id="2" name="Oval 1"/>
        <xdr:cNvSpPr/>
      </xdr:nvSpPr>
      <xdr:spPr>
        <a:xfrm>
          <a:off x="657225" y="3248024"/>
          <a:ext cx="76200" cy="85725"/>
        </a:xfrm>
        <a:prstGeom prst="ellipse">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47625</xdr:colOff>
      <xdr:row>14</xdr:row>
      <xdr:rowOff>76199</xdr:rowOff>
    </xdr:from>
    <xdr:to>
      <xdr:col>1</xdr:col>
      <xdr:colOff>123825</xdr:colOff>
      <xdr:row>14</xdr:row>
      <xdr:rowOff>161924</xdr:rowOff>
    </xdr:to>
    <xdr:sp macro="" textlink="">
      <xdr:nvSpPr>
        <xdr:cNvPr id="3" name="Oval 2"/>
        <xdr:cNvSpPr/>
      </xdr:nvSpPr>
      <xdr:spPr>
        <a:xfrm>
          <a:off x="657225" y="3457574"/>
          <a:ext cx="76200" cy="85725"/>
        </a:xfrm>
        <a:prstGeom prst="ellipse">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57150</xdr:colOff>
      <xdr:row>16</xdr:row>
      <xdr:rowOff>38099</xdr:rowOff>
    </xdr:from>
    <xdr:to>
      <xdr:col>1</xdr:col>
      <xdr:colOff>133350</xdr:colOff>
      <xdr:row>16</xdr:row>
      <xdr:rowOff>123824</xdr:rowOff>
    </xdr:to>
    <xdr:sp macro="" textlink="">
      <xdr:nvSpPr>
        <xdr:cNvPr id="4" name="Oval 3"/>
        <xdr:cNvSpPr/>
      </xdr:nvSpPr>
      <xdr:spPr>
        <a:xfrm>
          <a:off x="666750" y="3800474"/>
          <a:ext cx="76200" cy="85725"/>
        </a:xfrm>
        <a:prstGeom prst="ellipse">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66675</xdr:colOff>
      <xdr:row>17</xdr:row>
      <xdr:rowOff>57149</xdr:rowOff>
    </xdr:from>
    <xdr:to>
      <xdr:col>1</xdr:col>
      <xdr:colOff>142875</xdr:colOff>
      <xdr:row>17</xdr:row>
      <xdr:rowOff>142874</xdr:rowOff>
    </xdr:to>
    <xdr:sp macro="" textlink="">
      <xdr:nvSpPr>
        <xdr:cNvPr id="5" name="Oval 4"/>
        <xdr:cNvSpPr/>
      </xdr:nvSpPr>
      <xdr:spPr>
        <a:xfrm>
          <a:off x="676275" y="4010024"/>
          <a:ext cx="76200" cy="85725"/>
        </a:xfrm>
        <a:prstGeom prst="ellipse">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AU"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133350</xdr:colOff>
      <xdr:row>62</xdr:row>
      <xdr:rowOff>100012</xdr:rowOff>
    </xdr:from>
    <xdr:to>
      <xdr:col>6</xdr:col>
      <xdr:colOff>466725</xdr:colOff>
      <xdr:row>76</xdr:row>
      <xdr:rowOff>176212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9"/>
  <sheetViews>
    <sheetView showGridLines="0" tabSelected="1" workbookViewId="0">
      <selection sqref="A1:M1"/>
    </sheetView>
  </sheetViews>
  <sheetFormatPr defaultRowHeight="15" x14ac:dyDescent="0.25"/>
  <cols>
    <col min="2" max="2" width="2.5703125" customWidth="1"/>
    <col min="13" max="13" width="13.140625" customWidth="1"/>
  </cols>
  <sheetData>
    <row r="1" spans="1:16" ht="23.25" x14ac:dyDescent="0.35">
      <c r="A1" s="94" t="s">
        <v>200</v>
      </c>
      <c r="B1" s="94"/>
      <c r="C1" s="94"/>
      <c r="D1" s="94"/>
      <c r="E1" s="94"/>
      <c r="F1" s="94"/>
      <c r="G1" s="94"/>
      <c r="H1" s="94"/>
      <c r="I1" s="94"/>
      <c r="J1" s="94"/>
      <c r="K1" s="94"/>
      <c r="L1" s="94"/>
      <c r="M1" s="94"/>
    </row>
    <row r="2" spans="1:16" x14ac:dyDescent="0.25">
      <c r="A2" s="95" t="s">
        <v>201</v>
      </c>
      <c r="B2" s="95"/>
      <c r="C2" s="95"/>
      <c r="D2" s="95"/>
      <c r="E2" s="95"/>
      <c r="F2" s="95"/>
      <c r="G2" s="95"/>
      <c r="H2" s="95"/>
      <c r="I2" s="95"/>
      <c r="J2" s="95"/>
      <c r="K2" s="95"/>
      <c r="L2" s="95"/>
      <c r="M2" s="95"/>
    </row>
    <row r="3" spans="1:16" x14ac:dyDescent="0.25">
      <c r="A3" s="95" t="s">
        <v>202</v>
      </c>
      <c r="B3" s="95"/>
      <c r="C3" s="95"/>
      <c r="D3" s="95"/>
      <c r="E3" s="95"/>
      <c r="F3" s="95"/>
      <c r="G3" s="95"/>
      <c r="H3" s="95"/>
      <c r="I3" s="95"/>
      <c r="J3" s="95"/>
      <c r="K3" s="95"/>
      <c r="L3" s="95"/>
      <c r="M3" s="95"/>
    </row>
    <row r="5" spans="1:16" ht="63" customHeight="1" x14ac:dyDescent="0.25">
      <c r="A5" s="96" t="s">
        <v>232</v>
      </c>
      <c r="B5" s="96"/>
      <c r="C5" s="96"/>
      <c r="D5" s="96"/>
      <c r="E5" s="96"/>
      <c r="F5" s="96"/>
      <c r="G5" s="96"/>
      <c r="H5" s="96"/>
      <c r="I5" s="96"/>
      <c r="J5" s="96"/>
      <c r="K5" s="96"/>
      <c r="L5" s="96"/>
      <c r="M5" s="96"/>
    </row>
    <row r="7" spans="1:16" x14ac:dyDescent="0.25">
      <c r="A7" t="s">
        <v>203</v>
      </c>
    </row>
    <row r="8" spans="1:16" ht="15" customHeight="1" x14ac:dyDescent="0.25">
      <c r="A8" s="74" t="s">
        <v>231</v>
      </c>
      <c r="B8" s="73"/>
      <c r="C8" s="73"/>
      <c r="D8" s="73"/>
      <c r="E8" s="73"/>
      <c r="F8" s="73"/>
      <c r="G8" s="73"/>
      <c r="H8" s="73"/>
      <c r="I8" s="73"/>
      <c r="J8" s="73"/>
      <c r="K8" s="73"/>
      <c r="L8" s="73"/>
      <c r="M8" s="73"/>
    </row>
    <row r="9" spans="1:16" ht="15" customHeight="1" x14ac:dyDescent="0.25">
      <c r="A9" s="74" t="s">
        <v>204</v>
      </c>
      <c r="B9" s="73"/>
      <c r="C9" s="73"/>
      <c r="D9" s="73"/>
      <c r="E9" s="73"/>
      <c r="F9" s="73"/>
      <c r="G9" s="73"/>
      <c r="H9" s="73"/>
      <c r="I9" s="73"/>
      <c r="J9" s="73"/>
      <c r="K9" s="73"/>
      <c r="L9" s="73"/>
      <c r="M9" s="73"/>
    </row>
    <row r="11" spans="1:16" x14ac:dyDescent="0.25">
      <c r="A11" t="s">
        <v>223</v>
      </c>
    </row>
    <row r="12" spans="1:16" x14ac:dyDescent="0.25">
      <c r="A12" t="s">
        <v>233</v>
      </c>
    </row>
    <row r="14" spans="1:16" x14ac:dyDescent="0.25">
      <c r="A14" t="s">
        <v>206</v>
      </c>
      <c r="C14" t="s">
        <v>205</v>
      </c>
    </row>
    <row r="15" spans="1:16" x14ac:dyDescent="0.25">
      <c r="C15" t="s">
        <v>207</v>
      </c>
    </row>
    <row r="16" spans="1:16" x14ac:dyDescent="0.25">
      <c r="C16" t="s">
        <v>210</v>
      </c>
      <c r="P16" s="74"/>
    </row>
    <row r="17" spans="3:3" x14ac:dyDescent="0.25">
      <c r="C17" t="s">
        <v>209</v>
      </c>
    </row>
    <row r="18" spans="3:3" x14ac:dyDescent="0.25">
      <c r="C18" t="s">
        <v>208</v>
      </c>
    </row>
    <row r="19" spans="3:3" x14ac:dyDescent="0.25">
      <c r="C19" t="s">
        <v>211</v>
      </c>
    </row>
  </sheetData>
  <sheetProtection algorithmName="SHA-512" hashValue="97SVZ0PSespg7MdjvlftvN+NwuxX/+9JIQZI5lNOu93bOqpzjhWZdV8iE5frdtoW9IxD7hD+mCMxHUuMujCgFQ==" saltValue="LQK6STqmXm9cgomiKYQJlg==" spinCount="100000" sheet="1" objects="1" scenarios="1"/>
  <mergeCells count="4">
    <mergeCell ref="A1:M1"/>
    <mergeCell ref="A2:M2"/>
    <mergeCell ref="A3:M3"/>
    <mergeCell ref="A5:M5"/>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I62"/>
  <sheetViews>
    <sheetView showGridLines="0" workbookViewId="0">
      <selection activeCell="B2" sqref="B2:D2"/>
    </sheetView>
  </sheetViews>
  <sheetFormatPr defaultRowHeight="15" x14ac:dyDescent="0.25"/>
  <cols>
    <col min="1" max="1" width="39.42578125" style="8" customWidth="1"/>
    <col min="2" max="2" width="29.140625" style="7" customWidth="1"/>
    <col min="3" max="3" width="9" style="7" customWidth="1"/>
    <col min="4" max="4" width="25" style="9" customWidth="1"/>
    <col min="5" max="5" width="25.28515625" style="7" customWidth="1"/>
    <col min="6" max="6" width="0.85546875" style="7" customWidth="1"/>
    <col min="7" max="16384" width="9.140625" style="7"/>
  </cols>
  <sheetData>
    <row r="1" spans="1:6" ht="21" x14ac:dyDescent="0.25">
      <c r="A1" s="97" t="s">
        <v>69</v>
      </c>
      <c r="B1" s="98"/>
      <c r="C1" s="98"/>
      <c r="D1" s="98"/>
      <c r="E1" s="98"/>
      <c r="F1" s="69"/>
    </row>
    <row r="2" spans="1:6" ht="15.75" customHeight="1" x14ac:dyDescent="0.25">
      <c r="A2" s="60" t="s">
        <v>46</v>
      </c>
      <c r="B2" s="109" t="s">
        <v>212</v>
      </c>
      <c r="C2" s="109"/>
      <c r="D2" s="109"/>
      <c r="E2" s="11"/>
      <c r="F2" s="65"/>
    </row>
    <row r="3" spans="1:6" ht="4.5" customHeight="1" x14ac:dyDescent="0.25">
      <c r="A3" s="61"/>
      <c r="B3" s="26"/>
      <c r="C3" s="26"/>
      <c r="D3" s="26"/>
      <c r="E3" s="26"/>
      <c r="F3" s="62"/>
    </row>
    <row r="4" spans="1:6" s="23" customFormat="1" ht="21" x14ac:dyDescent="0.25">
      <c r="A4" s="63"/>
      <c r="B4" s="53" t="s">
        <v>53</v>
      </c>
      <c r="C4" s="53"/>
      <c r="D4" s="53" t="str">
        <f>IF(B2="Tank-mix products together","Product 2 details","")</f>
        <v/>
      </c>
      <c r="E4" s="53"/>
      <c r="F4" s="68"/>
    </row>
    <row r="5" spans="1:6" x14ac:dyDescent="0.25">
      <c r="A5" s="64" t="s">
        <v>17</v>
      </c>
      <c r="B5" s="56">
        <v>1001</v>
      </c>
      <c r="C5" s="27"/>
      <c r="D5" s="56">
        <v>1004</v>
      </c>
      <c r="E5" s="13"/>
      <c r="F5" s="65"/>
    </row>
    <row r="6" spans="1:6" x14ac:dyDescent="0.25">
      <c r="A6" s="64" t="s">
        <v>18</v>
      </c>
      <c r="B6" s="21" t="str">
        <f>IF(B5="","",VLOOKUP(B5,Products!A:I,2))</f>
        <v>Herbicide One</v>
      </c>
      <c r="C6" s="27"/>
      <c r="D6" s="25" t="str">
        <f>IF(D5="","",VLOOKUP(D5,Products!A:I,2,2))</f>
        <v>All Purpose Pesticide</v>
      </c>
      <c r="E6" s="13"/>
      <c r="F6" s="65"/>
    </row>
    <row r="7" spans="1:6" x14ac:dyDescent="0.25">
      <c r="A7" s="60" t="s">
        <v>46</v>
      </c>
      <c r="B7" s="109" t="s">
        <v>227</v>
      </c>
      <c r="C7" s="109"/>
      <c r="D7" s="109"/>
      <c r="E7" s="11"/>
      <c r="F7" s="65"/>
    </row>
    <row r="8" spans="1:6" ht="5.25" customHeight="1" x14ac:dyDescent="0.25">
      <c r="A8" s="60"/>
      <c r="B8" s="59"/>
      <c r="C8" s="59"/>
      <c r="D8" s="59"/>
      <c r="E8" s="11"/>
      <c r="F8" s="65"/>
    </row>
    <row r="9" spans="1:6" ht="15" customHeight="1" x14ac:dyDescent="0.25">
      <c r="A9" s="64" t="str">
        <f>IF(B7="Enter my application rate per hectare directly","Product rate I am going to use:","")</f>
        <v>Product rate I am going to use:</v>
      </c>
      <c r="B9" s="24">
        <v>2100</v>
      </c>
      <c r="C9" s="28" t="str">
        <f>IF(B5="","",IF(B7="Enter my application rate per hectare directly",IF((VLOOKUP(B5,Products!A:I,4))="g/L","mL/ha","g/ha"),""))</f>
        <v>mL/ha</v>
      </c>
      <c r="D9" s="24">
        <v>200</v>
      </c>
      <c r="E9" s="28" t="str">
        <f>IF(B2="Use a product by itself","",IF(B7="Enter my application rate per hectare directly",IF((VLOOKUP(D5,Products!A:I,4))="g/L","mL/ha","g/ha"),""))</f>
        <v/>
      </c>
      <c r="F9" s="65"/>
    </row>
    <row r="10" spans="1:6" ht="29.25" customHeight="1" x14ac:dyDescent="0.25">
      <c r="A10" s="60" t="str">
        <f>IF(B7="Enter my application rate per hectare directly","","I am going to calibrate my sprayer to apply a water rate of:")</f>
        <v/>
      </c>
      <c r="B10" s="90">
        <v>2000</v>
      </c>
      <c r="C10" s="12" t="str">
        <f>IF(B7="Enter my application rate per hectare directly","","L/ha")</f>
        <v/>
      </c>
      <c r="D10" s="91">
        <f>B10</f>
        <v>2000</v>
      </c>
      <c r="E10" s="12"/>
      <c r="F10" s="65"/>
    </row>
    <row r="11" spans="1:6" x14ac:dyDescent="0.25">
      <c r="A11" s="60" t="str">
        <f>IF(B7="Enter my application rate per hectare directly","","I am going to mix this product at the rate of:")</f>
        <v/>
      </c>
      <c r="B11" s="22">
        <v>100</v>
      </c>
      <c r="C11" s="12" t="str">
        <f>IF(B5="","",IF(B7="Enter my application rate per hectare directly","",IF((VLOOKUP(B5,Products!A:I,4))="g/L","mL/100 L","g/100 L")))</f>
        <v/>
      </c>
      <c r="D11" s="22">
        <v>60</v>
      </c>
      <c r="E11" s="12" t="str">
        <f>IF(B2="Use a product by itself","",IF(B7="Enter my application rate per hectare directly","",IF((VLOOKUP(D5,Products!A:I,4))="g/L","mL/100 L","g/100 L")))</f>
        <v/>
      </c>
      <c r="F11" s="65"/>
    </row>
    <row r="12" spans="1:6" x14ac:dyDescent="0.25">
      <c r="A12" s="60" t="s">
        <v>79</v>
      </c>
      <c r="B12" s="13">
        <f>'P1 - Risk Re-assessment'!B6</f>
        <v>1050</v>
      </c>
      <c r="C12" s="15" t="s">
        <v>13</v>
      </c>
      <c r="D12" s="13" t="str">
        <f>IF(B2="Use a product by itself","",'P2 - Risk Re-assessment'!B6)</f>
        <v/>
      </c>
      <c r="E12" s="15" t="str">
        <f>IF(B2="Use a product by itself","","g/ha")</f>
        <v/>
      </c>
      <c r="F12" s="65"/>
    </row>
    <row r="13" spans="1:6" s="23" customFormat="1" ht="21" x14ac:dyDescent="0.25">
      <c r="A13" s="105" t="s">
        <v>52</v>
      </c>
      <c r="B13" s="106"/>
      <c r="C13" s="106"/>
      <c r="D13" s="106"/>
      <c r="E13" s="106"/>
      <c r="F13" s="70"/>
    </row>
    <row r="14" spans="1:6" s="23" customFormat="1" ht="15.75" customHeight="1" x14ac:dyDescent="0.25">
      <c r="A14" s="60" t="s">
        <v>193</v>
      </c>
      <c r="B14" s="109" t="s">
        <v>228</v>
      </c>
      <c r="C14" s="109"/>
      <c r="D14" s="109"/>
      <c r="E14" s="26"/>
      <c r="F14" s="68"/>
    </row>
    <row r="15" spans="1:6" s="23" customFormat="1" ht="5.25" customHeight="1" x14ac:dyDescent="0.25">
      <c r="A15" s="61"/>
      <c r="B15" s="26"/>
      <c r="C15" s="26"/>
      <c r="D15" s="26"/>
      <c r="E15" s="26"/>
      <c r="F15" s="68"/>
    </row>
    <row r="16" spans="1:6" s="23" customFormat="1" ht="15" customHeight="1" x14ac:dyDescent="0.25">
      <c r="A16" s="60" t="str">
        <f>IF(B14="Vertical Sprayer","Canopy type","")</f>
        <v/>
      </c>
      <c r="B16" s="111" t="s">
        <v>188</v>
      </c>
      <c r="C16" s="111"/>
      <c r="D16" s="111"/>
      <c r="E16" s="26"/>
      <c r="F16" s="68"/>
    </row>
    <row r="17" spans="1:6" ht="15" customHeight="1" x14ac:dyDescent="0.25">
      <c r="A17" s="60" t="str">
        <f>IF(B14="Vertical Sprayer","","Minimum droplet size")</f>
        <v>Minimum droplet size</v>
      </c>
      <c r="B17" s="110" t="s">
        <v>40</v>
      </c>
      <c r="C17" s="110"/>
      <c r="D17" s="110"/>
      <c r="E17" s="13"/>
      <c r="F17" s="65"/>
    </row>
    <row r="18" spans="1:6" ht="15" customHeight="1" x14ac:dyDescent="0.25">
      <c r="A18" s="60" t="str">
        <f>IF(B14="Vertical Sprayer","","Maximum release height (metres)")</f>
        <v>Maximum release height (metres)</v>
      </c>
      <c r="B18" s="55">
        <v>3</v>
      </c>
      <c r="C18" s="13"/>
      <c r="D18" s="55">
        <v>0.6</v>
      </c>
      <c r="E18" s="13"/>
      <c r="F18" s="65"/>
    </row>
    <row r="19" spans="1:6" x14ac:dyDescent="0.25">
      <c r="A19" s="60" t="str">
        <f>IF(B14="Vertical Sprayer","","Maximum wind speed (km/hr)")</f>
        <v>Maximum wind speed (km/hr)</v>
      </c>
      <c r="B19" s="58">
        <v>20</v>
      </c>
      <c r="C19" s="13"/>
      <c r="D19" s="58">
        <v>20</v>
      </c>
      <c r="E19" s="13"/>
      <c r="F19" s="65"/>
    </row>
    <row r="20" spans="1:6" x14ac:dyDescent="0.25">
      <c r="A20" s="60" t="str">
        <f>IF(B14="Boom Sprayer","Maximum application site width (metres)","")</f>
        <v>Maximum application site width (metres)</v>
      </c>
      <c r="B20" s="13"/>
      <c r="C20" s="13"/>
      <c r="D20" s="58" t="s">
        <v>187</v>
      </c>
      <c r="E20" s="13"/>
      <c r="F20" s="65"/>
    </row>
    <row r="21" spans="1:6" ht="5.25" customHeight="1" x14ac:dyDescent="0.25">
      <c r="A21" s="60"/>
      <c r="B21" s="59"/>
      <c r="C21" s="59"/>
      <c r="D21" s="15"/>
      <c r="E21" s="15"/>
      <c r="F21" s="65"/>
    </row>
    <row r="22" spans="1:6" s="23" customFormat="1" ht="21" x14ac:dyDescent="0.25">
      <c r="A22" s="105" t="s">
        <v>78</v>
      </c>
      <c r="B22" s="106"/>
      <c r="C22" s="106"/>
      <c r="D22" s="106"/>
      <c r="E22" s="106"/>
      <c r="F22" s="70"/>
    </row>
    <row r="23" spans="1:6" x14ac:dyDescent="0.25">
      <c r="A23" s="60" t="s">
        <v>76</v>
      </c>
      <c r="B23" s="57" t="s">
        <v>77</v>
      </c>
      <c r="C23" s="13"/>
      <c r="D23" s="59"/>
      <c r="E23" s="59"/>
      <c r="F23" s="65"/>
    </row>
    <row r="24" spans="1:6" x14ac:dyDescent="0.25">
      <c r="A24" s="66"/>
      <c r="B24" s="48" t="str">
        <f>IF(B23="Yes","Distance between barrier and sprayed field edge","")</f>
        <v/>
      </c>
      <c r="C24" s="10">
        <v>10</v>
      </c>
      <c r="D24" s="49" t="str">
        <f>IF(B23="Yes","m","")</f>
        <v/>
      </c>
      <c r="E24" s="59"/>
      <c r="F24" s="65"/>
    </row>
    <row r="25" spans="1:6" x14ac:dyDescent="0.25">
      <c r="A25" s="60"/>
      <c r="B25" s="59" t="str">
        <f>IF(B23="Yes","Optical porosity of barrier","")</f>
        <v/>
      </c>
      <c r="C25" s="10">
        <v>0.1</v>
      </c>
      <c r="D25" s="67"/>
      <c r="E25" s="59"/>
      <c r="F25" s="65"/>
    </row>
    <row r="26" spans="1:6" x14ac:dyDescent="0.25">
      <c r="A26" s="66"/>
      <c r="B26" s="59" t="str">
        <f>IF(B23="Yes","Height of barrier","")</f>
        <v/>
      </c>
      <c r="C26" s="10">
        <v>5</v>
      </c>
      <c r="D26" s="49" t="str">
        <f>IF(B23="Yes","m","")</f>
        <v/>
      </c>
      <c r="E26" s="59"/>
      <c r="F26" s="65"/>
    </row>
    <row r="27" spans="1:6" ht="6.75" customHeight="1" x14ac:dyDescent="0.25">
      <c r="A27" s="60"/>
      <c r="B27" s="15"/>
      <c r="C27" s="13"/>
      <c r="D27" s="59"/>
      <c r="E27" s="59"/>
      <c r="F27" s="65"/>
    </row>
    <row r="28" spans="1:6" ht="21" x14ac:dyDescent="0.25">
      <c r="A28" s="105" t="s">
        <v>39</v>
      </c>
      <c r="B28" s="106"/>
      <c r="C28" s="106"/>
      <c r="D28" s="106"/>
      <c r="E28" s="106"/>
      <c r="F28" s="71"/>
    </row>
    <row r="29" spans="1:6" ht="36" customHeight="1" x14ac:dyDescent="0.25">
      <c r="A29" s="60" t="s">
        <v>45</v>
      </c>
      <c r="B29" s="56" t="s">
        <v>198</v>
      </c>
      <c r="C29" s="13"/>
      <c r="D29" s="11"/>
      <c r="E29" s="13"/>
      <c r="F29" s="65"/>
    </row>
    <row r="30" spans="1:6" ht="18" customHeight="1" x14ac:dyDescent="0.25">
      <c r="A30" s="113" t="str">
        <f>IF(B29="NO","","Minimum depth of my nearest downwind water body:")</f>
        <v/>
      </c>
      <c r="B30" s="112"/>
      <c r="C30" s="10">
        <v>15</v>
      </c>
      <c r="D30" s="12" t="str">
        <f>IF(B29="NO","","cm  NOTE: standard depth = 15 cm")</f>
        <v/>
      </c>
      <c r="E30" s="11"/>
      <c r="F30" s="65"/>
    </row>
    <row r="31" spans="1:6" ht="4.5" customHeight="1" x14ac:dyDescent="0.25">
      <c r="A31" s="60"/>
      <c r="B31" s="59"/>
      <c r="C31" s="10"/>
      <c r="D31" s="12"/>
      <c r="E31" s="11"/>
      <c r="F31" s="65"/>
    </row>
    <row r="32" spans="1:6" ht="21" x14ac:dyDescent="0.25">
      <c r="A32" s="102" t="s">
        <v>58</v>
      </c>
      <c r="B32" s="103"/>
      <c r="C32" s="103"/>
      <c r="D32" s="103"/>
      <c r="E32" s="103"/>
      <c r="F32" s="72"/>
    </row>
    <row r="33" spans="1:9" ht="15" customHeight="1" x14ac:dyDescent="0.25">
      <c r="A33" s="104" t="s">
        <v>56</v>
      </c>
      <c r="B33" s="104"/>
      <c r="C33" s="104"/>
      <c r="D33" s="104"/>
      <c r="E33" s="104"/>
    </row>
    <row r="34" spans="1:9" ht="10.5" customHeight="1" x14ac:dyDescent="0.25">
      <c r="A34" s="32"/>
      <c r="B34" s="32"/>
      <c r="C34" s="32"/>
      <c r="D34" s="32"/>
      <c r="E34" s="32"/>
    </row>
    <row r="35" spans="1:9" ht="21" customHeight="1" x14ac:dyDescent="0.25">
      <c r="B35" s="118" t="s">
        <v>18</v>
      </c>
      <c r="C35" s="118"/>
      <c r="D35" s="33" t="str">
        <f>B6</f>
        <v>Herbicide One</v>
      </c>
      <c r="E35" s="50" t="str">
        <f>IF(B2="Tank-mix products together",D6,"")</f>
        <v/>
      </c>
    </row>
    <row r="36" spans="1:9" x14ac:dyDescent="0.25">
      <c r="A36" s="99" t="s">
        <v>54</v>
      </c>
      <c r="B36" s="114" t="s">
        <v>47</v>
      </c>
      <c r="C36" s="115"/>
      <c r="D36" s="29" t="str">
        <f>IF(B5="","",'P1 - Risk Re-assessment'!B19)</f>
        <v>Not required</v>
      </c>
      <c r="E36" s="34" t="str">
        <f>IF(B2="Tank-mix products together",'P2 - Risk Re-assessment'!B19,"")</f>
        <v/>
      </c>
    </row>
    <row r="37" spans="1:9" x14ac:dyDescent="0.25">
      <c r="A37" s="100"/>
      <c r="B37" s="116" t="s">
        <v>48</v>
      </c>
      <c r="C37" s="117"/>
      <c r="D37" s="30" t="str">
        <f>IF(B5="","",'P1 - Risk Re-assessment'!B16)</f>
        <v>Not required</v>
      </c>
      <c r="E37" s="34" t="str">
        <f>IF(B2="Tank-mix products together",'P2 - Risk Re-assessment'!B16,"")</f>
        <v/>
      </c>
    </row>
    <row r="38" spans="1:9" x14ac:dyDescent="0.25">
      <c r="A38" s="101"/>
      <c r="B38" s="107" t="s">
        <v>49</v>
      </c>
      <c r="C38" s="108"/>
      <c r="D38" s="31" t="str">
        <f>IF(B5="","",'P1 - Risk Re-assessment'!B18)</f>
        <v>Not required</v>
      </c>
      <c r="E38" s="34" t="str">
        <f>IF(B2="Tank-mix products together",'P2 - Risk Re-assessment'!B18,"")</f>
        <v/>
      </c>
    </row>
    <row r="39" spans="1:9" x14ac:dyDescent="0.25">
      <c r="A39" s="99" t="s">
        <v>55</v>
      </c>
      <c r="B39" s="114" t="s">
        <v>50</v>
      </c>
      <c r="C39" s="115"/>
      <c r="D39" s="29">
        <f>IF(B5="","",'P1 - Risk Re-assessment'!B17)</f>
        <v>88</v>
      </c>
      <c r="E39" s="34" t="str">
        <f>IF(B2="Tank-mix products together",'P2 - Risk Re-assessment'!B17,"")</f>
        <v/>
      </c>
    </row>
    <row r="40" spans="1:9" x14ac:dyDescent="0.25">
      <c r="A40" s="101"/>
      <c r="B40" s="107" t="s">
        <v>51</v>
      </c>
      <c r="C40" s="108"/>
      <c r="D40" s="31" t="str">
        <f>IF(B5="","",'P1 - Risk Re-assessment'!B20)</f>
        <v>Not required</v>
      </c>
      <c r="E40" s="34" t="str">
        <f>IF(B2="Tank-mix products together",'P2 - Risk Re-assessment'!B20,"")</f>
        <v/>
      </c>
    </row>
    <row r="43" spans="1:9" hidden="1" x14ac:dyDescent="0.25">
      <c r="E43" s="11" t="str">
        <f>IF(B5="Tank-mix products together",'P2 - Risk Re-assessment'!B23,"")</f>
        <v/>
      </c>
    </row>
    <row r="44" spans="1:9" ht="90" hidden="1" x14ac:dyDescent="0.25">
      <c r="A44" s="112" t="s">
        <v>70</v>
      </c>
      <c r="B44" s="112"/>
      <c r="C44" s="16" t="str">
        <f>IF(B14="Vertical Sprayer",B16,CONCATENATE(E44,"-",B17,"-",F44,"-",G44,"-",H44))</f>
        <v>Boom-COARSE-0.6-20-Any</v>
      </c>
      <c r="D44" s="15"/>
      <c r="E44" s="15" t="str">
        <f>IF(B14="Fixed Wing Aircraft","FixedWing",IF(B14="Helicopter","Helicopter",IF(B14="Boom Sprayer","Boom",IF(B14="Vertical Sprayer","Vertical","NA"))))</f>
        <v>Boom</v>
      </c>
      <c r="F44" s="7">
        <f>IF(B14="Boom Sprayer",D18,B18)</f>
        <v>0.6</v>
      </c>
      <c r="G44" s="7">
        <f>IF(B14="Boom Sprayer",D19,B19)</f>
        <v>20</v>
      </c>
      <c r="H44" s="7" t="str">
        <f>IF(B14="Boom Sprayer",D20,"Any")</f>
        <v>Any</v>
      </c>
      <c r="I44" s="7" t="b">
        <f>IF(B14="Fixed Wing Aircraft","Aircraft",IF(B14="Helicopter","Aircraft"))</f>
        <v>0</v>
      </c>
    </row>
    <row r="45" spans="1:9" hidden="1" x14ac:dyDescent="0.25"/>
    <row r="46" spans="1:9" ht="21" hidden="1" x14ac:dyDescent="0.25">
      <c r="A46" s="54" t="str">
        <f>IF($B$14="Vertical Sprayer",C46,B46)</f>
        <v>FINE</v>
      </c>
      <c r="B46" s="17" t="s">
        <v>41</v>
      </c>
      <c r="C46" t="s">
        <v>188</v>
      </c>
      <c r="D46" s="7"/>
      <c r="E46" s="23"/>
      <c r="F46" s="23"/>
      <c r="G46" s="23"/>
      <c r="H46" s="23"/>
    </row>
    <row r="47" spans="1:9" ht="21" hidden="1" x14ac:dyDescent="0.25">
      <c r="A47" s="54" t="str">
        <f>IF($B$14="Vertical Sprayer",C47,B47)</f>
        <v>MEDIUM</v>
      </c>
      <c r="B47" s="17" t="s">
        <v>42</v>
      </c>
      <c r="C47" t="s">
        <v>189</v>
      </c>
      <c r="D47" s="7"/>
      <c r="E47" s="23"/>
      <c r="F47" s="23"/>
      <c r="G47" s="23"/>
      <c r="H47" s="23"/>
    </row>
    <row r="48" spans="1:9" hidden="1" x14ac:dyDescent="0.25">
      <c r="A48" s="54" t="str">
        <f>IF($B$14="Vertical Sprayer",C48,B48)</f>
        <v>COARSE</v>
      </c>
      <c r="B48" s="20" t="s">
        <v>40</v>
      </c>
      <c r="C48" t="s">
        <v>190</v>
      </c>
      <c r="D48" s="7"/>
    </row>
    <row r="49" spans="1:7" hidden="1" x14ac:dyDescent="0.25">
      <c r="A49" s="54" t="str">
        <f>IF($B$14="Vertical Sprayer",C49,B49)</f>
        <v>VERY COARSE</v>
      </c>
      <c r="B49" s="17" t="s">
        <v>43</v>
      </c>
      <c r="C49" t="s">
        <v>191</v>
      </c>
      <c r="D49" s="7"/>
    </row>
    <row r="50" spans="1:7" hidden="1" x14ac:dyDescent="0.25">
      <c r="A50" s="54" t="str">
        <f>IF($B$14="Vertical Sprayer",C50,B50)</f>
        <v>EXTREMELY COARSE</v>
      </c>
      <c r="B50" s="20" t="s">
        <v>44</v>
      </c>
      <c r="C50" t="s">
        <v>192</v>
      </c>
      <c r="D50" s="7"/>
    </row>
    <row r="51" spans="1:7" hidden="1" x14ac:dyDescent="0.25">
      <c r="A51" s="54" t="str">
        <f t="shared" ref="A51" si="0">IF($B$14="Vertical Sprayer",D51,B51)</f>
        <v>ULTRA COARSE</v>
      </c>
      <c r="B51" s="17" t="s">
        <v>72</v>
      </c>
      <c r="D51" s="7" t="str">
        <f>""</f>
        <v/>
      </c>
    </row>
    <row r="52" spans="1:7" hidden="1" x14ac:dyDescent="0.25"/>
    <row r="53" spans="1:7" hidden="1" x14ac:dyDescent="0.25"/>
    <row r="54" spans="1:7" hidden="1" x14ac:dyDescent="0.25">
      <c r="A54" s="8">
        <f>IF($B$14="Fixed Wing Aircraft",B54,IF($B$14="Helicopter",B54,IF($B$14="Boom Sprayer",C54,"")))</f>
        <v>0.6</v>
      </c>
      <c r="B54" s="7">
        <v>3</v>
      </c>
      <c r="C54" s="7">
        <v>0.6</v>
      </c>
      <c r="E54" s="9" t="s">
        <v>199</v>
      </c>
      <c r="G54" s="7">
        <f>IF(B29="No",15,C30)</f>
        <v>15</v>
      </c>
    </row>
    <row r="55" spans="1:7" hidden="1" x14ac:dyDescent="0.25">
      <c r="A55" s="8">
        <f t="shared" ref="A55:A61" si="1">IF($B$14="Fixed Wing Aircraft",B55,IF($B$14="Helicopter",B55,IF($B$14="Boom Sprayer",C55,"")))</f>
        <v>0.8</v>
      </c>
      <c r="B55" s="7">
        <v>4</v>
      </c>
      <c r="C55" s="7">
        <v>0.8</v>
      </c>
    </row>
    <row r="56" spans="1:7" hidden="1" x14ac:dyDescent="0.25">
      <c r="A56" s="8">
        <f t="shared" si="1"/>
        <v>1</v>
      </c>
      <c r="B56" s="7">
        <v>5</v>
      </c>
      <c r="C56" s="7">
        <v>1</v>
      </c>
      <c r="E56" s="9" t="s">
        <v>224</v>
      </c>
      <c r="G56" s="7">
        <f>IF(B14="Boom Sprayer",D18,B18)</f>
        <v>0.6</v>
      </c>
    </row>
    <row r="57" spans="1:7" hidden="1" x14ac:dyDescent="0.25">
      <c r="A57" s="8">
        <f t="shared" si="1"/>
        <v>1.2</v>
      </c>
      <c r="B57" s="7">
        <v>6</v>
      </c>
      <c r="C57" s="7">
        <v>1.2</v>
      </c>
      <c r="E57" s="9" t="s">
        <v>225</v>
      </c>
      <c r="G57" s="7">
        <f>IF(B14="Boom Sprayer",D19,B19)</f>
        <v>20</v>
      </c>
    </row>
    <row r="58" spans="1:7" hidden="1" x14ac:dyDescent="0.25"/>
    <row r="59" spans="1:7" hidden="1" x14ac:dyDescent="0.25">
      <c r="A59" s="8">
        <f t="shared" si="1"/>
        <v>20</v>
      </c>
      <c r="B59" s="7">
        <v>20</v>
      </c>
      <c r="C59" s="7">
        <v>20</v>
      </c>
    </row>
    <row r="60" spans="1:7" hidden="1" x14ac:dyDescent="0.25">
      <c r="A60" s="8">
        <f t="shared" si="1"/>
        <v>10</v>
      </c>
      <c r="B60" s="7">
        <v>14</v>
      </c>
      <c r="C60" s="7">
        <v>10</v>
      </c>
    </row>
    <row r="61" spans="1:7" hidden="1" x14ac:dyDescent="0.25">
      <c r="A61" s="8" t="str">
        <f t="shared" si="1"/>
        <v/>
      </c>
      <c r="B61" s="7">
        <v>7</v>
      </c>
      <c r="C61" s="7" t="str">
        <f>""</f>
        <v/>
      </c>
    </row>
    <row r="62" spans="1:7" hidden="1" x14ac:dyDescent="0.25"/>
  </sheetData>
  <sheetProtection algorithmName="SHA-512" hashValue="BlYOrmqWtNoTSDBUl+QkIgWw3tZYJKo/HVTCbiawkaHSQxNfD5UuLRaiR9SyuzAmBioNsGDBK0y5zImaFCOUAw==" saltValue="ItLQrT50wzmCPQq9K31fHg==" spinCount="100000" sheet="1" objects="1" scenarios="1" selectLockedCells="1"/>
  <dataConsolidate/>
  <mergeCells count="21">
    <mergeCell ref="A44:B44"/>
    <mergeCell ref="A30:B30"/>
    <mergeCell ref="A28:E28"/>
    <mergeCell ref="B2:D2"/>
    <mergeCell ref="B36:C36"/>
    <mergeCell ref="B37:C37"/>
    <mergeCell ref="A22:E22"/>
    <mergeCell ref="B39:C39"/>
    <mergeCell ref="B40:C40"/>
    <mergeCell ref="B35:C35"/>
    <mergeCell ref="B7:D7"/>
    <mergeCell ref="A1:E1"/>
    <mergeCell ref="A36:A38"/>
    <mergeCell ref="A39:A40"/>
    <mergeCell ref="A32:E32"/>
    <mergeCell ref="A33:E33"/>
    <mergeCell ref="A13:E13"/>
    <mergeCell ref="B38:C38"/>
    <mergeCell ref="B14:D14"/>
    <mergeCell ref="B17:D17"/>
    <mergeCell ref="B16:D16"/>
  </mergeCells>
  <conditionalFormatting sqref="D5:D6 E7:E11">
    <cfRule type="expression" dxfId="46" priority="41" stopIfTrue="1">
      <formula>$B$2="Use a product by itself"</formula>
    </cfRule>
  </conditionalFormatting>
  <conditionalFormatting sqref="B9 D9">
    <cfRule type="expression" dxfId="45" priority="42">
      <formula>$B$7="Enter my application rate per hectare directly"</formula>
    </cfRule>
  </conditionalFormatting>
  <conditionalFormatting sqref="B10 B11 D11">
    <cfRule type="expression" dxfId="44" priority="43">
      <formula>$B$7="Calculate my application rate per hectare"</formula>
    </cfRule>
  </conditionalFormatting>
  <conditionalFormatting sqref="D9:D11">
    <cfRule type="expression" dxfId="43" priority="16">
      <formula>$B$2="Use a product by itself"</formula>
    </cfRule>
  </conditionalFormatting>
  <conditionalFormatting sqref="C30">
    <cfRule type="expression" dxfId="42" priority="44">
      <formula>B29="YES"</formula>
    </cfRule>
    <cfRule type="expression" dxfId="41" priority="45">
      <formula>B29="NO"</formula>
    </cfRule>
  </conditionalFormatting>
  <conditionalFormatting sqref="C24:C26">
    <cfRule type="expression" dxfId="40" priority="10">
      <formula>$B$23="No"</formula>
    </cfRule>
    <cfRule type="expression" dxfId="39" priority="11">
      <formula>$B$23="Yes"</formula>
    </cfRule>
  </conditionalFormatting>
  <conditionalFormatting sqref="E35">
    <cfRule type="expression" dxfId="38" priority="9">
      <formula>$B$2="Tank-mix products together"</formula>
    </cfRule>
  </conditionalFormatting>
  <conditionalFormatting sqref="E36 E39">
    <cfRule type="expression" dxfId="37" priority="7">
      <formula>$B$2="Tank-mix products together"</formula>
    </cfRule>
  </conditionalFormatting>
  <conditionalFormatting sqref="E38 E40">
    <cfRule type="expression" dxfId="36" priority="6">
      <formula>$B$2="Tank-mix products together"</formula>
    </cfRule>
  </conditionalFormatting>
  <conditionalFormatting sqref="E37">
    <cfRule type="expression" dxfId="35" priority="5">
      <formula>$B$2="Tank-mix products together"</formula>
    </cfRule>
  </conditionalFormatting>
  <conditionalFormatting sqref="B16:D16">
    <cfRule type="expression" dxfId="34" priority="4">
      <formula>$B$14="Vertical Sprayer"</formula>
    </cfRule>
  </conditionalFormatting>
  <conditionalFormatting sqref="B17:D17 B18:B19 D18:D19">
    <cfRule type="expression" dxfId="33" priority="3">
      <formula>$B$14="Vertical Sprayer"</formula>
    </cfRule>
  </conditionalFormatting>
  <conditionalFormatting sqref="D18:D20">
    <cfRule type="expression" dxfId="32" priority="2">
      <formula>$B$14="Boom Sprayer"</formula>
    </cfRule>
  </conditionalFormatting>
  <conditionalFormatting sqref="B18:B19">
    <cfRule type="expression" dxfId="31" priority="46">
      <formula>$I$44="Aircraft"</formula>
    </cfRule>
  </conditionalFormatting>
  <dataValidations xWindow="896" yWindow="515" count="19">
    <dataValidation type="decimal" operator="greaterThanOrEqual" allowBlank="1" showInputMessage="1" showErrorMessage="1" errorTitle="Numbers only" error="Only numerals can be entered in this field" promptTitle="Units" prompt="Entry must be in the units to the right" sqref="B9 D9">
      <formula1>0</formula1>
    </dataValidation>
    <dataValidation type="list" allowBlank="1" showInputMessage="1" showErrorMessage="1" promptTitle="Water body depth" prompt="Please select the minimum depth of your nearest downwind water body (maximum allowable is 60 cm)" sqref="C30:C31">
      <formula1>"5,10,15,30,45,60"</formula1>
    </dataValidation>
    <dataValidation type="list" allowBlank="1" showInputMessage="1" showErrorMessage="1" sqref="B29">
      <formula1>"NO,YES"</formula1>
    </dataValidation>
    <dataValidation type="list" allowBlank="1" showInputMessage="1" showErrorMessage="1" sqref="B7">
      <formula1>"Enter my application rate per hectare directly,Calculate my application rate per hectare"</formula1>
    </dataValidation>
    <dataValidation type="list" allowBlank="1" showInputMessage="1" showErrorMessage="1" promptTitle="General instructions" prompt="All blue coloured cells require information to be entered. Any green coloured cells that appear include default settings which can only be changed according to the specific instructions of that cell." sqref="B2">
      <formula1>"Use a product by itself,Tank-mix products together"</formula1>
    </dataValidation>
    <dataValidation allowBlank="1" showInputMessage="1" showErrorMessage="1" promptTitle="Units" prompt="Entry must be in the units to the right" sqref="D10:D11 B10:B11"/>
    <dataValidation allowBlank="1" showErrorMessage="1" sqref="C44:E44 D21:E21"/>
    <dataValidation type="list" allowBlank="1" showInputMessage="1" showErrorMessage="1" sqref="B19">
      <formula1>"20,14,7"</formula1>
    </dataValidation>
    <dataValidation type="list" allowBlank="1" showInputMessage="1" showErrorMessage="1" sqref="B23">
      <formula1>"Yes,No"</formula1>
    </dataValidation>
    <dataValidation type="whole" allowBlank="1" showInputMessage="1" showErrorMessage="1" promptTitle="Distance to barrier" prompt="Please enter the distance from the barrier to the downwind edge of the field  (maximum allowable is 50 m)" sqref="C24">
      <formula1>1</formula1>
      <formula2>50</formula2>
    </dataValidation>
    <dataValidation type="list" allowBlank="1" showInputMessage="1" showErrorMessage="1" promptTitle="Optical porosity of barrier" prompt="Please select the optical porosity of your barrier" sqref="C25">
      <formula1>"0.1,0.3,0.5,0.7"</formula1>
    </dataValidation>
    <dataValidation type="list" allowBlank="1" showInputMessage="1" showErrorMessage="1" promptTitle="Barrier height" prompt="Please select the height of the barrier" sqref="C26">
      <formula1>"1,2,3,4,5,6,7,8,9,10"</formula1>
    </dataValidation>
    <dataValidation type="list" allowBlank="1" showInputMessage="1" showErrorMessage="1" sqref="B14:D14">
      <formula1>"Fixed Wing Aircraft, Helicopter, Boom Sprayer, Vertical Sprayer"</formula1>
    </dataValidation>
    <dataValidation type="list" allowBlank="1" showInputMessage="1" showErrorMessage="1" sqref="D20">
      <formula1>"Any,20,40,60"</formula1>
    </dataValidation>
    <dataValidation type="list" allowBlank="1" showInputMessage="1" showErrorMessage="1" sqref="B17:D17">
      <formula1>$B$46:$B$51</formula1>
    </dataValidation>
    <dataValidation type="list" allowBlank="1" showInputMessage="1" showErrorMessage="1" sqref="B16:D16">
      <formula1>$C$46:$C$50</formula1>
    </dataValidation>
    <dataValidation type="list" allowBlank="1" showInputMessage="1" showErrorMessage="1" sqref="D18">
      <formula1>"0.6,0.8,1.0,1.2"</formula1>
    </dataValidation>
    <dataValidation type="list" allowBlank="1" showInputMessage="1" showErrorMessage="1" sqref="D19">
      <formula1>"20,10"</formula1>
    </dataValidation>
    <dataValidation type="list" allowBlank="1" showInputMessage="1" showErrorMessage="1" sqref="B18">
      <formula1>"3,4,5,6"</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xWindow="896" yWindow="515" count="2">
        <x14:dataValidation type="list" operator="greaterThanOrEqual" allowBlank="1" showInputMessage="1" promptTitle="Product number" prompt="Select the APVMA product number. Entering the specific product number is essential as products containing the same active ingredient may have different requirements based on their approved use patterns.">
          <x14:formula1>
            <xm:f>Products!$A$2:$A$13</xm:f>
          </x14:formula1>
          <xm:sqref>D5</xm:sqref>
        </x14:dataValidation>
        <x14:dataValidation type="list" operator="greaterThanOrEqual" allowBlank="1" showInputMessage="1" promptTitle="Product number" prompt="Select the APVMA product number. Entering the specific product number is essential as products containing the same active ingredient may have different requirements based on their approved use patterns.">
          <x14:formula1>
            <xm:f>Products!$A$2:$A$13</xm:f>
          </x14:formula1>
          <xm:sqref>B5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L30"/>
  <sheetViews>
    <sheetView showGridLines="0" workbookViewId="0"/>
  </sheetViews>
  <sheetFormatPr defaultRowHeight="15" x14ac:dyDescent="0.25"/>
  <cols>
    <col min="1" max="1" width="16.42578125" customWidth="1"/>
    <col min="2" max="2" width="14" bestFit="1" customWidth="1"/>
    <col min="3" max="3" width="12.42578125" bestFit="1" customWidth="1"/>
    <col min="4" max="4" width="13.42578125" bestFit="1" customWidth="1"/>
    <col min="5" max="5" width="12.85546875" bestFit="1" customWidth="1"/>
    <col min="6" max="6" width="12" bestFit="1" customWidth="1"/>
  </cols>
  <sheetData>
    <row r="1" spans="1:12" x14ac:dyDescent="0.25">
      <c r="A1" s="3" t="s">
        <v>73</v>
      </c>
    </row>
    <row r="2" spans="1:12" x14ac:dyDescent="0.25">
      <c r="A2" s="4" t="s">
        <v>30</v>
      </c>
    </row>
    <row r="3" spans="1:12" x14ac:dyDescent="0.25">
      <c r="A3" s="3" t="s">
        <v>26</v>
      </c>
    </row>
    <row r="4" spans="1:12" x14ac:dyDescent="0.25">
      <c r="A4" s="3" t="s">
        <v>27</v>
      </c>
    </row>
    <row r="5" spans="1:12" x14ac:dyDescent="0.25">
      <c r="A5" s="3" t="s">
        <v>28</v>
      </c>
    </row>
    <row r="6" spans="1:12" x14ac:dyDescent="0.25">
      <c r="A6" s="3" t="s">
        <v>71</v>
      </c>
    </row>
    <row r="7" spans="1:12" x14ac:dyDescent="0.25">
      <c r="A7" s="3" t="s">
        <v>29</v>
      </c>
    </row>
    <row r="8" spans="1:12" x14ac:dyDescent="0.25">
      <c r="A8" s="3" t="s">
        <v>74</v>
      </c>
    </row>
    <row r="9" spans="1:12" x14ac:dyDescent="0.25">
      <c r="A9" s="3"/>
    </row>
    <row r="10" spans="1:12" ht="45" customHeight="1" x14ac:dyDescent="0.25">
      <c r="A10" s="122" t="s">
        <v>226</v>
      </c>
      <c r="B10" s="122"/>
      <c r="C10" s="122"/>
      <c r="D10" s="122"/>
      <c r="E10" s="122"/>
      <c r="F10" s="122"/>
      <c r="G10" s="122"/>
      <c r="H10" s="122"/>
      <c r="I10" s="122"/>
      <c r="J10" s="122"/>
      <c r="K10" s="122"/>
      <c r="L10" s="122"/>
    </row>
    <row r="11" spans="1:12" x14ac:dyDescent="0.25">
      <c r="A11" s="3"/>
    </row>
    <row r="12" spans="1:12" x14ac:dyDescent="0.25">
      <c r="A12" s="3" t="str">
        <f>IF('P1 - Risk Re-assessment'!F1="Not assessed","",IF('Use Details'!B2="Use a product by itself",CONCATENATE("These conditions apply only to the use of ",'Use Details'!B6," (Product number: ",'Use Details'!B5,")."),CONCATENATE("These conditions apply only to the use of ",'Use Details'!B6," (Product number: ",'Use Details'!B5,") tank-mixed with ",'Use Details'!D6," (Product number: ",'Use Details'!D5,").")))</f>
        <v>These conditions apply only to the use of Herbicide One (Product number: 1001).</v>
      </c>
    </row>
    <row r="13" spans="1:12" x14ac:dyDescent="0.25">
      <c r="A13" s="3"/>
    </row>
    <row r="14" spans="1:12" x14ac:dyDescent="0.25">
      <c r="A14" s="4" t="str">
        <f>IF(OR('P1 - Risk Re-assessment'!F1="Assessed - Not acceptable",'P2 - Risk Re-assessment'!F1="Assessed - Not acceptable",'P1 - Risk Re-assessment'!F1="Not assessed"),CONCATENATE("DO NOT apply by ",'Use Details'!B14," as spray drift risk cannot be managed with the information you have provided. Review the details you have entered and correct any errors or select alternate options."),"")</f>
        <v/>
      </c>
    </row>
    <row r="15" spans="1:12" x14ac:dyDescent="0.25">
      <c r="A15" s="4" t="str">
        <f>IF('P1 - Risk Re-assessment'!F1="Not assessed","",IF(OR('P1 - Risk Re-assessment'!F1="Assessed - Not acceptable",'P2 - Risk Re-assessment'!F1="Assessed - Not acceptable"),"",CONCATENATE("DO NOT apply by ",'Use Details'!B14, " unless the following conditions are observed:")))</f>
        <v>DO NOT apply by Boom Sprayer unless the following conditions are observed:</v>
      </c>
    </row>
    <row r="16" spans="1:12" x14ac:dyDescent="0.25">
      <c r="A16" s="4" t="str">
        <f>IF('P1 - Risk Re-assessment'!F1="Not assessed","",IF(OR('P1 - Risk Re-assessment'!F1="Assessed - Not acceptable",'P2 - Risk Re-assessment'!F1="Assessed - Not acceptable"),"",IF('Use Details'!B14="Vertical Sprayer",CONCATENATE("- application can only be made to ",'Use Details'!B16),CONCATENATE("- a minimum droplet size of ",'Use Details'!B17))))</f>
        <v>- a minimum droplet size of COARSE</v>
      </c>
    </row>
    <row r="17" spans="1:6" x14ac:dyDescent="0.25">
      <c r="A17" s="4" t="str">
        <f>IF('P1 - Risk Re-assessment'!F1="Not assessed","",IF(OR('P1 - Risk Re-assessment'!F1="Assessed - Not acceptable",'P2 - Risk Re-assessment'!F1="Assessed - Not acceptable"),"",IF('Use Details'!B14="Vertical Sprayer",CONCATENATE("- a maximum water rate of ",'Use Details'!B10," L/ha"),CONCATENATE("- the release height is not greater than ",'Use Details'!G56," metres above the ground"))))</f>
        <v>- the release height is not greater than 0.6 metres above the ground</v>
      </c>
    </row>
    <row r="18" spans="1:6" x14ac:dyDescent="0.25">
      <c r="A18" s="4" t="str">
        <f>IF('P1 - Risk Re-assessment'!F1="Not assessed","",IF(OR('P1 - Risk Re-assessment'!F1="Assessed - Not acceptable",'P2 - Risk Re-assessment'!F1="Assessed - Not acceptable"),"",IF('Use Details'!B14="Vertical Sprayer","",CONCATENATE("- the wind speed is not greater than ",'Use Details'!G57," km/hr"))))</f>
        <v>- the wind speed is not greater than 20 km/hr</v>
      </c>
    </row>
    <row r="19" spans="1:6" x14ac:dyDescent="0.25">
      <c r="A19" s="4" t="str">
        <f>IF('P1 - Risk Re-assessment'!F1="Not assessed","",IF(OR('P1 - Risk Re-assessment'!F1="Assessed - Not acceptable",'P2 - Risk Re-assessment'!F1="Assessed - Not acceptable"),"",CONCATENATE("- the nearest downwind water body must be at least ",'Use Details'!G54," cm deep")))</f>
        <v>- the nearest downwind water body must be at least 15 cm deep</v>
      </c>
    </row>
    <row r="20" spans="1:6" x14ac:dyDescent="0.25">
      <c r="A20" s="4" t="str">
        <f>IF('P1 - Risk Re-assessment'!F1="Not assessed","",IF(OR('P1 - Risk Re-assessment'!F1="Assessed - Not acceptable",'P2 - Risk Re-assessment'!F1="Assessed - Not acceptable"),"","- 	minimum distances between the application site and downwind sensitive areas that appear in the 'Mandatory buffer zones' section of the table below."))</f>
        <v>- 	minimum distances between the application site and downwind sensitive areas that appear in the 'Mandatory buffer zones' section of the table below.</v>
      </c>
    </row>
    <row r="22" spans="1:6" ht="15" customHeight="1" x14ac:dyDescent="0.25">
      <c r="A22" s="119" t="str">
        <f>IF('P1 - Risk Re-assessment'!F1="Not assessed","",IF(OR('P1 - Risk Re-assessment'!F1="Assessed - Not acceptable",'P2 - Risk Re-assessment'!F1="Assessed - Not acceptable"),"",CONCATENATE("Buffer zones for ",'Use Details'!B14)))</f>
        <v>Buffer zones for Boom Sprayer</v>
      </c>
      <c r="B22" s="119"/>
      <c r="C22" s="119"/>
      <c r="D22" s="119"/>
      <c r="E22" s="119"/>
      <c r="F22" s="119"/>
    </row>
    <row r="23" spans="1:6" x14ac:dyDescent="0.25">
      <c r="A23" s="121" t="str">
        <f>IF('P1 - Risk Re-assessment'!F1="Not assessed","",IF(OR('P1 - Risk Re-assessment'!F1="Assessed - Not acceptable",'P2 - Risk Re-assessment'!F1="Assessed - Not acceptable"),"","Application rate"))</f>
        <v>Application rate</v>
      </c>
      <c r="B23" s="120" t="str">
        <f>IF('P1 - Risk Re-assessment'!F1="Not assessed","",IF(OR('P1 - Risk Re-assessment'!F1="Assessed - Not acceptable",'P2 - Risk Re-assessment'!F1="Assessed - Not acceptable"),"","Mandatory buffer zones"))</f>
        <v>Mandatory buffer zones</v>
      </c>
      <c r="C23" s="120"/>
      <c r="D23" s="120"/>
      <c r="E23" s="121" t="str">
        <f>IF('P1 - Risk Re-assessment'!F1="Not assessed","",IF(OR('P1 - Risk Re-assessment'!F1="Assessed - Not acceptable",'P2 - Risk Re-assessment'!F1="Assessed - Not acceptable"),"","Advisory buffer zones"))</f>
        <v>Advisory buffer zones</v>
      </c>
      <c r="F23" s="121"/>
    </row>
    <row r="24" spans="1:6" ht="25.5" customHeight="1" x14ac:dyDescent="0.25">
      <c r="A24" s="121"/>
      <c r="B24" s="5" t="str">
        <f>IF('P1 - Risk Re-assessment'!F1="Not assessed","",IF(OR('P1 - Risk Re-assessment'!F1="Assessed - Not acceptable",'P2 - Risk Re-assessment'!F1="Assessed - Not acceptable"),"","Bystander areas"))</f>
        <v>Bystander areas</v>
      </c>
      <c r="C24" s="5" t="str">
        <f>IF('P1 - Risk Re-assessment'!F1="Not assessed","",IF(OR('P1 - Risk Re-assessment'!F1="Assessed - Not acceptable",'P2 - Risk Re-assessment'!F1="Assessed - Not acceptable"),"","Natural aquatic environments"))</f>
        <v>Natural aquatic environments</v>
      </c>
      <c r="D24" s="5" t="str">
        <f>IF('P1 - Risk Re-assessment'!F1="Not assessed","",IF(OR('P1 - Risk Re-assessment'!F1="Assessed - Not acceptable",'P2 - Risk Re-assessment'!F1="Assessed - Not acceptable"),"","Pollinator areas"))</f>
        <v>Pollinator areas</v>
      </c>
      <c r="E24" s="6" t="str">
        <f>IF('P1 - Risk Re-assessment'!F1="Not assessed","",IF(OR('P1 - Risk Re-assessment'!F1="Assessed - Not acceptable",'P2 - Risk Re-assessment'!F1="Assessed - Not acceptable"),"","Native vegetation"))</f>
        <v>Native vegetation</v>
      </c>
      <c r="F24" s="6" t="str">
        <f>IF('P1 - Risk Re-assessment'!F1="Not assessed","",IF(OR('P1 - Risk Re-assessment'!F1="Assessed - Not acceptable",'P2 - Risk Re-assessment'!F1="Assessed - Not acceptable"),"","Livestock areas"))</f>
        <v>Livestock areas</v>
      </c>
    </row>
    <row r="25" spans="1:6" ht="58.5" customHeight="1" x14ac:dyDescent="0.25">
      <c r="A25" s="6" t="str">
        <f>IF('P1 - Risk Re-assessment'!F1="Not assessed","",IF(OR('P1 - Risk Re-assessment'!F1="Assessed - Not acceptable",'P2 - Risk Re-assessment'!F1="Assessed - Not acceptable"),"",IF('Use Details'!B2="Use a product by itself",CONCATENATE("Up to a maximum of ",'P1 - Risk Re-assessment'!F5," ",'P1 - Risk Re-assessment'!G5),CONCATENATE("Up to a maximum of ",'P1 - Risk Re-assessment'!F5," ",'P1 - Risk Re-assessment'!G5," (",'Use Details'!B6,") and ",'P2 - Risk Re-assessment'!F5," ",'P2 - Risk Re-assessment'!G5," (",'Use Details'!D6,")"))))</f>
        <v>Up to a maximum of 2100 mL/ha</v>
      </c>
      <c r="B25" s="5" t="str">
        <f>IF(AND('P1 - Risk Re-assessment'!F1="Assessed - Acceptable",OR('P2 - Risk Re-assessment'!F1="Assessed - Acceptable",'P2 - Risk Re-assessment'!F1="Not assessed")),IF(OR('P1 - Risk Re-assessment'!B19='P1 - Risk Re-assessment'!H4,'P2 - Risk Re-assessment'!B19='P2 - Risk Re-assessment'!H4),'P1 - Risk Re-assessment'!H4,IF(OR(ISNUMBER('P1 - Risk Re-assessment'!B19),ISNUMBER('P2 - Risk Re-assessment'!B19)),CONCATENATE(MAX('P1 - Risk Re-assessment'!B19,'P2 - Risk Re-assessment'!B19)," metres"),IF(OR('P1 - Risk Re-assessment'!B16="Not yet assessed",'P2 - Risk Re-assessment'!B16="Not yet assessed"),"Not yet assessed","Not required"))),"")</f>
        <v>Not required</v>
      </c>
      <c r="C25" s="5" t="str">
        <f>IF(AND('P1 - Risk Re-assessment'!F1="Assessed - Acceptable",OR('P2 - Risk Re-assessment'!F1="Assessed - Acceptable",'P2 - Risk Re-assessment'!F1="Not assessed")),IF(OR('P1 - Risk Re-assessment'!B16='P1 - Risk Re-assessment'!H4,'P2 - Risk Re-assessment'!B16='P2 - Risk Re-assessment'!H4),'P1 - Risk Re-assessment'!H4,IF(OR(ISNUMBER('P1 - Risk Re-assessment'!B16),ISNUMBER('P2 - Risk Re-assessment'!B16)),CONCATENATE(MAX('P1 - Risk Re-assessment'!B16,'P2 - Risk Re-assessment'!B16)," metres"),IF(OR('P1 - Risk Re-assessment'!B16="Not yet assessed",'P2 - Risk Re-assessment'!B16="Not yet assessed"),"Not yet assessed","Not required"))),"")</f>
        <v>Not required</v>
      </c>
      <c r="D25" s="5" t="str">
        <f>IF(AND('P1 - Risk Re-assessment'!F1="Assessed - Acceptable",OR('P2 - Risk Re-assessment'!F1="Assessed - Acceptable",'P2 - Risk Re-assessment'!F1="Not assessed")),IF(OR('P1 - Risk Re-assessment'!B16='P1 - Risk Re-assessment'!H4,'P2 - Risk Re-assessment'!B16='P2 - Risk Re-assessment'!H4),'P1 - Risk Re-assessment'!H4,IF(OR(ISNUMBER('P1 - Risk Re-assessment'!B18),ISNUMBER('P2 - Risk Re-assessment'!B18)),CONCATENATE(MAX('P1 - Risk Re-assessment'!B18,'P2 - Risk Re-assessment'!B18)," metres"),IF(OR('P1 - Risk Re-assessment'!B18="Not yet assessed",'P2 - Risk Re-assessment'!B18="Not yet assessed"),"Not yet assessed","Not required"))),"")</f>
        <v>Not required</v>
      </c>
      <c r="E25" s="6" t="str">
        <f>IF(AND('P1 - Risk Re-assessment'!F1="Assessed - Acceptable",OR('P2 - Risk Re-assessment'!F1="Assessed - Acceptable",'P2 - Risk Re-assessment'!F1="Not assessed")),((IF(OR('P1 - Risk Re-assessment'!B17='P1 - Risk Re-assessment'!H4,'P2 - Risk Re-assessment'!B17='P2 - Risk Re-assessment'!H4),'P1 - Risk Re-assessment'!H4,(IF(OR(ISNUMBER('P1 - Risk Re-assessment'!B17),ISNUMBER('P2 - Risk Re-assessment'!B17)),(CONCATENATE(MAX('P1 - Risk Re-assessment'!B17,'P2 - Risk Re-assessment'!B17)," metres")),IF(OR('P1 - Risk Re-assessment'!B17="Not yet assessed",'P2 - Risk Re-assessment'!B17="Not yet assessed"),"Not yet assessed","Not required")))))),"")</f>
        <v>88 metres</v>
      </c>
      <c r="F25" s="6" t="str">
        <f>IF(AND('P1 - Risk Re-assessment'!F1="Assessed - Acceptable",OR('P2 - Risk Re-assessment'!F1="Assessed - Acceptable",'P2 - Risk Re-assessment'!F1="Not assessed")),((IF(OR('P1 - Risk Re-assessment'!B20='P1 - Risk Re-assessment'!H4,'P2 - Risk Re-assessment'!B20='P2 - Risk Re-assessment'!H4),'P1 - Risk Re-assessment'!H4,(IF(OR(ISNUMBER('P1 - Risk Re-assessment'!B20),ISNUMBER('P2 - Risk Re-assessment'!B20)),(CONCATENATE(MAX('P1 - Risk Re-assessment'!B20,'P2 - Risk Re-assessment'!B20)," metres")),IF(OR('P1 - Risk Re-assessment'!B20="Not yet assessed",'P2 - Risk Re-assessment'!B20="Not yet assessed"),"Not yet assessed","Not required")))))),"")</f>
        <v>Not required</v>
      </c>
    </row>
    <row r="30" spans="1:6" x14ac:dyDescent="0.25">
      <c r="A30" s="3"/>
    </row>
  </sheetData>
  <sheetProtection algorithmName="SHA-512" hashValue="WbN4yA26y5wCuz7ybykc95XFQYdKk8pex3KUCoWB6Jb4iYSlpMF2X5Rko24FHj19ybQyEhtYPe1g23IxxPxnGQ==" saltValue="JcuXzKCNbVOUceE49UOcQQ==" spinCount="100000" sheet="1" objects="1" scenarios="1"/>
  <mergeCells count="5">
    <mergeCell ref="A22:F22"/>
    <mergeCell ref="B23:D23"/>
    <mergeCell ref="E23:F23"/>
    <mergeCell ref="A23:A24"/>
    <mergeCell ref="A10:L10"/>
  </mergeCells>
  <conditionalFormatting sqref="A22:F25">
    <cfRule type="notContainsBlanks" dxfId="30" priority="1">
      <formula>LEN(TRIM(A22))&gt;0</formula>
    </cfRule>
  </conditionalFormatting>
  <dataValidations count="1">
    <dataValidation allowBlank="1" showInputMessage="1" showErrorMessage="1" promptTitle="Scroll down" prompt="Please ensure you scroll down to row 26 to ensure all instructions are captured" sqref="A1"/>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15"/>
  <sheetViews>
    <sheetView workbookViewId="0"/>
  </sheetViews>
  <sheetFormatPr defaultRowHeight="15" x14ac:dyDescent="0.25"/>
  <cols>
    <col min="1" max="1" width="15.7109375" style="14" bestFit="1" customWidth="1"/>
    <col min="2" max="2" width="20" bestFit="1" customWidth="1"/>
    <col min="3" max="3" width="19.5703125" bestFit="1" customWidth="1"/>
    <col min="5" max="9" width="21" customWidth="1"/>
  </cols>
  <sheetData>
    <row r="1" spans="1:9" x14ac:dyDescent="0.25">
      <c r="A1" s="14" t="s">
        <v>17</v>
      </c>
      <c r="B1" t="s">
        <v>18</v>
      </c>
      <c r="C1" t="s">
        <v>16</v>
      </c>
      <c r="D1" t="s">
        <v>32</v>
      </c>
      <c r="E1" t="s">
        <v>34</v>
      </c>
      <c r="F1" t="s">
        <v>35</v>
      </c>
      <c r="G1" t="s">
        <v>36</v>
      </c>
      <c r="H1" t="s">
        <v>37</v>
      </c>
      <c r="I1" t="s">
        <v>38</v>
      </c>
    </row>
    <row r="2" spans="1:9" x14ac:dyDescent="0.25">
      <c r="A2" s="14">
        <v>1001</v>
      </c>
      <c r="B2" t="s">
        <v>59</v>
      </c>
      <c r="C2">
        <v>500</v>
      </c>
      <c r="D2" t="s">
        <v>31</v>
      </c>
      <c r="E2">
        <v>20</v>
      </c>
      <c r="F2">
        <v>7.5</v>
      </c>
      <c r="G2">
        <v>900</v>
      </c>
      <c r="H2">
        <v>31</v>
      </c>
      <c r="I2">
        <v>500</v>
      </c>
    </row>
    <row r="3" spans="1:9" x14ac:dyDescent="0.25">
      <c r="A3" s="14">
        <v>1002</v>
      </c>
      <c r="B3" t="s">
        <v>60</v>
      </c>
      <c r="C3">
        <v>500</v>
      </c>
      <c r="D3" t="s">
        <v>31</v>
      </c>
      <c r="E3">
        <v>6.6</v>
      </c>
      <c r="F3">
        <v>2000</v>
      </c>
      <c r="G3">
        <v>22</v>
      </c>
      <c r="H3">
        <v>450</v>
      </c>
      <c r="I3">
        <v>400</v>
      </c>
    </row>
    <row r="4" spans="1:9" x14ac:dyDescent="0.25">
      <c r="A4" s="14">
        <v>1003</v>
      </c>
      <c r="B4" t="s">
        <v>61</v>
      </c>
      <c r="C4">
        <v>500</v>
      </c>
      <c r="D4" t="s">
        <v>31</v>
      </c>
      <c r="E4">
        <v>0.1</v>
      </c>
      <c r="F4">
        <v>1000</v>
      </c>
      <c r="G4">
        <v>1000</v>
      </c>
      <c r="H4">
        <v>0.5</v>
      </c>
      <c r="I4">
        <v>0.05</v>
      </c>
    </row>
    <row r="5" spans="1:9" x14ac:dyDescent="0.25">
      <c r="A5" s="14">
        <v>1004</v>
      </c>
      <c r="B5" t="s">
        <v>62</v>
      </c>
      <c r="C5">
        <v>600</v>
      </c>
      <c r="D5" t="s">
        <v>31</v>
      </c>
      <c r="E5">
        <v>1</v>
      </c>
      <c r="F5">
        <v>1</v>
      </c>
      <c r="G5">
        <v>1</v>
      </c>
      <c r="H5">
        <v>1</v>
      </c>
      <c r="I5">
        <v>1</v>
      </c>
    </row>
    <row r="6" spans="1:9" x14ac:dyDescent="0.25">
      <c r="A6" s="14">
        <v>1005</v>
      </c>
      <c r="B6" t="s">
        <v>66</v>
      </c>
      <c r="C6">
        <v>800</v>
      </c>
      <c r="D6" t="s">
        <v>31</v>
      </c>
      <c r="E6">
        <v>10</v>
      </c>
      <c r="F6">
        <v>10</v>
      </c>
      <c r="G6">
        <v>10</v>
      </c>
      <c r="H6">
        <v>10</v>
      </c>
      <c r="I6">
        <v>1E-3</v>
      </c>
    </row>
    <row r="7" spans="1:9" x14ac:dyDescent="0.25">
      <c r="A7" s="14">
        <v>1006</v>
      </c>
      <c r="B7" t="s">
        <v>63</v>
      </c>
      <c r="C7">
        <v>200</v>
      </c>
      <c r="D7" t="s">
        <v>33</v>
      </c>
      <c r="E7">
        <v>1</v>
      </c>
      <c r="F7">
        <v>1</v>
      </c>
      <c r="G7">
        <v>1000</v>
      </c>
      <c r="H7">
        <v>1000</v>
      </c>
      <c r="I7">
        <v>1000</v>
      </c>
    </row>
    <row r="8" spans="1:9" x14ac:dyDescent="0.25">
      <c r="A8" s="14">
        <v>1007</v>
      </c>
      <c r="B8" t="s">
        <v>64</v>
      </c>
      <c r="C8">
        <v>400</v>
      </c>
      <c r="D8" t="s">
        <v>33</v>
      </c>
      <c r="E8">
        <v>100</v>
      </c>
      <c r="F8">
        <v>100</v>
      </c>
      <c r="G8">
        <v>0.1</v>
      </c>
      <c r="H8">
        <v>100</v>
      </c>
      <c r="I8">
        <v>100</v>
      </c>
    </row>
    <row r="9" spans="1:9" x14ac:dyDescent="0.25">
      <c r="A9" s="14">
        <v>1008</v>
      </c>
      <c r="B9" t="s">
        <v>65</v>
      </c>
      <c r="C9">
        <v>500</v>
      </c>
      <c r="D9" t="s">
        <v>33</v>
      </c>
      <c r="E9">
        <v>1</v>
      </c>
      <c r="F9">
        <v>10000</v>
      </c>
      <c r="G9">
        <v>1E-3</v>
      </c>
      <c r="H9">
        <v>1000</v>
      </c>
      <c r="I9">
        <v>1000</v>
      </c>
    </row>
    <row r="10" spans="1:9" x14ac:dyDescent="0.25">
      <c r="A10" s="14">
        <v>1009</v>
      </c>
      <c r="B10" t="s">
        <v>67</v>
      </c>
      <c r="C10">
        <v>600</v>
      </c>
      <c r="D10" t="s">
        <v>33</v>
      </c>
      <c r="E10">
        <v>0.1</v>
      </c>
      <c r="F10">
        <v>1000</v>
      </c>
      <c r="G10">
        <v>0.01</v>
      </c>
      <c r="H10">
        <v>0.01</v>
      </c>
      <c r="I10">
        <v>1000</v>
      </c>
    </row>
    <row r="11" spans="1:9" x14ac:dyDescent="0.25">
      <c r="A11" s="14">
        <v>1010</v>
      </c>
      <c r="B11" t="s">
        <v>68</v>
      </c>
      <c r="C11">
        <v>800</v>
      </c>
      <c r="D11" t="s">
        <v>33</v>
      </c>
      <c r="E11">
        <v>10</v>
      </c>
      <c r="F11">
        <v>1E-3</v>
      </c>
      <c r="G11">
        <v>10</v>
      </c>
      <c r="H11">
        <v>10</v>
      </c>
      <c r="I11">
        <v>10</v>
      </c>
    </row>
    <row r="12" spans="1:9" x14ac:dyDescent="0.25">
      <c r="A12" s="14">
        <v>1011</v>
      </c>
      <c r="B12" s="93" t="s">
        <v>234</v>
      </c>
      <c r="C12" s="93"/>
      <c r="D12" s="93"/>
      <c r="E12" s="93"/>
      <c r="F12" s="93"/>
      <c r="G12" s="93"/>
      <c r="H12" s="93"/>
      <c r="I12" s="93"/>
    </row>
    <row r="14" spans="1:9" x14ac:dyDescent="0.25">
      <c r="A14" s="92"/>
      <c r="B14" s="93"/>
      <c r="C14" s="93"/>
      <c r="D14" s="93"/>
      <c r="E14" s="93"/>
      <c r="F14" s="93"/>
      <c r="G14" s="93"/>
      <c r="H14" s="93"/>
      <c r="I14" s="93"/>
    </row>
    <row r="15" spans="1:9" x14ac:dyDescent="0.25">
      <c r="A15" s="92"/>
      <c r="B15" s="93"/>
      <c r="C15" s="93"/>
      <c r="D15" s="93"/>
      <c r="E15" s="93"/>
      <c r="F15" s="93"/>
      <c r="G15" s="93"/>
      <c r="H15" s="93"/>
      <c r="I15" s="93"/>
    </row>
  </sheetData>
  <sheetProtection algorithmName="SHA-512" hashValue="PcwYxbK5WGrrtImYQweZYqKTBpVVs7oF5hW8895O4Z3weveS/bTqa5EcyqH26q0lGcj0f5YvYry3ZpBgUcwExg==" saltValue="GOgeanXHSVyvCpv9vLStGQ==" spinCount="100000" sheet="1" objects="1" scenarios="1"/>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OQ4207"/>
  <sheetViews>
    <sheetView workbookViewId="0">
      <pane xSplit="1" ySplit="2" topLeftCell="DY3" activePane="bottomRight" state="frozenSplit"/>
      <selection pane="topRight" activeCell="B1" sqref="B1"/>
      <selection pane="bottomLeft" activeCell="A34" sqref="A34"/>
      <selection pane="bottomRight" activeCell="DY10" sqref="DY10"/>
    </sheetView>
  </sheetViews>
  <sheetFormatPr defaultRowHeight="15" x14ac:dyDescent="0.25"/>
  <cols>
    <col min="1" max="1" width="43.5703125" customWidth="1"/>
    <col min="2" max="2" width="13.5703125" customWidth="1"/>
    <col min="3" max="3" width="20.7109375" bestFit="1" customWidth="1"/>
    <col min="4" max="4" width="17.140625" style="52" customWidth="1"/>
    <col min="5" max="5" width="17.85546875" style="52" customWidth="1"/>
    <col min="6" max="6" width="20.7109375" style="52" customWidth="1"/>
    <col min="7" max="7" width="12" customWidth="1"/>
    <col min="8" max="8" width="10.7109375" customWidth="1"/>
  </cols>
  <sheetData>
    <row r="1" spans="1:407" x14ac:dyDescent="0.25">
      <c r="B1" s="75" t="s">
        <v>213</v>
      </c>
      <c r="C1" s="75" t="s">
        <v>215</v>
      </c>
      <c r="D1" s="79" t="s">
        <v>217</v>
      </c>
      <c r="E1" s="79" t="s">
        <v>219</v>
      </c>
      <c r="F1" s="80" t="s">
        <v>221</v>
      </c>
      <c r="G1" s="123" t="s">
        <v>0</v>
      </c>
      <c r="H1" s="124"/>
      <c r="I1" s="124"/>
      <c r="J1" s="124"/>
      <c r="K1" s="124"/>
      <c r="L1" s="124"/>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124"/>
      <c r="AO1" s="124"/>
      <c r="AP1" s="124"/>
      <c r="AQ1" s="124"/>
      <c r="AR1" s="124"/>
      <c r="AS1" s="124"/>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c r="BW1" s="124"/>
      <c r="BX1" s="124"/>
      <c r="BY1" s="124"/>
      <c r="BZ1" s="124"/>
      <c r="CA1" s="124"/>
      <c r="CB1" s="124"/>
      <c r="CC1" s="124"/>
      <c r="CD1" s="124"/>
      <c r="CE1" s="124"/>
      <c r="CF1" s="124"/>
      <c r="CG1" s="124"/>
      <c r="CH1" s="124"/>
      <c r="CI1" s="124"/>
      <c r="CJ1" s="124"/>
      <c r="CK1" s="124"/>
      <c r="CL1" s="124"/>
      <c r="CM1" s="124"/>
      <c r="CN1" s="124"/>
      <c r="CO1" s="124"/>
      <c r="CP1" s="124"/>
      <c r="CQ1" s="124"/>
      <c r="CR1" s="124"/>
      <c r="CS1" s="124"/>
      <c r="CT1" s="124"/>
      <c r="CU1" s="124"/>
      <c r="CV1" s="124"/>
      <c r="CW1" s="124"/>
      <c r="CX1" s="124"/>
      <c r="CY1" s="124"/>
      <c r="CZ1" s="124"/>
      <c r="DA1" s="124"/>
      <c r="DB1" s="124"/>
      <c r="DC1" s="124"/>
      <c r="DD1" s="124"/>
      <c r="DE1" s="124"/>
      <c r="DF1" s="124"/>
      <c r="DG1" s="124"/>
      <c r="DH1" s="124"/>
      <c r="DI1" s="124"/>
      <c r="DJ1" s="124"/>
      <c r="DK1" s="124"/>
      <c r="DL1" s="124"/>
      <c r="DM1" s="124"/>
      <c r="DN1" s="124"/>
      <c r="DO1" s="124"/>
      <c r="DP1" s="124"/>
      <c r="DQ1" s="124"/>
      <c r="DR1" s="124"/>
      <c r="DS1" s="124"/>
      <c r="DT1" s="124"/>
      <c r="DU1" s="124"/>
      <c r="DV1" s="124"/>
      <c r="DW1" s="124"/>
      <c r="DX1" s="124"/>
      <c r="DY1" s="124"/>
      <c r="DZ1" s="124"/>
      <c r="EA1" s="124"/>
      <c r="EB1" s="124"/>
      <c r="EC1" s="124"/>
      <c r="ED1" s="124"/>
      <c r="EE1" s="124"/>
      <c r="EF1" s="124"/>
      <c r="EG1" s="124"/>
      <c r="EH1" s="124"/>
      <c r="EI1" s="124"/>
      <c r="EJ1" s="124"/>
      <c r="EK1" s="124"/>
      <c r="EL1" s="124"/>
      <c r="EM1" s="124"/>
      <c r="EN1" s="124"/>
      <c r="EO1" s="124"/>
      <c r="EP1" s="124"/>
      <c r="EQ1" s="124"/>
      <c r="ER1" s="124"/>
      <c r="ES1" s="124"/>
      <c r="ET1" s="124"/>
      <c r="EU1" s="124"/>
      <c r="EV1" s="124"/>
      <c r="EW1" s="124"/>
      <c r="EX1" s="124"/>
      <c r="EY1" s="124"/>
      <c r="EZ1" s="124"/>
      <c r="FA1" s="124"/>
      <c r="FB1" s="124"/>
      <c r="FC1" s="124"/>
      <c r="FD1" s="124"/>
      <c r="FE1" s="124"/>
      <c r="FF1" s="124"/>
      <c r="FG1" s="124"/>
      <c r="FH1" s="124"/>
      <c r="FI1" s="124"/>
      <c r="FJ1" s="124"/>
      <c r="FK1" s="124"/>
      <c r="FL1" s="124"/>
      <c r="FM1" s="124"/>
      <c r="FN1" s="124"/>
      <c r="FO1" s="124"/>
      <c r="FP1" s="124"/>
      <c r="FQ1" s="124"/>
      <c r="FR1" s="124"/>
      <c r="FS1" s="124"/>
      <c r="FT1" s="124"/>
      <c r="FU1" s="124"/>
      <c r="FV1" s="124"/>
      <c r="FW1" s="124"/>
      <c r="FX1" s="124"/>
      <c r="FY1" s="124"/>
      <c r="FZ1" s="124"/>
      <c r="GA1" s="124"/>
      <c r="GB1" s="124"/>
      <c r="GC1" s="124"/>
      <c r="GD1" s="124"/>
      <c r="GE1" s="124"/>
      <c r="GF1" s="124"/>
      <c r="GG1" s="124"/>
      <c r="GH1" s="124"/>
      <c r="GI1" s="124"/>
      <c r="GJ1" s="124"/>
      <c r="GK1" s="124"/>
      <c r="GL1" s="124"/>
      <c r="GM1" s="124"/>
      <c r="GN1" s="124"/>
      <c r="GO1" s="124"/>
      <c r="GP1" s="124"/>
      <c r="GQ1" s="124"/>
      <c r="GR1" s="124"/>
      <c r="GS1" s="124"/>
      <c r="GT1" s="124"/>
      <c r="GU1" s="124"/>
      <c r="GV1" s="124"/>
      <c r="GW1" s="124"/>
      <c r="GX1" s="124"/>
      <c r="GY1" s="124"/>
      <c r="GZ1" s="124"/>
      <c r="HA1" s="124"/>
      <c r="HB1" s="124"/>
      <c r="HC1" s="124"/>
      <c r="HD1" s="124"/>
      <c r="HE1" s="124"/>
      <c r="HF1" s="124"/>
      <c r="HG1" s="124"/>
      <c r="HH1" s="124"/>
      <c r="HI1" s="124"/>
      <c r="HJ1" s="124"/>
      <c r="HK1" s="124"/>
      <c r="HL1" s="124"/>
      <c r="HM1" s="124"/>
      <c r="HN1" s="124"/>
      <c r="HO1" s="124"/>
      <c r="HP1" s="124"/>
      <c r="HQ1" s="124"/>
      <c r="HR1" s="124"/>
      <c r="HS1" s="124"/>
      <c r="HT1" s="124"/>
      <c r="HU1" s="124"/>
      <c r="HV1" s="124"/>
      <c r="HW1" s="124"/>
      <c r="HX1" s="124"/>
      <c r="HY1" s="124"/>
      <c r="HZ1" s="124"/>
      <c r="IA1" s="124"/>
      <c r="IB1" s="124"/>
      <c r="IC1" s="124"/>
      <c r="ID1" s="124"/>
      <c r="IE1" s="124"/>
      <c r="IF1" s="124"/>
      <c r="IG1" s="124"/>
      <c r="IH1" s="124"/>
      <c r="II1" s="124"/>
      <c r="IJ1" s="124"/>
      <c r="IK1" s="124"/>
      <c r="IL1" s="124"/>
      <c r="IM1" s="124"/>
      <c r="IN1" s="124"/>
      <c r="IO1" s="124"/>
      <c r="IP1" s="124"/>
      <c r="IQ1" s="124"/>
      <c r="IR1" s="124"/>
      <c r="IS1" s="124"/>
      <c r="IT1" s="124"/>
      <c r="IU1" s="124"/>
      <c r="IV1" s="124"/>
      <c r="IW1" s="124"/>
      <c r="IX1" s="124"/>
      <c r="IY1" s="124"/>
      <c r="IZ1" s="124"/>
      <c r="JA1" s="124"/>
      <c r="JB1" s="124"/>
      <c r="JC1" s="124"/>
      <c r="JD1" s="124"/>
      <c r="JE1" s="124"/>
      <c r="JF1" s="124"/>
      <c r="JG1" s="124"/>
      <c r="JH1" s="124"/>
      <c r="JI1" s="124"/>
      <c r="JJ1" s="124"/>
      <c r="JK1" s="124"/>
      <c r="JL1" s="124"/>
      <c r="JM1" s="124"/>
      <c r="JN1" s="124"/>
      <c r="JO1" s="124"/>
      <c r="JP1" s="124"/>
      <c r="JQ1" s="124"/>
      <c r="JR1" s="124"/>
      <c r="JS1" s="124"/>
      <c r="JT1" s="124"/>
      <c r="JU1" s="124"/>
      <c r="JV1" s="124"/>
      <c r="JW1" s="124"/>
      <c r="JX1" s="124"/>
      <c r="JY1" s="124"/>
      <c r="JZ1" s="124"/>
      <c r="KA1" s="124"/>
      <c r="KB1" s="124"/>
      <c r="KC1" s="124"/>
      <c r="KD1" s="124"/>
      <c r="KE1" s="124"/>
      <c r="KF1" s="124"/>
      <c r="KG1" s="124"/>
      <c r="KH1" s="124"/>
      <c r="KI1" s="124"/>
      <c r="KJ1" s="124"/>
      <c r="KK1" s="124"/>
      <c r="KL1" s="124"/>
      <c r="KM1" s="124"/>
      <c r="KN1" s="124"/>
      <c r="KO1" s="124"/>
      <c r="KP1" s="124"/>
      <c r="KQ1" s="124"/>
      <c r="KR1" s="124"/>
      <c r="KS1" s="124"/>
      <c r="KT1" s="124"/>
      <c r="KU1" s="124"/>
      <c r="KV1" s="124"/>
      <c r="KW1" s="124"/>
      <c r="KX1" s="124"/>
      <c r="KY1" s="124"/>
      <c r="KZ1" s="124"/>
      <c r="LA1" s="124"/>
      <c r="LB1" s="124"/>
      <c r="LC1" s="124"/>
      <c r="LD1" s="124"/>
      <c r="LE1" s="124"/>
      <c r="LF1" s="124"/>
      <c r="LG1" s="124"/>
      <c r="LH1" s="124"/>
      <c r="LI1" s="124"/>
      <c r="LJ1" s="124"/>
      <c r="LK1" s="124"/>
      <c r="LL1" s="124"/>
      <c r="LM1" s="124"/>
      <c r="LN1" s="124"/>
      <c r="LO1" s="124"/>
      <c r="LP1" s="124"/>
      <c r="LQ1" s="124"/>
      <c r="LR1" s="124"/>
      <c r="LS1" s="124"/>
      <c r="LT1" s="124"/>
      <c r="LU1" s="124"/>
      <c r="LV1" s="124"/>
      <c r="LW1" s="124"/>
      <c r="LX1" s="124"/>
      <c r="LY1" s="124"/>
      <c r="LZ1" s="124"/>
      <c r="MA1" s="124"/>
      <c r="MB1" s="124"/>
      <c r="MC1" s="124"/>
      <c r="MD1" s="124"/>
      <c r="ME1" s="124"/>
      <c r="MF1" s="124"/>
      <c r="MG1" s="124"/>
      <c r="MH1" s="124"/>
      <c r="MI1" s="124"/>
      <c r="MJ1" s="124"/>
      <c r="MK1" s="124"/>
      <c r="ML1" s="124"/>
      <c r="MM1" s="124"/>
      <c r="MN1" s="124"/>
      <c r="MO1" s="124"/>
      <c r="MP1" s="124"/>
      <c r="MQ1" s="124"/>
      <c r="MR1" s="124"/>
      <c r="MS1" s="124"/>
      <c r="MT1" s="124"/>
      <c r="MU1" s="124"/>
      <c r="MV1" s="124"/>
      <c r="MW1" s="124"/>
      <c r="MX1" s="124"/>
      <c r="MY1" s="124"/>
      <c r="MZ1" s="124"/>
      <c r="NA1" s="124"/>
      <c r="NB1" s="124"/>
      <c r="NC1" s="124"/>
      <c r="ND1" s="124"/>
      <c r="NE1" s="124"/>
      <c r="NF1" s="124"/>
      <c r="NG1" s="124"/>
      <c r="NH1" s="124"/>
      <c r="NI1" s="124"/>
      <c r="NJ1" s="124"/>
      <c r="NK1" s="124"/>
      <c r="NL1" s="124"/>
      <c r="NM1" s="124"/>
      <c r="NN1" s="124"/>
      <c r="NO1" s="124"/>
      <c r="NP1" s="124"/>
      <c r="NQ1" s="124"/>
      <c r="NR1" s="124"/>
      <c r="NS1" s="124"/>
      <c r="NT1" s="124"/>
      <c r="NU1" s="124"/>
      <c r="NV1" s="124"/>
      <c r="NW1" s="124"/>
      <c r="NX1" s="124"/>
      <c r="NY1" s="124"/>
      <c r="NZ1" s="124"/>
      <c r="OA1" s="124"/>
      <c r="OB1" s="124"/>
      <c r="OC1" s="124"/>
      <c r="OD1" s="124"/>
      <c r="OE1" s="124"/>
      <c r="OF1" s="124"/>
      <c r="OG1" s="124"/>
      <c r="OH1" s="124"/>
      <c r="OI1" s="124"/>
      <c r="OJ1" s="124"/>
      <c r="OK1" s="124"/>
      <c r="OL1" s="124"/>
      <c r="OM1" s="124"/>
      <c r="ON1" s="124"/>
      <c r="OO1" s="124"/>
      <c r="OP1" s="124"/>
    </row>
    <row r="2" spans="1:407" s="75" customFormat="1" ht="15" customHeight="1" thickBot="1" x14ac:dyDescent="0.3">
      <c r="A2" s="76" t="s">
        <v>75</v>
      </c>
      <c r="B2" s="77" t="s">
        <v>214</v>
      </c>
      <c r="C2" s="76" t="s">
        <v>216</v>
      </c>
      <c r="D2" s="78" t="s">
        <v>218</v>
      </c>
      <c r="E2" s="78" t="s">
        <v>220</v>
      </c>
      <c r="F2" s="81" t="s">
        <v>222</v>
      </c>
      <c r="G2" s="76">
        <v>2</v>
      </c>
      <c r="H2" s="76">
        <v>4</v>
      </c>
      <c r="I2" s="76">
        <v>6</v>
      </c>
      <c r="J2" s="76">
        <v>8</v>
      </c>
      <c r="K2" s="76">
        <v>10</v>
      </c>
      <c r="L2" s="76">
        <v>12</v>
      </c>
      <c r="M2" s="76">
        <v>14</v>
      </c>
      <c r="N2" s="76">
        <v>16</v>
      </c>
      <c r="O2" s="76">
        <v>18</v>
      </c>
      <c r="P2" s="76">
        <v>20</v>
      </c>
      <c r="Q2" s="76">
        <v>22</v>
      </c>
      <c r="R2" s="76">
        <v>24</v>
      </c>
      <c r="S2" s="76">
        <v>26</v>
      </c>
      <c r="T2" s="76">
        <v>28</v>
      </c>
      <c r="U2" s="76">
        <v>30</v>
      </c>
      <c r="V2" s="76">
        <v>32</v>
      </c>
      <c r="W2" s="76">
        <v>34</v>
      </c>
      <c r="X2" s="76">
        <v>36</v>
      </c>
      <c r="Y2" s="76">
        <v>38</v>
      </c>
      <c r="Z2" s="76">
        <v>40</v>
      </c>
      <c r="AA2" s="76">
        <v>42</v>
      </c>
      <c r="AB2" s="76">
        <v>44</v>
      </c>
      <c r="AC2" s="76">
        <v>46</v>
      </c>
      <c r="AD2" s="76">
        <v>48</v>
      </c>
      <c r="AE2" s="76">
        <v>50</v>
      </c>
      <c r="AF2" s="76">
        <v>52</v>
      </c>
      <c r="AG2" s="76">
        <v>54</v>
      </c>
      <c r="AH2" s="76">
        <v>56</v>
      </c>
      <c r="AI2" s="76">
        <v>58</v>
      </c>
      <c r="AJ2" s="76">
        <v>60</v>
      </c>
      <c r="AK2" s="76">
        <v>62</v>
      </c>
      <c r="AL2" s="76">
        <v>64</v>
      </c>
      <c r="AM2" s="76">
        <v>66</v>
      </c>
      <c r="AN2" s="76">
        <v>68</v>
      </c>
      <c r="AO2" s="76">
        <v>70</v>
      </c>
      <c r="AP2" s="76">
        <v>72</v>
      </c>
      <c r="AQ2" s="76">
        <v>74</v>
      </c>
      <c r="AR2" s="76">
        <v>76</v>
      </c>
      <c r="AS2" s="76">
        <v>78</v>
      </c>
      <c r="AT2" s="76">
        <v>80</v>
      </c>
      <c r="AU2" s="76">
        <v>82</v>
      </c>
      <c r="AV2" s="76">
        <v>84</v>
      </c>
      <c r="AW2" s="76">
        <v>86</v>
      </c>
      <c r="AX2" s="76">
        <v>88</v>
      </c>
      <c r="AY2" s="76">
        <v>90</v>
      </c>
      <c r="AZ2" s="76">
        <v>92</v>
      </c>
      <c r="BA2" s="76">
        <v>94</v>
      </c>
      <c r="BB2" s="76">
        <v>96</v>
      </c>
      <c r="BC2" s="76">
        <v>98</v>
      </c>
      <c r="BD2" s="76">
        <v>100</v>
      </c>
      <c r="BE2" s="76">
        <v>102</v>
      </c>
      <c r="BF2" s="76">
        <v>104</v>
      </c>
      <c r="BG2" s="76">
        <v>106</v>
      </c>
      <c r="BH2" s="76">
        <v>108</v>
      </c>
      <c r="BI2" s="76">
        <v>110</v>
      </c>
      <c r="BJ2" s="76">
        <v>112</v>
      </c>
      <c r="BK2" s="76">
        <v>114</v>
      </c>
      <c r="BL2" s="76">
        <v>116</v>
      </c>
      <c r="BM2" s="76">
        <v>118</v>
      </c>
      <c r="BN2" s="76">
        <v>120</v>
      </c>
      <c r="BO2" s="76">
        <v>122</v>
      </c>
      <c r="BP2" s="76">
        <v>124</v>
      </c>
      <c r="BQ2" s="76">
        <v>126</v>
      </c>
      <c r="BR2" s="76">
        <v>128</v>
      </c>
      <c r="BS2" s="76">
        <v>130</v>
      </c>
      <c r="BT2" s="76">
        <v>132</v>
      </c>
      <c r="BU2" s="76">
        <v>134</v>
      </c>
      <c r="BV2" s="76">
        <v>136</v>
      </c>
      <c r="BW2" s="76">
        <v>138</v>
      </c>
      <c r="BX2" s="76">
        <v>140</v>
      </c>
      <c r="BY2" s="76">
        <v>142</v>
      </c>
      <c r="BZ2" s="76">
        <v>144</v>
      </c>
      <c r="CA2" s="76">
        <v>146</v>
      </c>
      <c r="CB2" s="76">
        <v>148</v>
      </c>
      <c r="CC2" s="76">
        <v>150</v>
      </c>
      <c r="CD2" s="76">
        <v>152</v>
      </c>
      <c r="CE2" s="76">
        <v>154</v>
      </c>
      <c r="CF2" s="76">
        <v>156</v>
      </c>
      <c r="CG2" s="76">
        <v>158</v>
      </c>
      <c r="CH2" s="76">
        <v>160</v>
      </c>
      <c r="CI2" s="76">
        <v>162</v>
      </c>
      <c r="CJ2" s="76">
        <v>164</v>
      </c>
      <c r="CK2" s="76">
        <v>166</v>
      </c>
      <c r="CL2" s="76">
        <v>168</v>
      </c>
      <c r="CM2" s="76">
        <v>170</v>
      </c>
      <c r="CN2" s="76">
        <v>172</v>
      </c>
      <c r="CO2" s="76">
        <v>174</v>
      </c>
      <c r="CP2" s="76">
        <v>176</v>
      </c>
      <c r="CQ2" s="76">
        <v>178</v>
      </c>
      <c r="CR2" s="76">
        <v>180</v>
      </c>
      <c r="CS2" s="76">
        <v>182</v>
      </c>
      <c r="CT2" s="76">
        <v>184</v>
      </c>
      <c r="CU2" s="76">
        <v>186</v>
      </c>
      <c r="CV2" s="76">
        <v>188</v>
      </c>
      <c r="CW2" s="76">
        <v>190</v>
      </c>
      <c r="CX2" s="76">
        <v>192</v>
      </c>
      <c r="CY2" s="76">
        <v>194</v>
      </c>
      <c r="CZ2" s="76">
        <v>196</v>
      </c>
      <c r="DA2" s="76">
        <v>198</v>
      </c>
      <c r="DB2" s="76">
        <v>200</v>
      </c>
      <c r="DC2" s="76">
        <v>202</v>
      </c>
      <c r="DD2" s="76">
        <v>204</v>
      </c>
      <c r="DE2" s="76">
        <v>206</v>
      </c>
      <c r="DF2" s="76">
        <v>208</v>
      </c>
      <c r="DG2" s="76">
        <v>210</v>
      </c>
      <c r="DH2" s="76">
        <v>212</v>
      </c>
      <c r="DI2" s="76">
        <v>214</v>
      </c>
      <c r="DJ2" s="76">
        <v>216</v>
      </c>
      <c r="DK2" s="76">
        <v>218</v>
      </c>
      <c r="DL2" s="76">
        <v>220</v>
      </c>
      <c r="DM2" s="76">
        <v>222</v>
      </c>
      <c r="DN2" s="76">
        <v>224</v>
      </c>
      <c r="DO2" s="76">
        <v>226</v>
      </c>
      <c r="DP2" s="76">
        <v>228</v>
      </c>
      <c r="DQ2" s="76">
        <v>230</v>
      </c>
      <c r="DR2" s="76">
        <v>232</v>
      </c>
      <c r="DS2" s="76">
        <v>234</v>
      </c>
      <c r="DT2" s="76">
        <v>236</v>
      </c>
      <c r="DU2" s="76">
        <v>238</v>
      </c>
      <c r="DV2" s="76">
        <v>240</v>
      </c>
      <c r="DW2" s="76">
        <v>242</v>
      </c>
      <c r="DX2" s="76">
        <v>244</v>
      </c>
      <c r="DY2" s="76">
        <v>246</v>
      </c>
      <c r="DZ2" s="76">
        <v>248</v>
      </c>
      <c r="EA2" s="76">
        <v>250</v>
      </c>
      <c r="EB2" s="76">
        <v>252</v>
      </c>
      <c r="EC2" s="76">
        <v>254</v>
      </c>
      <c r="ED2" s="76">
        <v>256</v>
      </c>
      <c r="EE2" s="76">
        <v>258</v>
      </c>
      <c r="EF2" s="76">
        <v>260</v>
      </c>
      <c r="EG2" s="76">
        <v>262</v>
      </c>
      <c r="EH2" s="76">
        <v>264</v>
      </c>
      <c r="EI2" s="76">
        <v>266</v>
      </c>
      <c r="EJ2" s="76">
        <v>268</v>
      </c>
      <c r="EK2" s="76">
        <v>270</v>
      </c>
      <c r="EL2" s="76">
        <v>272</v>
      </c>
      <c r="EM2" s="76">
        <v>274</v>
      </c>
      <c r="EN2" s="76">
        <v>276</v>
      </c>
      <c r="EO2" s="76">
        <v>278</v>
      </c>
      <c r="EP2" s="76">
        <v>280</v>
      </c>
      <c r="EQ2" s="76">
        <v>282</v>
      </c>
      <c r="ER2" s="76">
        <v>284</v>
      </c>
      <c r="ES2" s="76">
        <v>286</v>
      </c>
      <c r="ET2" s="76">
        <v>288</v>
      </c>
      <c r="EU2" s="76">
        <v>290</v>
      </c>
      <c r="EV2" s="76">
        <v>292</v>
      </c>
      <c r="EW2" s="76">
        <v>294</v>
      </c>
      <c r="EX2" s="76">
        <v>296</v>
      </c>
      <c r="EY2" s="76">
        <v>298</v>
      </c>
      <c r="EZ2" s="76">
        <v>300</v>
      </c>
      <c r="FA2" s="76">
        <v>302</v>
      </c>
      <c r="FB2" s="76">
        <v>304</v>
      </c>
      <c r="FC2" s="76">
        <v>306</v>
      </c>
      <c r="FD2" s="76">
        <v>308</v>
      </c>
      <c r="FE2" s="76">
        <v>310</v>
      </c>
      <c r="FF2" s="76">
        <v>312</v>
      </c>
      <c r="FG2" s="76">
        <v>314</v>
      </c>
      <c r="FH2" s="76">
        <v>316</v>
      </c>
      <c r="FI2" s="76">
        <v>318</v>
      </c>
      <c r="FJ2" s="76">
        <v>320</v>
      </c>
      <c r="FK2" s="76">
        <v>322</v>
      </c>
      <c r="FL2" s="76">
        <v>324</v>
      </c>
      <c r="FM2" s="76">
        <v>326</v>
      </c>
      <c r="FN2" s="76">
        <v>328</v>
      </c>
      <c r="FO2" s="76">
        <v>330</v>
      </c>
      <c r="FP2" s="76">
        <v>332</v>
      </c>
      <c r="FQ2" s="76">
        <v>334</v>
      </c>
      <c r="FR2" s="76">
        <v>336</v>
      </c>
      <c r="FS2" s="76">
        <v>338</v>
      </c>
      <c r="FT2" s="76">
        <v>340</v>
      </c>
      <c r="FU2" s="76">
        <v>342</v>
      </c>
      <c r="FV2" s="76">
        <v>344</v>
      </c>
      <c r="FW2" s="76">
        <v>346</v>
      </c>
      <c r="FX2" s="76">
        <v>348</v>
      </c>
      <c r="FY2" s="76">
        <v>350</v>
      </c>
      <c r="FZ2" s="76">
        <v>352</v>
      </c>
      <c r="GA2" s="76">
        <v>354</v>
      </c>
      <c r="GB2" s="76">
        <v>356</v>
      </c>
      <c r="GC2" s="76">
        <v>358</v>
      </c>
      <c r="GD2" s="76">
        <v>360</v>
      </c>
      <c r="GE2" s="76">
        <v>362</v>
      </c>
      <c r="GF2" s="76">
        <v>364</v>
      </c>
      <c r="GG2" s="76">
        <v>366</v>
      </c>
      <c r="GH2" s="76">
        <v>368</v>
      </c>
      <c r="GI2" s="76">
        <v>370</v>
      </c>
      <c r="GJ2" s="76">
        <v>372</v>
      </c>
      <c r="GK2" s="76">
        <v>374</v>
      </c>
      <c r="GL2" s="76">
        <v>376</v>
      </c>
      <c r="GM2" s="76">
        <v>378</v>
      </c>
      <c r="GN2" s="76">
        <v>380</v>
      </c>
      <c r="GO2" s="76">
        <v>382</v>
      </c>
      <c r="GP2" s="76">
        <v>384</v>
      </c>
      <c r="GQ2" s="76">
        <v>386</v>
      </c>
      <c r="GR2" s="76">
        <v>388</v>
      </c>
      <c r="GS2" s="76">
        <v>390</v>
      </c>
      <c r="GT2" s="76">
        <v>392</v>
      </c>
      <c r="GU2" s="76">
        <v>394</v>
      </c>
      <c r="GV2" s="76">
        <v>396</v>
      </c>
      <c r="GW2" s="76">
        <v>398</v>
      </c>
      <c r="GX2" s="76">
        <v>400</v>
      </c>
      <c r="GY2" s="76">
        <v>402</v>
      </c>
      <c r="GZ2" s="76">
        <v>404</v>
      </c>
      <c r="HA2" s="76">
        <v>406</v>
      </c>
      <c r="HB2" s="76">
        <v>408</v>
      </c>
      <c r="HC2" s="76">
        <v>410</v>
      </c>
      <c r="HD2" s="76">
        <v>412</v>
      </c>
      <c r="HE2" s="76">
        <v>414</v>
      </c>
      <c r="HF2" s="76">
        <v>416</v>
      </c>
      <c r="HG2" s="76">
        <v>418</v>
      </c>
      <c r="HH2" s="76">
        <v>420</v>
      </c>
      <c r="HI2" s="76">
        <v>422</v>
      </c>
      <c r="HJ2" s="76">
        <v>424</v>
      </c>
      <c r="HK2" s="76">
        <v>426</v>
      </c>
      <c r="HL2" s="76">
        <v>428</v>
      </c>
      <c r="HM2" s="76">
        <v>430</v>
      </c>
      <c r="HN2" s="76">
        <v>432</v>
      </c>
      <c r="HO2" s="76">
        <v>434</v>
      </c>
      <c r="HP2" s="76">
        <v>436</v>
      </c>
      <c r="HQ2" s="76">
        <v>438</v>
      </c>
      <c r="HR2" s="76">
        <v>440</v>
      </c>
      <c r="HS2" s="76">
        <v>442</v>
      </c>
      <c r="HT2" s="76">
        <v>444</v>
      </c>
      <c r="HU2" s="76">
        <v>446</v>
      </c>
      <c r="HV2" s="76">
        <v>448</v>
      </c>
      <c r="HW2" s="76">
        <v>450</v>
      </c>
      <c r="HX2" s="76">
        <v>452</v>
      </c>
      <c r="HY2" s="76">
        <v>454</v>
      </c>
      <c r="HZ2" s="76">
        <v>456</v>
      </c>
      <c r="IA2" s="76">
        <v>458</v>
      </c>
      <c r="IB2" s="76">
        <v>460</v>
      </c>
      <c r="IC2" s="76">
        <v>462</v>
      </c>
      <c r="ID2" s="76">
        <v>464</v>
      </c>
      <c r="IE2" s="76">
        <v>466</v>
      </c>
      <c r="IF2" s="76">
        <v>468</v>
      </c>
      <c r="IG2" s="76">
        <v>470</v>
      </c>
      <c r="IH2" s="76">
        <v>472</v>
      </c>
      <c r="II2" s="76">
        <v>474</v>
      </c>
      <c r="IJ2" s="76">
        <v>476</v>
      </c>
      <c r="IK2" s="76">
        <v>478</v>
      </c>
      <c r="IL2" s="76">
        <v>480</v>
      </c>
      <c r="IM2" s="76">
        <v>482</v>
      </c>
      <c r="IN2" s="76">
        <v>484</v>
      </c>
      <c r="IO2" s="76">
        <v>486</v>
      </c>
      <c r="IP2" s="76">
        <v>488</v>
      </c>
      <c r="IQ2" s="76">
        <v>490</v>
      </c>
      <c r="IR2" s="76">
        <v>492</v>
      </c>
      <c r="IS2" s="76">
        <v>494</v>
      </c>
      <c r="IT2" s="76">
        <v>496</v>
      </c>
      <c r="IU2" s="76">
        <v>498</v>
      </c>
      <c r="IV2" s="76">
        <v>500</v>
      </c>
      <c r="IW2" s="76">
        <v>502</v>
      </c>
      <c r="IX2" s="76">
        <v>504</v>
      </c>
      <c r="IY2" s="76">
        <v>506</v>
      </c>
      <c r="IZ2" s="76">
        <v>508</v>
      </c>
      <c r="JA2" s="76">
        <v>510</v>
      </c>
      <c r="JB2" s="76">
        <v>512</v>
      </c>
      <c r="JC2" s="76">
        <v>514</v>
      </c>
      <c r="JD2" s="76">
        <v>516</v>
      </c>
      <c r="JE2" s="76">
        <v>518</v>
      </c>
      <c r="JF2" s="76">
        <v>520</v>
      </c>
      <c r="JG2" s="76">
        <v>522</v>
      </c>
      <c r="JH2" s="76">
        <v>524</v>
      </c>
      <c r="JI2" s="76">
        <v>526</v>
      </c>
      <c r="JJ2" s="76">
        <v>528</v>
      </c>
      <c r="JK2" s="76">
        <v>530</v>
      </c>
      <c r="JL2" s="76">
        <v>532</v>
      </c>
      <c r="JM2" s="76">
        <v>534</v>
      </c>
      <c r="JN2" s="76">
        <v>536</v>
      </c>
      <c r="JO2" s="76">
        <v>538</v>
      </c>
      <c r="JP2" s="76">
        <v>540</v>
      </c>
      <c r="JQ2" s="76">
        <v>542</v>
      </c>
      <c r="JR2" s="76">
        <v>544</v>
      </c>
      <c r="JS2" s="76">
        <v>546</v>
      </c>
      <c r="JT2" s="76">
        <v>548</v>
      </c>
      <c r="JU2" s="76">
        <v>550</v>
      </c>
      <c r="JV2" s="76">
        <v>552</v>
      </c>
      <c r="JW2" s="76">
        <v>554</v>
      </c>
      <c r="JX2" s="76">
        <v>556</v>
      </c>
      <c r="JY2" s="76">
        <v>558</v>
      </c>
      <c r="JZ2" s="76">
        <v>560</v>
      </c>
      <c r="KA2" s="76">
        <v>562</v>
      </c>
      <c r="KB2" s="76">
        <v>564</v>
      </c>
      <c r="KC2" s="76">
        <v>566</v>
      </c>
      <c r="KD2" s="76">
        <v>568</v>
      </c>
      <c r="KE2" s="76">
        <v>570</v>
      </c>
      <c r="KF2" s="76">
        <v>572</v>
      </c>
      <c r="KG2" s="76">
        <v>574</v>
      </c>
      <c r="KH2" s="76">
        <v>576</v>
      </c>
      <c r="KI2" s="76">
        <v>578</v>
      </c>
      <c r="KJ2" s="76">
        <v>580</v>
      </c>
      <c r="KK2" s="76">
        <v>582</v>
      </c>
      <c r="KL2" s="76">
        <v>584</v>
      </c>
      <c r="KM2" s="76">
        <v>586</v>
      </c>
      <c r="KN2" s="76">
        <v>588</v>
      </c>
      <c r="KO2" s="76">
        <v>590</v>
      </c>
      <c r="KP2" s="76">
        <v>592</v>
      </c>
      <c r="KQ2" s="76">
        <v>594</v>
      </c>
      <c r="KR2" s="76">
        <v>596</v>
      </c>
      <c r="KS2" s="76">
        <v>598</v>
      </c>
      <c r="KT2" s="76">
        <v>600</v>
      </c>
      <c r="KU2" s="76">
        <v>602</v>
      </c>
      <c r="KV2" s="76">
        <v>604</v>
      </c>
      <c r="KW2" s="76">
        <v>606</v>
      </c>
      <c r="KX2" s="76">
        <v>608</v>
      </c>
      <c r="KY2" s="76">
        <v>610</v>
      </c>
      <c r="KZ2" s="76">
        <v>612</v>
      </c>
      <c r="LA2" s="76">
        <v>614</v>
      </c>
      <c r="LB2" s="76">
        <v>616</v>
      </c>
      <c r="LC2" s="76">
        <v>618</v>
      </c>
      <c r="LD2" s="76">
        <v>620</v>
      </c>
      <c r="LE2" s="76">
        <v>622</v>
      </c>
      <c r="LF2" s="76">
        <v>624</v>
      </c>
      <c r="LG2" s="76">
        <v>626</v>
      </c>
      <c r="LH2" s="76">
        <v>628</v>
      </c>
      <c r="LI2" s="76">
        <v>630</v>
      </c>
      <c r="LJ2" s="76">
        <v>632</v>
      </c>
      <c r="LK2" s="76">
        <v>634</v>
      </c>
      <c r="LL2" s="76">
        <v>636</v>
      </c>
      <c r="LM2" s="76">
        <v>638</v>
      </c>
      <c r="LN2" s="76">
        <v>640</v>
      </c>
      <c r="LO2" s="76">
        <v>642</v>
      </c>
      <c r="LP2" s="76">
        <v>644</v>
      </c>
      <c r="LQ2" s="76">
        <v>646</v>
      </c>
      <c r="LR2" s="76">
        <v>648</v>
      </c>
      <c r="LS2" s="76">
        <v>650</v>
      </c>
      <c r="LT2" s="76">
        <v>652</v>
      </c>
      <c r="LU2" s="76">
        <v>654</v>
      </c>
      <c r="LV2" s="76">
        <v>656</v>
      </c>
      <c r="LW2" s="76">
        <v>658</v>
      </c>
      <c r="LX2" s="76">
        <v>660</v>
      </c>
      <c r="LY2" s="76">
        <v>662</v>
      </c>
      <c r="LZ2" s="76">
        <v>664</v>
      </c>
      <c r="MA2" s="76">
        <v>666</v>
      </c>
      <c r="MB2" s="76">
        <v>668</v>
      </c>
      <c r="MC2" s="76">
        <v>670</v>
      </c>
      <c r="MD2" s="76">
        <v>672</v>
      </c>
      <c r="ME2" s="76">
        <v>674</v>
      </c>
      <c r="MF2" s="76">
        <v>676</v>
      </c>
      <c r="MG2" s="76">
        <v>678</v>
      </c>
      <c r="MH2" s="76">
        <v>680</v>
      </c>
      <c r="MI2" s="76">
        <v>682</v>
      </c>
      <c r="MJ2" s="76">
        <v>684</v>
      </c>
      <c r="MK2" s="76">
        <v>686</v>
      </c>
      <c r="ML2" s="76">
        <v>688</v>
      </c>
      <c r="MM2" s="76">
        <v>690</v>
      </c>
      <c r="MN2" s="76">
        <v>692</v>
      </c>
      <c r="MO2" s="76">
        <v>694</v>
      </c>
      <c r="MP2" s="76">
        <v>696</v>
      </c>
      <c r="MQ2" s="76">
        <v>698</v>
      </c>
      <c r="MR2" s="76">
        <v>700</v>
      </c>
      <c r="MS2" s="76">
        <v>702</v>
      </c>
      <c r="MT2" s="76">
        <v>704</v>
      </c>
      <c r="MU2" s="76">
        <v>706</v>
      </c>
      <c r="MV2" s="76">
        <v>708</v>
      </c>
      <c r="MW2" s="76">
        <v>710</v>
      </c>
      <c r="MX2" s="76">
        <v>712</v>
      </c>
      <c r="MY2" s="76">
        <v>714</v>
      </c>
      <c r="MZ2" s="76">
        <v>716</v>
      </c>
      <c r="NA2" s="76">
        <v>718</v>
      </c>
      <c r="NB2" s="76">
        <v>720</v>
      </c>
      <c r="NC2" s="76">
        <v>722</v>
      </c>
      <c r="ND2" s="76">
        <v>724</v>
      </c>
      <c r="NE2" s="76">
        <v>726</v>
      </c>
      <c r="NF2" s="76">
        <v>728</v>
      </c>
      <c r="NG2" s="76">
        <v>730</v>
      </c>
      <c r="NH2" s="76">
        <v>732</v>
      </c>
      <c r="NI2" s="76">
        <v>734</v>
      </c>
      <c r="NJ2" s="76">
        <v>736</v>
      </c>
      <c r="NK2" s="76">
        <v>738</v>
      </c>
      <c r="NL2" s="76">
        <v>740</v>
      </c>
      <c r="NM2" s="76">
        <v>742</v>
      </c>
      <c r="NN2" s="76">
        <v>744</v>
      </c>
      <c r="NO2" s="76">
        <v>746</v>
      </c>
      <c r="NP2" s="76">
        <v>748</v>
      </c>
      <c r="NQ2" s="76">
        <v>750</v>
      </c>
      <c r="NR2" s="76">
        <v>752</v>
      </c>
      <c r="NS2" s="76">
        <v>754</v>
      </c>
      <c r="NT2" s="76">
        <v>756</v>
      </c>
      <c r="NU2" s="76">
        <v>758</v>
      </c>
      <c r="NV2" s="76">
        <v>760</v>
      </c>
      <c r="NW2" s="76">
        <v>762</v>
      </c>
      <c r="NX2" s="76">
        <v>764</v>
      </c>
      <c r="NY2" s="76">
        <v>766</v>
      </c>
      <c r="NZ2" s="76">
        <v>768</v>
      </c>
      <c r="OA2" s="76">
        <v>770</v>
      </c>
      <c r="OB2" s="76">
        <v>772</v>
      </c>
      <c r="OC2" s="76">
        <v>774</v>
      </c>
      <c r="OD2" s="76">
        <v>776</v>
      </c>
      <c r="OE2" s="76">
        <v>778</v>
      </c>
      <c r="OF2" s="76">
        <v>780</v>
      </c>
      <c r="OG2" s="76">
        <v>782</v>
      </c>
      <c r="OH2" s="76">
        <v>784</v>
      </c>
      <c r="OI2" s="76">
        <v>786</v>
      </c>
      <c r="OJ2" s="76">
        <v>788</v>
      </c>
      <c r="OK2" s="76">
        <v>790</v>
      </c>
      <c r="OL2" s="76">
        <v>792</v>
      </c>
      <c r="OM2" s="76">
        <v>794</v>
      </c>
      <c r="ON2" s="76">
        <v>796</v>
      </c>
      <c r="OO2" s="76">
        <v>798</v>
      </c>
      <c r="OP2" s="76">
        <v>800</v>
      </c>
      <c r="OQ2" s="76"/>
    </row>
    <row r="3" spans="1:407" ht="15.75" thickTop="1" x14ac:dyDescent="0.25">
      <c r="A3" t="str">
        <f>IF(F3="","",CONCATENATE(B3,"-",C3,"-",D3,"-",E3,"-",F3))</f>
        <v>FixedWing-FINE-3-20-Any</v>
      </c>
      <c r="B3" t="s">
        <v>195</v>
      </c>
      <c r="C3" s="17" t="s">
        <v>41</v>
      </c>
      <c r="D3" s="18">
        <v>3</v>
      </c>
      <c r="E3" s="17">
        <v>20</v>
      </c>
      <c r="F3" s="82" t="s">
        <v>187</v>
      </c>
      <c r="G3" s="15">
        <v>0.51669940000000003</v>
      </c>
      <c r="H3" s="15">
        <v>0.44162170000000001</v>
      </c>
      <c r="I3" s="15">
        <v>0.38365749999999998</v>
      </c>
      <c r="J3" s="15">
        <v>0.3395917</v>
      </c>
      <c r="K3" s="15">
        <v>0.31070300000000001</v>
      </c>
      <c r="L3" s="15">
        <v>0.29276449999999998</v>
      </c>
      <c r="M3" s="15">
        <v>0.27655289999999999</v>
      </c>
      <c r="N3" s="15">
        <v>0.2602949</v>
      </c>
      <c r="O3" s="15">
        <v>0.24601529999999999</v>
      </c>
      <c r="P3" s="15">
        <v>0.2340739</v>
      </c>
      <c r="Q3" s="15">
        <v>0.22475120000000001</v>
      </c>
      <c r="R3" s="15">
        <v>0.2171054</v>
      </c>
      <c r="S3" s="15">
        <v>0.2104462</v>
      </c>
      <c r="T3" s="15">
        <v>0.2033045</v>
      </c>
      <c r="U3" s="15">
        <v>0.1959166</v>
      </c>
      <c r="V3" s="15">
        <v>0.1891417</v>
      </c>
      <c r="W3" s="15">
        <v>0.18238080000000001</v>
      </c>
      <c r="X3" s="15">
        <v>0.17511789999999999</v>
      </c>
      <c r="Y3" s="15">
        <v>0.16823689999999999</v>
      </c>
      <c r="Z3" s="15">
        <v>0.16218179999999999</v>
      </c>
      <c r="AA3" s="15">
        <v>0.15659819999999999</v>
      </c>
      <c r="AB3" s="15">
        <v>0.15123819999999999</v>
      </c>
      <c r="AC3" s="15">
        <v>0.1460409</v>
      </c>
      <c r="AD3" s="15">
        <v>0.14108119999999999</v>
      </c>
      <c r="AE3" s="15">
        <v>0.13641990000000001</v>
      </c>
      <c r="AF3" s="15">
        <v>0.1320481</v>
      </c>
      <c r="AG3" s="15">
        <v>0.12788040000000001</v>
      </c>
      <c r="AH3" s="15">
        <v>0.1236951</v>
      </c>
      <c r="AI3" s="15">
        <v>0.1194168</v>
      </c>
      <c r="AJ3" s="15">
        <v>0.1152149</v>
      </c>
      <c r="AK3" s="15">
        <v>0.1113051</v>
      </c>
      <c r="AL3" s="15">
        <v>0.1077458</v>
      </c>
      <c r="AM3" s="15">
        <v>0.10445749999999999</v>
      </c>
      <c r="AN3" s="15">
        <v>0.1013558</v>
      </c>
      <c r="AO3" s="19">
        <v>9.8516839999999994E-2</v>
      </c>
      <c r="AP3" s="19">
        <v>9.5955180000000001E-2</v>
      </c>
      <c r="AQ3" s="19">
        <v>9.3555150000000004E-2</v>
      </c>
      <c r="AR3" s="19">
        <v>9.1071250000000006E-2</v>
      </c>
      <c r="AS3" s="19">
        <v>8.8472220000000004E-2</v>
      </c>
      <c r="AT3" s="19">
        <v>8.5923449999999998E-2</v>
      </c>
      <c r="AU3" s="19">
        <v>8.3558160000000006E-2</v>
      </c>
      <c r="AV3" s="19">
        <v>8.1354830000000003E-2</v>
      </c>
      <c r="AW3" s="19">
        <v>7.9296309999999995E-2</v>
      </c>
      <c r="AX3" s="19">
        <v>7.7315990000000001E-2</v>
      </c>
      <c r="AY3" s="19">
        <v>7.5441240000000007E-2</v>
      </c>
      <c r="AZ3" s="19">
        <v>7.3651679999999997E-2</v>
      </c>
      <c r="BA3" s="19">
        <v>7.1930140000000004E-2</v>
      </c>
      <c r="BB3" s="19">
        <v>7.0262809999999995E-2</v>
      </c>
      <c r="BC3" s="19">
        <v>6.8661890000000003E-2</v>
      </c>
      <c r="BD3" s="15">
        <v>6.7125199999999996E-2</v>
      </c>
      <c r="BE3" s="19">
        <v>6.5678039999999993E-2</v>
      </c>
      <c r="BF3" s="19">
        <v>6.4321610000000001E-2</v>
      </c>
      <c r="BG3" s="19">
        <v>6.3045829999999997E-2</v>
      </c>
      <c r="BH3" s="15">
        <v>6.1774099999999998E-2</v>
      </c>
      <c r="BI3" s="15">
        <v>6.0540700000000003E-2</v>
      </c>
      <c r="BJ3" s="19">
        <v>5.9351729999999998E-2</v>
      </c>
      <c r="BK3" s="15">
        <v>5.82202E-2</v>
      </c>
      <c r="BL3" s="19">
        <v>5.7135320000000003E-2</v>
      </c>
      <c r="BM3" s="19">
        <v>5.6077540000000002E-2</v>
      </c>
      <c r="BN3" s="19">
        <v>5.5038150000000001E-2</v>
      </c>
      <c r="BO3" s="19">
        <v>5.4036689999999998E-2</v>
      </c>
      <c r="BP3" s="19">
        <v>5.309179E-2</v>
      </c>
      <c r="BQ3" s="15">
        <v>5.2202999999999999E-2</v>
      </c>
      <c r="BR3" s="19">
        <v>5.1310679999999997E-2</v>
      </c>
      <c r="BS3" s="19">
        <v>5.041818E-2</v>
      </c>
      <c r="BT3" s="19">
        <v>4.953801E-2</v>
      </c>
      <c r="BU3" s="19">
        <v>4.8775730000000003E-2</v>
      </c>
      <c r="BV3" s="19">
        <v>4.8087810000000002E-2</v>
      </c>
      <c r="BW3" s="19">
        <v>4.7452920000000003E-2</v>
      </c>
      <c r="BX3" s="15">
        <v>4.6857799999999998E-2</v>
      </c>
      <c r="BY3" s="19">
        <v>4.6285149999999997E-2</v>
      </c>
      <c r="BZ3" s="19">
        <v>4.5735959999999999E-2</v>
      </c>
      <c r="CA3" s="19">
        <v>4.5201720000000001E-2</v>
      </c>
      <c r="CB3" s="15">
        <v>4.4671700000000002E-2</v>
      </c>
      <c r="CC3" s="19">
        <v>4.4144570000000001E-2</v>
      </c>
      <c r="CD3" s="19">
        <v>4.3619489999999997E-2</v>
      </c>
      <c r="CE3" s="19">
        <v>4.3103889999999999E-2</v>
      </c>
      <c r="CF3" s="19">
        <v>4.260195E-2</v>
      </c>
      <c r="CG3" s="19">
        <v>4.211471E-2</v>
      </c>
      <c r="CH3" s="19">
        <v>4.1648409999999997E-2</v>
      </c>
      <c r="CI3" s="15">
        <v>4.1198499999999999E-2</v>
      </c>
      <c r="CJ3" s="19">
        <v>4.0760560000000001E-2</v>
      </c>
      <c r="CK3" s="19">
        <v>4.0306259999999997E-2</v>
      </c>
      <c r="CL3" s="19">
        <v>3.9866749999999999E-2</v>
      </c>
      <c r="CM3" s="19">
        <v>3.9439950000000001E-2</v>
      </c>
      <c r="CN3" s="19">
        <v>3.9024110000000001E-2</v>
      </c>
      <c r="CO3" s="19">
        <v>3.8617989999999998E-2</v>
      </c>
      <c r="CP3" s="19">
        <v>3.8220980000000002E-2</v>
      </c>
      <c r="CQ3" s="19">
        <v>3.7832409999999997E-2</v>
      </c>
      <c r="CR3" s="19">
        <v>3.7452050000000001E-2</v>
      </c>
      <c r="CS3" s="19">
        <v>3.7080090000000003E-2</v>
      </c>
      <c r="CT3" s="19">
        <v>3.671692E-2</v>
      </c>
      <c r="CU3" s="15">
        <v>3.6362699999999998E-2</v>
      </c>
      <c r="CV3" s="19">
        <v>3.6017470000000003E-2</v>
      </c>
      <c r="CW3" s="19">
        <v>3.5680959999999998E-2</v>
      </c>
      <c r="CX3" s="19">
        <v>3.5352979999999999E-2</v>
      </c>
      <c r="CY3" s="15">
        <v>3.5032599999999997E-2</v>
      </c>
      <c r="CZ3" s="19">
        <v>3.4719060000000003E-2</v>
      </c>
      <c r="DA3" s="19">
        <v>3.4411860000000002E-2</v>
      </c>
      <c r="DB3" s="19">
        <v>3.4110759999999997E-2</v>
      </c>
      <c r="DC3" s="19">
        <v>3.381547E-2</v>
      </c>
      <c r="DD3" s="19">
        <v>3.3525590000000001E-2</v>
      </c>
      <c r="DE3" s="19">
        <v>3.3240680000000002E-2</v>
      </c>
      <c r="DF3" s="19">
        <v>3.2960389999999999E-2</v>
      </c>
      <c r="DG3" s="19">
        <v>3.2684629999999999E-2</v>
      </c>
      <c r="DH3" s="15">
        <v>3.24138E-2</v>
      </c>
      <c r="DI3" s="19">
        <v>3.2147820000000001E-2</v>
      </c>
      <c r="DJ3" s="19">
        <v>3.1886940000000003E-2</v>
      </c>
      <c r="DK3" s="19">
        <v>3.1631619999999999E-2</v>
      </c>
      <c r="DL3" s="19">
        <v>3.1382319999999998E-2</v>
      </c>
      <c r="DM3" s="19">
        <v>3.1139179999999999E-2</v>
      </c>
      <c r="DN3" s="19">
        <v>3.090207E-2</v>
      </c>
      <c r="DO3" s="19">
        <v>3.0670570000000001E-2</v>
      </c>
      <c r="DP3" s="19">
        <v>3.0443979999999999E-2</v>
      </c>
      <c r="DQ3" s="19">
        <v>3.022159E-2</v>
      </c>
      <c r="DR3" s="19">
        <v>3.0003080000000001E-2</v>
      </c>
      <c r="DS3" s="19">
        <v>2.9788180000000001E-2</v>
      </c>
      <c r="DT3" s="19">
        <v>2.9576970000000001E-2</v>
      </c>
      <c r="DU3" s="19">
        <v>2.9369679999999999E-2</v>
      </c>
      <c r="DV3" s="19">
        <v>2.9166339999999999E-2</v>
      </c>
      <c r="DW3" s="19">
        <v>2.8966849999999999E-2</v>
      </c>
      <c r="DX3" s="15">
        <v>2.8771000000000001E-2</v>
      </c>
      <c r="DY3" s="19">
        <v>2.8578470000000002E-2</v>
      </c>
      <c r="DZ3" s="15">
        <v>2.83891E-2</v>
      </c>
      <c r="EA3" s="19">
        <v>2.8202640000000001E-2</v>
      </c>
      <c r="EB3" s="19">
        <v>2.8019079999999998E-2</v>
      </c>
      <c r="EC3" s="19">
        <v>2.7838410000000001E-2</v>
      </c>
      <c r="ED3" s="15">
        <v>2.76607E-2</v>
      </c>
      <c r="EE3" s="19">
        <v>2.7485869999999999E-2</v>
      </c>
      <c r="EF3" s="19">
        <v>2.7313779999999999E-2</v>
      </c>
      <c r="EG3" s="19">
        <v>2.7144120000000001E-2</v>
      </c>
      <c r="EH3" s="19">
        <v>2.6976529999999999E-2</v>
      </c>
      <c r="EI3" s="19">
        <v>2.6810549999999999E-2</v>
      </c>
      <c r="EJ3" s="19">
        <v>2.664625E-2</v>
      </c>
      <c r="EK3" s="19">
        <v>2.6483650000000001E-2</v>
      </c>
      <c r="EL3" s="19">
        <v>2.6322959999999999E-2</v>
      </c>
      <c r="EM3" s="19">
        <v>2.6164469999999999E-2</v>
      </c>
      <c r="EN3" s="19">
        <v>2.6008440000000001E-2</v>
      </c>
      <c r="EO3" s="15">
        <v>2.5855E-2</v>
      </c>
      <c r="EP3" s="19">
        <v>2.570422E-2</v>
      </c>
      <c r="EQ3" s="19">
        <v>2.5555959999999999E-2</v>
      </c>
      <c r="ER3" s="19">
        <v>2.540999E-2</v>
      </c>
      <c r="ES3" s="19">
        <v>2.5265960000000001E-2</v>
      </c>
      <c r="ET3" s="15">
        <v>2.5123900000000001E-2</v>
      </c>
      <c r="EU3" s="19">
        <v>2.4983990000000001E-2</v>
      </c>
      <c r="EV3" s="19">
        <v>2.4846489999999999E-2</v>
      </c>
      <c r="EW3" s="19">
        <v>2.4711629999999998E-2</v>
      </c>
      <c r="EX3" s="19">
        <v>2.457966E-2</v>
      </c>
      <c r="EY3" s="19">
        <v>2.4450610000000001E-2</v>
      </c>
      <c r="EZ3" s="19">
        <v>2.4324370000000001E-2</v>
      </c>
      <c r="FA3" s="19">
        <v>2.4200820000000001E-2</v>
      </c>
      <c r="FB3" s="19">
        <v>2.4079779999999999E-2</v>
      </c>
      <c r="FC3" s="19">
        <v>2.3960970000000002E-2</v>
      </c>
      <c r="FD3" s="19">
        <v>2.3844420000000002E-2</v>
      </c>
      <c r="FE3" s="19">
        <v>2.3730169999999998E-2</v>
      </c>
      <c r="FF3" s="19">
        <v>2.361827E-2</v>
      </c>
      <c r="FG3" s="19">
        <v>2.3508580000000001E-2</v>
      </c>
      <c r="FH3" s="15">
        <v>2.3401100000000001E-2</v>
      </c>
      <c r="FI3" s="19">
        <v>2.3295719999999999E-2</v>
      </c>
      <c r="FJ3" s="19">
        <v>2.319239E-2</v>
      </c>
      <c r="FK3" s="19">
        <v>2.309104E-2</v>
      </c>
      <c r="FL3" s="19">
        <v>2.299178E-2</v>
      </c>
      <c r="FM3" s="19">
        <v>2.289455E-2</v>
      </c>
      <c r="FN3" s="19">
        <v>2.279952E-2</v>
      </c>
      <c r="FO3" s="19">
        <v>2.2706790000000001E-2</v>
      </c>
      <c r="FP3" s="19">
        <v>2.261647E-2</v>
      </c>
      <c r="FQ3" s="19">
        <v>2.2528369999999999E-2</v>
      </c>
      <c r="FR3" s="19">
        <v>2.244237E-2</v>
      </c>
      <c r="FS3" s="19">
        <v>2.2358280000000001E-2</v>
      </c>
      <c r="FT3" s="19">
        <v>2.2275920000000001E-2</v>
      </c>
      <c r="FU3" s="15">
        <v>2.2195200000000002E-2</v>
      </c>
      <c r="FV3" s="19">
        <v>2.2116210000000001E-2</v>
      </c>
      <c r="FW3" s="19">
        <v>2.2039030000000001E-2</v>
      </c>
      <c r="FX3" s="19">
        <v>2.196383E-2</v>
      </c>
      <c r="FY3" s="19">
        <v>2.1890779999999999E-2</v>
      </c>
      <c r="FZ3" s="15">
        <v>2.1819999999999999E-2</v>
      </c>
      <c r="GA3" s="19">
        <v>2.1751329999999999E-2</v>
      </c>
      <c r="GB3" s="19">
        <v>2.1684510000000001E-2</v>
      </c>
      <c r="GC3" s="19">
        <v>2.161923E-2</v>
      </c>
      <c r="GD3" s="19">
        <v>2.1555210000000002E-2</v>
      </c>
      <c r="GE3" s="19">
        <v>2.149216E-2</v>
      </c>
      <c r="GF3" s="19">
        <v>2.143014E-2</v>
      </c>
      <c r="GG3" s="19">
        <v>2.1369180000000002E-2</v>
      </c>
      <c r="GH3" s="19">
        <v>2.1309410000000001E-2</v>
      </c>
      <c r="GI3" s="19">
        <v>2.1251019999999999E-2</v>
      </c>
      <c r="GJ3" s="19">
        <v>2.1194259999999999E-2</v>
      </c>
      <c r="GK3" s="19">
        <v>2.1139129999999999E-2</v>
      </c>
      <c r="GL3" s="19">
        <v>2.1085590000000001E-2</v>
      </c>
      <c r="GM3" s="19">
        <v>2.103344E-2</v>
      </c>
      <c r="GN3" s="19">
        <v>2.0982529999999999E-2</v>
      </c>
      <c r="GO3" s="19">
        <v>2.0932630000000001E-2</v>
      </c>
      <c r="GP3" s="19">
        <v>2.0883769999999999E-2</v>
      </c>
      <c r="GQ3" s="19">
        <v>2.0835860000000001E-2</v>
      </c>
      <c r="GR3" s="19">
        <v>2.0788939999999999E-2</v>
      </c>
      <c r="GS3" s="19">
        <v>2.0743069999999999E-2</v>
      </c>
      <c r="GT3" s="19">
        <v>2.0698339999999999E-2</v>
      </c>
      <c r="GU3" s="15">
        <v>2.0654700000000002E-2</v>
      </c>
      <c r="GV3" s="19">
        <v>2.061207E-2</v>
      </c>
      <c r="GW3" s="19">
        <v>2.057028E-2</v>
      </c>
      <c r="GX3" s="15">
        <v>2.0529200000000001E-2</v>
      </c>
      <c r="GY3" s="19">
        <v>2.0488679999999999E-2</v>
      </c>
      <c r="GZ3" s="19">
        <v>2.0448750000000002E-2</v>
      </c>
      <c r="HA3" s="19">
        <v>2.0409389999999999E-2</v>
      </c>
      <c r="HB3" s="19">
        <v>2.0370610000000001E-2</v>
      </c>
      <c r="HC3" s="19">
        <v>2.0332389999999999E-2</v>
      </c>
      <c r="HD3" s="19">
        <v>2.0294739999999999E-2</v>
      </c>
      <c r="HE3" s="15">
        <v>2.0257600000000001E-2</v>
      </c>
      <c r="HF3" s="19">
        <v>2.0220869999999998E-2</v>
      </c>
      <c r="HG3" s="19">
        <v>2.0184440000000001E-2</v>
      </c>
      <c r="HH3" s="19">
        <v>2.014819E-2</v>
      </c>
      <c r="HI3" s="19">
        <v>2.0112089999999999E-2</v>
      </c>
      <c r="HJ3" s="19">
        <v>2.0076239999999999E-2</v>
      </c>
      <c r="HK3" s="19">
        <v>2.0040680000000002E-2</v>
      </c>
      <c r="HL3" s="19">
        <v>2.0005479999999999E-2</v>
      </c>
      <c r="HM3" s="19">
        <v>1.9970669999999999E-2</v>
      </c>
      <c r="HN3" s="19">
        <v>1.9936249999999999E-2</v>
      </c>
      <c r="HO3" s="19">
        <v>1.990219E-2</v>
      </c>
      <c r="HP3" s="19">
        <v>1.9868380000000001E-2</v>
      </c>
      <c r="HQ3" s="19">
        <v>1.9834669999999999E-2</v>
      </c>
      <c r="HR3" s="19">
        <v>1.9800910000000001E-2</v>
      </c>
      <c r="HS3" s="15">
        <v>1.9767E-2</v>
      </c>
      <c r="HT3" s="19">
        <v>1.9733009999999999E-2</v>
      </c>
      <c r="HU3" s="19">
        <v>1.969897E-2</v>
      </c>
      <c r="HV3" s="19">
        <v>1.966501E-2</v>
      </c>
      <c r="HW3" s="19">
        <v>1.963119E-2</v>
      </c>
      <c r="HX3" s="19">
        <v>1.9597630000000001E-2</v>
      </c>
      <c r="HY3" s="19">
        <v>1.956432E-2</v>
      </c>
      <c r="HZ3" s="19">
        <v>1.953121E-2</v>
      </c>
      <c r="IA3" s="19">
        <v>1.9498189999999999E-2</v>
      </c>
      <c r="IB3" s="19">
        <v>1.9465159999999999E-2</v>
      </c>
      <c r="IC3" s="15">
        <v>1.9432000000000001E-2</v>
      </c>
      <c r="ID3" s="19">
        <v>1.9398780000000001E-2</v>
      </c>
      <c r="IE3" s="19">
        <v>1.9365529999999999E-2</v>
      </c>
      <c r="IF3" s="19">
        <v>1.933236E-2</v>
      </c>
      <c r="IG3" s="19">
        <v>1.9299319999999998E-2</v>
      </c>
      <c r="IH3" s="19">
        <v>1.9266490000000001E-2</v>
      </c>
      <c r="II3" s="19">
        <v>1.9233879999999998E-2</v>
      </c>
      <c r="IJ3" s="19">
        <v>1.920146E-2</v>
      </c>
      <c r="IK3" s="19">
        <v>1.916913E-2</v>
      </c>
      <c r="IL3" s="19">
        <v>1.9136790000000001E-2</v>
      </c>
      <c r="IM3" s="19">
        <v>1.9104360000000001E-2</v>
      </c>
      <c r="IN3" s="19">
        <v>1.9071850000000001E-2</v>
      </c>
      <c r="IO3" s="19">
        <v>1.9039259999999999E-2</v>
      </c>
      <c r="IP3" s="19">
        <v>1.9006660000000002E-2</v>
      </c>
      <c r="IQ3" s="19">
        <v>1.8974069999999999E-2</v>
      </c>
      <c r="IR3" s="19">
        <v>1.8941570000000001E-2</v>
      </c>
      <c r="IS3" s="19">
        <v>1.8909189999999999E-2</v>
      </c>
      <c r="IT3" s="19">
        <v>1.8876919999999998E-2</v>
      </c>
      <c r="IU3" s="19">
        <v>1.8844779999999998E-2</v>
      </c>
      <c r="IV3" s="19">
        <v>1.881273E-2</v>
      </c>
      <c r="IW3" s="19">
        <v>1.8780720000000001E-2</v>
      </c>
      <c r="IX3" s="15">
        <v>1.8748799999999999E-2</v>
      </c>
      <c r="IY3" s="19">
        <v>1.8716980000000001E-2</v>
      </c>
      <c r="IZ3" s="19">
        <v>1.868533E-2</v>
      </c>
      <c r="JA3" s="19">
        <v>1.8653869999999999E-2</v>
      </c>
      <c r="JB3" s="19">
        <v>1.8622670000000001E-2</v>
      </c>
      <c r="JC3" s="19">
        <v>1.8591779999999999E-2</v>
      </c>
      <c r="JD3" s="19">
        <v>1.856116E-2</v>
      </c>
      <c r="JE3" s="19">
        <v>1.8530830000000002E-2</v>
      </c>
      <c r="JF3" s="19">
        <v>1.8500719999999998E-2</v>
      </c>
      <c r="JG3" s="19">
        <v>1.8470830000000001E-2</v>
      </c>
      <c r="JH3" s="19">
        <v>1.8441180000000001E-2</v>
      </c>
      <c r="JI3" s="19">
        <v>1.8411779999999999E-2</v>
      </c>
      <c r="JJ3" s="19">
        <v>1.838271E-2</v>
      </c>
      <c r="JK3" s="19">
        <v>1.8353959999999999E-2</v>
      </c>
      <c r="JL3" s="19">
        <v>1.8325569999999999E-2</v>
      </c>
      <c r="JM3" s="19">
        <v>1.8297509999999999E-2</v>
      </c>
      <c r="JN3" s="19">
        <v>1.8269759999999999E-2</v>
      </c>
      <c r="JO3" s="19">
        <v>1.8242319999999999E-2</v>
      </c>
      <c r="JP3" s="19">
        <v>1.8215120000000001E-2</v>
      </c>
      <c r="JQ3" s="19">
        <v>1.818813E-2</v>
      </c>
      <c r="JR3" s="19">
        <v>1.816137E-2</v>
      </c>
      <c r="JS3" s="19">
        <v>1.8134830000000001E-2</v>
      </c>
      <c r="JT3" s="19">
        <v>1.8108570000000001E-2</v>
      </c>
      <c r="JU3" s="19">
        <v>1.8082540000000001E-2</v>
      </c>
      <c r="JV3" s="19">
        <v>1.805675E-2</v>
      </c>
      <c r="JW3" s="15">
        <v>1.8031200000000001E-2</v>
      </c>
      <c r="JX3" s="19">
        <v>1.800589E-2</v>
      </c>
      <c r="JY3" s="19">
        <v>1.798079E-2</v>
      </c>
      <c r="JZ3" s="19">
        <v>1.7955860000000001E-2</v>
      </c>
      <c r="KA3" s="19">
        <v>1.793105E-2</v>
      </c>
      <c r="KB3" s="19">
        <v>1.7906370000000001E-2</v>
      </c>
      <c r="KC3" s="15">
        <v>1.78818E-2</v>
      </c>
      <c r="KD3" s="19">
        <v>1.7857339999999999E-2</v>
      </c>
      <c r="KE3" s="19">
        <v>1.783295E-2</v>
      </c>
      <c r="KF3" s="19">
        <v>1.7808629999999999E-2</v>
      </c>
      <c r="KG3" s="19">
        <v>1.7784359999999999E-2</v>
      </c>
      <c r="KH3" s="19">
        <v>1.7760109999999999E-2</v>
      </c>
      <c r="KI3" s="19">
        <v>1.7735830000000001E-2</v>
      </c>
      <c r="KJ3" s="19">
        <v>1.7711459999999998E-2</v>
      </c>
      <c r="KK3" s="19">
        <v>1.768695E-2</v>
      </c>
      <c r="KL3" s="19">
        <v>1.7662270000000001E-2</v>
      </c>
      <c r="KM3" s="19">
        <v>1.7637409999999999E-2</v>
      </c>
      <c r="KN3" s="19">
        <v>1.7612320000000001E-2</v>
      </c>
      <c r="KO3" s="19">
        <v>1.7586959999999999E-2</v>
      </c>
      <c r="KP3" s="19">
        <v>1.756131E-2</v>
      </c>
      <c r="KQ3" s="19">
        <v>1.753534E-2</v>
      </c>
      <c r="KR3" s="19">
        <v>1.750904E-2</v>
      </c>
      <c r="KS3" s="19">
        <v>1.7482419999999999E-2</v>
      </c>
      <c r="KT3" s="19">
        <v>1.7455459999999999E-2</v>
      </c>
      <c r="KU3" s="19">
        <v>1.742817E-2</v>
      </c>
      <c r="KV3" s="19">
        <v>1.7400559999999999E-2</v>
      </c>
      <c r="KW3" s="19">
        <v>1.7372640000000002E-2</v>
      </c>
      <c r="KX3" s="19">
        <v>1.7344439999999999E-2</v>
      </c>
      <c r="KY3" s="19">
        <v>1.731591E-2</v>
      </c>
      <c r="KZ3" s="19">
        <v>1.7287050000000002E-2</v>
      </c>
      <c r="LA3" s="19">
        <v>1.7257829999999998E-2</v>
      </c>
      <c r="LB3" s="19">
        <v>1.7228230000000001E-2</v>
      </c>
      <c r="LC3" s="19">
        <v>1.7198209999999998E-2</v>
      </c>
      <c r="LD3" s="19">
        <v>1.7167709999999999E-2</v>
      </c>
      <c r="LE3" s="19">
        <v>1.713665E-2</v>
      </c>
      <c r="LF3" s="19">
        <v>1.7104979999999999E-2</v>
      </c>
      <c r="LG3" s="19">
        <v>1.7072670000000002E-2</v>
      </c>
      <c r="LH3" s="19">
        <v>1.703969E-2</v>
      </c>
      <c r="LI3" s="19">
        <v>1.7006009999999998E-2</v>
      </c>
      <c r="LJ3" s="19">
        <v>1.697164E-2</v>
      </c>
      <c r="LK3" s="19">
        <v>1.6936570000000001E-2</v>
      </c>
      <c r="LL3" s="19">
        <v>1.690084E-2</v>
      </c>
      <c r="LM3" s="19">
        <v>1.686443E-2</v>
      </c>
      <c r="LN3" s="19">
        <v>1.6827350000000001E-2</v>
      </c>
      <c r="LO3" s="19">
        <v>1.678955E-2</v>
      </c>
      <c r="LP3" s="19">
        <v>1.6751060000000002E-2</v>
      </c>
      <c r="LQ3" s="19">
        <v>1.6711879999999998E-2</v>
      </c>
      <c r="LR3" s="19">
        <v>1.6672010000000001E-2</v>
      </c>
      <c r="LS3" s="19">
        <v>1.6631449999999999E-2</v>
      </c>
      <c r="LT3" s="19">
        <v>1.6590219999999999E-2</v>
      </c>
      <c r="LU3" s="19">
        <v>1.654835E-2</v>
      </c>
      <c r="LV3" s="19">
        <v>1.6505869999999999E-2</v>
      </c>
      <c r="LW3" s="15">
        <v>1.64628E-2</v>
      </c>
      <c r="LX3" s="19">
        <v>1.6419139999999999E-2</v>
      </c>
      <c r="LY3" s="19">
        <v>1.6374860000000001E-2</v>
      </c>
      <c r="LZ3" s="19">
        <v>1.6329969999999999E-2</v>
      </c>
      <c r="MA3" s="19">
        <v>1.6284449999999999E-2</v>
      </c>
      <c r="MB3" s="19">
        <v>1.6238289999999999E-2</v>
      </c>
      <c r="MC3" s="19">
        <v>1.6191480000000001E-2</v>
      </c>
      <c r="MD3" s="19">
        <v>1.6144039999999998E-2</v>
      </c>
      <c r="ME3" s="19">
        <v>1.6095979999999999E-2</v>
      </c>
      <c r="MF3" s="19">
        <v>1.604734E-2</v>
      </c>
      <c r="MG3" s="19">
        <v>1.5998149999999999E-2</v>
      </c>
      <c r="MH3" s="19">
        <v>1.594843E-2</v>
      </c>
      <c r="MI3" s="15">
        <v>1.5898200000000001E-2</v>
      </c>
      <c r="MJ3" s="19">
        <v>1.584752E-2</v>
      </c>
      <c r="MK3" s="19">
        <v>1.5796419999999999E-2</v>
      </c>
      <c r="ML3" s="19">
        <v>1.5744950000000001E-2</v>
      </c>
      <c r="MM3" s="19">
        <v>1.5693149999999999E-2</v>
      </c>
      <c r="MN3" s="19">
        <v>1.5641080000000002E-2</v>
      </c>
      <c r="MO3" s="19">
        <v>1.558876E-2</v>
      </c>
      <c r="MP3" s="19">
        <v>1.553624E-2</v>
      </c>
      <c r="MQ3" s="19">
        <v>1.5483490000000001E-2</v>
      </c>
      <c r="MR3" s="19">
        <v>1.543052E-2</v>
      </c>
      <c r="MS3" s="19">
        <v>1.537728E-2</v>
      </c>
      <c r="MT3" s="19">
        <v>1.532377E-2</v>
      </c>
      <c r="MU3" s="15">
        <v>1.5270000000000001E-2</v>
      </c>
      <c r="MV3" s="19">
        <v>1.5215970000000001E-2</v>
      </c>
      <c r="MW3" s="19">
        <v>1.516169E-2</v>
      </c>
      <c r="MX3" s="19">
        <v>1.510719E-2</v>
      </c>
      <c r="MY3" s="15">
        <v>1.50525E-2</v>
      </c>
      <c r="MZ3" s="19">
        <v>1.4997659999999999E-2</v>
      </c>
      <c r="NA3" s="19">
        <v>1.494266E-2</v>
      </c>
      <c r="NB3" s="19">
        <v>1.4887539999999999E-2</v>
      </c>
      <c r="NC3" s="19">
        <v>1.483227E-2</v>
      </c>
      <c r="ND3" s="19">
        <v>1.4776890000000001E-2</v>
      </c>
      <c r="NE3" s="19">
        <v>1.4721420000000001E-2</v>
      </c>
      <c r="NF3" s="19">
        <v>1.4665889999999999E-2</v>
      </c>
      <c r="NG3" s="19">
        <v>1.461032E-2</v>
      </c>
      <c r="NH3" s="19">
        <v>1.455474E-2</v>
      </c>
      <c r="NI3" s="19">
        <v>1.449918E-2</v>
      </c>
      <c r="NJ3" s="19">
        <v>1.444369E-2</v>
      </c>
      <c r="NK3" s="19">
        <v>1.438828E-2</v>
      </c>
      <c r="NL3" s="19">
        <v>1.433298E-2</v>
      </c>
      <c r="NM3" s="19">
        <v>1.427778E-2</v>
      </c>
      <c r="NN3" s="19">
        <v>1.422271E-2</v>
      </c>
      <c r="NO3" s="15">
        <v>1.4167799999999999E-2</v>
      </c>
      <c r="NP3" s="19">
        <v>1.411306E-2</v>
      </c>
      <c r="NQ3" s="19">
        <v>1.405851E-2</v>
      </c>
      <c r="NR3" s="19">
        <v>1.400414E-2</v>
      </c>
      <c r="NS3" s="19">
        <v>1.3949990000000001E-2</v>
      </c>
      <c r="NT3" s="19">
        <v>1.389605E-2</v>
      </c>
      <c r="NU3" s="19">
        <v>1.384234E-2</v>
      </c>
      <c r="NV3" s="19">
        <v>1.378885E-2</v>
      </c>
      <c r="NW3" s="19">
        <v>1.3735580000000001E-2</v>
      </c>
      <c r="NX3" s="19">
        <v>1.368254E-2</v>
      </c>
      <c r="NY3" s="19">
        <v>1.3629769999999999E-2</v>
      </c>
      <c r="NZ3" s="19">
        <v>1.3577270000000001E-2</v>
      </c>
      <c r="OA3" s="19">
        <v>1.352507E-2</v>
      </c>
      <c r="OB3" s="19">
        <v>1.347318E-2</v>
      </c>
      <c r="OC3" s="19">
        <v>1.342161E-2</v>
      </c>
      <c r="OD3" s="19">
        <v>1.337036E-2</v>
      </c>
      <c r="OE3" s="19">
        <v>1.331943E-2</v>
      </c>
      <c r="OF3" s="19">
        <v>1.3268780000000001E-2</v>
      </c>
      <c r="OG3" s="19">
        <v>1.321841E-2</v>
      </c>
      <c r="OH3" s="19">
        <v>1.3168289999999999E-2</v>
      </c>
      <c r="OI3" s="19">
        <v>1.3118390000000001E-2</v>
      </c>
      <c r="OJ3" s="19">
        <v>1.3068720000000001E-2</v>
      </c>
      <c r="OK3" s="19">
        <v>1.301924E-2</v>
      </c>
      <c r="OL3" s="19">
        <v>1.2969939999999999E-2</v>
      </c>
      <c r="OM3" s="15">
        <v>1.29208E-2</v>
      </c>
      <c r="ON3" s="19">
        <v>1.2871820000000001E-2</v>
      </c>
      <c r="OO3" s="19">
        <v>1.2822979999999999E-2</v>
      </c>
      <c r="OP3" s="19">
        <v>1.2774249999999999E-2</v>
      </c>
      <c r="OQ3" s="19">
        <v>8.6390560000000009E-3</v>
      </c>
    </row>
    <row r="4" spans="1:407" x14ac:dyDescent="0.25">
      <c r="A4" t="str">
        <f t="shared" ref="A4:A67" si="0">IF(F4="","",CONCATENATE(B4,"-",C4,"-",D4,"-",E4,"-",F4))</f>
        <v>FixedWing-FINE-3-14-Any</v>
      </c>
      <c r="B4" t="s">
        <v>195</v>
      </c>
      <c r="C4" s="17" t="s">
        <v>41</v>
      </c>
      <c r="D4" s="18">
        <v>3</v>
      </c>
      <c r="E4" s="17">
        <v>14</v>
      </c>
      <c r="F4" s="82" t="s">
        <v>187</v>
      </c>
      <c r="G4" s="15">
        <v>0.3655564</v>
      </c>
      <c r="H4" s="15">
        <v>0.3209206</v>
      </c>
      <c r="I4" s="15">
        <v>0.29176340000000001</v>
      </c>
      <c r="J4" s="15">
        <v>0.27339269999999999</v>
      </c>
      <c r="K4" s="15">
        <v>0.25939099999999998</v>
      </c>
      <c r="L4" s="15">
        <v>0.24640629999999999</v>
      </c>
      <c r="M4" s="15">
        <v>0.23615649999999999</v>
      </c>
      <c r="N4" s="15">
        <v>0.2276291</v>
      </c>
      <c r="O4" s="15">
        <v>0.21911610000000001</v>
      </c>
      <c r="P4" s="15">
        <v>0.21138029999999999</v>
      </c>
      <c r="Q4" s="15">
        <v>0.20431679999999999</v>
      </c>
      <c r="R4" s="15">
        <v>0.19615340000000001</v>
      </c>
      <c r="S4" s="15">
        <v>0.18680369999999999</v>
      </c>
      <c r="T4" s="15">
        <v>0.17897299999999999</v>
      </c>
      <c r="U4" s="15">
        <v>0.17312620000000001</v>
      </c>
      <c r="V4" s="15">
        <v>0.16791149999999999</v>
      </c>
      <c r="W4" s="15">
        <v>0.1627199</v>
      </c>
      <c r="X4" s="15">
        <v>0.15730230000000001</v>
      </c>
      <c r="Y4" s="15">
        <v>0.151723</v>
      </c>
      <c r="Z4" s="15">
        <v>0.14599799999999999</v>
      </c>
      <c r="AA4" s="15">
        <v>0.14047609999999999</v>
      </c>
      <c r="AB4" s="15">
        <v>0.1353713</v>
      </c>
      <c r="AC4" s="15">
        <v>0.1309044</v>
      </c>
      <c r="AD4" s="15">
        <v>0.12719469999999999</v>
      </c>
      <c r="AE4" s="15">
        <v>0.1239063</v>
      </c>
      <c r="AF4" s="15">
        <v>0.1207215</v>
      </c>
      <c r="AG4" s="15">
        <v>0.1175185</v>
      </c>
      <c r="AH4" s="15">
        <v>0.11417819999999999</v>
      </c>
      <c r="AI4" s="15">
        <v>0.1108166</v>
      </c>
      <c r="AJ4" s="15">
        <v>0.1075705</v>
      </c>
      <c r="AK4" s="15">
        <v>0.1044655</v>
      </c>
      <c r="AL4" s="15">
        <v>0.101516</v>
      </c>
      <c r="AM4" s="19">
        <v>9.8831379999999996E-2</v>
      </c>
      <c r="AN4" s="19">
        <v>9.6559409999999998E-2</v>
      </c>
      <c r="AO4" s="19">
        <v>9.4634819999999994E-2</v>
      </c>
      <c r="AP4" s="19">
        <v>9.2723319999999998E-2</v>
      </c>
      <c r="AQ4" s="15">
        <v>9.0574100000000005E-2</v>
      </c>
      <c r="AR4" s="19">
        <v>8.8237029999999994E-2</v>
      </c>
      <c r="AS4" s="19">
        <v>8.5902580000000006E-2</v>
      </c>
      <c r="AT4" s="19">
        <v>8.3668329999999999E-2</v>
      </c>
      <c r="AU4" s="19">
        <v>8.1568860000000007E-2</v>
      </c>
      <c r="AV4" s="19">
        <v>7.9562229999999998E-2</v>
      </c>
      <c r="AW4" s="19">
        <v>7.7614020000000006E-2</v>
      </c>
      <c r="AX4" s="19">
        <v>7.5757110000000003E-2</v>
      </c>
      <c r="AY4" s="15">
        <v>7.4035199999999995E-2</v>
      </c>
      <c r="AZ4" s="19">
        <v>7.2387049999999994E-2</v>
      </c>
      <c r="BA4" s="19">
        <v>7.072473E-2</v>
      </c>
      <c r="BB4" s="19">
        <v>6.9064650000000005E-2</v>
      </c>
      <c r="BC4" s="19">
        <v>6.7482440000000005E-2</v>
      </c>
      <c r="BD4" s="19">
        <v>6.6034179999999998E-2</v>
      </c>
      <c r="BE4" s="19">
        <v>6.472261E-2</v>
      </c>
      <c r="BF4" s="19">
        <v>6.3499669999999994E-2</v>
      </c>
      <c r="BG4" s="15">
        <v>6.2361300000000001E-2</v>
      </c>
      <c r="BH4" s="19">
        <v>6.1315429999999997E-2</v>
      </c>
      <c r="BI4" s="19">
        <v>6.036917E-2</v>
      </c>
      <c r="BJ4" s="19">
        <v>5.947351E-2</v>
      </c>
      <c r="BK4" s="19">
        <v>5.854608E-2</v>
      </c>
      <c r="BL4" s="19">
        <v>5.7586709999999999E-2</v>
      </c>
      <c r="BM4" s="19">
        <v>5.6635749999999999E-2</v>
      </c>
      <c r="BN4" s="19">
        <v>5.5735029999999998E-2</v>
      </c>
      <c r="BO4" s="19">
        <v>5.4854460000000001E-2</v>
      </c>
      <c r="BP4" s="19">
        <v>5.3949320000000002E-2</v>
      </c>
      <c r="BQ4" s="19">
        <v>5.3010740000000001E-2</v>
      </c>
      <c r="BR4" s="19">
        <v>5.2080309999999998E-2</v>
      </c>
      <c r="BS4" s="19">
        <v>5.1226430000000003E-2</v>
      </c>
      <c r="BT4" s="19">
        <v>5.0473539999999997E-2</v>
      </c>
      <c r="BU4" s="19">
        <v>4.9795819999999998E-2</v>
      </c>
      <c r="BV4" s="19">
        <v>4.9231289999999997E-2</v>
      </c>
      <c r="BW4" s="19">
        <v>4.8691440000000002E-2</v>
      </c>
      <c r="BX4" s="19">
        <v>4.817627E-2</v>
      </c>
      <c r="BY4" s="19">
        <v>4.7680220000000002E-2</v>
      </c>
      <c r="BZ4" s="19">
        <v>4.719375E-2</v>
      </c>
      <c r="CA4" s="19">
        <v>4.6712570000000002E-2</v>
      </c>
      <c r="CB4" s="19">
        <v>4.623435E-2</v>
      </c>
      <c r="CC4" s="19">
        <v>4.5772229999999997E-2</v>
      </c>
      <c r="CD4" s="19">
        <v>4.5329469999999997E-2</v>
      </c>
      <c r="CE4" s="19">
        <v>4.4901509999999999E-2</v>
      </c>
      <c r="CF4" s="19">
        <v>4.4482649999999999E-2</v>
      </c>
      <c r="CG4" s="15">
        <v>4.4068499999999997E-2</v>
      </c>
      <c r="CH4" s="19">
        <v>4.3662590000000001E-2</v>
      </c>
      <c r="CI4" s="15">
        <v>4.32634E-2</v>
      </c>
      <c r="CJ4" s="19">
        <v>4.286893E-2</v>
      </c>
      <c r="CK4" s="19">
        <v>4.2480329999999997E-2</v>
      </c>
      <c r="CL4" s="19">
        <v>4.2093150000000003E-2</v>
      </c>
      <c r="CM4" s="15">
        <v>4.17159E-2</v>
      </c>
      <c r="CN4" s="19">
        <v>4.1347389999999998E-2</v>
      </c>
      <c r="CO4" s="19">
        <v>4.098628E-2</v>
      </c>
      <c r="CP4" s="19">
        <v>4.0631210000000001E-2</v>
      </c>
      <c r="CQ4" s="19">
        <v>4.0281409999999997E-2</v>
      </c>
      <c r="CR4" s="15">
        <v>3.9936800000000001E-2</v>
      </c>
      <c r="CS4" s="19">
        <v>3.9597880000000002E-2</v>
      </c>
      <c r="CT4" s="19">
        <v>3.9264939999999998E-2</v>
      </c>
      <c r="CU4" s="19">
        <v>3.8937630000000001E-2</v>
      </c>
      <c r="CV4" s="19">
        <v>3.8615669999999998E-2</v>
      </c>
      <c r="CW4" s="19">
        <v>3.8298560000000002E-2</v>
      </c>
      <c r="CX4" s="19">
        <v>3.7986010000000001E-2</v>
      </c>
      <c r="CY4" s="19">
        <v>3.7677120000000001E-2</v>
      </c>
      <c r="CZ4" s="19">
        <v>3.7371069999999999E-2</v>
      </c>
      <c r="DA4" s="19">
        <v>3.7067660000000002E-2</v>
      </c>
      <c r="DB4" s="19">
        <v>3.6767639999999997E-2</v>
      </c>
      <c r="DC4" s="15">
        <v>3.6472299999999999E-2</v>
      </c>
      <c r="DD4" s="15">
        <v>3.6182800000000001E-2</v>
      </c>
      <c r="DE4" s="19">
        <v>3.5899790000000001E-2</v>
      </c>
      <c r="DF4" s="19">
        <v>3.5623450000000001E-2</v>
      </c>
      <c r="DG4" s="15">
        <v>3.5353099999999998E-2</v>
      </c>
      <c r="DH4" s="19">
        <v>3.5087930000000003E-2</v>
      </c>
      <c r="DI4" s="19">
        <v>3.4826650000000001E-2</v>
      </c>
      <c r="DJ4" s="19">
        <v>3.4568139999999997E-2</v>
      </c>
      <c r="DK4" s="19">
        <v>3.4311790000000002E-2</v>
      </c>
      <c r="DL4" s="15">
        <v>3.4057900000000002E-2</v>
      </c>
      <c r="DM4" s="19">
        <v>3.3807429999999999E-2</v>
      </c>
      <c r="DN4" s="19">
        <v>3.3561519999999997E-2</v>
      </c>
      <c r="DO4" s="19">
        <v>3.3320969999999998E-2</v>
      </c>
      <c r="DP4" s="19">
        <v>3.3086079999999997E-2</v>
      </c>
      <c r="DQ4" s="19">
        <v>3.2856549999999998E-2</v>
      </c>
      <c r="DR4" s="19">
        <v>3.2632220000000003E-2</v>
      </c>
      <c r="DS4" s="19">
        <v>3.2412539999999997E-2</v>
      </c>
      <c r="DT4" s="19">
        <v>3.2197259999999998E-2</v>
      </c>
      <c r="DU4" s="19">
        <v>3.1986340000000002E-2</v>
      </c>
      <c r="DV4" s="19">
        <v>3.1780080000000002E-2</v>
      </c>
      <c r="DW4" s="19">
        <v>3.1579070000000001E-2</v>
      </c>
      <c r="DX4" s="19">
        <v>3.1383969999999997E-2</v>
      </c>
      <c r="DY4" s="19">
        <v>3.119506E-2</v>
      </c>
      <c r="DZ4" s="19">
        <v>3.101222E-2</v>
      </c>
      <c r="EA4" s="19">
        <v>3.0834919999999998E-2</v>
      </c>
      <c r="EB4" s="19">
        <v>3.0662749999999999E-2</v>
      </c>
      <c r="EC4" s="19">
        <v>3.0495029999999999E-2</v>
      </c>
      <c r="ED4" s="19">
        <v>3.0331250000000001E-2</v>
      </c>
      <c r="EE4" s="19">
        <v>3.0171050000000001E-2</v>
      </c>
      <c r="EF4" s="19">
        <v>3.0014559999999999E-2</v>
      </c>
      <c r="EG4" s="15">
        <v>2.9862099999999999E-2</v>
      </c>
      <c r="EH4" s="19">
        <v>2.971412E-2</v>
      </c>
      <c r="EI4" s="19">
        <v>2.9570849999999999E-2</v>
      </c>
      <c r="EJ4" s="19">
        <v>2.9432130000000001E-2</v>
      </c>
      <c r="EK4" s="19">
        <v>2.9297440000000001E-2</v>
      </c>
      <c r="EL4" s="19">
        <v>2.916624E-2</v>
      </c>
      <c r="EM4" s="19">
        <v>2.903785E-2</v>
      </c>
      <c r="EN4" s="19">
        <v>2.891181E-2</v>
      </c>
      <c r="EO4" s="19">
        <v>2.8787940000000001E-2</v>
      </c>
      <c r="EP4" s="19">
        <v>2.8666509999999999E-2</v>
      </c>
      <c r="EQ4" s="19">
        <v>2.8548069999999998E-2</v>
      </c>
      <c r="ER4" s="19">
        <v>2.8433159999999999E-2</v>
      </c>
      <c r="ES4" s="15">
        <v>2.8322099999999999E-2</v>
      </c>
      <c r="ET4" s="15">
        <v>2.8214900000000001E-2</v>
      </c>
      <c r="EU4" s="19">
        <v>2.811108E-2</v>
      </c>
      <c r="EV4" s="19">
        <v>2.8010090000000001E-2</v>
      </c>
      <c r="EW4" s="15">
        <v>2.7911200000000001E-2</v>
      </c>
      <c r="EX4" s="19">
        <v>2.7813879999999999E-2</v>
      </c>
      <c r="EY4" s="19">
        <v>2.7717780000000001E-2</v>
      </c>
      <c r="EZ4" s="19">
        <v>2.7623020000000002E-2</v>
      </c>
      <c r="FA4" s="15">
        <v>2.75299E-2</v>
      </c>
      <c r="FB4" s="19">
        <v>2.7438770000000001E-2</v>
      </c>
      <c r="FC4" s="19">
        <v>2.734984E-2</v>
      </c>
      <c r="FD4" s="15">
        <v>2.7263099999999998E-2</v>
      </c>
      <c r="FE4" s="19">
        <v>2.717818E-2</v>
      </c>
      <c r="FF4" s="19">
        <v>2.709456E-2</v>
      </c>
      <c r="FG4" s="19">
        <v>2.7011670000000002E-2</v>
      </c>
      <c r="FH4" s="19">
        <v>2.692905E-2</v>
      </c>
      <c r="FI4" s="19">
        <v>2.6846470000000001E-2</v>
      </c>
      <c r="FJ4" s="15">
        <v>2.6764099999999999E-2</v>
      </c>
      <c r="FK4" s="19">
        <v>2.6682310000000001E-2</v>
      </c>
      <c r="FL4" s="19">
        <v>2.660154E-2</v>
      </c>
      <c r="FM4" s="19">
        <v>2.6522090000000002E-2</v>
      </c>
      <c r="FN4" s="19">
        <v>2.644411E-2</v>
      </c>
      <c r="FO4" s="19">
        <v>2.6367379999999999E-2</v>
      </c>
      <c r="FP4" s="19">
        <v>2.6291519999999999E-2</v>
      </c>
      <c r="FQ4" s="19">
        <v>2.6215970000000002E-2</v>
      </c>
      <c r="FR4" s="19">
        <v>2.6140239999999999E-2</v>
      </c>
      <c r="FS4" s="15">
        <v>2.6064E-2</v>
      </c>
      <c r="FT4" s="19">
        <v>2.598721E-2</v>
      </c>
      <c r="FU4" s="19">
        <v>2.5910079999999999E-2</v>
      </c>
      <c r="FV4" s="19">
        <v>2.5832859999999999E-2</v>
      </c>
      <c r="FW4" s="19">
        <v>2.5755710000000001E-2</v>
      </c>
      <c r="FX4" s="19">
        <v>2.5678650000000001E-2</v>
      </c>
      <c r="FY4" s="19">
        <v>2.5601539999999999E-2</v>
      </c>
      <c r="FZ4" s="19">
        <v>2.5524080000000001E-2</v>
      </c>
      <c r="GA4" s="19">
        <v>2.544592E-2</v>
      </c>
      <c r="GB4" s="19">
        <v>2.5366779999999998E-2</v>
      </c>
      <c r="GC4" s="19">
        <v>2.528654E-2</v>
      </c>
      <c r="GD4" s="19">
        <v>2.520532E-2</v>
      </c>
      <c r="GE4" s="19">
        <v>2.5123349999999999E-2</v>
      </c>
      <c r="GF4" s="15">
        <v>2.5040900000000001E-2</v>
      </c>
      <c r="GG4" s="19">
        <v>2.4958129999999999E-2</v>
      </c>
      <c r="GH4" s="19">
        <v>2.4875129999999999E-2</v>
      </c>
      <c r="GI4" s="19">
        <v>2.4791790000000001E-2</v>
      </c>
      <c r="GJ4" s="19">
        <v>2.470791E-2</v>
      </c>
      <c r="GK4" s="19">
        <v>2.4623260000000001E-2</v>
      </c>
      <c r="GL4" s="19">
        <v>2.4537719999999999E-2</v>
      </c>
      <c r="GM4" s="19">
        <v>2.445133E-2</v>
      </c>
      <c r="GN4" s="19">
        <v>2.436435E-2</v>
      </c>
      <c r="GO4" s="19">
        <v>2.4277090000000001E-2</v>
      </c>
      <c r="GP4" s="19">
        <v>2.4189840000000001E-2</v>
      </c>
      <c r="GQ4" s="19">
        <v>2.4102789999999999E-2</v>
      </c>
      <c r="GR4" s="19">
        <v>2.4015959999999999E-2</v>
      </c>
      <c r="GS4" s="19">
        <v>2.3929249999999999E-2</v>
      </c>
      <c r="GT4" s="19">
        <v>2.3842410000000001E-2</v>
      </c>
      <c r="GU4" s="19">
        <v>2.3755180000000001E-2</v>
      </c>
      <c r="GV4" s="19">
        <v>2.366739E-2</v>
      </c>
      <c r="GW4" s="19">
        <v>2.3579039999999999E-2</v>
      </c>
      <c r="GX4" s="19">
        <v>2.3490339999999998E-2</v>
      </c>
      <c r="GY4" s="19">
        <v>2.340155E-2</v>
      </c>
      <c r="GZ4" s="19">
        <v>2.3312880000000001E-2</v>
      </c>
      <c r="HA4" s="19">
        <v>2.3224470000000001E-2</v>
      </c>
      <c r="HB4" s="19">
        <v>2.313633E-2</v>
      </c>
      <c r="HC4" s="19">
        <v>2.3048430000000002E-2</v>
      </c>
      <c r="HD4" s="15">
        <v>2.2960600000000001E-2</v>
      </c>
      <c r="HE4" s="19">
        <v>2.2872710000000001E-2</v>
      </c>
      <c r="HF4" s="19">
        <v>2.278465E-2</v>
      </c>
      <c r="HG4" s="19">
        <v>2.2696439999999998E-2</v>
      </c>
      <c r="HH4" s="19">
        <v>2.260819E-2</v>
      </c>
      <c r="HI4" s="19">
        <v>2.2520040000000002E-2</v>
      </c>
      <c r="HJ4" s="19">
        <v>2.243204E-2</v>
      </c>
      <c r="HK4" s="19">
        <v>2.2344240000000001E-2</v>
      </c>
      <c r="HL4" s="19">
        <v>2.225661E-2</v>
      </c>
      <c r="HM4" s="19">
        <v>2.2169069999999999E-2</v>
      </c>
      <c r="HN4" s="19">
        <v>2.2081509999999999E-2</v>
      </c>
      <c r="HO4" s="19">
        <v>2.1993820000000001E-2</v>
      </c>
      <c r="HP4" s="19">
        <v>2.190595E-2</v>
      </c>
      <c r="HQ4" s="15">
        <v>2.1817900000000001E-2</v>
      </c>
      <c r="HR4" s="19">
        <v>2.1729760000000001E-2</v>
      </c>
      <c r="HS4" s="19">
        <v>2.1641649999999998E-2</v>
      </c>
      <c r="HT4" s="19">
        <v>2.1553619999999999E-2</v>
      </c>
      <c r="HU4" s="19">
        <v>2.146576E-2</v>
      </c>
      <c r="HV4" s="19">
        <v>2.1378049999999999E-2</v>
      </c>
      <c r="HW4" s="19">
        <v>2.1290449999999999E-2</v>
      </c>
      <c r="HX4" s="19">
        <v>2.1202909999999998E-2</v>
      </c>
      <c r="HY4" s="19">
        <v>2.111534E-2</v>
      </c>
      <c r="HZ4" s="19">
        <v>2.102772E-2</v>
      </c>
      <c r="IA4" s="19">
        <v>2.0940070000000002E-2</v>
      </c>
      <c r="IB4" s="19">
        <v>2.085246E-2</v>
      </c>
      <c r="IC4" s="19">
        <v>2.0764970000000001E-2</v>
      </c>
      <c r="ID4" s="19">
        <v>2.0677629999999999E-2</v>
      </c>
      <c r="IE4" s="19">
        <v>2.059045E-2</v>
      </c>
      <c r="IF4" s="19">
        <v>2.050337E-2</v>
      </c>
      <c r="IG4" s="19">
        <v>2.041637E-2</v>
      </c>
      <c r="IH4" s="19">
        <v>2.0329360000000001E-2</v>
      </c>
      <c r="II4" s="19">
        <v>2.024227E-2</v>
      </c>
      <c r="IJ4" s="19">
        <v>2.0155019999999999E-2</v>
      </c>
      <c r="IK4" s="19">
        <v>2.006759E-2</v>
      </c>
      <c r="IL4" s="19">
        <v>1.9980009999999999E-2</v>
      </c>
      <c r="IM4" s="15">
        <v>1.9892300000000002E-2</v>
      </c>
      <c r="IN4" s="19">
        <v>1.9804479999999999E-2</v>
      </c>
      <c r="IO4" s="19">
        <v>1.9716560000000001E-2</v>
      </c>
      <c r="IP4" s="19">
        <v>1.962856E-2</v>
      </c>
      <c r="IQ4" s="15">
        <v>1.9540499999999999E-2</v>
      </c>
      <c r="IR4" s="19">
        <v>1.945237E-2</v>
      </c>
      <c r="IS4" s="19">
        <v>1.9364159999999998E-2</v>
      </c>
      <c r="IT4" s="19">
        <v>1.9275859999999999E-2</v>
      </c>
      <c r="IU4" s="15">
        <v>1.91875E-2</v>
      </c>
      <c r="IV4" s="15">
        <v>1.9099100000000001E-2</v>
      </c>
      <c r="IW4" s="19">
        <v>1.901069E-2</v>
      </c>
      <c r="IX4" s="19">
        <v>1.8922270000000001E-2</v>
      </c>
      <c r="IY4" s="19">
        <v>1.8833860000000001E-2</v>
      </c>
      <c r="IZ4" s="19">
        <v>1.874543E-2</v>
      </c>
      <c r="JA4" s="19">
        <v>1.8656929999999999E-2</v>
      </c>
      <c r="JB4" s="19">
        <v>1.856826E-2</v>
      </c>
      <c r="JC4" s="19">
        <v>1.847934E-2</v>
      </c>
      <c r="JD4" s="19">
        <v>1.839008E-2</v>
      </c>
      <c r="JE4" s="19">
        <v>1.830041E-2</v>
      </c>
      <c r="JF4" s="19">
        <v>1.8210339999999998E-2</v>
      </c>
      <c r="JG4" s="19">
        <v>1.8119880000000001E-2</v>
      </c>
      <c r="JH4" s="19">
        <v>1.8029050000000001E-2</v>
      </c>
      <c r="JI4" s="19">
        <v>1.793792E-2</v>
      </c>
      <c r="JJ4" s="19">
        <v>1.7846520000000001E-2</v>
      </c>
      <c r="JK4" s="15">
        <v>1.7754900000000001E-2</v>
      </c>
      <c r="JL4" s="19">
        <v>1.7663089999999999E-2</v>
      </c>
      <c r="JM4" s="19">
        <v>1.7571079999999999E-2</v>
      </c>
      <c r="JN4" s="19">
        <v>1.747891E-2</v>
      </c>
      <c r="JO4" s="19">
        <v>1.738659E-2</v>
      </c>
      <c r="JP4" s="19">
        <v>1.7294179999999999E-2</v>
      </c>
      <c r="JQ4" s="19">
        <v>1.7201729999999998E-2</v>
      </c>
      <c r="JR4" s="19">
        <v>1.7109289999999999E-2</v>
      </c>
      <c r="JS4" s="15">
        <v>1.7016900000000001E-2</v>
      </c>
      <c r="JT4" s="19">
        <v>1.692463E-2</v>
      </c>
      <c r="JU4" s="19">
        <v>1.6832529999999998E-2</v>
      </c>
      <c r="JV4" s="19">
        <v>1.6740640000000001E-2</v>
      </c>
      <c r="JW4" s="19">
        <v>1.6648989999999999E-2</v>
      </c>
      <c r="JX4" s="19">
        <v>1.6557590000000001E-2</v>
      </c>
      <c r="JY4" s="19">
        <v>1.6466479999999999E-2</v>
      </c>
      <c r="JZ4" s="19">
        <v>1.6375669999999998E-2</v>
      </c>
      <c r="KA4" s="15">
        <v>1.62852E-2</v>
      </c>
      <c r="KB4" s="19">
        <v>1.6195069999999999E-2</v>
      </c>
      <c r="KC4" s="19">
        <v>1.6105290000000001E-2</v>
      </c>
      <c r="KD4" s="19">
        <v>1.6015890000000001E-2</v>
      </c>
      <c r="KE4" s="19">
        <v>1.5926880000000001E-2</v>
      </c>
      <c r="KF4" s="19">
        <v>1.5838290000000001E-2</v>
      </c>
      <c r="KG4" s="19">
        <v>1.5750110000000001E-2</v>
      </c>
      <c r="KH4" s="19">
        <v>1.5662349999999998E-2</v>
      </c>
      <c r="KI4" s="19">
        <v>1.557503E-2</v>
      </c>
      <c r="KJ4" s="19">
        <v>1.5488170000000001E-2</v>
      </c>
      <c r="KK4" s="19">
        <v>1.540179E-2</v>
      </c>
      <c r="KL4" s="19">
        <v>1.531592E-2</v>
      </c>
      <c r="KM4" s="19">
        <v>1.5230570000000001E-2</v>
      </c>
      <c r="KN4" s="19">
        <v>1.5145749999999999E-2</v>
      </c>
      <c r="KO4" s="19">
        <v>1.506148E-2</v>
      </c>
      <c r="KP4" s="19">
        <v>1.497777E-2</v>
      </c>
      <c r="KQ4" s="15">
        <v>1.4894599999999999E-2</v>
      </c>
      <c r="KR4" s="19">
        <v>1.4811960000000001E-2</v>
      </c>
      <c r="KS4" s="19">
        <v>1.4729839999999999E-2</v>
      </c>
      <c r="KT4" s="19">
        <v>1.464825E-2</v>
      </c>
      <c r="KU4" s="19">
        <v>1.4567180000000001E-2</v>
      </c>
      <c r="KV4" s="19">
        <v>1.448664E-2</v>
      </c>
      <c r="KW4" s="15">
        <v>1.44066E-2</v>
      </c>
      <c r="KX4" s="19">
        <v>1.4327080000000001E-2</v>
      </c>
      <c r="KY4" s="19">
        <v>1.424809E-2</v>
      </c>
      <c r="KZ4" s="19">
        <v>1.4169630000000001E-2</v>
      </c>
      <c r="LA4" s="19">
        <v>1.4091680000000001E-2</v>
      </c>
      <c r="LB4" s="19">
        <v>1.4014209999999999E-2</v>
      </c>
      <c r="LC4" s="15">
        <v>1.39372E-2</v>
      </c>
      <c r="LD4" s="19">
        <v>1.3860610000000001E-2</v>
      </c>
      <c r="LE4" s="19">
        <v>1.378441E-2</v>
      </c>
      <c r="LF4" s="19">
        <v>1.370859E-2</v>
      </c>
      <c r="LG4" s="19">
        <v>1.363313E-2</v>
      </c>
      <c r="LH4" s="19">
        <v>1.355804E-2</v>
      </c>
      <c r="LI4" s="19">
        <v>1.348335E-2</v>
      </c>
      <c r="LJ4" s="19">
        <v>1.340907E-2</v>
      </c>
      <c r="LK4" s="19">
        <v>1.333523E-2</v>
      </c>
      <c r="LL4" s="19">
        <v>1.3261820000000001E-2</v>
      </c>
      <c r="LM4" s="19">
        <v>1.318884E-2</v>
      </c>
      <c r="LN4" s="19">
        <v>1.3116259999999999E-2</v>
      </c>
      <c r="LO4" s="19">
        <v>1.304407E-2</v>
      </c>
      <c r="LP4" s="19">
        <v>1.2972269999999999E-2</v>
      </c>
      <c r="LQ4" s="19">
        <v>1.290082E-2</v>
      </c>
      <c r="LR4" s="19">
        <v>1.2829729999999999E-2</v>
      </c>
      <c r="LS4" s="15">
        <v>1.2759E-2</v>
      </c>
      <c r="LT4" s="19">
        <v>1.2688629999999999E-2</v>
      </c>
      <c r="LU4" s="19">
        <v>1.261864E-2</v>
      </c>
      <c r="LV4" s="19">
        <v>1.2549009999999999E-2</v>
      </c>
      <c r="LW4" s="19">
        <v>1.247974E-2</v>
      </c>
      <c r="LX4" s="19">
        <v>1.241081E-2</v>
      </c>
      <c r="LY4" s="19">
        <v>1.2342219999999999E-2</v>
      </c>
      <c r="LZ4" s="19">
        <v>1.227397E-2</v>
      </c>
      <c r="MA4" s="19">
        <v>1.220605E-2</v>
      </c>
      <c r="MB4" s="19">
        <v>1.213847E-2</v>
      </c>
      <c r="MC4" s="19">
        <v>1.207124E-2</v>
      </c>
      <c r="MD4" s="19">
        <v>1.200437E-2</v>
      </c>
      <c r="ME4" s="19">
        <v>1.193786E-2</v>
      </c>
      <c r="MF4" s="19">
        <v>1.1871710000000001E-2</v>
      </c>
      <c r="MG4" s="19">
        <v>1.1805909999999999E-2</v>
      </c>
      <c r="MH4" s="19">
        <v>1.174044E-2</v>
      </c>
      <c r="MI4" s="15">
        <v>1.16753E-2</v>
      </c>
      <c r="MJ4" s="15">
        <v>1.1610499999999999E-2</v>
      </c>
      <c r="MK4" s="19">
        <v>1.154604E-2</v>
      </c>
      <c r="ML4" s="19">
        <v>1.148194E-2</v>
      </c>
      <c r="MM4" s="15">
        <v>1.14182E-2</v>
      </c>
      <c r="MN4" s="19">
        <v>1.135485E-2</v>
      </c>
      <c r="MO4" s="15">
        <v>1.1291900000000001E-2</v>
      </c>
      <c r="MP4" s="19">
        <v>1.1229350000000001E-2</v>
      </c>
      <c r="MQ4" s="19">
        <v>1.116721E-2</v>
      </c>
      <c r="MR4" s="19">
        <v>1.1105459999999999E-2</v>
      </c>
      <c r="MS4" s="19">
        <v>1.1044139999999999E-2</v>
      </c>
      <c r="MT4" s="19">
        <v>1.098328E-2</v>
      </c>
      <c r="MU4" s="19">
        <v>1.0922889999999999E-2</v>
      </c>
      <c r="MV4" s="19">
        <v>1.0863019999999999E-2</v>
      </c>
      <c r="MW4" s="19">
        <v>1.0803709999999999E-2</v>
      </c>
      <c r="MX4" s="15">
        <v>1.0744999999999999E-2</v>
      </c>
      <c r="MY4" s="19">
        <v>1.0686940000000001E-2</v>
      </c>
      <c r="MZ4" s="19">
        <v>1.062954E-2</v>
      </c>
      <c r="NA4" s="19">
        <v>1.057282E-2</v>
      </c>
      <c r="NB4" s="19">
        <v>1.051677E-2</v>
      </c>
      <c r="NC4" s="15">
        <v>1.0461399999999999E-2</v>
      </c>
      <c r="ND4" s="19">
        <v>1.0406729999999999E-2</v>
      </c>
      <c r="NE4" s="19">
        <v>1.0352739999999999E-2</v>
      </c>
      <c r="NF4" s="19">
        <v>1.029944E-2</v>
      </c>
      <c r="NG4" s="19">
        <v>1.024684E-2</v>
      </c>
      <c r="NH4" s="19">
        <v>1.019493E-2</v>
      </c>
      <c r="NI4" s="19">
        <v>1.014375E-2</v>
      </c>
      <c r="NJ4" s="19">
        <v>1.009329E-2</v>
      </c>
      <c r="NK4" s="19">
        <v>1.004355E-2</v>
      </c>
      <c r="NL4" s="19">
        <v>9.9945339999999994E-3</v>
      </c>
      <c r="NM4" s="19">
        <v>9.9462470000000001E-3</v>
      </c>
      <c r="NN4" s="19">
        <v>9.8986850000000008E-3</v>
      </c>
      <c r="NO4" s="19">
        <v>9.8518540000000002E-3</v>
      </c>
      <c r="NP4" s="19">
        <v>9.8057400000000003E-3</v>
      </c>
      <c r="NQ4" s="19">
        <v>9.7603380000000003E-3</v>
      </c>
      <c r="NR4" s="19">
        <v>9.7156329999999996E-3</v>
      </c>
      <c r="NS4" s="19">
        <v>9.6716259999999991E-3</v>
      </c>
      <c r="NT4" s="19">
        <v>9.6282899999999994E-3</v>
      </c>
      <c r="NU4" s="19">
        <v>9.5856120000000003E-3</v>
      </c>
      <c r="NV4" s="19">
        <v>9.5435490000000001E-3</v>
      </c>
      <c r="NW4" s="19">
        <v>9.5020910000000007E-3</v>
      </c>
      <c r="NX4" s="19">
        <v>9.4612069999999993E-3</v>
      </c>
      <c r="NY4" s="19">
        <v>9.4208869999999993E-3</v>
      </c>
      <c r="NZ4" s="19">
        <v>9.3810979999999992E-3</v>
      </c>
      <c r="OA4" s="19">
        <v>9.3418310000000001E-3</v>
      </c>
      <c r="OB4" s="19">
        <v>9.3030630000000003E-3</v>
      </c>
      <c r="OC4" s="19">
        <v>9.2647860000000005E-3</v>
      </c>
      <c r="OD4" s="19">
        <v>9.226972E-3</v>
      </c>
      <c r="OE4" s="19">
        <v>9.1896029999999993E-3</v>
      </c>
      <c r="OF4" s="19">
        <v>9.1526439999999997E-3</v>
      </c>
      <c r="OG4" s="19">
        <v>9.1160909999999998E-3</v>
      </c>
      <c r="OH4" s="19">
        <v>9.0799299999999999E-3</v>
      </c>
      <c r="OI4" s="19">
        <v>9.0441689999999995E-3</v>
      </c>
      <c r="OJ4" s="19">
        <v>9.0088119999999997E-3</v>
      </c>
      <c r="OK4" s="19">
        <v>8.9738769999999999E-3</v>
      </c>
      <c r="OL4" s="19">
        <v>8.9393770000000001E-3</v>
      </c>
      <c r="OM4" s="19">
        <v>8.9053359999999998E-3</v>
      </c>
      <c r="ON4" s="19">
        <v>8.8717559999999997E-3</v>
      </c>
      <c r="OO4" s="19">
        <v>8.8386439999999997E-3</v>
      </c>
      <c r="OP4" s="19">
        <v>8.8059850000000005E-3</v>
      </c>
      <c r="OQ4" s="19">
        <v>6.7914409999999996E-3</v>
      </c>
    </row>
    <row r="5" spans="1:407" x14ac:dyDescent="0.25">
      <c r="A5" t="str">
        <f t="shared" si="0"/>
        <v>FixedWing-FINE-3-7-Any</v>
      </c>
      <c r="B5" t="s">
        <v>195</v>
      </c>
      <c r="C5" s="17" t="s">
        <v>41</v>
      </c>
      <c r="D5" s="18">
        <v>3</v>
      </c>
      <c r="E5" s="17">
        <v>7</v>
      </c>
      <c r="F5" s="82" t="s">
        <v>187</v>
      </c>
      <c r="G5" s="15">
        <v>0.27457169999999997</v>
      </c>
      <c r="H5" s="15">
        <v>0.26408910000000002</v>
      </c>
      <c r="I5" s="15">
        <v>0.25021300000000002</v>
      </c>
      <c r="J5" s="15">
        <v>0.23811189999999999</v>
      </c>
      <c r="K5" s="15">
        <v>0.22766149999999999</v>
      </c>
      <c r="L5" s="15">
        <v>0.21526200000000001</v>
      </c>
      <c r="M5" s="15">
        <v>0.2032631</v>
      </c>
      <c r="N5" s="15">
        <v>0.1929187</v>
      </c>
      <c r="O5" s="15">
        <v>0.18554329999999999</v>
      </c>
      <c r="P5" s="15">
        <v>0.1786044</v>
      </c>
      <c r="Q5" s="15">
        <v>0.17164679999999999</v>
      </c>
      <c r="R5" s="15">
        <v>0.16465150000000001</v>
      </c>
      <c r="S5" s="15">
        <v>0.15811620000000001</v>
      </c>
      <c r="T5" s="15">
        <v>0.152306</v>
      </c>
      <c r="U5" s="15">
        <v>0.14743890000000001</v>
      </c>
      <c r="V5" s="15">
        <v>0.14311199999999999</v>
      </c>
      <c r="W5" s="15">
        <v>0.1385778</v>
      </c>
      <c r="X5" s="15">
        <v>0.13408639999999999</v>
      </c>
      <c r="Y5" s="15">
        <v>0.129861</v>
      </c>
      <c r="Z5" s="15">
        <v>0.12602650000000001</v>
      </c>
      <c r="AA5" s="15">
        <v>0.1227304</v>
      </c>
      <c r="AB5" s="15">
        <v>0.1198538</v>
      </c>
      <c r="AC5" s="15">
        <v>0.1170827</v>
      </c>
      <c r="AD5" s="15">
        <v>0.11451550000000001</v>
      </c>
      <c r="AE5" s="15">
        <v>0.1124038</v>
      </c>
      <c r="AF5" s="15">
        <v>0.1101038</v>
      </c>
      <c r="AG5" s="15">
        <v>0.107144</v>
      </c>
      <c r="AH5" s="15">
        <v>0.1039061</v>
      </c>
      <c r="AI5" s="15">
        <v>0.1007589</v>
      </c>
      <c r="AJ5" s="19">
        <v>9.7934129999999994E-2</v>
      </c>
      <c r="AK5" s="19">
        <v>9.5659530000000006E-2</v>
      </c>
      <c r="AL5" s="19">
        <v>9.3852160000000004E-2</v>
      </c>
      <c r="AM5" s="19">
        <v>9.2171030000000001E-2</v>
      </c>
      <c r="AN5" s="19">
        <v>9.0425450000000004E-2</v>
      </c>
      <c r="AO5" s="19">
        <v>8.8665949999999993E-2</v>
      </c>
      <c r="AP5" s="19">
        <v>8.6793330000000002E-2</v>
      </c>
      <c r="AQ5" s="19">
        <v>8.4704260000000003E-2</v>
      </c>
      <c r="AR5" s="19">
        <v>8.253974E-2</v>
      </c>
      <c r="AS5" s="15">
        <v>8.0525899999999997E-2</v>
      </c>
      <c r="AT5" s="19">
        <v>7.8807569999999993E-2</v>
      </c>
      <c r="AU5" s="19">
        <v>7.7395459999999999E-2</v>
      </c>
      <c r="AV5" s="19">
        <v>7.6137540000000004E-2</v>
      </c>
      <c r="AW5" s="15">
        <v>7.4837600000000004E-2</v>
      </c>
      <c r="AX5" s="19">
        <v>7.3430620000000002E-2</v>
      </c>
      <c r="AY5" s="19">
        <v>7.1955379999999999E-2</v>
      </c>
      <c r="AZ5" s="19">
        <v>7.0412440000000007E-2</v>
      </c>
      <c r="BA5" s="19">
        <v>6.8773589999999996E-2</v>
      </c>
      <c r="BB5" s="15">
        <v>6.7127000000000006E-2</v>
      </c>
      <c r="BC5" s="19">
        <v>6.5674549999999998E-2</v>
      </c>
      <c r="BD5" s="15">
        <v>6.4528600000000005E-2</v>
      </c>
      <c r="BE5" s="19">
        <v>6.3615759999999993E-2</v>
      </c>
      <c r="BF5" s="19">
        <v>6.2727779999999997E-2</v>
      </c>
      <c r="BG5" s="19">
        <v>6.1723189999999997E-2</v>
      </c>
      <c r="BH5" s="19">
        <v>6.0625610000000003E-2</v>
      </c>
      <c r="BI5" s="19">
        <v>5.9518670000000003E-2</v>
      </c>
      <c r="BJ5" s="19">
        <v>5.8439329999999998E-2</v>
      </c>
      <c r="BK5" s="15">
        <v>5.73964E-2</v>
      </c>
      <c r="BL5" s="19">
        <v>5.6420690000000003E-2</v>
      </c>
      <c r="BM5" s="19">
        <v>5.5563889999999998E-2</v>
      </c>
      <c r="BN5" s="19">
        <v>5.4832190000000003E-2</v>
      </c>
      <c r="BO5" s="19">
        <v>5.4169450000000001E-2</v>
      </c>
      <c r="BP5" s="15">
        <v>5.3501800000000002E-2</v>
      </c>
      <c r="BQ5" s="15">
        <v>5.2807100000000003E-2</v>
      </c>
      <c r="BR5" s="19">
        <v>5.2116820000000001E-2</v>
      </c>
      <c r="BS5" s="19">
        <v>5.1460369999999998E-2</v>
      </c>
      <c r="BT5" s="19">
        <v>5.0836289999999999E-2</v>
      </c>
      <c r="BU5" s="19">
        <v>5.0236879999999998E-2</v>
      </c>
      <c r="BV5" s="19">
        <v>4.9662110000000002E-2</v>
      </c>
      <c r="BW5" s="19">
        <v>4.9125149999999999E-2</v>
      </c>
      <c r="BX5" s="19">
        <v>4.858171E-2</v>
      </c>
      <c r="BY5" s="19">
        <v>4.800132E-2</v>
      </c>
      <c r="BZ5" s="19">
        <v>4.7375649999999998E-2</v>
      </c>
      <c r="CA5" s="19">
        <v>4.6733419999999998E-2</v>
      </c>
      <c r="CB5" s="19">
        <v>4.6115360000000001E-2</v>
      </c>
      <c r="CC5" s="19">
        <v>4.554391E-2</v>
      </c>
      <c r="CD5" s="19">
        <v>4.5020419999999998E-2</v>
      </c>
      <c r="CE5" s="19">
        <v>4.4538929999999997E-2</v>
      </c>
      <c r="CF5" s="19">
        <v>4.4090150000000002E-2</v>
      </c>
      <c r="CG5" s="19">
        <v>4.3661169999999999E-2</v>
      </c>
      <c r="CH5" s="19">
        <v>4.3236360000000001E-2</v>
      </c>
      <c r="CI5" s="19">
        <v>4.2802630000000001E-2</v>
      </c>
      <c r="CJ5" s="15">
        <v>4.2356699999999997E-2</v>
      </c>
      <c r="CK5" s="19">
        <v>4.1904219999999999E-2</v>
      </c>
      <c r="CL5" s="19">
        <v>4.1452820000000001E-2</v>
      </c>
      <c r="CM5" s="19">
        <v>4.1000830000000002E-2</v>
      </c>
      <c r="CN5" s="19">
        <v>4.0553770000000003E-2</v>
      </c>
      <c r="CO5" s="19">
        <v>4.0111529999999999E-2</v>
      </c>
      <c r="CP5" s="19">
        <v>3.9674679999999997E-2</v>
      </c>
      <c r="CQ5" s="19">
        <v>3.9244279999999999E-2</v>
      </c>
      <c r="CR5" s="19">
        <v>3.8821050000000003E-2</v>
      </c>
      <c r="CS5" s="19">
        <v>3.8404859999999999E-2</v>
      </c>
      <c r="CT5" s="19">
        <v>3.7995080000000001E-2</v>
      </c>
      <c r="CU5" s="15">
        <v>3.7590899999999997E-2</v>
      </c>
      <c r="CV5" s="19">
        <v>3.7191219999999997E-2</v>
      </c>
      <c r="CW5" s="19">
        <v>3.6794510000000002E-2</v>
      </c>
      <c r="CX5" s="15">
        <v>3.6399099999999997E-2</v>
      </c>
      <c r="CY5" s="19">
        <v>3.6003930000000003E-2</v>
      </c>
      <c r="CZ5" s="19">
        <v>3.5608969999999997E-2</v>
      </c>
      <c r="DA5" s="19">
        <v>3.5214959999999997E-2</v>
      </c>
      <c r="DB5" s="19">
        <v>3.4822850000000002E-2</v>
      </c>
      <c r="DC5" s="19">
        <v>3.4433449999999997E-2</v>
      </c>
      <c r="DD5" s="19">
        <v>3.4047340000000002E-2</v>
      </c>
      <c r="DE5" s="15">
        <v>3.3664800000000002E-2</v>
      </c>
      <c r="DF5" s="19">
        <v>3.328565E-2</v>
      </c>
      <c r="DG5" s="19">
        <v>3.2909239999999999E-2</v>
      </c>
      <c r="DH5" s="19">
        <v>3.2534760000000003E-2</v>
      </c>
      <c r="DI5" s="19">
        <v>3.2161629999999997E-2</v>
      </c>
      <c r="DJ5" s="19">
        <v>3.178976E-2</v>
      </c>
      <c r="DK5" s="15">
        <v>3.14194E-2</v>
      </c>
      <c r="DL5" s="19">
        <v>3.1050910000000001E-2</v>
      </c>
      <c r="DM5" s="15">
        <v>3.0684800000000002E-2</v>
      </c>
      <c r="DN5" s="19">
        <v>3.0321750000000001E-2</v>
      </c>
      <c r="DO5" s="19">
        <v>2.9962579999999999E-2</v>
      </c>
      <c r="DP5" s="19">
        <v>2.9608039999999999E-2</v>
      </c>
      <c r="DQ5" s="19">
        <v>2.9258429999999998E-2</v>
      </c>
      <c r="DR5" s="19">
        <v>2.8913589999999999E-2</v>
      </c>
      <c r="DS5" s="19">
        <v>2.8573020000000001E-2</v>
      </c>
      <c r="DT5" s="19">
        <v>2.8236279999999999E-2</v>
      </c>
      <c r="DU5" s="19">
        <v>2.7903170000000001E-2</v>
      </c>
      <c r="DV5" s="19">
        <v>2.7573710000000001E-2</v>
      </c>
      <c r="DW5" s="19">
        <v>2.7248229999999998E-2</v>
      </c>
      <c r="DX5" s="19">
        <v>2.692719E-2</v>
      </c>
      <c r="DY5" s="19">
        <v>2.6611050000000001E-2</v>
      </c>
      <c r="DZ5" s="15">
        <v>2.63E-2</v>
      </c>
      <c r="EA5" s="19">
        <v>2.599392E-2</v>
      </c>
      <c r="EB5" s="19">
        <v>2.5692429999999999E-2</v>
      </c>
      <c r="EC5" s="15">
        <v>2.53951E-2</v>
      </c>
      <c r="ED5" s="19">
        <v>2.510163E-2</v>
      </c>
      <c r="EE5" s="19">
        <v>2.4811860000000002E-2</v>
      </c>
      <c r="EF5" s="19">
        <v>2.4525640000000001E-2</v>
      </c>
      <c r="EG5" s="19">
        <v>2.4242860000000001E-2</v>
      </c>
      <c r="EH5" s="19">
        <v>2.396363E-2</v>
      </c>
      <c r="EI5" s="19">
        <v>2.3688250000000001E-2</v>
      </c>
      <c r="EJ5" s="19">
        <v>2.341708E-2</v>
      </c>
      <c r="EK5" s="19">
        <v>2.315041E-2</v>
      </c>
      <c r="EL5" s="19">
        <v>2.2888329999999998E-2</v>
      </c>
      <c r="EM5" s="19">
        <v>2.2630859999999999E-2</v>
      </c>
      <c r="EN5" s="19">
        <v>2.2377919999999999E-2</v>
      </c>
      <c r="EO5" s="19">
        <v>2.212942E-2</v>
      </c>
      <c r="EP5" s="19">
        <v>2.188524E-2</v>
      </c>
      <c r="EQ5" s="19">
        <v>2.164526E-2</v>
      </c>
      <c r="ER5" s="19">
        <v>2.1409460000000002E-2</v>
      </c>
      <c r="ES5" s="19">
        <v>2.1177930000000001E-2</v>
      </c>
      <c r="ET5" s="19">
        <v>2.0950770000000001E-2</v>
      </c>
      <c r="EU5" s="19">
        <v>2.072806E-2</v>
      </c>
      <c r="EV5" s="15">
        <v>2.0509800000000002E-2</v>
      </c>
      <c r="EW5" s="19">
        <v>2.0295919999999999E-2</v>
      </c>
      <c r="EX5" s="15">
        <v>2.0086400000000001E-2</v>
      </c>
      <c r="EY5" s="19">
        <v>1.9881159999999998E-2</v>
      </c>
      <c r="EZ5" s="19">
        <v>1.9680079999999999E-2</v>
      </c>
      <c r="FA5" s="19">
        <v>1.948304E-2</v>
      </c>
      <c r="FB5" s="19">
        <v>1.9289859999999999E-2</v>
      </c>
      <c r="FC5" s="19">
        <v>1.910046E-2</v>
      </c>
      <c r="FD5" s="19">
        <v>1.8914779999999999E-2</v>
      </c>
      <c r="FE5" s="19">
        <v>1.8732740000000001E-2</v>
      </c>
      <c r="FF5" s="19">
        <v>1.855416E-2</v>
      </c>
      <c r="FG5" s="19">
        <v>1.8378820000000001E-2</v>
      </c>
      <c r="FH5" s="19">
        <v>1.8206480000000001E-2</v>
      </c>
      <c r="FI5" s="19">
        <v>1.8036969999999999E-2</v>
      </c>
      <c r="FJ5" s="15">
        <v>1.7870199999999999E-2</v>
      </c>
      <c r="FK5" s="19">
        <v>1.7706159999999999E-2</v>
      </c>
      <c r="FL5" s="19">
        <v>1.754495E-2</v>
      </c>
      <c r="FM5" s="19">
        <v>1.7386720000000001E-2</v>
      </c>
      <c r="FN5" s="19">
        <v>1.723154E-2</v>
      </c>
      <c r="FO5" s="19">
        <v>1.707935E-2</v>
      </c>
      <c r="FP5" s="19">
        <v>1.692985E-2</v>
      </c>
      <c r="FQ5" s="19">
        <v>1.6782660000000001E-2</v>
      </c>
      <c r="FR5" s="19">
        <v>1.6637349999999999E-2</v>
      </c>
      <c r="FS5" s="19">
        <v>1.6493580000000001E-2</v>
      </c>
      <c r="FT5" s="19">
        <v>1.6351190000000002E-2</v>
      </c>
      <c r="FU5" s="19">
        <v>1.621015E-2</v>
      </c>
      <c r="FV5" s="19">
        <v>1.607051E-2</v>
      </c>
      <c r="FW5" s="19">
        <v>1.5932370000000001E-2</v>
      </c>
      <c r="FX5" s="19">
        <v>1.5795770000000001E-2</v>
      </c>
      <c r="FY5" s="19">
        <v>1.5660609999999998E-2</v>
      </c>
      <c r="FZ5" s="19">
        <v>1.5526659999999999E-2</v>
      </c>
      <c r="GA5" s="19">
        <v>1.539362E-2</v>
      </c>
      <c r="GB5" s="19">
        <v>1.5261220000000001E-2</v>
      </c>
      <c r="GC5" s="19">
        <v>1.5129210000000001E-2</v>
      </c>
      <c r="GD5" s="19">
        <v>1.4997470000000001E-2</v>
      </c>
      <c r="GE5" s="19">
        <v>1.4865959999999999E-2</v>
      </c>
      <c r="GF5" s="19">
        <v>1.473473E-2</v>
      </c>
      <c r="GG5" s="19">
        <v>1.4603929999999999E-2</v>
      </c>
      <c r="GH5" s="19">
        <v>1.4473710000000001E-2</v>
      </c>
      <c r="GI5" s="19">
        <v>1.434422E-2</v>
      </c>
      <c r="GJ5" s="19">
        <v>1.4215530000000001E-2</v>
      </c>
      <c r="GK5" s="19">
        <v>1.408769E-2</v>
      </c>
      <c r="GL5" s="19">
        <v>1.3960719999999999E-2</v>
      </c>
      <c r="GM5" s="19">
        <v>1.383466E-2</v>
      </c>
      <c r="GN5" s="19">
        <v>1.3709610000000001E-2</v>
      </c>
      <c r="GO5" s="15">
        <v>1.3585699999999999E-2</v>
      </c>
      <c r="GP5" s="19">
        <v>1.346309E-2</v>
      </c>
      <c r="GQ5" s="19">
        <v>1.334193E-2</v>
      </c>
      <c r="GR5" s="19">
        <v>1.3222309999999999E-2</v>
      </c>
      <c r="GS5" s="19">
        <v>1.310425E-2</v>
      </c>
      <c r="GT5" s="19">
        <v>1.2987719999999999E-2</v>
      </c>
      <c r="GU5" s="19">
        <v>1.287262E-2</v>
      </c>
      <c r="GV5" s="19">
        <v>1.2758830000000001E-2</v>
      </c>
      <c r="GW5" s="19">
        <v>1.264621E-2</v>
      </c>
      <c r="GX5" s="19">
        <v>1.2534689999999999E-2</v>
      </c>
      <c r="GY5" s="15">
        <v>1.24242E-2</v>
      </c>
      <c r="GZ5" s="19">
        <v>1.2314719999999999E-2</v>
      </c>
      <c r="HA5" s="15">
        <v>1.22062E-2</v>
      </c>
      <c r="HB5" s="19">
        <v>1.2098619999999999E-2</v>
      </c>
      <c r="HC5" s="19">
        <v>1.1991959999999999E-2</v>
      </c>
      <c r="HD5" s="15">
        <v>1.18862E-2</v>
      </c>
      <c r="HE5" s="19">
        <v>1.1781349999999999E-2</v>
      </c>
      <c r="HF5" s="19">
        <v>1.1677420000000001E-2</v>
      </c>
      <c r="HG5" s="19">
        <v>1.157448E-2</v>
      </c>
      <c r="HH5" s="19">
        <v>1.147257E-2</v>
      </c>
      <c r="HI5" s="19">
        <v>1.137177E-2</v>
      </c>
      <c r="HJ5" s="19">
        <v>1.127215E-2</v>
      </c>
      <c r="HK5" s="15">
        <v>1.11737E-2</v>
      </c>
      <c r="HL5" s="19">
        <v>1.107643E-2</v>
      </c>
      <c r="HM5" s="19">
        <v>1.098029E-2</v>
      </c>
      <c r="HN5" s="19">
        <v>1.0885219999999999E-2</v>
      </c>
      <c r="HO5" s="19">
        <v>1.0791149999999999E-2</v>
      </c>
      <c r="HP5" s="19">
        <v>1.0698020000000001E-2</v>
      </c>
      <c r="HQ5" s="19">
        <v>1.060578E-2</v>
      </c>
      <c r="HR5" s="15">
        <v>1.05144E-2</v>
      </c>
      <c r="HS5" s="19">
        <v>1.042386E-2</v>
      </c>
      <c r="HT5" s="19">
        <v>1.033413E-2</v>
      </c>
      <c r="HU5" s="19">
        <v>1.024517E-2</v>
      </c>
      <c r="HV5" s="19">
        <v>1.015689E-2</v>
      </c>
      <c r="HW5" s="19">
        <v>1.006923E-2</v>
      </c>
      <c r="HX5" s="19">
        <v>9.9821010000000002E-3</v>
      </c>
      <c r="HY5" s="19">
        <v>9.8954330000000004E-3</v>
      </c>
      <c r="HZ5" s="19">
        <v>9.8091849999999998E-3</v>
      </c>
      <c r="IA5" s="19">
        <v>9.7233500000000004E-3</v>
      </c>
      <c r="IB5" s="19">
        <v>9.6379719999999999E-3</v>
      </c>
      <c r="IC5" s="19">
        <v>9.5531460000000002E-3</v>
      </c>
      <c r="ID5" s="19">
        <v>9.4689869999999999E-3</v>
      </c>
      <c r="IE5" s="19">
        <v>9.3856200000000008E-3</v>
      </c>
      <c r="IF5" s="19">
        <v>9.3031539999999992E-3</v>
      </c>
      <c r="IG5" s="19">
        <v>9.2216769999999993E-3</v>
      </c>
      <c r="IH5" s="19">
        <v>9.1412360000000005E-3</v>
      </c>
      <c r="II5" s="19">
        <v>9.0618469999999996E-3</v>
      </c>
      <c r="IJ5" s="19">
        <v>8.9835060000000005E-3</v>
      </c>
      <c r="IK5" s="19">
        <v>8.9061899999999996E-3</v>
      </c>
      <c r="IL5" s="19">
        <v>8.8298809999999995E-3</v>
      </c>
      <c r="IM5" s="19">
        <v>8.7545769999999995E-3</v>
      </c>
      <c r="IN5" s="19">
        <v>8.6802830000000004E-3</v>
      </c>
      <c r="IO5" s="19">
        <v>8.607033E-3</v>
      </c>
      <c r="IP5" s="19">
        <v>8.5348639999999996E-3</v>
      </c>
      <c r="IQ5" s="19">
        <v>8.4638290000000008E-3</v>
      </c>
      <c r="IR5" s="19">
        <v>8.3939819999999995E-3</v>
      </c>
      <c r="IS5" s="19">
        <v>8.3253700000000003E-3</v>
      </c>
      <c r="IT5" s="19">
        <v>8.2580329999999997E-3</v>
      </c>
      <c r="IU5" s="19">
        <v>8.191996E-3</v>
      </c>
      <c r="IV5" s="19">
        <v>8.1272749999999998E-3</v>
      </c>
      <c r="IW5" s="19">
        <v>8.0638740000000004E-3</v>
      </c>
      <c r="IX5" s="19">
        <v>8.0017850000000008E-3</v>
      </c>
      <c r="IY5" s="19">
        <v>7.9409949999999993E-3</v>
      </c>
      <c r="IZ5" s="19">
        <v>7.8814899999999997E-3</v>
      </c>
      <c r="JA5" s="19">
        <v>7.8232700000000002E-3</v>
      </c>
      <c r="JB5" s="19">
        <v>7.7663439999999997E-3</v>
      </c>
      <c r="JC5" s="19">
        <v>7.7107310000000002E-3</v>
      </c>
      <c r="JD5" s="19">
        <v>7.6564579999999997E-3</v>
      </c>
      <c r="JE5" s="19">
        <v>7.6035570000000004E-3</v>
      </c>
      <c r="JF5" s="19">
        <v>7.5520589999999999E-3</v>
      </c>
      <c r="JG5" s="19">
        <v>7.5019930000000002E-3</v>
      </c>
      <c r="JH5" s="19">
        <v>7.45337E-3</v>
      </c>
      <c r="JI5" s="19">
        <v>7.4061839999999997E-3</v>
      </c>
      <c r="JJ5" s="19">
        <v>7.360396E-3</v>
      </c>
      <c r="JK5" s="19">
        <v>7.3159419999999998E-3</v>
      </c>
      <c r="JL5" s="19">
        <v>7.2727319999999996E-3</v>
      </c>
      <c r="JM5" s="19">
        <v>7.2306519999999997E-3</v>
      </c>
      <c r="JN5" s="19">
        <v>7.1895750000000001E-3</v>
      </c>
      <c r="JO5" s="19">
        <v>7.149369E-3</v>
      </c>
      <c r="JP5" s="19">
        <v>7.1099070000000004E-3</v>
      </c>
      <c r="JQ5" s="19">
        <v>7.0710729999999998E-3</v>
      </c>
      <c r="JR5" s="19">
        <v>7.0327560000000003E-3</v>
      </c>
      <c r="JS5" s="19">
        <v>6.9948559999999998E-3</v>
      </c>
      <c r="JT5" s="19">
        <v>6.9572699999999998E-3</v>
      </c>
      <c r="JU5" s="19">
        <v>6.9199049999999996E-3</v>
      </c>
      <c r="JV5" s="19">
        <v>6.8826590000000002E-3</v>
      </c>
      <c r="JW5" s="19">
        <v>6.8454220000000003E-3</v>
      </c>
      <c r="JX5" s="19">
        <v>6.8080900000000001E-3</v>
      </c>
      <c r="JY5" s="19">
        <v>6.7705600000000001E-3</v>
      </c>
      <c r="JZ5" s="19">
        <v>6.7327400000000001E-3</v>
      </c>
      <c r="KA5" s="19">
        <v>6.6945540000000001E-3</v>
      </c>
      <c r="KB5" s="19">
        <v>6.6559319999999998E-3</v>
      </c>
      <c r="KC5" s="19">
        <v>6.6168199999999998E-3</v>
      </c>
      <c r="KD5" s="19">
        <v>6.5771739999999999E-3</v>
      </c>
      <c r="KE5" s="19">
        <v>6.536961E-3</v>
      </c>
      <c r="KF5" s="19">
        <v>6.4961560000000003E-3</v>
      </c>
      <c r="KG5" s="19">
        <v>6.454726E-3</v>
      </c>
      <c r="KH5" s="19">
        <v>6.4126460000000001E-3</v>
      </c>
      <c r="KI5" s="19">
        <v>6.3698799999999996E-3</v>
      </c>
      <c r="KJ5" s="19">
        <v>6.3263950000000003E-3</v>
      </c>
      <c r="KK5" s="19">
        <v>6.2821559999999997E-3</v>
      </c>
      <c r="KL5" s="19">
        <v>6.2371290000000001E-3</v>
      </c>
      <c r="KM5" s="19">
        <v>6.1912929999999996E-3</v>
      </c>
      <c r="KN5" s="19">
        <v>6.1446340000000004E-3</v>
      </c>
      <c r="KO5" s="19">
        <v>6.0971610000000002E-3</v>
      </c>
      <c r="KP5" s="19">
        <v>6.0489009999999998E-3</v>
      </c>
      <c r="KQ5" s="19">
        <v>5.9998960000000002E-3</v>
      </c>
      <c r="KR5" s="19">
        <v>5.9502110000000004E-3</v>
      </c>
      <c r="KS5" s="19">
        <v>5.8999209999999998E-3</v>
      </c>
      <c r="KT5" s="19">
        <v>5.8491209999999997E-3</v>
      </c>
      <c r="KU5" s="19">
        <v>5.7979140000000004E-3</v>
      </c>
      <c r="KV5" s="19">
        <v>5.7464059999999999E-3</v>
      </c>
      <c r="KW5" s="19">
        <v>5.6947040000000001E-3</v>
      </c>
      <c r="KX5" s="19">
        <v>5.6429119999999999E-3</v>
      </c>
      <c r="KY5" s="19">
        <v>5.5911290000000002E-3</v>
      </c>
      <c r="KZ5" s="19">
        <v>5.5394479999999998E-3</v>
      </c>
      <c r="LA5" s="19">
        <v>5.4879400000000002E-3</v>
      </c>
      <c r="LB5" s="19">
        <v>5.4366709999999997E-3</v>
      </c>
      <c r="LC5" s="19">
        <v>5.3856870000000001E-3</v>
      </c>
      <c r="LD5" s="19">
        <v>5.3350280000000003E-3</v>
      </c>
      <c r="LE5" s="19">
        <v>5.2847290000000002E-3</v>
      </c>
      <c r="LF5" s="19">
        <v>5.2348179999999996E-3</v>
      </c>
      <c r="LG5" s="19">
        <v>5.1853289999999998E-3</v>
      </c>
      <c r="LH5" s="19">
        <v>5.1362949999999999E-3</v>
      </c>
      <c r="LI5" s="19">
        <v>5.087757E-3</v>
      </c>
      <c r="LJ5" s="19">
        <v>5.0397619999999997E-3</v>
      </c>
      <c r="LK5" s="19">
        <v>4.9923479999999998E-3</v>
      </c>
      <c r="LL5" s="19">
        <v>4.9455569999999997E-3</v>
      </c>
      <c r="LM5" s="19">
        <v>4.8994199999999998E-3</v>
      </c>
      <c r="LN5" s="19">
        <v>4.853965E-3</v>
      </c>
      <c r="LO5" s="19">
        <v>4.8092109999999999E-3</v>
      </c>
      <c r="LP5" s="19">
        <v>4.7651710000000003E-3</v>
      </c>
      <c r="LQ5" s="19">
        <v>4.7218520000000003E-3</v>
      </c>
      <c r="LR5" s="19">
        <v>4.6792630000000003E-3</v>
      </c>
      <c r="LS5" s="19">
        <v>4.6374090000000003E-3</v>
      </c>
      <c r="LT5" s="19">
        <v>4.596302E-3</v>
      </c>
      <c r="LU5" s="19">
        <v>4.5559449999999996E-3</v>
      </c>
      <c r="LV5" s="19">
        <v>4.5163410000000001E-3</v>
      </c>
      <c r="LW5" s="19">
        <v>4.4774810000000002E-3</v>
      </c>
      <c r="LX5" s="19">
        <v>4.4393519999999997E-3</v>
      </c>
      <c r="LY5" s="19">
        <v>4.4019310000000004E-3</v>
      </c>
      <c r="LZ5" s="19">
        <v>4.3651829999999999E-3</v>
      </c>
      <c r="MA5" s="19">
        <v>4.3290719999999998E-3</v>
      </c>
      <c r="MB5" s="19">
        <v>4.2935569999999999E-3</v>
      </c>
      <c r="MC5" s="19">
        <v>4.2585959999999999E-3</v>
      </c>
      <c r="MD5" s="19">
        <v>4.2241559999999997E-3</v>
      </c>
      <c r="ME5" s="19">
        <v>4.1902010000000002E-3</v>
      </c>
      <c r="MF5" s="19">
        <v>4.1567030000000003E-3</v>
      </c>
      <c r="MG5" s="19">
        <v>4.1236329999999998E-3</v>
      </c>
      <c r="MH5" s="19">
        <v>4.090972E-3</v>
      </c>
      <c r="MI5" s="19">
        <v>4.0587039999999998E-3</v>
      </c>
      <c r="MJ5" s="19">
        <v>4.0268129999999997E-3</v>
      </c>
      <c r="MK5" s="19">
        <v>3.9952929999999996E-3</v>
      </c>
      <c r="ML5" s="19">
        <v>3.9641349999999997E-3</v>
      </c>
      <c r="MM5" s="19">
        <v>3.9333370000000003E-3</v>
      </c>
      <c r="MN5" s="19">
        <v>3.9028959999999999E-3</v>
      </c>
      <c r="MO5" s="19">
        <v>3.872805E-3</v>
      </c>
      <c r="MP5" s="19">
        <v>3.843057E-3</v>
      </c>
      <c r="MQ5" s="19">
        <v>3.8136379999999998E-3</v>
      </c>
      <c r="MR5" s="19">
        <v>3.7845320000000002E-3</v>
      </c>
      <c r="MS5" s="19">
        <v>3.7557210000000001E-3</v>
      </c>
      <c r="MT5" s="19">
        <v>3.7271840000000001E-3</v>
      </c>
      <c r="MU5" s="19">
        <v>3.6989029999999999E-3</v>
      </c>
      <c r="MV5" s="19">
        <v>3.6708579999999999E-3</v>
      </c>
      <c r="MW5" s="19">
        <v>3.6430360000000001E-3</v>
      </c>
      <c r="MX5" s="19">
        <v>3.615423E-3</v>
      </c>
      <c r="MY5" s="19">
        <v>3.588005E-3</v>
      </c>
      <c r="MZ5" s="19">
        <v>3.5607709999999999E-3</v>
      </c>
      <c r="NA5" s="19">
        <v>3.5337060000000002E-3</v>
      </c>
      <c r="NB5" s="19">
        <v>3.5067969999999999E-3</v>
      </c>
      <c r="NC5" s="19">
        <v>3.4800299999999998E-3</v>
      </c>
      <c r="ND5" s="19">
        <v>3.4533910000000001E-3</v>
      </c>
      <c r="NE5" s="19">
        <v>3.4268720000000001E-3</v>
      </c>
      <c r="NF5" s="19">
        <v>3.400466E-3</v>
      </c>
      <c r="NG5" s="19">
        <v>3.3741719999999999E-3</v>
      </c>
      <c r="NH5" s="19">
        <v>3.3479970000000001E-3</v>
      </c>
      <c r="NI5" s="19">
        <v>3.3219410000000001E-3</v>
      </c>
      <c r="NJ5" s="19">
        <v>3.2960149999999998E-3</v>
      </c>
      <c r="NK5" s="19">
        <v>3.2702209999999998E-3</v>
      </c>
      <c r="NL5" s="19">
        <v>3.2445669999999999E-3</v>
      </c>
      <c r="NM5" s="19">
        <v>3.2190550000000002E-3</v>
      </c>
      <c r="NN5" s="19">
        <v>3.1936830000000001E-3</v>
      </c>
      <c r="NO5" s="19">
        <v>3.168452E-3</v>
      </c>
      <c r="NP5" s="19">
        <v>3.143355E-3</v>
      </c>
      <c r="NQ5" s="19">
        <v>3.1183890000000001E-3</v>
      </c>
      <c r="NR5" s="19">
        <v>3.09355E-3</v>
      </c>
      <c r="NS5" s="19">
        <v>3.0688270000000001E-3</v>
      </c>
      <c r="NT5" s="19">
        <v>3.0442139999999999E-3</v>
      </c>
      <c r="NU5" s="19">
        <v>3.0196989999999998E-3</v>
      </c>
      <c r="NV5" s="19">
        <v>2.9952709999999999E-3</v>
      </c>
      <c r="NW5" s="19">
        <v>2.970917E-3</v>
      </c>
      <c r="NX5" s="19">
        <v>2.9466179999999998E-3</v>
      </c>
      <c r="NY5" s="19">
        <v>2.9223600000000001E-3</v>
      </c>
      <c r="NZ5" s="19">
        <v>2.8981269999999999E-3</v>
      </c>
      <c r="OA5" s="19">
        <v>2.8739080000000001E-3</v>
      </c>
      <c r="OB5" s="19">
        <v>2.8496979999999999E-3</v>
      </c>
      <c r="OC5" s="19">
        <v>2.8254880000000001E-3</v>
      </c>
      <c r="OD5" s="19">
        <v>2.8012800000000002E-3</v>
      </c>
      <c r="OE5" s="19">
        <v>2.7770799999999999E-3</v>
      </c>
      <c r="OF5" s="19">
        <v>2.7528959999999999E-3</v>
      </c>
      <c r="OG5" s="19">
        <v>2.7287420000000001E-3</v>
      </c>
      <c r="OH5" s="19">
        <v>2.7046280000000002E-3</v>
      </c>
      <c r="OI5" s="19">
        <v>2.680567E-3</v>
      </c>
      <c r="OJ5" s="19">
        <v>2.6565730000000002E-3</v>
      </c>
      <c r="OK5" s="19">
        <v>2.6326600000000002E-3</v>
      </c>
      <c r="OL5" s="19">
        <v>2.6088420000000001E-3</v>
      </c>
      <c r="OM5" s="19">
        <v>2.5851289999999998E-3</v>
      </c>
      <c r="ON5" s="19">
        <v>2.5615350000000002E-3</v>
      </c>
      <c r="OO5" s="19">
        <v>2.538069E-3</v>
      </c>
      <c r="OP5" s="19">
        <v>2.5147419999999999E-3</v>
      </c>
      <c r="OQ5" s="19">
        <v>2.2806850000000002E-3</v>
      </c>
    </row>
    <row r="6" spans="1:407" x14ac:dyDescent="0.25">
      <c r="A6" t="str">
        <f t="shared" si="0"/>
        <v>FixedWing-FINE-4-20-Any</v>
      </c>
      <c r="B6" t="s">
        <v>195</v>
      </c>
      <c r="C6" s="17" t="s">
        <v>41</v>
      </c>
      <c r="D6" s="18">
        <v>4</v>
      </c>
      <c r="E6" s="17">
        <v>20</v>
      </c>
      <c r="F6" s="82" t="s">
        <v>187</v>
      </c>
      <c r="G6" s="15">
        <v>0.77696500000000002</v>
      </c>
      <c r="H6" s="15">
        <v>0.66147639999999996</v>
      </c>
      <c r="I6" s="15">
        <v>0.57599250000000002</v>
      </c>
      <c r="J6" s="15">
        <v>0.50738240000000001</v>
      </c>
      <c r="K6" s="15">
        <v>0.45271169999999999</v>
      </c>
      <c r="L6" s="15">
        <v>0.4100337</v>
      </c>
      <c r="M6" s="15">
        <v>0.37743359999999998</v>
      </c>
      <c r="N6" s="15">
        <v>0.35209819999999997</v>
      </c>
      <c r="O6" s="15">
        <v>0.33319490000000002</v>
      </c>
      <c r="P6" s="15">
        <v>0.31616450000000001</v>
      </c>
      <c r="Q6" s="15">
        <v>0.30131269999999999</v>
      </c>
      <c r="R6" s="15">
        <v>0.28814420000000002</v>
      </c>
      <c r="S6" s="15">
        <v>0.27599560000000001</v>
      </c>
      <c r="T6" s="15">
        <v>0.26500790000000002</v>
      </c>
      <c r="U6" s="15">
        <v>0.25474580000000002</v>
      </c>
      <c r="V6" s="15">
        <v>0.2463468</v>
      </c>
      <c r="W6" s="15">
        <v>0.23926449999999999</v>
      </c>
      <c r="X6" s="15">
        <v>0.23246800000000001</v>
      </c>
      <c r="Y6" s="15">
        <v>0.22564770000000001</v>
      </c>
      <c r="Z6" s="15">
        <v>0.2183966</v>
      </c>
      <c r="AA6" s="15">
        <v>0.21129049999999999</v>
      </c>
      <c r="AB6" s="15">
        <v>0.20479919999999999</v>
      </c>
      <c r="AC6" s="15">
        <v>0.19857520000000001</v>
      </c>
      <c r="AD6" s="15">
        <v>0.19234019999999999</v>
      </c>
      <c r="AE6" s="15">
        <v>0.18613830000000001</v>
      </c>
      <c r="AF6" s="15">
        <v>0.1802607</v>
      </c>
      <c r="AG6" s="15">
        <v>0.1751191</v>
      </c>
      <c r="AH6" s="15">
        <v>0.17040259999999999</v>
      </c>
      <c r="AI6" s="15">
        <v>0.1657323</v>
      </c>
      <c r="AJ6" s="15">
        <v>0.1611407</v>
      </c>
      <c r="AK6" s="15">
        <v>0.15672620000000001</v>
      </c>
      <c r="AL6" s="15">
        <v>0.15249360000000001</v>
      </c>
      <c r="AM6" s="15">
        <v>0.14852699999999999</v>
      </c>
      <c r="AN6" s="15">
        <v>0.1447793</v>
      </c>
      <c r="AO6" s="15">
        <v>0.14110800000000001</v>
      </c>
      <c r="AP6" s="15">
        <v>0.13738149999999999</v>
      </c>
      <c r="AQ6" s="15">
        <v>0.13371630000000001</v>
      </c>
      <c r="AR6" s="15">
        <v>0.13015959999999999</v>
      </c>
      <c r="AS6" s="15">
        <v>0.1267797</v>
      </c>
      <c r="AT6" s="15">
        <v>0.1235863</v>
      </c>
      <c r="AU6" s="15">
        <v>0.1205825</v>
      </c>
      <c r="AV6" s="15">
        <v>0.1177417</v>
      </c>
      <c r="AW6" s="15">
        <v>0.1150668</v>
      </c>
      <c r="AX6" s="15">
        <v>0.1125061</v>
      </c>
      <c r="AY6" s="15">
        <v>0.1100078</v>
      </c>
      <c r="AZ6" s="15">
        <v>0.10752249999999999</v>
      </c>
      <c r="BA6" s="15">
        <v>0.10511819999999999</v>
      </c>
      <c r="BB6" s="15">
        <v>0.1027676</v>
      </c>
      <c r="BC6" s="15">
        <v>0.1004951</v>
      </c>
      <c r="BD6" s="19">
        <v>9.8316319999999999E-2</v>
      </c>
      <c r="BE6" s="19">
        <v>9.6312449999999994E-2</v>
      </c>
      <c r="BF6" s="15">
        <v>9.4482300000000005E-2</v>
      </c>
      <c r="BG6" s="19">
        <v>9.2764750000000007E-2</v>
      </c>
      <c r="BH6" s="19">
        <v>9.1108140000000004E-2</v>
      </c>
      <c r="BI6" s="19">
        <v>8.9504329999999993E-2</v>
      </c>
      <c r="BJ6" s="19">
        <v>8.7920529999999997E-2</v>
      </c>
      <c r="BK6" s="19">
        <v>8.6348270000000005E-2</v>
      </c>
      <c r="BL6" s="19">
        <v>8.4764850000000003E-2</v>
      </c>
      <c r="BM6" s="19">
        <v>8.3220559999999999E-2</v>
      </c>
      <c r="BN6" s="19">
        <v>8.1749450000000001E-2</v>
      </c>
      <c r="BO6" s="19">
        <v>8.0395789999999995E-2</v>
      </c>
      <c r="BP6" s="19">
        <v>7.9154509999999997E-2</v>
      </c>
      <c r="BQ6" s="19">
        <v>7.7987340000000002E-2</v>
      </c>
      <c r="BR6" s="19">
        <v>7.684655E-2</v>
      </c>
      <c r="BS6" s="19">
        <v>7.5717870000000007E-2</v>
      </c>
      <c r="BT6" s="19">
        <v>7.4561509999999998E-2</v>
      </c>
      <c r="BU6" s="19">
        <v>7.3363730000000002E-2</v>
      </c>
      <c r="BV6" s="19">
        <v>7.2137690000000004E-2</v>
      </c>
      <c r="BW6" s="19">
        <v>7.0934280000000002E-2</v>
      </c>
      <c r="BX6" s="19">
        <v>6.9791270000000002E-2</v>
      </c>
      <c r="BY6" s="19">
        <v>6.8746459999999995E-2</v>
      </c>
      <c r="BZ6" s="19">
        <v>6.7817429999999998E-2</v>
      </c>
      <c r="CA6" s="19">
        <v>6.6976190000000005E-2</v>
      </c>
      <c r="CB6" s="19">
        <v>6.6184839999999995E-2</v>
      </c>
      <c r="CC6" s="19">
        <v>6.5411380000000005E-2</v>
      </c>
      <c r="CD6" s="19">
        <v>6.4614619999999998E-2</v>
      </c>
      <c r="CE6" s="19">
        <v>6.3785330000000001E-2</v>
      </c>
      <c r="CF6" s="15">
        <v>6.2925900000000007E-2</v>
      </c>
      <c r="CG6" s="19">
        <v>6.2063220000000002E-2</v>
      </c>
      <c r="CH6" s="19">
        <v>6.1213360000000001E-2</v>
      </c>
      <c r="CI6" s="15">
        <v>6.0391500000000001E-2</v>
      </c>
      <c r="CJ6" s="19">
        <v>5.9593559999999997E-2</v>
      </c>
      <c r="CK6" s="19">
        <v>5.8791330000000003E-2</v>
      </c>
      <c r="CL6" s="19">
        <v>5.7985439999999999E-2</v>
      </c>
      <c r="CM6" s="19">
        <v>5.7215009999999997E-2</v>
      </c>
      <c r="CN6" s="19">
        <v>5.6484060000000003E-2</v>
      </c>
      <c r="CO6" s="19">
        <v>5.580301E-2</v>
      </c>
      <c r="CP6" s="19">
        <v>5.5158569999999997E-2</v>
      </c>
      <c r="CQ6" s="19">
        <v>5.4540669999999999E-2</v>
      </c>
      <c r="CR6" s="19">
        <v>5.3932750000000002E-2</v>
      </c>
      <c r="CS6" s="19">
        <v>5.3338440000000001E-2</v>
      </c>
      <c r="CT6" s="19">
        <v>5.2763209999999998E-2</v>
      </c>
      <c r="CU6" s="19">
        <v>5.2189340000000001E-2</v>
      </c>
      <c r="CV6" s="19">
        <v>5.1627270000000003E-2</v>
      </c>
      <c r="CW6" s="19">
        <v>5.1098459999999998E-2</v>
      </c>
      <c r="CX6" s="19">
        <v>5.059934E-2</v>
      </c>
      <c r="CY6" s="19">
        <v>5.0126610000000002E-2</v>
      </c>
      <c r="CZ6" s="19">
        <v>4.9679069999999999E-2</v>
      </c>
      <c r="DA6" s="19">
        <v>4.928022E-2</v>
      </c>
      <c r="DB6" s="15">
        <v>4.8885999999999999E-2</v>
      </c>
      <c r="DC6" s="19">
        <v>4.8500149999999999E-2</v>
      </c>
      <c r="DD6" s="19">
        <v>4.8124569999999998E-2</v>
      </c>
      <c r="DE6" s="19">
        <v>4.7750170000000002E-2</v>
      </c>
      <c r="DF6" s="19">
        <v>4.7372949999999997E-2</v>
      </c>
      <c r="DG6" s="19">
        <v>4.700257E-2</v>
      </c>
      <c r="DH6" s="19">
        <v>4.663204E-2</v>
      </c>
      <c r="DI6" s="19">
        <v>4.6261740000000003E-2</v>
      </c>
      <c r="DJ6" s="19">
        <v>4.5893709999999997E-2</v>
      </c>
      <c r="DK6" s="19">
        <v>4.552747E-2</v>
      </c>
      <c r="DL6" s="15">
        <v>4.5162000000000001E-2</v>
      </c>
      <c r="DM6" s="19">
        <v>4.480116E-2</v>
      </c>
      <c r="DN6" s="15">
        <v>4.4446899999999998E-2</v>
      </c>
      <c r="DO6" s="19">
        <v>4.4098560000000002E-2</v>
      </c>
      <c r="DP6" s="19">
        <v>4.3756169999999997E-2</v>
      </c>
      <c r="DQ6" s="19">
        <v>4.341855E-2</v>
      </c>
      <c r="DR6" s="19">
        <v>4.308584E-2</v>
      </c>
      <c r="DS6" s="19">
        <v>4.2757969999999999E-2</v>
      </c>
      <c r="DT6" s="19">
        <v>4.2434659999999999E-2</v>
      </c>
      <c r="DU6" s="19">
        <v>4.2115609999999998E-2</v>
      </c>
      <c r="DV6" s="19">
        <v>4.1800530000000002E-2</v>
      </c>
      <c r="DW6" s="19">
        <v>4.1489270000000002E-2</v>
      </c>
      <c r="DX6" s="19">
        <v>4.1181559999999999E-2</v>
      </c>
      <c r="DY6" s="19">
        <v>4.0877410000000003E-2</v>
      </c>
      <c r="DZ6" s="19">
        <v>4.0576870000000001E-2</v>
      </c>
      <c r="EA6" s="19">
        <v>4.0280240000000002E-2</v>
      </c>
      <c r="EB6" s="19">
        <v>3.9987630000000003E-2</v>
      </c>
      <c r="EC6" s="19">
        <v>3.9699520000000002E-2</v>
      </c>
      <c r="ED6" s="19">
        <v>3.9416069999999997E-2</v>
      </c>
      <c r="EE6" s="19">
        <v>3.9137270000000002E-2</v>
      </c>
      <c r="EF6" s="19">
        <v>3.886295E-2</v>
      </c>
      <c r="EG6" s="19">
        <v>3.8593009999999997E-2</v>
      </c>
      <c r="EH6" s="19">
        <v>3.8327420000000001E-2</v>
      </c>
      <c r="EI6" s="19">
        <v>3.8066450000000002E-2</v>
      </c>
      <c r="EJ6" s="19">
        <v>3.7810459999999997E-2</v>
      </c>
      <c r="EK6" s="19">
        <v>3.7559839999999997E-2</v>
      </c>
      <c r="EL6" s="19">
        <v>3.7314809999999997E-2</v>
      </c>
      <c r="EM6" s="19">
        <v>3.7075619999999997E-2</v>
      </c>
      <c r="EN6" s="19">
        <v>3.6842130000000001E-2</v>
      </c>
      <c r="EO6" s="19">
        <v>3.6614109999999998E-2</v>
      </c>
      <c r="EP6" s="19">
        <v>3.6391020000000003E-2</v>
      </c>
      <c r="EQ6" s="19">
        <v>3.6172280000000001E-2</v>
      </c>
      <c r="ER6" s="19">
        <v>3.5957429999999999E-2</v>
      </c>
      <c r="ES6" s="19">
        <v>3.574621E-2</v>
      </c>
      <c r="ET6" s="19">
        <v>3.5538689999999998E-2</v>
      </c>
      <c r="EU6" s="19">
        <v>3.5335060000000001E-2</v>
      </c>
      <c r="EV6" s="19">
        <v>3.5135430000000002E-2</v>
      </c>
      <c r="EW6" s="19">
        <v>3.4939970000000001E-2</v>
      </c>
      <c r="EX6" s="19">
        <v>3.4748389999999997E-2</v>
      </c>
      <c r="EY6" s="19">
        <v>3.4560550000000002E-2</v>
      </c>
      <c r="EZ6" s="19">
        <v>3.4375940000000001E-2</v>
      </c>
      <c r="FA6" s="19">
        <v>3.4194120000000001E-2</v>
      </c>
      <c r="FB6" s="19">
        <v>3.4014780000000001E-2</v>
      </c>
      <c r="FC6" s="19">
        <v>3.3837840000000001E-2</v>
      </c>
      <c r="FD6" s="19">
        <v>3.3663430000000001E-2</v>
      </c>
      <c r="FE6" s="19">
        <v>3.3491590000000002E-2</v>
      </c>
      <c r="FF6" s="19">
        <v>3.3322360000000002E-2</v>
      </c>
      <c r="FG6" s="19">
        <v>3.3155749999999998E-2</v>
      </c>
      <c r="FH6" s="19">
        <v>3.2991520000000003E-2</v>
      </c>
      <c r="FI6" s="19">
        <v>3.2829530000000003E-2</v>
      </c>
      <c r="FJ6" s="19">
        <v>3.2669419999999998E-2</v>
      </c>
      <c r="FK6" s="19">
        <v>3.2510890000000001E-2</v>
      </c>
      <c r="FL6" s="19">
        <v>3.2353760000000002E-2</v>
      </c>
      <c r="FM6" s="19">
        <v>3.2198079999999997E-2</v>
      </c>
      <c r="FN6" s="19">
        <v>3.2044049999999998E-2</v>
      </c>
      <c r="FO6" s="15">
        <v>3.1891700000000002E-2</v>
      </c>
      <c r="FP6" s="19">
        <v>3.1740959999999999E-2</v>
      </c>
      <c r="FQ6" s="19">
        <v>3.1591679999999997E-2</v>
      </c>
      <c r="FR6" s="15">
        <v>3.1443600000000002E-2</v>
      </c>
      <c r="FS6" s="19">
        <v>3.1296570000000003E-2</v>
      </c>
      <c r="FT6" s="19">
        <v>3.115031E-2</v>
      </c>
      <c r="FU6" s="19">
        <v>3.1004670000000002E-2</v>
      </c>
      <c r="FV6" s="19">
        <v>3.0859580000000001E-2</v>
      </c>
      <c r="FW6" s="19">
        <v>3.0715220000000001E-2</v>
      </c>
      <c r="FX6" s="19">
        <v>3.0571939999999999E-2</v>
      </c>
      <c r="FY6" s="19">
        <v>3.0429930000000001E-2</v>
      </c>
      <c r="FZ6" s="19">
        <v>3.0289320000000002E-2</v>
      </c>
      <c r="GA6" s="19">
        <v>3.0150079999999999E-2</v>
      </c>
      <c r="GB6" s="19">
        <v>3.0011989999999999E-2</v>
      </c>
      <c r="GC6" s="19">
        <v>2.9874890000000001E-2</v>
      </c>
      <c r="GD6" s="19">
        <v>2.9738489999999999E-2</v>
      </c>
      <c r="GE6" s="19">
        <v>2.960254E-2</v>
      </c>
      <c r="GF6" s="19">
        <v>2.9466929999999999E-2</v>
      </c>
      <c r="GG6" s="19">
        <v>2.9331860000000001E-2</v>
      </c>
      <c r="GH6" s="19">
        <v>2.9197689999999998E-2</v>
      </c>
      <c r="GI6" s="19">
        <v>2.9064659999999999E-2</v>
      </c>
      <c r="GJ6" s="19">
        <v>2.893302E-2</v>
      </c>
      <c r="GK6" s="19">
        <v>2.880278E-2</v>
      </c>
      <c r="GL6" s="19">
        <v>2.8673830000000001E-2</v>
      </c>
      <c r="GM6" s="19">
        <v>2.8546060000000002E-2</v>
      </c>
      <c r="GN6" s="19">
        <v>2.841921E-2</v>
      </c>
      <c r="GO6" s="19">
        <v>2.8293080000000002E-2</v>
      </c>
      <c r="GP6" s="19">
        <v>2.8167640000000001E-2</v>
      </c>
      <c r="GQ6" s="19">
        <v>2.8043040000000002E-2</v>
      </c>
      <c r="GR6" s="19">
        <v>2.7919639999999999E-2</v>
      </c>
      <c r="GS6" s="19">
        <v>2.7797659999999998E-2</v>
      </c>
      <c r="GT6" s="19">
        <v>2.7677319999999998E-2</v>
      </c>
      <c r="GU6" s="19">
        <v>2.7558639999999999E-2</v>
      </c>
      <c r="GV6" s="19">
        <v>2.7441529999999999E-2</v>
      </c>
      <c r="GW6" s="19">
        <v>2.732586E-2</v>
      </c>
      <c r="GX6" s="15">
        <v>2.72114E-2</v>
      </c>
      <c r="GY6" s="19">
        <v>2.7097960000000001E-2</v>
      </c>
      <c r="GZ6" s="19">
        <v>2.6985479999999999E-2</v>
      </c>
      <c r="HA6" s="19">
        <v>2.687403E-2</v>
      </c>
      <c r="HB6" s="15">
        <v>2.6763800000000001E-2</v>
      </c>
      <c r="HC6" s="19">
        <v>2.665493E-2</v>
      </c>
      <c r="HD6" s="19">
        <v>2.654751E-2</v>
      </c>
      <c r="HE6" s="19">
        <v>2.6441510000000001E-2</v>
      </c>
      <c r="HF6" s="19">
        <v>2.633688E-2</v>
      </c>
      <c r="HG6" s="19">
        <v>2.6233590000000001E-2</v>
      </c>
      <c r="HH6" s="19">
        <v>2.613157E-2</v>
      </c>
      <c r="HI6" s="19">
        <v>2.603076E-2</v>
      </c>
      <c r="HJ6" s="19">
        <v>2.593123E-2</v>
      </c>
      <c r="HK6" s="19">
        <v>2.5833109999999999E-2</v>
      </c>
      <c r="HL6" s="19">
        <v>2.573663E-2</v>
      </c>
      <c r="HM6" s="15">
        <v>2.5641899999999999E-2</v>
      </c>
      <c r="HN6" s="19">
        <v>2.5549039999999999E-2</v>
      </c>
      <c r="HO6" s="19">
        <v>2.545803E-2</v>
      </c>
      <c r="HP6" s="19">
        <v>2.5368849999999998E-2</v>
      </c>
      <c r="HQ6" s="19">
        <v>2.528147E-2</v>
      </c>
      <c r="HR6" s="19">
        <v>2.5195849999999999E-2</v>
      </c>
      <c r="HS6" s="15">
        <v>2.5111899999999999E-2</v>
      </c>
      <c r="HT6" s="19">
        <v>2.5029590000000001E-2</v>
      </c>
      <c r="HU6" s="15">
        <v>2.4948999999999999E-2</v>
      </c>
      <c r="HV6" s="19">
        <v>2.4870239999999998E-2</v>
      </c>
      <c r="HW6" s="19">
        <v>2.4793320000000001E-2</v>
      </c>
      <c r="HX6" s="19">
        <v>2.4718239999999999E-2</v>
      </c>
      <c r="HY6" s="19">
        <v>2.4644889999999999E-2</v>
      </c>
      <c r="HZ6" s="19">
        <v>2.4573190000000002E-2</v>
      </c>
      <c r="IA6" s="19">
        <v>2.450302E-2</v>
      </c>
      <c r="IB6" s="19">
        <v>2.4434259999999999E-2</v>
      </c>
      <c r="IC6" s="19">
        <v>2.4366780000000001E-2</v>
      </c>
      <c r="ID6" s="19">
        <v>2.4300539999999999E-2</v>
      </c>
      <c r="IE6" s="19">
        <v>2.423554E-2</v>
      </c>
      <c r="IF6" s="19">
        <v>2.4171789999999999E-2</v>
      </c>
      <c r="IG6" s="19">
        <v>2.4109249999999999E-2</v>
      </c>
      <c r="IH6" s="19">
        <v>2.4047840000000001E-2</v>
      </c>
      <c r="II6" s="19">
        <v>2.3987430000000001E-2</v>
      </c>
      <c r="IJ6" s="19">
        <v>2.3927919999999998E-2</v>
      </c>
      <c r="IK6" s="19">
        <v>2.386918E-2</v>
      </c>
      <c r="IL6" s="19">
        <v>2.381109E-2</v>
      </c>
      <c r="IM6" s="15">
        <v>2.37535E-2</v>
      </c>
      <c r="IN6" s="19">
        <v>2.369638E-2</v>
      </c>
      <c r="IO6" s="19">
        <v>2.3639690000000001E-2</v>
      </c>
      <c r="IP6" s="19">
        <v>2.3583469999999999E-2</v>
      </c>
      <c r="IQ6" s="19">
        <v>2.352769E-2</v>
      </c>
      <c r="IR6" s="19">
        <v>2.3472340000000001E-2</v>
      </c>
      <c r="IS6" s="19">
        <v>2.3417380000000002E-2</v>
      </c>
      <c r="IT6" s="19">
        <v>2.3362750000000002E-2</v>
      </c>
      <c r="IU6" s="19">
        <v>2.3308450000000001E-2</v>
      </c>
      <c r="IV6" s="19">
        <v>2.3254380000000002E-2</v>
      </c>
      <c r="IW6" s="19">
        <v>2.3200470000000001E-2</v>
      </c>
      <c r="IX6" s="19">
        <v>2.3146710000000001E-2</v>
      </c>
      <c r="IY6" s="19">
        <v>2.309307E-2</v>
      </c>
      <c r="IZ6" s="19">
        <v>2.303962E-2</v>
      </c>
      <c r="JA6" s="19">
        <v>2.2986309999999999E-2</v>
      </c>
      <c r="JB6" s="19">
        <v>2.2933149999999999E-2</v>
      </c>
      <c r="JC6" s="19">
        <v>2.2880129999999999E-2</v>
      </c>
      <c r="JD6" s="15">
        <v>2.2827199999999999E-2</v>
      </c>
      <c r="JE6" s="19">
        <v>2.2774349999999999E-2</v>
      </c>
      <c r="JF6" s="19">
        <v>2.272155E-2</v>
      </c>
      <c r="JG6" s="19">
        <v>2.2668750000000001E-2</v>
      </c>
      <c r="JH6" s="19">
        <v>2.2615980000000001E-2</v>
      </c>
      <c r="JI6" s="19">
        <v>2.256323E-2</v>
      </c>
      <c r="JJ6" s="19">
        <v>2.2510539999999999E-2</v>
      </c>
      <c r="JK6" s="19">
        <v>2.245786E-2</v>
      </c>
      <c r="JL6" s="19">
        <v>2.240524E-2</v>
      </c>
      <c r="JM6" s="19">
        <v>2.2352730000000001E-2</v>
      </c>
      <c r="JN6" s="19">
        <v>2.2300360000000002E-2</v>
      </c>
      <c r="JO6" s="19">
        <v>2.2248179999999999E-2</v>
      </c>
      <c r="JP6" s="19">
        <v>2.2196239999999999E-2</v>
      </c>
      <c r="JQ6" s="19">
        <v>2.2144549999999999E-2</v>
      </c>
      <c r="JR6" s="19">
        <v>2.2093169999999999E-2</v>
      </c>
      <c r="JS6" s="19">
        <v>2.204213E-2</v>
      </c>
      <c r="JT6" s="19">
        <v>2.1991469999999999E-2</v>
      </c>
      <c r="JU6" s="19">
        <v>2.1941169999999999E-2</v>
      </c>
      <c r="JV6" s="19">
        <v>2.1891270000000001E-2</v>
      </c>
      <c r="JW6" s="19">
        <v>2.184179E-2</v>
      </c>
      <c r="JX6" s="19">
        <v>2.179277E-2</v>
      </c>
      <c r="JY6" s="19">
        <v>2.1744260000000001E-2</v>
      </c>
      <c r="JZ6" s="19">
        <v>2.169629E-2</v>
      </c>
      <c r="KA6" s="19">
        <v>2.1648850000000001E-2</v>
      </c>
      <c r="KB6" s="19">
        <v>2.1601970000000002E-2</v>
      </c>
      <c r="KC6" s="19">
        <v>2.1555660000000001E-2</v>
      </c>
      <c r="KD6" s="19">
        <v>2.150987E-2</v>
      </c>
      <c r="KE6" s="19">
        <v>2.1464569999999999E-2</v>
      </c>
      <c r="KF6" s="19">
        <v>2.141972E-2</v>
      </c>
      <c r="KG6" s="15">
        <v>2.13753E-2</v>
      </c>
      <c r="KH6" s="19">
        <v>2.1331329999999999E-2</v>
      </c>
      <c r="KI6" s="19">
        <v>2.1287850000000001E-2</v>
      </c>
      <c r="KJ6" s="19">
        <v>2.1244860000000001E-2</v>
      </c>
      <c r="KK6" s="19">
        <v>2.1202349999999998E-2</v>
      </c>
      <c r="KL6" s="19">
        <v>2.116034E-2</v>
      </c>
      <c r="KM6" s="19">
        <v>2.111882E-2</v>
      </c>
      <c r="KN6" s="19">
        <v>2.1077729999999999E-2</v>
      </c>
      <c r="KO6" s="19">
        <v>2.1036989999999998E-2</v>
      </c>
      <c r="KP6" s="19">
        <v>2.0996569999999999E-2</v>
      </c>
      <c r="KQ6" s="19">
        <v>2.0956450000000001E-2</v>
      </c>
      <c r="KR6" s="19">
        <v>2.0916649999999998E-2</v>
      </c>
      <c r="KS6" s="19">
        <v>2.087719E-2</v>
      </c>
      <c r="KT6" s="19">
        <v>2.083807E-2</v>
      </c>
      <c r="KU6" s="15">
        <v>2.07993E-2</v>
      </c>
      <c r="KV6" s="19">
        <v>2.0760890000000001E-2</v>
      </c>
      <c r="KW6" s="19">
        <v>2.0722830000000001E-2</v>
      </c>
      <c r="KX6" s="19">
        <v>2.0685060000000002E-2</v>
      </c>
      <c r="KY6" s="19">
        <v>2.0647479999999999E-2</v>
      </c>
      <c r="KZ6" s="19">
        <v>2.0610050000000001E-2</v>
      </c>
      <c r="LA6" s="19">
        <v>2.0572710000000001E-2</v>
      </c>
      <c r="LB6" s="19">
        <v>2.053543E-2</v>
      </c>
      <c r="LC6" s="15">
        <v>2.0498200000000001E-2</v>
      </c>
      <c r="LD6" s="19">
        <v>2.0460989999999998E-2</v>
      </c>
      <c r="LE6" s="19">
        <v>2.0423810000000001E-2</v>
      </c>
      <c r="LF6" s="19">
        <v>2.0386660000000001E-2</v>
      </c>
      <c r="LG6" s="19">
        <v>2.0349570000000001E-2</v>
      </c>
      <c r="LH6" s="19">
        <v>2.0312520000000001E-2</v>
      </c>
      <c r="LI6" s="19">
        <v>2.027547E-2</v>
      </c>
      <c r="LJ6" s="19">
        <v>2.0238409999999998E-2</v>
      </c>
      <c r="LK6" s="19">
        <v>2.020133E-2</v>
      </c>
      <c r="LL6" s="19">
        <v>2.016424E-2</v>
      </c>
      <c r="LM6" s="19">
        <v>2.0127160000000002E-2</v>
      </c>
      <c r="LN6" s="19">
        <v>2.0090090000000001E-2</v>
      </c>
      <c r="LO6" s="19">
        <v>2.0053040000000001E-2</v>
      </c>
      <c r="LP6" s="19">
        <v>2.0016010000000001E-2</v>
      </c>
      <c r="LQ6" s="19">
        <v>1.9979029999999998E-2</v>
      </c>
      <c r="LR6" s="19">
        <v>1.9942069999999999E-2</v>
      </c>
      <c r="LS6" s="19">
        <v>1.9905079999999999E-2</v>
      </c>
      <c r="LT6" s="19">
        <v>1.9868029999999998E-2</v>
      </c>
      <c r="LU6" s="19">
        <v>1.983089E-2</v>
      </c>
      <c r="LV6" s="19">
        <v>1.9793649999999999E-2</v>
      </c>
      <c r="LW6" s="19">
        <v>1.9756309999999999E-2</v>
      </c>
      <c r="LX6" s="19">
        <v>1.971885E-2</v>
      </c>
      <c r="LY6" s="19">
        <v>1.9681270000000001E-2</v>
      </c>
      <c r="LZ6" s="19">
        <v>1.9643580000000001E-2</v>
      </c>
      <c r="MA6" s="19">
        <v>1.9605810000000001E-2</v>
      </c>
      <c r="MB6" s="19">
        <v>1.9567939999999999E-2</v>
      </c>
      <c r="MC6" s="19">
        <v>1.9529930000000001E-2</v>
      </c>
      <c r="MD6" s="15">
        <v>1.94918E-2</v>
      </c>
      <c r="ME6" s="19">
        <v>1.9453519999999998E-2</v>
      </c>
      <c r="MF6" s="19">
        <v>1.9415129999999999E-2</v>
      </c>
      <c r="MG6" s="19">
        <v>1.9376609999999999E-2</v>
      </c>
      <c r="MH6" s="15">
        <v>1.9338000000000001E-2</v>
      </c>
      <c r="MI6" s="15">
        <v>1.9299299999999998E-2</v>
      </c>
      <c r="MJ6" s="19">
        <v>1.926052E-2</v>
      </c>
      <c r="MK6" s="19">
        <v>1.922169E-2</v>
      </c>
      <c r="ML6" s="19">
        <v>1.9182790000000002E-2</v>
      </c>
      <c r="MM6" s="19">
        <v>1.9143790000000001E-2</v>
      </c>
      <c r="MN6" s="19">
        <v>1.9104670000000001E-2</v>
      </c>
      <c r="MO6" s="19">
        <v>1.9065410000000001E-2</v>
      </c>
      <c r="MP6" s="19">
        <v>1.9025980000000001E-2</v>
      </c>
      <c r="MQ6" s="19">
        <v>1.8986360000000001E-2</v>
      </c>
      <c r="MR6" s="19">
        <v>1.894655E-2</v>
      </c>
      <c r="MS6" s="19">
        <v>1.8906530000000001E-2</v>
      </c>
      <c r="MT6" s="19">
        <v>1.8866279999999999E-2</v>
      </c>
      <c r="MU6" s="15">
        <v>1.88258E-2</v>
      </c>
      <c r="MV6" s="19">
        <v>1.8785079999999999E-2</v>
      </c>
      <c r="MW6" s="19">
        <v>1.874406E-2</v>
      </c>
      <c r="MX6" s="19">
        <v>1.8702750000000001E-2</v>
      </c>
      <c r="MY6" s="19">
        <v>1.8661130000000001E-2</v>
      </c>
      <c r="MZ6" s="15">
        <v>1.8619199999999999E-2</v>
      </c>
      <c r="NA6" s="19">
        <v>1.857696E-2</v>
      </c>
      <c r="NB6" s="19">
        <v>1.8534459999999999E-2</v>
      </c>
      <c r="NC6" s="19">
        <v>1.8491670000000002E-2</v>
      </c>
      <c r="ND6" s="19">
        <v>1.8448639999999999E-2</v>
      </c>
      <c r="NE6" s="15">
        <v>1.8405399999999999E-2</v>
      </c>
      <c r="NF6" s="19">
        <v>1.836194E-2</v>
      </c>
      <c r="NG6" s="19">
        <v>1.8318259999999999E-2</v>
      </c>
      <c r="NH6" s="19">
        <v>1.8274350000000002E-2</v>
      </c>
      <c r="NI6" s="19">
        <v>1.823021E-2</v>
      </c>
      <c r="NJ6" s="19">
        <v>1.8185840000000002E-2</v>
      </c>
      <c r="NK6" s="19">
        <v>1.8141250000000001E-2</v>
      </c>
      <c r="NL6" s="19">
        <v>1.8096460000000002E-2</v>
      </c>
      <c r="NM6" s="19">
        <v>1.8051480000000002E-2</v>
      </c>
      <c r="NN6" s="19">
        <v>1.8006339999999999E-2</v>
      </c>
      <c r="NO6" s="19">
        <v>1.7961060000000001E-2</v>
      </c>
      <c r="NP6" s="19">
        <v>1.791568E-2</v>
      </c>
      <c r="NQ6" s="19">
        <v>1.7870170000000001E-2</v>
      </c>
      <c r="NR6" s="19">
        <v>1.782456E-2</v>
      </c>
      <c r="NS6" s="19">
        <v>1.7778829999999999E-2</v>
      </c>
      <c r="NT6" s="19">
        <v>1.7732990000000001E-2</v>
      </c>
      <c r="NU6" s="19">
        <v>1.7687040000000001E-2</v>
      </c>
      <c r="NV6" s="19">
        <v>1.7640980000000001E-2</v>
      </c>
      <c r="NW6" s="19">
        <v>1.7594820000000001E-2</v>
      </c>
      <c r="NX6" s="19">
        <v>1.7548580000000001E-2</v>
      </c>
      <c r="NY6" s="19">
        <v>1.750229E-2</v>
      </c>
      <c r="NZ6" s="19">
        <v>1.7455950000000001E-2</v>
      </c>
      <c r="OA6" s="19">
        <v>1.7409560000000001E-2</v>
      </c>
      <c r="OB6" s="19">
        <v>1.7363139999999999E-2</v>
      </c>
      <c r="OC6" s="19">
        <v>1.7316669999999999E-2</v>
      </c>
      <c r="OD6" s="19">
        <v>1.727016E-2</v>
      </c>
      <c r="OE6" s="19">
        <v>1.722359E-2</v>
      </c>
      <c r="OF6" s="19">
        <v>1.717695E-2</v>
      </c>
      <c r="OG6" s="19">
        <v>1.7130240000000001E-2</v>
      </c>
      <c r="OH6" s="19">
        <v>1.7083439999999998E-2</v>
      </c>
      <c r="OI6" s="19">
        <v>1.7036579999999999E-2</v>
      </c>
      <c r="OJ6" s="19">
        <v>1.6989629999999999E-2</v>
      </c>
      <c r="OK6" s="19">
        <v>1.694259E-2</v>
      </c>
      <c r="OL6" s="19">
        <v>1.6895449999999999E-2</v>
      </c>
      <c r="OM6" s="19">
        <v>1.6848189999999999E-2</v>
      </c>
      <c r="ON6" s="19">
        <v>1.6800809999999999E-2</v>
      </c>
      <c r="OO6" s="15">
        <v>1.6753299999999999E-2</v>
      </c>
      <c r="OP6" s="19">
        <v>1.6705689999999999E-2</v>
      </c>
      <c r="OQ6" s="19">
        <v>1.0840590000000001E-2</v>
      </c>
    </row>
    <row r="7" spans="1:407" x14ac:dyDescent="0.25">
      <c r="A7" t="str">
        <f t="shared" si="0"/>
        <v>FixedWing-FINE-4-14-Any</v>
      </c>
      <c r="B7" t="s">
        <v>195</v>
      </c>
      <c r="C7" s="17" t="s">
        <v>41</v>
      </c>
      <c r="D7" s="18">
        <v>4</v>
      </c>
      <c r="E7" s="17">
        <v>14</v>
      </c>
      <c r="F7" s="82" t="s">
        <v>187</v>
      </c>
      <c r="G7" s="15">
        <v>0.51502760000000003</v>
      </c>
      <c r="H7" s="15">
        <v>0.45285120000000001</v>
      </c>
      <c r="I7" s="15">
        <v>0.4053406</v>
      </c>
      <c r="J7" s="15">
        <v>0.36385109999999998</v>
      </c>
      <c r="K7" s="15">
        <v>0.33426440000000002</v>
      </c>
      <c r="L7" s="15">
        <v>0.31206709999999999</v>
      </c>
      <c r="M7" s="15">
        <v>0.29670580000000002</v>
      </c>
      <c r="N7" s="15">
        <v>0.28528379999999998</v>
      </c>
      <c r="O7" s="15">
        <v>0.27388580000000001</v>
      </c>
      <c r="P7" s="15">
        <v>0.26280120000000001</v>
      </c>
      <c r="Q7" s="15">
        <v>0.25329400000000002</v>
      </c>
      <c r="R7" s="15">
        <v>0.24385780000000001</v>
      </c>
      <c r="S7" s="15">
        <v>0.2348499</v>
      </c>
      <c r="T7" s="15">
        <v>0.2267874</v>
      </c>
      <c r="U7" s="15">
        <v>0.22060089999999999</v>
      </c>
      <c r="V7" s="15">
        <v>0.21468870000000001</v>
      </c>
      <c r="W7" s="15">
        <v>0.20801020000000001</v>
      </c>
      <c r="X7" s="15">
        <v>0.20094819999999999</v>
      </c>
      <c r="Y7" s="15">
        <v>0.1942961</v>
      </c>
      <c r="Z7" s="15">
        <v>0.18857589999999999</v>
      </c>
      <c r="AA7" s="15">
        <v>0.18294340000000001</v>
      </c>
      <c r="AB7" s="15">
        <v>0.1770998</v>
      </c>
      <c r="AC7" s="15">
        <v>0.17151330000000001</v>
      </c>
      <c r="AD7" s="15">
        <v>0.16686670000000001</v>
      </c>
      <c r="AE7" s="15">
        <v>0.16274839999999999</v>
      </c>
      <c r="AF7" s="15">
        <v>0.1584129</v>
      </c>
      <c r="AG7" s="15">
        <v>0.15395300000000001</v>
      </c>
      <c r="AH7" s="15">
        <v>0.14979319999999999</v>
      </c>
      <c r="AI7" s="15">
        <v>0.1460611</v>
      </c>
      <c r="AJ7" s="15">
        <v>0.14267959999999999</v>
      </c>
      <c r="AK7" s="15">
        <v>0.139435</v>
      </c>
      <c r="AL7" s="15">
        <v>0.13617009999999999</v>
      </c>
      <c r="AM7" s="15">
        <v>0.13295499999999999</v>
      </c>
      <c r="AN7" s="15">
        <v>0.12985720000000001</v>
      </c>
      <c r="AO7" s="15">
        <v>0.12672430000000001</v>
      </c>
      <c r="AP7" s="15">
        <v>0.12349259999999999</v>
      </c>
      <c r="AQ7" s="15">
        <v>0.1203721</v>
      </c>
      <c r="AR7" s="15">
        <v>0.11761530000000001</v>
      </c>
      <c r="AS7" s="15">
        <v>0.1152122</v>
      </c>
      <c r="AT7" s="15">
        <v>0.1129993</v>
      </c>
      <c r="AU7" s="15">
        <v>0.1107752</v>
      </c>
      <c r="AV7" s="15">
        <v>0.108533</v>
      </c>
      <c r="AW7" s="15">
        <v>0.1063423</v>
      </c>
      <c r="AX7" s="15">
        <v>0.1041923</v>
      </c>
      <c r="AY7" s="15">
        <v>0.1020117</v>
      </c>
      <c r="AZ7" s="19">
        <v>9.9839609999999995E-2</v>
      </c>
      <c r="BA7" s="19">
        <v>9.7814419999999999E-2</v>
      </c>
      <c r="BB7" s="19">
        <v>9.5988619999999997E-2</v>
      </c>
      <c r="BC7" s="19">
        <v>9.4295550000000006E-2</v>
      </c>
      <c r="BD7" s="19">
        <v>9.2662679999999997E-2</v>
      </c>
      <c r="BE7" s="19">
        <v>9.1064519999999996E-2</v>
      </c>
      <c r="BF7" s="19">
        <v>8.9475680000000002E-2</v>
      </c>
      <c r="BG7" s="15">
        <v>8.7854600000000005E-2</v>
      </c>
      <c r="BH7" s="19">
        <v>8.6212609999999995E-2</v>
      </c>
      <c r="BI7" s="19">
        <v>8.4610749999999998E-2</v>
      </c>
      <c r="BJ7" s="19">
        <v>8.3123619999999995E-2</v>
      </c>
      <c r="BK7" s="15">
        <v>8.1790000000000002E-2</v>
      </c>
      <c r="BL7" s="19">
        <v>8.0587409999999998E-2</v>
      </c>
      <c r="BM7" s="19">
        <v>7.9499490000000006E-2</v>
      </c>
      <c r="BN7" s="19">
        <v>7.8484730000000003E-2</v>
      </c>
      <c r="BO7" s="19">
        <v>7.7471230000000002E-2</v>
      </c>
      <c r="BP7" s="19">
        <v>7.6407569999999994E-2</v>
      </c>
      <c r="BQ7" s="15">
        <v>7.5280100000000003E-2</v>
      </c>
      <c r="BR7" s="19">
        <v>7.4129630000000002E-2</v>
      </c>
      <c r="BS7" s="19">
        <v>7.3019440000000005E-2</v>
      </c>
      <c r="BT7" s="19">
        <v>7.2025049999999993E-2</v>
      </c>
      <c r="BU7" s="15">
        <v>7.1178199999999997E-2</v>
      </c>
      <c r="BV7" s="19">
        <v>7.0429720000000001E-2</v>
      </c>
      <c r="BW7" s="19">
        <v>6.9733710000000004E-2</v>
      </c>
      <c r="BX7" s="19">
        <v>6.9057259999999995E-2</v>
      </c>
      <c r="BY7" s="19">
        <v>6.8370139999999996E-2</v>
      </c>
      <c r="BZ7" s="19">
        <v>6.7650909999999995E-2</v>
      </c>
      <c r="CA7" s="19">
        <v>6.6868990000000003E-2</v>
      </c>
      <c r="CB7" s="19">
        <v>6.6039829999999994E-2</v>
      </c>
      <c r="CC7" s="15">
        <v>6.5214400000000006E-2</v>
      </c>
      <c r="CD7" s="19">
        <v>6.4457360000000005E-2</v>
      </c>
      <c r="CE7" s="19">
        <v>6.3801070000000001E-2</v>
      </c>
      <c r="CF7" s="19">
        <v>6.322316E-2</v>
      </c>
      <c r="CG7" s="19">
        <v>6.2696139999999997E-2</v>
      </c>
      <c r="CH7" s="19">
        <v>6.218692E-2</v>
      </c>
      <c r="CI7" s="19">
        <v>6.1662559999999998E-2</v>
      </c>
      <c r="CJ7" s="19">
        <v>6.1108820000000001E-2</v>
      </c>
      <c r="CK7" s="19">
        <v>6.0532820000000001E-2</v>
      </c>
      <c r="CL7" s="19">
        <v>5.9958560000000001E-2</v>
      </c>
      <c r="CM7" s="15">
        <v>5.9412800000000002E-2</v>
      </c>
      <c r="CN7" s="19">
        <v>5.891453E-2</v>
      </c>
      <c r="CO7" s="19">
        <v>5.845902E-2</v>
      </c>
      <c r="CP7" s="19">
        <v>5.8016169999999999E-2</v>
      </c>
      <c r="CQ7" s="19">
        <v>5.7572640000000001E-2</v>
      </c>
      <c r="CR7" s="19">
        <v>5.712565E-2</v>
      </c>
      <c r="CS7" s="19">
        <v>5.6674229999999999E-2</v>
      </c>
      <c r="CT7" s="19">
        <v>5.6228260000000002E-2</v>
      </c>
      <c r="CU7" s="19">
        <v>5.5796749999999999E-2</v>
      </c>
      <c r="CV7" s="19">
        <v>5.5389880000000002E-2</v>
      </c>
      <c r="CW7" s="19">
        <v>5.5008429999999997E-2</v>
      </c>
      <c r="CX7" s="19">
        <v>5.4647679999999997E-2</v>
      </c>
      <c r="CY7" s="19">
        <v>5.4295990000000002E-2</v>
      </c>
      <c r="CZ7" s="19">
        <v>5.3935669999999998E-2</v>
      </c>
      <c r="DA7" s="19">
        <v>5.3567370000000003E-2</v>
      </c>
      <c r="DB7" s="15">
        <v>5.3187999999999999E-2</v>
      </c>
      <c r="DC7" s="19">
        <v>5.2800989999999999E-2</v>
      </c>
      <c r="DD7" s="19">
        <v>5.2417039999999998E-2</v>
      </c>
      <c r="DE7" s="19">
        <v>5.2051970000000003E-2</v>
      </c>
      <c r="DF7" s="19">
        <v>5.1717939999999997E-2</v>
      </c>
      <c r="DG7" s="19">
        <v>5.1415059999999999E-2</v>
      </c>
      <c r="DH7" s="19">
        <v>5.1134819999999997E-2</v>
      </c>
      <c r="DI7" s="15">
        <v>5.0862299999999999E-2</v>
      </c>
      <c r="DJ7" s="19">
        <v>5.0578030000000003E-2</v>
      </c>
      <c r="DK7" s="19">
        <v>5.0278259999999998E-2</v>
      </c>
      <c r="DL7" s="19">
        <v>4.996594E-2</v>
      </c>
      <c r="DM7" s="15">
        <v>4.9647700000000003E-2</v>
      </c>
      <c r="DN7" s="19">
        <v>4.933245E-2</v>
      </c>
      <c r="DO7" s="19">
        <v>4.9025470000000002E-2</v>
      </c>
      <c r="DP7" s="19">
        <v>4.8728140000000003E-2</v>
      </c>
      <c r="DQ7" s="19">
        <v>4.8437220000000003E-2</v>
      </c>
      <c r="DR7" s="19">
        <v>4.8147959999999997E-2</v>
      </c>
      <c r="DS7" s="19">
        <v>4.7857410000000003E-2</v>
      </c>
      <c r="DT7" s="19">
        <v>4.7560980000000003E-2</v>
      </c>
      <c r="DU7" s="19">
        <v>4.726168E-2</v>
      </c>
      <c r="DV7" s="19">
        <v>4.6963940000000003E-2</v>
      </c>
      <c r="DW7" s="19">
        <v>4.6669219999999997E-2</v>
      </c>
      <c r="DX7" s="19">
        <v>4.6380530000000003E-2</v>
      </c>
      <c r="DY7" s="19">
        <v>4.6097680000000002E-2</v>
      </c>
      <c r="DZ7" s="19">
        <v>4.5819949999999998E-2</v>
      </c>
      <c r="EA7" s="19">
        <v>4.554685E-2</v>
      </c>
      <c r="EB7" s="19">
        <v>4.5277669999999999E-2</v>
      </c>
      <c r="EC7" s="19">
        <v>4.5009460000000001E-2</v>
      </c>
      <c r="ED7" s="19">
        <v>4.4744880000000001E-2</v>
      </c>
      <c r="EE7" s="19">
        <v>4.4484210000000003E-2</v>
      </c>
      <c r="EF7" s="19">
        <v>4.4227389999999998E-2</v>
      </c>
      <c r="EG7" s="19">
        <v>4.3974279999999998E-2</v>
      </c>
      <c r="EH7" s="19">
        <v>4.3724510000000001E-2</v>
      </c>
      <c r="EI7" s="15">
        <v>4.3477799999999997E-2</v>
      </c>
      <c r="EJ7" s="15">
        <v>4.3234000000000002E-2</v>
      </c>
      <c r="EK7" s="19">
        <v>4.299327E-2</v>
      </c>
      <c r="EL7" s="19">
        <v>4.2755990000000001E-2</v>
      </c>
      <c r="EM7" s="19">
        <v>4.252247E-2</v>
      </c>
      <c r="EN7" s="19">
        <v>4.2293049999999999E-2</v>
      </c>
      <c r="EO7" s="19">
        <v>4.2067849999999997E-2</v>
      </c>
      <c r="EP7" s="19">
        <v>4.184682E-2</v>
      </c>
      <c r="EQ7" s="19">
        <v>4.1629869999999999E-2</v>
      </c>
      <c r="ER7" s="19">
        <v>4.141678E-2</v>
      </c>
      <c r="ES7" s="19">
        <v>4.1207420000000002E-2</v>
      </c>
      <c r="ET7" s="19">
        <v>4.1001660000000002E-2</v>
      </c>
      <c r="EU7" s="19">
        <v>4.079961E-2</v>
      </c>
      <c r="EV7" s="19">
        <v>4.0601560000000002E-2</v>
      </c>
      <c r="EW7" s="19">
        <v>4.040759E-2</v>
      </c>
      <c r="EX7" s="19">
        <v>4.0217790000000003E-2</v>
      </c>
      <c r="EY7" s="19">
        <v>4.0031850000000001E-2</v>
      </c>
      <c r="EZ7" s="19">
        <v>3.9849240000000001E-2</v>
      </c>
      <c r="FA7" s="19">
        <v>3.9669379999999997E-2</v>
      </c>
      <c r="FB7" s="19">
        <v>3.9491619999999998E-2</v>
      </c>
      <c r="FC7" s="19">
        <v>3.9315620000000003E-2</v>
      </c>
      <c r="FD7" s="15">
        <v>3.9141099999999998E-2</v>
      </c>
      <c r="FE7" s="19">
        <v>3.896811E-2</v>
      </c>
      <c r="FF7" s="19">
        <v>3.8796890000000001E-2</v>
      </c>
      <c r="FG7" s="19">
        <v>3.862757E-2</v>
      </c>
      <c r="FH7" s="19">
        <v>3.8460290000000001E-2</v>
      </c>
      <c r="FI7" s="19">
        <v>3.829494E-2</v>
      </c>
      <c r="FJ7" s="19">
        <v>3.8131239999999997E-2</v>
      </c>
      <c r="FK7" s="19">
        <v>3.7968979999999999E-2</v>
      </c>
      <c r="FL7" s="15">
        <v>3.7807899999999998E-2</v>
      </c>
      <c r="FM7" s="19">
        <v>3.7647970000000003E-2</v>
      </c>
      <c r="FN7" s="19">
        <v>3.7489160000000001E-2</v>
      </c>
      <c r="FO7" s="19">
        <v>3.7331610000000001E-2</v>
      </c>
      <c r="FP7" s="19">
        <v>3.7175529999999998E-2</v>
      </c>
      <c r="FQ7" s="19">
        <v>3.702097E-2</v>
      </c>
      <c r="FR7" s="19">
        <v>3.6867940000000002E-2</v>
      </c>
      <c r="FS7" s="19">
        <v>3.6716230000000002E-2</v>
      </c>
      <c r="FT7" s="19">
        <v>3.6565529999999999E-2</v>
      </c>
      <c r="FU7" s="19">
        <v>3.6415650000000001E-2</v>
      </c>
      <c r="FV7" s="15">
        <v>3.6266399999999997E-2</v>
      </c>
      <c r="FW7" s="19">
        <v>3.6117839999999998E-2</v>
      </c>
      <c r="FX7" s="15">
        <v>3.5970000000000002E-2</v>
      </c>
      <c r="FY7" s="19">
        <v>3.5822949999999999E-2</v>
      </c>
      <c r="FZ7" s="19">
        <v>3.567679E-2</v>
      </c>
      <c r="GA7" s="19">
        <v>3.5531559999999997E-2</v>
      </c>
      <c r="GB7" s="19">
        <v>3.5387250000000002E-2</v>
      </c>
      <c r="GC7" s="19">
        <v>3.5243730000000001E-2</v>
      </c>
      <c r="GD7" s="19">
        <v>3.5100859999999998E-2</v>
      </c>
      <c r="GE7" s="19">
        <v>3.4958570000000001E-2</v>
      </c>
      <c r="GF7" s="19">
        <v>3.4816850000000003E-2</v>
      </c>
      <c r="GG7" s="19">
        <v>3.4675810000000001E-2</v>
      </c>
      <c r="GH7" s="19">
        <v>3.453552E-2</v>
      </c>
      <c r="GI7" s="19">
        <v>3.4396089999999997E-2</v>
      </c>
      <c r="GJ7" s="19">
        <v>3.4257509999999998E-2</v>
      </c>
      <c r="GK7" s="19">
        <v>3.4119820000000002E-2</v>
      </c>
      <c r="GL7" s="15">
        <v>3.3982999999999999E-2</v>
      </c>
      <c r="GM7" s="19">
        <v>3.384703E-2</v>
      </c>
      <c r="GN7" s="19">
        <v>3.3711970000000001E-2</v>
      </c>
      <c r="GO7" s="19">
        <v>3.3577870000000003E-2</v>
      </c>
      <c r="GP7" s="19">
        <v>3.3444880000000003E-2</v>
      </c>
      <c r="GQ7" s="19">
        <v>3.3313139999999998E-2</v>
      </c>
      <c r="GR7" s="19">
        <v>3.3182730000000001E-2</v>
      </c>
      <c r="GS7" s="19">
        <v>3.3053630000000001E-2</v>
      </c>
      <c r="GT7" s="19">
        <v>3.2925749999999997E-2</v>
      </c>
      <c r="GU7" s="19">
        <v>3.2798979999999998E-2</v>
      </c>
      <c r="GV7" s="15">
        <v>3.2673199999999999E-2</v>
      </c>
      <c r="GW7" s="19">
        <v>3.2548319999999999E-2</v>
      </c>
      <c r="GX7" s="19">
        <v>3.2424330000000001E-2</v>
      </c>
      <c r="GY7" s="19">
        <v>3.230135E-2</v>
      </c>
      <c r="GZ7" s="19">
        <v>3.2179520000000003E-2</v>
      </c>
      <c r="HA7" s="19">
        <v>3.205906E-2</v>
      </c>
      <c r="HB7" s="19">
        <v>3.1940030000000001E-2</v>
      </c>
      <c r="HC7" s="19">
        <v>3.182244E-2</v>
      </c>
      <c r="HD7" s="19">
        <v>3.1706150000000002E-2</v>
      </c>
      <c r="HE7" s="19">
        <v>3.1591010000000003E-2</v>
      </c>
      <c r="HF7" s="19">
        <v>3.1476829999999997E-2</v>
      </c>
      <c r="HG7" s="19">
        <v>3.1363469999999997E-2</v>
      </c>
      <c r="HH7" s="19">
        <v>3.1250790000000001E-2</v>
      </c>
      <c r="HI7" s="19">
        <v>3.113879E-2</v>
      </c>
      <c r="HJ7" s="19">
        <v>3.102744E-2</v>
      </c>
      <c r="HK7" s="19">
        <v>3.0916809999999999E-2</v>
      </c>
      <c r="HL7" s="19">
        <v>3.0806859999999998E-2</v>
      </c>
      <c r="HM7" s="19">
        <v>3.0697519999999999E-2</v>
      </c>
      <c r="HN7" s="19">
        <v>3.0588669999999998E-2</v>
      </c>
      <c r="HO7" s="19">
        <v>3.0480219999999999E-2</v>
      </c>
      <c r="HP7" s="19">
        <v>3.0372050000000001E-2</v>
      </c>
      <c r="HQ7" s="19">
        <v>3.026409E-2</v>
      </c>
      <c r="HR7" s="19">
        <v>3.0156289999999999E-2</v>
      </c>
      <c r="HS7" s="19">
        <v>3.0048640000000001E-2</v>
      </c>
      <c r="HT7" s="19">
        <v>2.9941079999999998E-2</v>
      </c>
      <c r="HU7" s="19">
        <v>2.9833620000000002E-2</v>
      </c>
      <c r="HV7" s="19">
        <v>2.9726160000000001E-2</v>
      </c>
      <c r="HW7" s="19">
        <v>2.961863E-2</v>
      </c>
      <c r="HX7" s="19">
        <v>2.9510939999999999E-2</v>
      </c>
      <c r="HY7" s="19">
        <v>2.9403060000000002E-2</v>
      </c>
      <c r="HZ7" s="19">
        <v>2.9294959999999998E-2</v>
      </c>
      <c r="IA7" s="19">
        <v>2.918668E-2</v>
      </c>
      <c r="IB7" s="19">
        <v>2.9078260000000002E-2</v>
      </c>
      <c r="IC7" s="19">
        <v>2.8969749999999999E-2</v>
      </c>
      <c r="ID7" s="19">
        <v>2.886118E-2</v>
      </c>
      <c r="IE7" s="19">
        <v>2.8752570000000002E-2</v>
      </c>
      <c r="IF7" s="19">
        <v>2.8643829999999999E-2</v>
      </c>
      <c r="IG7" s="19">
        <v>2.8534839999999999E-2</v>
      </c>
      <c r="IH7" s="19">
        <v>2.8425470000000001E-2</v>
      </c>
      <c r="II7" s="19">
        <v>2.8315630000000001E-2</v>
      </c>
      <c r="IJ7" s="19">
        <v>2.8205279999999999E-2</v>
      </c>
      <c r="IK7" s="19">
        <v>2.809443E-2</v>
      </c>
      <c r="IL7" s="19">
        <v>2.798312E-2</v>
      </c>
      <c r="IM7" s="19">
        <v>2.7871440000000001E-2</v>
      </c>
      <c r="IN7" s="19">
        <v>2.7759450000000001E-2</v>
      </c>
      <c r="IO7" s="19">
        <v>2.7647229999999998E-2</v>
      </c>
      <c r="IP7" s="15">
        <v>2.7534800000000002E-2</v>
      </c>
      <c r="IQ7" s="19">
        <v>2.7422149999999999E-2</v>
      </c>
      <c r="IR7" s="19">
        <v>2.730931E-2</v>
      </c>
      <c r="IS7" s="19">
        <v>2.7196350000000001E-2</v>
      </c>
      <c r="IT7" s="19">
        <v>2.7083360000000001E-2</v>
      </c>
      <c r="IU7" s="19">
        <v>2.697045E-2</v>
      </c>
      <c r="IV7" s="19">
        <v>2.685771E-2</v>
      </c>
      <c r="IW7" s="19">
        <v>2.6745270000000002E-2</v>
      </c>
      <c r="IX7" s="19">
        <v>2.6633210000000001E-2</v>
      </c>
      <c r="IY7" s="19">
        <v>2.6521590000000001E-2</v>
      </c>
      <c r="IZ7" s="19">
        <v>2.641046E-2</v>
      </c>
      <c r="JA7" s="19">
        <v>2.629981E-2</v>
      </c>
      <c r="JB7" s="19">
        <v>2.6189629999999998E-2</v>
      </c>
      <c r="JC7" s="19">
        <v>2.6079939999999999E-2</v>
      </c>
      <c r="JD7" s="19">
        <v>2.5970750000000001E-2</v>
      </c>
      <c r="JE7" s="19">
        <v>2.5862050000000001E-2</v>
      </c>
      <c r="JF7" s="19">
        <v>2.5753760000000001E-2</v>
      </c>
      <c r="JG7" s="19">
        <v>2.564582E-2</v>
      </c>
      <c r="JH7" s="19">
        <v>2.5538129999999999E-2</v>
      </c>
      <c r="JI7" s="15">
        <v>2.5430600000000001E-2</v>
      </c>
      <c r="JJ7" s="19">
        <v>2.5323140000000001E-2</v>
      </c>
      <c r="JK7" s="19">
        <v>2.5215660000000001E-2</v>
      </c>
      <c r="JL7" s="19">
        <v>2.5108129999999999E-2</v>
      </c>
      <c r="JM7" s="19">
        <v>2.500055E-2</v>
      </c>
      <c r="JN7" s="19">
        <v>2.489297E-2</v>
      </c>
      <c r="JO7" s="19">
        <v>2.4785430000000001E-2</v>
      </c>
      <c r="JP7" s="19">
        <v>2.4677930000000001E-2</v>
      </c>
      <c r="JQ7" s="15">
        <v>2.4570499999999999E-2</v>
      </c>
      <c r="JR7" s="19">
        <v>2.4463140000000001E-2</v>
      </c>
      <c r="JS7" s="19">
        <v>2.4355849999999998E-2</v>
      </c>
      <c r="JT7" s="19">
        <v>2.4248659999999998E-2</v>
      </c>
      <c r="JU7" s="19">
        <v>2.414154E-2</v>
      </c>
      <c r="JV7" s="19">
        <v>2.403452E-2</v>
      </c>
      <c r="JW7" s="19">
        <v>2.392764E-2</v>
      </c>
      <c r="JX7" s="19">
        <v>2.3820930000000001E-2</v>
      </c>
      <c r="JY7" s="19">
        <v>2.371444E-2</v>
      </c>
      <c r="JZ7" s="19">
        <v>2.3608150000000001E-2</v>
      </c>
      <c r="KA7" s="19">
        <v>2.350207E-2</v>
      </c>
      <c r="KB7" s="19">
        <v>2.3396150000000001E-2</v>
      </c>
      <c r="KC7" s="19">
        <v>2.3290370000000001E-2</v>
      </c>
      <c r="KD7" s="19">
        <v>2.3184670000000001E-2</v>
      </c>
      <c r="KE7" s="19">
        <v>2.3079019999999999E-2</v>
      </c>
      <c r="KF7" s="19">
        <v>2.297337E-2</v>
      </c>
      <c r="KG7" s="19">
        <v>2.2867720000000001E-2</v>
      </c>
      <c r="KH7" s="19">
        <v>2.2762080000000001E-2</v>
      </c>
      <c r="KI7" s="19">
        <v>2.2656450000000002E-2</v>
      </c>
      <c r="KJ7" s="19">
        <v>2.2550839999999999E-2</v>
      </c>
      <c r="KK7" s="19">
        <v>2.2445280000000001E-2</v>
      </c>
      <c r="KL7" s="19">
        <v>2.2339790000000002E-2</v>
      </c>
      <c r="KM7" s="19">
        <v>2.223439E-2</v>
      </c>
      <c r="KN7" s="19">
        <v>2.2129139999999999E-2</v>
      </c>
      <c r="KO7" s="19">
        <v>2.202409E-2</v>
      </c>
      <c r="KP7" s="19">
        <v>2.1919279999999999E-2</v>
      </c>
      <c r="KQ7" s="19">
        <v>2.181481E-2</v>
      </c>
      <c r="KR7" s="19">
        <v>2.1710750000000001E-2</v>
      </c>
      <c r="KS7" s="19">
        <v>2.160718E-2</v>
      </c>
      <c r="KT7" s="19">
        <v>2.150415E-2</v>
      </c>
      <c r="KU7" s="19">
        <v>2.1401690000000001E-2</v>
      </c>
      <c r="KV7" s="19">
        <v>2.129984E-2</v>
      </c>
      <c r="KW7" s="15">
        <v>2.1198600000000001E-2</v>
      </c>
      <c r="KX7" s="19">
        <v>2.1097970000000001E-2</v>
      </c>
      <c r="KY7" s="15">
        <v>2.09979E-2</v>
      </c>
      <c r="KZ7" s="19">
        <v>2.0898380000000001E-2</v>
      </c>
      <c r="LA7" s="19">
        <v>2.0799339999999999E-2</v>
      </c>
      <c r="LB7" s="19">
        <v>2.070077E-2</v>
      </c>
      <c r="LC7" s="15">
        <v>2.0602599999999999E-2</v>
      </c>
      <c r="LD7" s="15">
        <v>2.05048E-2</v>
      </c>
      <c r="LE7" s="15">
        <v>2.04073E-2</v>
      </c>
      <c r="LF7" s="19">
        <v>2.0310060000000001E-2</v>
      </c>
      <c r="LG7" s="19">
        <v>2.021307E-2</v>
      </c>
      <c r="LH7" s="19">
        <v>2.0116249999999999E-2</v>
      </c>
      <c r="LI7" s="19">
        <v>2.001959E-2</v>
      </c>
      <c r="LJ7" s="19">
        <v>1.9923030000000001E-2</v>
      </c>
      <c r="LK7" s="19">
        <v>1.982654E-2</v>
      </c>
      <c r="LL7" s="19">
        <v>1.9730069999999999E-2</v>
      </c>
      <c r="LM7" s="15">
        <v>1.9633600000000001E-2</v>
      </c>
      <c r="LN7" s="19">
        <v>1.953707E-2</v>
      </c>
      <c r="LO7" s="19">
        <v>1.944048E-2</v>
      </c>
      <c r="LP7" s="15">
        <v>1.9343800000000001E-2</v>
      </c>
      <c r="LQ7" s="19">
        <v>1.924704E-2</v>
      </c>
      <c r="LR7" s="19">
        <v>1.9150190000000001E-2</v>
      </c>
      <c r="LS7" s="19">
        <v>1.9053279999999999E-2</v>
      </c>
      <c r="LT7" s="15">
        <v>1.8956299999999999E-2</v>
      </c>
      <c r="LU7" s="19">
        <v>1.8859259999999999E-2</v>
      </c>
      <c r="LV7" s="19">
        <v>1.876216E-2</v>
      </c>
      <c r="LW7" s="19">
        <v>1.8664989999999999E-2</v>
      </c>
      <c r="LX7" s="19">
        <v>1.8567719999999999E-2</v>
      </c>
      <c r="LY7" s="19">
        <v>1.8470319999999998E-2</v>
      </c>
      <c r="LZ7" s="19">
        <v>1.8372759999999998E-2</v>
      </c>
      <c r="MA7" s="19">
        <v>1.8275039999999999E-2</v>
      </c>
      <c r="MB7" s="19">
        <v>1.817713E-2</v>
      </c>
      <c r="MC7" s="19">
        <v>1.8079040000000001E-2</v>
      </c>
      <c r="MD7" s="19">
        <v>1.798077E-2</v>
      </c>
      <c r="ME7" s="19">
        <v>1.788234E-2</v>
      </c>
      <c r="MF7" s="19">
        <v>1.7783779999999999E-2</v>
      </c>
      <c r="MG7" s="19">
        <v>1.768513E-2</v>
      </c>
      <c r="MH7" s="19">
        <v>1.7586419999999998E-2</v>
      </c>
      <c r="MI7" s="19">
        <v>1.7487679999999999E-2</v>
      </c>
      <c r="MJ7" s="19">
        <v>1.7388959999999998E-2</v>
      </c>
      <c r="MK7" s="19">
        <v>1.729031E-2</v>
      </c>
      <c r="ML7" s="19">
        <v>1.7191769999999999E-2</v>
      </c>
      <c r="MM7" s="19">
        <v>1.709337E-2</v>
      </c>
      <c r="MN7" s="19">
        <v>1.6995159999999999E-2</v>
      </c>
      <c r="MO7" s="19">
        <v>1.6897189999999999E-2</v>
      </c>
      <c r="MP7" s="19">
        <v>1.6799519999999998E-2</v>
      </c>
      <c r="MQ7" s="19">
        <v>1.6702209999999999E-2</v>
      </c>
      <c r="MR7" s="19">
        <v>1.6605310000000002E-2</v>
      </c>
      <c r="MS7" s="19">
        <v>1.650888E-2</v>
      </c>
      <c r="MT7" s="19">
        <v>1.6412980000000001E-2</v>
      </c>
      <c r="MU7" s="19">
        <v>1.6317669999999999E-2</v>
      </c>
      <c r="MV7" s="19">
        <v>1.622297E-2</v>
      </c>
      <c r="MW7" s="19">
        <v>1.612891E-2</v>
      </c>
      <c r="MX7" s="15">
        <v>1.6035500000000001E-2</v>
      </c>
      <c r="MY7" s="19">
        <v>1.594278E-2</v>
      </c>
      <c r="MZ7" s="19">
        <v>1.585079E-2</v>
      </c>
      <c r="NA7" s="19">
        <v>1.5759530000000001E-2</v>
      </c>
      <c r="NB7" s="19">
        <v>1.5669039999999999E-2</v>
      </c>
      <c r="NC7" s="19">
        <v>1.557936E-2</v>
      </c>
      <c r="ND7" s="19">
        <v>1.5490510000000001E-2</v>
      </c>
      <c r="NE7" s="19">
        <v>1.5402539999999999E-2</v>
      </c>
      <c r="NF7" s="19">
        <v>1.531544E-2</v>
      </c>
      <c r="NG7" s="19">
        <v>1.522923E-2</v>
      </c>
      <c r="NH7" s="19">
        <v>1.514389E-2</v>
      </c>
      <c r="NI7" s="19">
        <v>1.505945E-2</v>
      </c>
      <c r="NJ7" s="19">
        <v>1.497588E-2</v>
      </c>
      <c r="NK7" s="15">
        <v>1.4893200000000001E-2</v>
      </c>
      <c r="NL7" s="19">
        <v>1.4811390000000001E-2</v>
      </c>
      <c r="NM7" s="19">
        <v>1.4730470000000001E-2</v>
      </c>
      <c r="NN7" s="19">
        <v>1.4650430000000001E-2</v>
      </c>
      <c r="NO7" s="19">
        <v>1.4571270000000001E-2</v>
      </c>
      <c r="NP7" s="19">
        <v>1.4492959999999999E-2</v>
      </c>
      <c r="NQ7" s="15">
        <v>1.4415499999999999E-2</v>
      </c>
      <c r="NR7" s="19">
        <v>1.433884E-2</v>
      </c>
      <c r="NS7" s="19">
        <v>1.426299E-2</v>
      </c>
      <c r="NT7" s="19">
        <v>1.418791E-2</v>
      </c>
      <c r="NU7" s="19">
        <v>1.4113590000000001E-2</v>
      </c>
      <c r="NV7" s="15">
        <v>1.404E-2</v>
      </c>
      <c r="NW7" s="19">
        <v>1.3967129999999999E-2</v>
      </c>
      <c r="NX7" s="19">
        <v>1.389495E-2</v>
      </c>
      <c r="NY7" s="19">
        <v>1.3823439999999999E-2</v>
      </c>
      <c r="NZ7" s="19">
        <v>1.375256E-2</v>
      </c>
      <c r="OA7" s="19">
        <v>1.368229E-2</v>
      </c>
      <c r="OB7" s="15">
        <v>1.3612600000000001E-2</v>
      </c>
      <c r="OC7" s="19">
        <v>1.354346E-2</v>
      </c>
      <c r="OD7" s="19">
        <v>1.347486E-2</v>
      </c>
      <c r="OE7" s="19">
        <v>1.340679E-2</v>
      </c>
      <c r="OF7" s="19">
        <v>1.3339210000000001E-2</v>
      </c>
      <c r="OG7" s="19">
        <v>1.327212E-2</v>
      </c>
      <c r="OH7" s="19">
        <v>1.320549E-2</v>
      </c>
      <c r="OI7" s="19">
        <v>1.313931E-2</v>
      </c>
      <c r="OJ7" s="19">
        <v>1.307355E-2</v>
      </c>
      <c r="OK7" s="15">
        <v>1.3008199999999999E-2</v>
      </c>
      <c r="OL7" s="19">
        <v>1.294324E-2</v>
      </c>
      <c r="OM7" s="19">
        <v>1.287868E-2</v>
      </c>
      <c r="ON7" s="19">
        <v>1.2814539999999999E-2</v>
      </c>
      <c r="OO7" s="19">
        <v>1.275081E-2</v>
      </c>
      <c r="OP7" s="19">
        <v>1.2687520000000001E-2</v>
      </c>
      <c r="OQ7" s="19">
        <v>9.3176230000000006E-3</v>
      </c>
    </row>
    <row r="8" spans="1:407" x14ac:dyDescent="0.25">
      <c r="A8" t="str">
        <f t="shared" si="0"/>
        <v>FixedWing-FINE-4-7-Any</v>
      </c>
      <c r="B8" t="s">
        <v>195</v>
      </c>
      <c r="C8" s="17" t="s">
        <v>41</v>
      </c>
      <c r="D8" s="18">
        <v>4</v>
      </c>
      <c r="E8" s="17">
        <v>7</v>
      </c>
      <c r="F8" s="82" t="s">
        <v>187</v>
      </c>
      <c r="G8" s="15">
        <v>0.3245633</v>
      </c>
      <c r="H8" s="15">
        <v>0.3012531</v>
      </c>
      <c r="I8" s="15">
        <v>0.29209619999999997</v>
      </c>
      <c r="J8" s="15">
        <v>0.28650599999999998</v>
      </c>
      <c r="K8" s="15">
        <v>0.26931070000000001</v>
      </c>
      <c r="L8" s="15">
        <v>0.25639669999999998</v>
      </c>
      <c r="M8" s="15">
        <v>0.2469056</v>
      </c>
      <c r="N8" s="15">
        <v>0.23510449999999999</v>
      </c>
      <c r="O8" s="15">
        <v>0.22650219999999999</v>
      </c>
      <c r="P8" s="15">
        <v>0.21961849999999999</v>
      </c>
      <c r="Q8" s="15">
        <v>0.21108099999999999</v>
      </c>
      <c r="R8" s="15">
        <v>0.2030257</v>
      </c>
      <c r="S8" s="15">
        <v>0.19565080000000001</v>
      </c>
      <c r="T8" s="15">
        <v>0.18855250000000001</v>
      </c>
      <c r="U8" s="15">
        <v>0.18270120000000001</v>
      </c>
      <c r="V8" s="15">
        <v>0.177617</v>
      </c>
      <c r="W8" s="15">
        <v>0.17280329999999999</v>
      </c>
      <c r="X8" s="15">
        <v>0.16827880000000001</v>
      </c>
      <c r="Y8" s="15">
        <v>0.16376289999999999</v>
      </c>
      <c r="Z8" s="15">
        <v>0.1589989</v>
      </c>
      <c r="AA8" s="15">
        <v>0.1546931</v>
      </c>
      <c r="AB8" s="15">
        <v>0.15113799999999999</v>
      </c>
      <c r="AC8" s="15">
        <v>0.14779980000000001</v>
      </c>
      <c r="AD8" s="15">
        <v>0.14411760000000001</v>
      </c>
      <c r="AE8" s="15">
        <v>0.1402793</v>
      </c>
      <c r="AF8" s="15">
        <v>0.1370084</v>
      </c>
      <c r="AG8" s="15">
        <v>0.1346687</v>
      </c>
      <c r="AH8" s="15">
        <v>0.13273879999999999</v>
      </c>
      <c r="AI8" s="15">
        <v>0.1306438</v>
      </c>
      <c r="AJ8" s="15">
        <v>0.12824940000000001</v>
      </c>
      <c r="AK8" s="15">
        <v>0.1258428</v>
      </c>
      <c r="AL8" s="15">
        <v>0.1236433</v>
      </c>
      <c r="AM8" s="15">
        <v>0.1214071</v>
      </c>
      <c r="AN8" s="15">
        <v>0.1188693</v>
      </c>
      <c r="AO8" s="15">
        <v>0.1162213</v>
      </c>
      <c r="AP8" s="15">
        <v>0.11375109999999999</v>
      </c>
      <c r="AQ8" s="15">
        <v>0.1115551</v>
      </c>
      <c r="AR8" s="15">
        <v>0.1095573</v>
      </c>
      <c r="AS8" s="15">
        <v>0.1075801</v>
      </c>
      <c r="AT8" s="15">
        <v>0.1055228</v>
      </c>
      <c r="AU8" s="15">
        <v>0.1034553</v>
      </c>
      <c r="AV8" s="15">
        <v>0.1015341</v>
      </c>
      <c r="AW8" s="19">
        <v>9.9756910000000004E-2</v>
      </c>
      <c r="AX8" s="19">
        <v>9.8013340000000004E-2</v>
      </c>
      <c r="AY8" s="19">
        <v>9.6369079999999996E-2</v>
      </c>
      <c r="AZ8" s="19">
        <v>9.4998830000000006E-2</v>
      </c>
      <c r="BA8" s="19">
        <v>9.3937789999999993E-2</v>
      </c>
      <c r="BB8" s="19">
        <v>9.3076190000000003E-2</v>
      </c>
      <c r="BC8" s="19">
        <v>9.2246030000000007E-2</v>
      </c>
      <c r="BD8" s="15">
        <v>9.1258900000000004E-2</v>
      </c>
      <c r="BE8" s="19">
        <v>9.0025309999999997E-2</v>
      </c>
      <c r="BF8" s="19">
        <v>8.8632580000000002E-2</v>
      </c>
      <c r="BG8" s="19">
        <v>8.7228780000000006E-2</v>
      </c>
      <c r="BH8" s="19">
        <v>8.5876969999999997E-2</v>
      </c>
      <c r="BI8" s="19">
        <v>8.4605169999999993E-2</v>
      </c>
      <c r="BJ8" s="19">
        <v>8.3482589999999995E-2</v>
      </c>
      <c r="BK8" s="19">
        <v>8.2576860000000002E-2</v>
      </c>
      <c r="BL8" s="19">
        <v>8.1876519999999994E-2</v>
      </c>
      <c r="BM8" s="19">
        <v>8.1275760000000002E-2</v>
      </c>
      <c r="BN8" s="19">
        <v>8.0635650000000003E-2</v>
      </c>
      <c r="BO8" s="19">
        <v>7.9882090000000003E-2</v>
      </c>
      <c r="BP8" s="15">
        <v>7.9039600000000002E-2</v>
      </c>
      <c r="BQ8" s="19">
        <v>7.816186E-2</v>
      </c>
      <c r="BR8" s="19">
        <v>7.7255939999999995E-2</v>
      </c>
      <c r="BS8" s="19">
        <v>7.630315E-2</v>
      </c>
      <c r="BT8" s="19">
        <v>7.532817E-2</v>
      </c>
      <c r="BU8" s="15">
        <v>7.4401599999999998E-2</v>
      </c>
      <c r="BV8" s="15">
        <v>7.3568099999999997E-2</v>
      </c>
      <c r="BW8" s="19">
        <v>7.2819149999999999E-2</v>
      </c>
      <c r="BX8" s="15">
        <v>7.2118699999999994E-2</v>
      </c>
      <c r="BY8" s="19">
        <v>7.1433720000000006E-2</v>
      </c>
      <c r="BZ8" s="19">
        <v>7.074925E-2</v>
      </c>
      <c r="CA8" s="19">
        <v>7.006358E-2</v>
      </c>
      <c r="CB8" s="19">
        <v>6.9386180000000006E-2</v>
      </c>
      <c r="CC8" s="19">
        <v>6.8731550000000002E-2</v>
      </c>
      <c r="CD8" s="15">
        <v>6.8101900000000007E-2</v>
      </c>
      <c r="CE8" s="19">
        <v>6.7489069999999998E-2</v>
      </c>
      <c r="CF8" s="19">
        <v>6.6890610000000003E-2</v>
      </c>
      <c r="CG8" s="19">
        <v>6.6319509999999998E-2</v>
      </c>
      <c r="CH8" s="19">
        <v>6.5788509999999994E-2</v>
      </c>
      <c r="CI8" s="19">
        <v>6.5284640000000005E-2</v>
      </c>
      <c r="CJ8" s="19">
        <v>6.4778039999999995E-2</v>
      </c>
      <c r="CK8" s="19">
        <v>6.4237379999999997E-2</v>
      </c>
      <c r="CL8" s="19">
        <v>6.3650559999999995E-2</v>
      </c>
      <c r="CM8" s="19">
        <v>6.3034229999999997E-2</v>
      </c>
      <c r="CN8" s="19">
        <v>6.2421789999999998E-2</v>
      </c>
      <c r="CO8" s="19">
        <v>6.1851589999999998E-2</v>
      </c>
      <c r="CP8" s="19">
        <v>6.1353789999999998E-2</v>
      </c>
      <c r="CQ8" s="19">
        <v>6.0937610000000003E-2</v>
      </c>
      <c r="CR8" s="19">
        <v>6.0589570000000002E-2</v>
      </c>
      <c r="CS8" s="19">
        <v>6.0276620000000003E-2</v>
      </c>
      <c r="CT8" s="19">
        <v>5.9960569999999998E-2</v>
      </c>
      <c r="CU8" s="19">
        <v>5.960468E-2</v>
      </c>
      <c r="CV8" s="19">
        <v>5.9186080000000002E-2</v>
      </c>
      <c r="CW8" s="19">
        <v>5.870483E-2</v>
      </c>
      <c r="CX8" s="19">
        <v>5.818077E-2</v>
      </c>
      <c r="CY8" s="19">
        <v>5.7647869999999997E-2</v>
      </c>
      <c r="CZ8" s="19">
        <v>5.7141740000000003E-2</v>
      </c>
      <c r="DA8" s="19">
        <v>5.6683560000000001E-2</v>
      </c>
      <c r="DB8" s="19">
        <v>5.6272059999999999E-2</v>
      </c>
      <c r="DC8" s="19">
        <v>5.5883620000000002E-2</v>
      </c>
      <c r="DD8" s="19">
        <v>5.5485560000000003E-2</v>
      </c>
      <c r="DE8" s="19">
        <v>5.5051349999999999E-2</v>
      </c>
      <c r="DF8" s="19">
        <v>5.4574009999999999E-2</v>
      </c>
      <c r="DG8" s="19">
        <v>5.4066040000000003E-2</v>
      </c>
      <c r="DH8" s="19">
        <v>5.354739E-2</v>
      </c>
      <c r="DI8" s="19">
        <v>5.3036739999999999E-2</v>
      </c>
      <c r="DJ8" s="15">
        <v>5.2548400000000002E-2</v>
      </c>
      <c r="DK8" s="19">
        <v>5.2088589999999997E-2</v>
      </c>
      <c r="DL8" s="19">
        <v>5.1654850000000002E-2</v>
      </c>
      <c r="DM8" s="19">
        <v>5.1235370000000002E-2</v>
      </c>
      <c r="DN8" s="19">
        <v>5.0816439999999997E-2</v>
      </c>
      <c r="DO8" s="19">
        <v>5.0386880000000002E-2</v>
      </c>
      <c r="DP8" s="19">
        <v>4.9944750000000003E-2</v>
      </c>
      <c r="DQ8" s="19">
        <v>4.9481379999999998E-2</v>
      </c>
      <c r="DR8" s="19">
        <v>4.9017409999999997E-2</v>
      </c>
      <c r="DS8" s="19">
        <v>4.8555689999999999E-2</v>
      </c>
      <c r="DT8" s="15">
        <v>4.8096E-2</v>
      </c>
      <c r="DU8" s="15">
        <v>4.7636100000000001E-2</v>
      </c>
      <c r="DV8" s="19">
        <v>4.7172489999999997E-2</v>
      </c>
      <c r="DW8" s="19">
        <v>4.6701930000000003E-2</v>
      </c>
      <c r="DX8" s="19">
        <v>4.6226040000000003E-2</v>
      </c>
      <c r="DY8" s="19">
        <v>4.5749940000000003E-2</v>
      </c>
      <c r="DZ8" s="15">
        <v>4.5282099999999999E-2</v>
      </c>
      <c r="EA8" s="19">
        <v>4.4829910000000001E-2</v>
      </c>
      <c r="EB8" s="19">
        <v>4.4396770000000002E-2</v>
      </c>
      <c r="EC8" s="19">
        <v>4.3980869999999998E-2</v>
      </c>
      <c r="ED8" s="19">
        <v>4.3576669999999998E-2</v>
      </c>
      <c r="EE8" s="19">
        <v>4.3177680000000003E-2</v>
      </c>
      <c r="EF8" s="19">
        <v>4.277943E-2</v>
      </c>
      <c r="EG8" s="19">
        <v>4.2375759999999998E-2</v>
      </c>
      <c r="EH8" s="19">
        <v>4.1977149999999998E-2</v>
      </c>
      <c r="EI8" s="19">
        <v>4.1583660000000001E-2</v>
      </c>
      <c r="EJ8" s="19">
        <v>4.1194960000000003E-2</v>
      </c>
      <c r="EK8" s="19">
        <v>4.0810409999999998E-2</v>
      </c>
      <c r="EL8" s="19">
        <v>4.0429439999999997E-2</v>
      </c>
      <c r="EM8" s="19">
        <v>4.0051759999999999E-2</v>
      </c>
      <c r="EN8" s="19">
        <v>3.9677589999999999E-2</v>
      </c>
      <c r="EO8" s="19">
        <v>3.9307549999999997E-2</v>
      </c>
      <c r="EP8" s="19">
        <v>3.8942379999999999E-2</v>
      </c>
      <c r="EQ8" s="19">
        <v>3.858263E-2</v>
      </c>
      <c r="ER8" s="19">
        <v>3.8228369999999998E-2</v>
      </c>
      <c r="ES8" s="19">
        <v>3.7879120000000002E-2</v>
      </c>
      <c r="ET8" s="19">
        <v>3.7534030000000003E-2</v>
      </c>
      <c r="EU8" s="19">
        <v>3.7192049999999997E-2</v>
      </c>
      <c r="EV8" s="19">
        <v>3.6852389999999999E-2</v>
      </c>
      <c r="EW8" s="19">
        <v>3.6514669999999999E-2</v>
      </c>
      <c r="EX8" s="19">
        <v>3.6179089999999997E-2</v>
      </c>
      <c r="EY8" s="19">
        <v>3.584623E-2</v>
      </c>
      <c r="EZ8" s="19">
        <v>3.5516869999999999E-2</v>
      </c>
      <c r="FA8" s="19">
        <v>3.5191640000000003E-2</v>
      </c>
      <c r="FB8" s="19">
        <v>3.4870859999999997E-2</v>
      </c>
      <c r="FC8" s="19">
        <v>3.455445E-2</v>
      </c>
      <c r="FD8" s="19">
        <v>3.4242019999999998E-2</v>
      </c>
      <c r="FE8" s="19">
        <v>3.3932980000000001E-2</v>
      </c>
      <c r="FF8" s="19">
        <v>3.3626749999999997E-2</v>
      </c>
      <c r="FG8" s="15">
        <v>3.3322900000000003E-2</v>
      </c>
      <c r="FH8" s="19">
        <v>3.3021210000000002E-2</v>
      </c>
      <c r="FI8" s="19">
        <v>3.2721670000000001E-2</v>
      </c>
      <c r="FJ8" s="19">
        <v>3.2424359999999999E-2</v>
      </c>
      <c r="FK8" s="19">
        <v>3.2129320000000003E-2</v>
      </c>
      <c r="FL8" s="19">
        <v>3.183652E-2</v>
      </c>
      <c r="FM8" s="15">
        <v>3.1545799999999999E-2</v>
      </c>
      <c r="FN8" s="19">
        <v>3.125696E-2</v>
      </c>
      <c r="FO8" s="19">
        <v>3.0969839999999998E-2</v>
      </c>
      <c r="FP8" s="19">
        <v>3.0684469999999998E-2</v>
      </c>
      <c r="FQ8" s="19">
        <v>3.0401129999999998E-2</v>
      </c>
      <c r="FR8" s="19">
        <v>3.0120310000000001E-2</v>
      </c>
      <c r="FS8" s="19">
        <v>2.9842529999999999E-2</v>
      </c>
      <c r="FT8" s="19">
        <v>2.9568259999999999E-2</v>
      </c>
      <c r="FU8" s="19">
        <v>2.9297759999999999E-2</v>
      </c>
      <c r="FV8" s="19">
        <v>2.903114E-2</v>
      </c>
      <c r="FW8" s="19">
        <v>2.8768370000000001E-2</v>
      </c>
      <c r="FX8" s="19">
        <v>2.8509389999999999E-2</v>
      </c>
      <c r="FY8" s="19">
        <v>2.825416E-2</v>
      </c>
      <c r="FZ8" s="19">
        <v>2.800275E-2</v>
      </c>
      <c r="GA8" s="19">
        <v>2.7755269999999999E-2</v>
      </c>
      <c r="GB8" s="19">
        <v>2.7511910000000001E-2</v>
      </c>
      <c r="GC8" s="19">
        <v>2.7272830000000001E-2</v>
      </c>
      <c r="GD8" s="19">
        <v>2.703813E-2</v>
      </c>
      <c r="GE8" s="19">
        <v>2.6807859999999999E-2</v>
      </c>
      <c r="GF8" s="19">
        <v>2.6581960000000002E-2</v>
      </c>
      <c r="GG8" s="19">
        <v>2.6360350000000001E-2</v>
      </c>
      <c r="GH8" s="19">
        <v>2.614294E-2</v>
      </c>
      <c r="GI8" s="19">
        <v>2.592964E-2</v>
      </c>
      <c r="GJ8" s="19">
        <v>2.5720360000000001E-2</v>
      </c>
      <c r="GK8" s="19">
        <v>2.5515110000000001E-2</v>
      </c>
      <c r="GL8" s="19">
        <v>2.531388E-2</v>
      </c>
      <c r="GM8" s="19">
        <v>2.5116679999999999E-2</v>
      </c>
      <c r="GN8" s="19">
        <v>2.492349E-2</v>
      </c>
      <c r="GO8" s="19">
        <v>2.4734220000000001E-2</v>
      </c>
      <c r="GP8" s="19">
        <v>2.4548730000000001E-2</v>
      </c>
      <c r="GQ8" s="19">
        <v>2.4366820000000001E-2</v>
      </c>
      <c r="GR8" s="19">
        <v>2.418826E-2</v>
      </c>
      <c r="GS8" s="19">
        <v>2.4012780000000001E-2</v>
      </c>
      <c r="GT8" s="19">
        <v>2.3840159999999999E-2</v>
      </c>
      <c r="GU8" s="19">
        <v>2.3670150000000001E-2</v>
      </c>
      <c r="GV8" s="19">
        <v>2.3502530000000001E-2</v>
      </c>
      <c r="GW8" s="19">
        <v>2.333708E-2</v>
      </c>
      <c r="GX8" s="19">
        <v>2.3173579999999999E-2</v>
      </c>
      <c r="GY8" s="19">
        <v>2.3011770000000001E-2</v>
      </c>
      <c r="GZ8" s="19">
        <v>2.2851440000000001E-2</v>
      </c>
      <c r="HA8" s="19">
        <v>2.269237E-2</v>
      </c>
      <c r="HB8" s="19">
        <v>2.2534390000000001E-2</v>
      </c>
      <c r="HC8" s="19">
        <v>2.2377339999999999E-2</v>
      </c>
      <c r="HD8" s="19">
        <v>2.2221129999999999E-2</v>
      </c>
      <c r="HE8" s="19">
        <v>2.2065669999999999E-2</v>
      </c>
      <c r="HF8" s="19">
        <v>2.1910880000000001E-2</v>
      </c>
      <c r="HG8" s="19">
        <v>2.1756689999999999E-2</v>
      </c>
      <c r="HH8" s="19">
        <v>2.1603049999999999E-2</v>
      </c>
      <c r="HI8" s="19">
        <v>2.1449909999999999E-2</v>
      </c>
      <c r="HJ8" s="19">
        <v>2.129723E-2</v>
      </c>
      <c r="HK8" s="19">
        <v>2.1144949999999999E-2</v>
      </c>
      <c r="HL8" s="19">
        <v>2.0993029999999999E-2</v>
      </c>
      <c r="HM8" s="19">
        <v>2.0841419999999999E-2</v>
      </c>
      <c r="HN8" s="19">
        <v>2.0690090000000001E-2</v>
      </c>
      <c r="HO8" s="19">
        <v>2.053897E-2</v>
      </c>
      <c r="HP8" s="19">
        <v>2.038804E-2</v>
      </c>
      <c r="HQ8" s="19">
        <v>2.023728E-2</v>
      </c>
      <c r="HR8" s="19">
        <v>2.0086690000000001E-2</v>
      </c>
      <c r="HS8" s="19">
        <v>1.9936329999999999E-2</v>
      </c>
      <c r="HT8" s="19">
        <v>1.978632E-2</v>
      </c>
      <c r="HU8" s="19">
        <v>1.9636819999999999E-2</v>
      </c>
      <c r="HV8" s="15">
        <v>1.9487999999999998E-2</v>
      </c>
      <c r="HW8" s="19">
        <v>1.9340050000000001E-2</v>
      </c>
      <c r="HX8" s="19">
        <v>1.9193140000000001E-2</v>
      </c>
      <c r="HY8" s="19">
        <v>1.9047379999999999E-2</v>
      </c>
      <c r="HZ8" s="19">
        <v>1.8902849999999999E-2</v>
      </c>
      <c r="IA8" s="15">
        <v>1.8759600000000001E-2</v>
      </c>
      <c r="IB8" s="19">
        <v>1.8617649999999999E-2</v>
      </c>
      <c r="IC8" s="19">
        <v>1.847704E-2</v>
      </c>
      <c r="ID8" s="19">
        <v>1.8337820000000001E-2</v>
      </c>
      <c r="IE8" s="19">
        <v>1.8200089999999999E-2</v>
      </c>
      <c r="IF8" s="19">
        <v>1.8063969999999999E-2</v>
      </c>
      <c r="IG8" s="19">
        <v>1.7929560000000001E-2</v>
      </c>
      <c r="IH8" s="19">
        <v>1.7796940000000001E-2</v>
      </c>
      <c r="II8" s="19">
        <v>1.766618E-2</v>
      </c>
      <c r="IJ8" s="19">
        <v>1.7537270000000001E-2</v>
      </c>
      <c r="IK8" s="19">
        <v>1.7410169999999999E-2</v>
      </c>
      <c r="IL8" s="15">
        <v>1.7284799999999999E-2</v>
      </c>
      <c r="IM8" s="19">
        <v>1.716107E-2</v>
      </c>
      <c r="IN8" s="19">
        <v>1.7038890000000001E-2</v>
      </c>
      <c r="IO8" s="19">
        <v>1.6918160000000002E-2</v>
      </c>
      <c r="IP8" s="19">
        <v>1.6798819999999999E-2</v>
      </c>
      <c r="IQ8" s="19">
        <v>1.6680759999999999E-2</v>
      </c>
      <c r="IR8" s="15">
        <v>1.6563899999999999E-2</v>
      </c>
      <c r="IS8" s="19">
        <v>1.6448129999999998E-2</v>
      </c>
      <c r="IT8" s="19">
        <v>1.6333319999999998E-2</v>
      </c>
      <c r="IU8" s="19">
        <v>1.6219319999999999E-2</v>
      </c>
      <c r="IV8" s="19">
        <v>1.6105979999999999E-2</v>
      </c>
      <c r="IW8" s="19">
        <v>1.5993170000000001E-2</v>
      </c>
      <c r="IX8" s="19">
        <v>1.5880769999999999E-2</v>
      </c>
      <c r="IY8" s="19">
        <v>1.5768689999999998E-2</v>
      </c>
      <c r="IZ8" s="19">
        <v>1.565687E-2</v>
      </c>
      <c r="JA8" s="19">
        <v>1.554527E-2</v>
      </c>
      <c r="JB8" s="19">
        <v>1.5433840000000001E-2</v>
      </c>
      <c r="JC8" s="19">
        <v>1.5322570000000001E-2</v>
      </c>
      <c r="JD8" s="19">
        <v>1.521144E-2</v>
      </c>
      <c r="JE8" s="19">
        <v>1.510045E-2</v>
      </c>
      <c r="JF8" s="15">
        <v>1.49896E-2</v>
      </c>
      <c r="JG8" s="19">
        <v>1.487892E-2</v>
      </c>
      <c r="JH8" s="19">
        <v>1.4768470000000001E-2</v>
      </c>
      <c r="JI8" s="19">
        <v>1.4658320000000001E-2</v>
      </c>
      <c r="JJ8" s="19">
        <v>1.454856E-2</v>
      </c>
      <c r="JK8" s="19">
        <v>1.4439260000000001E-2</v>
      </c>
      <c r="JL8" s="15">
        <v>1.4330499999999999E-2</v>
      </c>
      <c r="JM8" s="19">
        <v>1.422234E-2</v>
      </c>
      <c r="JN8" s="15">
        <v>1.41148E-2</v>
      </c>
      <c r="JO8" s="19">
        <v>1.400792E-2</v>
      </c>
      <c r="JP8" s="19">
        <v>1.3901709999999999E-2</v>
      </c>
      <c r="JQ8" s="15">
        <v>1.37962E-2</v>
      </c>
      <c r="JR8" s="19">
        <v>1.3691439999999999E-2</v>
      </c>
      <c r="JS8" s="19">
        <v>1.3587470000000001E-2</v>
      </c>
      <c r="JT8" s="19">
        <v>1.3484370000000001E-2</v>
      </c>
      <c r="JU8" s="19">
        <v>1.338219E-2</v>
      </c>
      <c r="JV8" s="19">
        <v>1.328097E-2</v>
      </c>
      <c r="JW8" s="19">
        <v>1.318074E-2</v>
      </c>
      <c r="JX8" s="19">
        <v>1.3081509999999999E-2</v>
      </c>
      <c r="JY8" s="19">
        <v>1.298326E-2</v>
      </c>
      <c r="JZ8" s="19">
        <v>1.288597E-2</v>
      </c>
      <c r="KA8" s="19">
        <v>1.278961E-2</v>
      </c>
      <c r="KB8" s="19">
        <v>1.2694169999999999E-2</v>
      </c>
      <c r="KC8" s="19">
        <v>1.259965E-2</v>
      </c>
      <c r="KD8" s="19">
        <v>1.2506069999999999E-2</v>
      </c>
      <c r="KE8" s="19">
        <v>1.2413459999999999E-2</v>
      </c>
      <c r="KF8" s="19">
        <v>1.2321840000000001E-2</v>
      </c>
      <c r="KG8" s="19">
        <v>1.2231229999999999E-2</v>
      </c>
      <c r="KH8" s="19">
        <v>1.214165E-2</v>
      </c>
      <c r="KI8" s="19">
        <v>1.2053090000000001E-2</v>
      </c>
      <c r="KJ8" s="19">
        <v>1.196552E-2</v>
      </c>
      <c r="KK8" s="19">
        <v>1.1878909999999999E-2</v>
      </c>
      <c r="KL8" s="19">
        <v>1.179323E-2</v>
      </c>
      <c r="KM8" s="19">
        <v>1.1708430000000001E-2</v>
      </c>
      <c r="KN8" s="15">
        <v>1.1624499999999999E-2</v>
      </c>
      <c r="KO8" s="19">
        <v>1.154141E-2</v>
      </c>
      <c r="KP8" s="19">
        <v>1.145913E-2</v>
      </c>
      <c r="KQ8" s="19">
        <v>1.137766E-2</v>
      </c>
      <c r="KR8" s="19">
        <v>1.129699E-2</v>
      </c>
      <c r="KS8" s="19">
        <v>1.1217110000000001E-2</v>
      </c>
      <c r="KT8" s="15">
        <v>1.1138E-2</v>
      </c>
      <c r="KU8" s="19">
        <v>1.1059650000000001E-2</v>
      </c>
      <c r="KV8" s="19">
        <v>1.098205E-2</v>
      </c>
      <c r="KW8" s="19">
        <v>1.090518E-2</v>
      </c>
      <c r="KX8" s="19">
        <v>1.082905E-2</v>
      </c>
      <c r="KY8" s="19">
        <v>1.075364E-2</v>
      </c>
      <c r="KZ8" s="19">
        <v>1.067895E-2</v>
      </c>
      <c r="LA8" s="19">
        <v>1.060498E-2</v>
      </c>
      <c r="LB8" s="19">
        <v>1.053173E-2</v>
      </c>
      <c r="LC8" s="15">
        <v>1.04592E-2</v>
      </c>
      <c r="LD8" s="19">
        <v>1.038739E-2</v>
      </c>
      <c r="LE8" s="15">
        <v>1.03163E-2</v>
      </c>
      <c r="LF8" s="19">
        <v>1.024593E-2</v>
      </c>
      <c r="LG8" s="15">
        <v>1.0176299999999999E-2</v>
      </c>
      <c r="LH8" s="19">
        <v>1.0107410000000001E-2</v>
      </c>
      <c r="LI8" s="19">
        <v>1.0039269999999999E-2</v>
      </c>
      <c r="LJ8" s="19">
        <v>9.9718879999999999E-3</v>
      </c>
      <c r="LK8" s="19">
        <v>9.9052680000000001E-3</v>
      </c>
      <c r="LL8" s="19">
        <v>9.8393960000000003E-3</v>
      </c>
      <c r="LM8" s="19">
        <v>9.77425E-3</v>
      </c>
      <c r="LN8" s="19">
        <v>9.7097869999999992E-3</v>
      </c>
      <c r="LO8" s="19">
        <v>9.6459500000000004E-3</v>
      </c>
      <c r="LP8" s="19">
        <v>9.5826750000000006E-3</v>
      </c>
      <c r="LQ8" s="19">
        <v>9.5198959999999999E-3</v>
      </c>
      <c r="LR8" s="19">
        <v>9.4575570000000001E-3</v>
      </c>
      <c r="LS8" s="19">
        <v>9.3956100000000004E-3</v>
      </c>
      <c r="LT8" s="19">
        <v>9.3340119999999992E-3</v>
      </c>
      <c r="LU8" s="19">
        <v>9.2727369999999996E-3</v>
      </c>
      <c r="LV8" s="19">
        <v>9.2117589999999999E-3</v>
      </c>
      <c r="LW8" s="19">
        <v>9.1510580000000001E-3</v>
      </c>
      <c r="LX8" s="19">
        <v>9.0906040000000004E-3</v>
      </c>
      <c r="LY8" s="19">
        <v>9.030359E-3</v>
      </c>
      <c r="LZ8" s="19">
        <v>8.9702759999999993E-3</v>
      </c>
      <c r="MA8" s="19">
        <v>8.9103050000000003E-3</v>
      </c>
      <c r="MB8" s="19">
        <v>8.8503929999999998E-3</v>
      </c>
      <c r="MC8" s="19">
        <v>8.7904899999999998E-3</v>
      </c>
      <c r="MD8" s="19">
        <v>8.7305520000000008E-3</v>
      </c>
      <c r="ME8" s="19">
        <v>8.6705440000000005E-3</v>
      </c>
      <c r="MF8" s="19">
        <v>8.6104360000000008E-3</v>
      </c>
      <c r="MG8" s="19">
        <v>8.5502059999999994E-3</v>
      </c>
      <c r="MH8" s="19">
        <v>8.4898370000000001E-3</v>
      </c>
      <c r="MI8" s="19">
        <v>8.4293110000000001E-3</v>
      </c>
      <c r="MJ8" s="19">
        <v>8.3686230000000004E-3</v>
      </c>
      <c r="MK8" s="19">
        <v>8.3077710000000003E-3</v>
      </c>
      <c r="ML8" s="19">
        <v>8.246771E-3</v>
      </c>
      <c r="MM8" s="19">
        <v>8.1856510000000004E-3</v>
      </c>
      <c r="MN8" s="19">
        <v>8.1244520000000008E-3</v>
      </c>
      <c r="MO8" s="19">
        <v>8.0632269999999992E-3</v>
      </c>
      <c r="MP8" s="19">
        <v>8.0020319999999992E-3</v>
      </c>
      <c r="MQ8" s="19">
        <v>7.9409279999999999E-3</v>
      </c>
      <c r="MR8" s="19">
        <v>7.8799790000000005E-3</v>
      </c>
      <c r="MS8" s="19">
        <v>7.8192469999999997E-3</v>
      </c>
      <c r="MT8" s="19">
        <v>7.7587960000000001E-3</v>
      </c>
      <c r="MU8" s="19">
        <v>7.6986980000000003E-3</v>
      </c>
      <c r="MV8" s="19">
        <v>7.6390299999999998E-3</v>
      </c>
      <c r="MW8" s="19">
        <v>7.5798749999999998E-3</v>
      </c>
      <c r="MX8" s="19">
        <v>7.5213160000000001E-3</v>
      </c>
      <c r="MY8" s="19">
        <v>7.4634310000000004E-3</v>
      </c>
      <c r="MZ8" s="19">
        <v>7.4062850000000003E-3</v>
      </c>
      <c r="NA8" s="19">
        <v>7.349932E-3</v>
      </c>
      <c r="NB8" s="15">
        <v>7.2944000000000004E-3</v>
      </c>
      <c r="NC8" s="19">
        <v>7.2397039999999996E-3</v>
      </c>
      <c r="ND8" s="19">
        <v>7.1858440000000003E-3</v>
      </c>
      <c r="NE8" s="19">
        <v>7.1328149999999998E-3</v>
      </c>
      <c r="NF8" s="19">
        <v>7.080607E-3</v>
      </c>
      <c r="NG8" s="19">
        <v>7.0292150000000001E-3</v>
      </c>
      <c r="NH8" s="19">
        <v>6.9786370000000002E-3</v>
      </c>
      <c r="NI8" s="19">
        <v>6.9288680000000004E-3</v>
      </c>
      <c r="NJ8" s="19">
        <v>6.8799020000000002E-3</v>
      </c>
      <c r="NK8" s="19">
        <v>6.8317279999999996E-3</v>
      </c>
      <c r="NL8" s="19">
        <v>6.7843219999999997E-3</v>
      </c>
      <c r="NM8" s="19">
        <v>6.7376529999999997E-3</v>
      </c>
      <c r="NN8" s="19">
        <v>6.6916800000000002E-3</v>
      </c>
      <c r="NO8" s="19">
        <v>6.6463570000000003E-3</v>
      </c>
      <c r="NP8" s="19">
        <v>6.6016360000000001E-3</v>
      </c>
      <c r="NQ8" s="19">
        <v>6.557472E-3</v>
      </c>
      <c r="NR8" s="19">
        <v>6.5138180000000002E-3</v>
      </c>
      <c r="NS8" s="19">
        <v>6.4706319999999996E-3</v>
      </c>
      <c r="NT8" s="19">
        <v>6.4278649999999996E-3</v>
      </c>
      <c r="NU8" s="19">
        <v>6.3854749999999998E-3</v>
      </c>
      <c r="NV8" s="19">
        <v>6.3434110000000002E-3</v>
      </c>
      <c r="NW8" s="19">
        <v>6.3016249999999999E-3</v>
      </c>
      <c r="NX8" s="19">
        <v>6.2600659999999999E-3</v>
      </c>
      <c r="NY8" s="19">
        <v>6.2186869999999997E-3</v>
      </c>
      <c r="NZ8" s="19">
        <v>6.1774439999999998E-3</v>
      </c>
      <c r="OA8" s="19">
        <v>6.1362960000000003E-3</v>
      </c>
      <c r="OB8" s="19">
        <v>6.0952030000000004E-3</v>
      </c>
      <c r="OC8" s="19">
        <v>6.0541229999999998E-3</v>
      </c>
      <c r="OD8" s="19">
        <v>6.0130089999999997E-3</v>
      </c>
      <c r="OE8" s="19">
        <v>5.9718109999999996E-3</v>
      </c>
      <c r="OF8" s="19">
        <v>5.9304750000000002E-3</v>
      </c>
      <c r="OG8" s="19">
        <v>5.8889440000000001E-3</v>
      </c>
      <c r="OH8" s="19">
        <v>5.8471640000000002E-3</v>
      </c>
      <c r="OI8" s="19">
        <v>5.8050860000000001E-3</v>
      </c>
      <c r="OJ8" s="19">
        <v>5.7626700000000001E-3</v>
      </c>
      <c r="OK8" s="19">
        <v>5.7198850000000001E-3</v>
      </c>
      <c r="OL8" s="19">
        <v>5.6767069999999996E-3</v>
      </c>
      <c r="OM8" s="19">
        <v>5.6331200000000001E-3</v>
      </c>
      <c r="ON8" s="19">
        <v>5.5891129999999997E-3</v>
      </c>
      <c r="OO8" s="19">
        <v>5.5446799999999997E-3</v>
      </c>
      <c r="OP8" s="19">
        <v>5.4998180000000001E-3</v>
      </c>
      <c r="OQ8" s="19">
        <v>4.0549410000000003E-3</v>
      </c>
    </row>
    <row r="9" spans="1:407" x14ac:dyDescent="0.25">
      <c r="A9" t="str">
        <f t="shared" si="0"/>
        <v>FixedWing-FINE-5-20-Any</v>
      </c>
      <c r="B9" t="s">
        <v>195</v>
      </c>
      <c r="C9" s="17" t="s">
        <v>41</v>
      </c>
      <c r="D9" s="18">
        <v>5</v>
      </c>
      <c r="E9" s="17">
        <v>20</v>
      </c>
      <c r="F9" s="82" t="s">
        <v>187</v>
      </c>
      <c r="G9" s="15">
        <v>0.93501140000000005</v>
      </c>
      <c r="H9" s="15">
        <v>0.84273609999999999</v>
      </c>
      <c r="I9" s="15">
        <v>0.75134639999999997</v>
      </c>
      <c r="J9" s="15">
        <v>0.67007479999999997</v>
      </c>
      <c r="K9" s="15">
        <v>0.60659529999999995</v>
      </c>
      <c r="L9" s="15">
        <v>0.55220029999999998</v>
      </c>
      <c r="M9" s="15">
        <v>0.50460490000000002</v>
      </c>
      <c r="N9" s="15">
        <v>0.46324929999999997</v>
      </c>
      <c r="O9" s="15">
        <v>0.42792619999999998</v>
      </c>
      <c r="P9" s="15">
        <v>0.39863890000000002</v>
      </c>
      <c r="Q9" s="15">
        <v>0.37511470000000002</v>
      </c>
      <c r="R9" s="15">
        <v>0.35492509999999999</v>
      </c>
      <c r="S9" s="15">
        <v>0.33948719999999999</v>
      </c>
      <c r="T9" s="15">
        <v>0.32739040000000003</v>
      </c>
      <c r="U9" s="15">
        <v>0.31505179999999999</v>
      </c>
      <c r="V9" s="15">
        <v>0.3025371</v>
      </c>
      <c r="W9" s="15">
        <v>0.29094239999999999</v>
      </c>
      <c r="X9" s="15">
        <v>0.2796361</v>
      </c>
      <c r="Y9" s="15">
        <v>0.26931640000000001</v>
      </c>
      <c r="Z9" s="15">
        <v>0.2605672</v>
      </c>
      <c r="AA9" s="15">
        <v>0.25287700000000002</v>
      </c>
      <c r="AB9" s="15">
        <v>0.24580730000000001</v>
      </c>
      <c r="AC9" s="15">
        <v>0.23940919999999999</v>
      </c>
      <c r="AD9" s="15">
        <v>0.23333329999999999</v>
      </c>
      <c r="AE9" s="15">
        <v>0.22735549999999999</v>
      </c>
      <c r="AF9" s="15">
        <v>0.22127140000000001</v>
      </c>
      <c r="AG9" s="15">
        <v>0.2149152</v>
      </c>
      <c r="AH9" s="15">
        <v>0.20815629999999999</v>
      </c>
      <c r="AI9" s="15">
        <v>0.20154710000000001</v>
      </c>
      <c r="AJ9" s="15">
        <v>0.19548099999999999</v>
      </c>
      <c r="AK9" s="15">
        <v>0.18996679999999999</v>
      </c>
      <c r="AL9" s="15">
        <v>0.1849866</v>
      </c>
      <c r="AM9" s="15">
        <v>0.1806953</v>
      </c>
      <c r="AN9" s="15">
        <v>0.1769751</v>
      </c>
      <c r="AO9" s="15">
        <v>0.1733864</v>
      </c>
      <c r="AP9" s="15">
        <v>0.1694358</v>
      </c>
      <c r="AQ9" s="15">
        <v>0.165018</v>
      </c>
      <c r="AR9" s="15">
        <v>0.160499</v>
      </c>
      <c r="AS9" s="15">
        <v>0.15626609999999999</v>
      </c>
      <c r="AT9" s="15">
        <v>0.1524237</v>
      </c>
      <c r="AU9" s="15">
        <v>0.1489529</v>
      </c>
      <c r="AV9" s="15">
        <v>0.14574960000000001</v>
      </c>
      <c r="AW9" s="15">
        <v>0.1427233</v>
      </c>
      <c r="AX9" s="15">
        <v>0.1398779</v>
      </c>
      <c r="AY9" s="15">
        <v>0.13717299999999999</v>
      </c>
      <c r="AZ9" s="15">
        <v>0.13439129999999999</v>
      </c>
      <c r="BA9" s="15">
        <v>0.13135359999999999</v>
      </c>
      <c r="BB9" s="15">
        <v>0.1281764</v>
      </c>
      <c r="BC9" s="15">
        <v>0.12510830000000001</v>
      </c>
      <c r="BD9" s="15">
        <v>0.1222873</v>
      </c>
      <c r="BE9" s="15">
        <v>0.11972430000000001</v>
      </c>
      <c r="BF9" s="15">
        <v>0.11737300000000001</v>
      </c>
      <c r="BG9" s="15">
        <v>0.1152248</v>
      </c>
      <c r="BH9" s="15">
        <v>0.11329359999999999</v>
      </c>
      <c r="BI9" s="15">
        <v>0.1115362</v>
      </c>
      <c r="BJ9" s="15">
        <v>0.1098148</v>
      </c>
      <c r="BK9" s="15">
        <v>0.10801230000000001</v>
      </c>
      <c r="BL9" s="15">
        <v>0.1061203</v>
      </c>
      <c r="BM9" s="15">
        <v>0.1042035</v>
      </c>
      <c r="BN9" s="15">
        <v>0.1023327</v>
      </c>
      <c r="BO9" s="15">
        <v>0.1005587</v>
      </c>
      <c r="BP9" s="19">
        <v>9.8870990000000006E-2</v>
      </c>
      <c r="BQ9" s="19">
        <v>9.7238019999999994E-2</v>
      </c>
      <c r="BR9" s="19">
        <v>9.5650819999999998E-2</v>
      </c>
      <c r="BS9" s="19">
        <v>9.4139340000000002E-2</v>
      </c>
      <c r="BT9" s="19">
        <v>9.2724059999999997E-2</v>
      </c>
      <c r="BU9" s="19">
        <v>9.1411619999999999E-2</v>
      </c>
      <c r="BV9" s="19">
        <v>9.0197739999999998E-2</v>
      </c>
      <c r="BW9" s="19">
        <v>8.9063429999999999E-2</v>
      </c>
      <c r="BX9" s="19">
        <v>8.7966349999999999E-2</v>
      </c>
      <c r="BY9" s="19">
        <v>8.6876289999999995E-2</v>
      </c>
      <c r="BZ9" s="19">
        <v>8.5763829999999999E-2</v>
      </c>
      <c r="CA9" s="19">
        <v>8.4626339999999994E-2</v>
      </c>
      <c r="CB9" s="19">
        <v>8.3472619999999997E-2</v>
      </c>
      <c r="CC9" s="19">
        <v>8.2329239999999998E-2</v>
      </c>
      <c r="CD9" s="19">
        <v>8.1213179999999996E-2</v>
      </c>
      <c r="CE9" s="19">
        <v>8.0132770000000006E-2</v>
      </c>
      <c r="CF9" s="19">
        <v>7.9101530000000003E-2</v>
      </c>
      <c r="CG9" s="19">
        <v>7.8104989999999999E-2</v>
      </c>
      <c r="CH9" s="19">
        <v>7.7122350000000006E-2</v>
      </c>
      <c r="CI9" s="15">
        <v>7.6152200000000003E-2</v>
      </c>
      <c r="CJ9" s="19">
        <v>7.520251E-2</v>
      </c>
      <c r="CK9" s="19">
        <v>7.4283639999999998E-2</v>
      </c>
      <c r="CL9" s="19">
        <v>7.3403780000000002E-2</v>
      </c>
      <c r="CM9" s="15">
        <v>7.2582300000000002E-2</v>
      </c>
      <c r="CN9" s="19">
        <v>7.1816850000000002E-2</v>
      </c>
      <c r="CO9" s="19">
        <v>7.1092459999999996E-2</v>
      </c>
      <c r="CP9" s="19">
        <v>7.0403430000000003E-2</v>
      </c>
      <c r="CQ9" s="19">
        <v>6.9735350000000002E-2</v>
      </c>
      <c r="CR9" s="15">
        <v>6.9073599999999999E-2</v>
      </c>
      <c r="CS9" s="19">
        <v>6.8402859999999996E-2</v>
      </c>
      <c r="CT9" s="19">
        <v>6.7728570000000002E-2</v>
      </c>
      <c r="CU9" s="19">
        <v>6.7056329999999997E-2</v>
      </c>
      <c r="CV9" s="19">
        <v>6.6400609999999999E-2</v>
      </c>
      <c r="CW9" s="19">
        <v>6.5776150000000005E-2</v>
      </c>
      <c r="CX9" s="19">
        <v>6.5174010000000004E-2</v>
      </c>
      <c r="CY9" s="19">
        <v>6.4581920000000001E-2</v>
      </c>
      <c r="CZ9" s="19">
        <v>6.4000669999999996E-2</v>
      </c>
      <c r="DA9" s="19">
        <v>6.3429730000000004E-2</v>
      </c>
      <c r="DB9" s="19">
        <v>6.2865989999999997E-2</v>
      </c>
      <c r="DC9" s="19">
        <v>6.2305180000000002E-2</v>
      </c>
      <c r="DD9" s="19">
        <v>6.1750050000000001E-2</v>
      </c>
      <c r="DE9" s="19">
        <v>6.1196510000000003E-2</v>
      </c>
      <c r="DF9" s="19">
        <v>6.064961E-2</v>
      </c>
      <c r="DG9" s="19">
        <v>6.0122210000000002E-2</v>
      </c>
      <c r="DH9" s="19">
        <v>5.9610509999999998E-2</v>
      </c>
      <c r="DI9" s="19">
        <v>5.9116259999999997E-2</v>
      </c>
      <c r="DJ9" s="19">
        <v>5.8639480000000001E-2</v>
      </c>
      <c r="DK9" s="19">
        <v>5.8184140000000002E-2</v>
      </c>
      <c r="DL9" s="19">
        <v>5.7745110000000002E-2</v>
      </c>
      <c r="DM9" s="19">
        <v>5.7318580000000001E-2</v>
      </c>
      <c r="DN9" s="19">
        <v>5.6905820000000003E-2</v>
      </c>
      <c r="DO9" s="19">
        <v>5.6498930000000003E-2</v>
      </c>
      <c r="DP9" s="19">
        <v>5.6093919999999999E-2</v>
      </c>
      <c r="DQ9" s="19">
        <v>5.5695960000000003E-2</v>
      </c>
      <c r="DR9" s="19">
        <v>5.529659E-2</v>
      </c>
      <c r="DS9" s="19">
        <v>5.4895069999999997E-2</v>
      </c>
      <c r="DT9" s="19">
        <v>5.4493029999999998E-2</v>
      </c>
      <c r="DU9" s="19">
        <v>5.4103230000000002E-2</v>
      </c>
      <c r="DV9" s="19">
        <v>5.3726419999999997E-2</v>
      </c>
      <c r="DW9" s="19">
        <v>5.3370580000000001E-2</v>
      </c>
      <c r="DX9" s="19">
        <v>5.3037380000000002E-2</v>
      </c>
      <c r="DY9" s="19">
        <v>5.2715060000000001E-2</v>
      </c>
      <c r="DZ9" s="19">
        <v>5.2398590000000002E-2</v>
      </c>
      <c r="EA9" s="19">
        <v>5.2084270000000002E-2</v>
      </c>
      <c r="EB9" s="19">
        <v>5.1760220000000003E-2</v>
      </c>
      <c r="EC9" s="19">
        <v>5.1431659999999997E-2</v>
      </c>
      <c r="ED9" s="19">
        <v>5.1101220000000003E-2</v>
      </c>
      <c r="EE9" s="19">
        <v>5.0784080000000002E-2</v>
      </c>
      <c r="EF9" s="19">
        <v>5.0477429999999997E-2</v>
      </c>
      <c r="EG9" s="19">
        <v>5.0185880000000002E-2</v>
      </c>
      <c r="EH9" s="19">
        <v>4.9909179999999997E-2</v>
      </c>
      <c r="EI9" s="19">
        <v>4.9637510000000003E-2</v>
      </c>
      <c r="EJ9" s="19">
        <v>4.9362549999999998E-2</v>
      </c>
      <c r="EK9" s="15">
        <v>4.9082500000000001E-2</v>
      </c>
      <c r="EL9" s="19">
        <v>4.8793370000000003E-2</v>
      </c>
      <c r="EM9" s="19">
        <v>4.8500809999999998E-2</v>
      </c>
      <c r="EN9" s="19">
        <v>4.820837E-2</v>
      </c>
      <c r="EO9" s="19">
        <v>4.792341E-2</v>
      </c>
      <c r="EP9" s="19">
        <v>4.7642709999999998E-2</v>
      </c>
      <c r="EQ9" s="19">
        <v>4.7368639999999997E-2</v>
      </c>
      <c r="ER9" s="15">
        <v>4.7097800000000002E-2</v>
      </c>
      <c r="ES9" s="19">
        <v>4.6826689999999997E-2</v>
      </c>
      <c r="ET9" s="19">
        <v>4.6556220000000002E-2</v>
      </c>
      <c r="EU9" s="19">
        <v>4.6285960000000001E-2</v>
      </c>
      <c r="EV9" s="19">
        <v>4.6016460000000002E-2</v>
      </c>
      <c r="EW9" s="19">
        <v>4.5749329999999998E-2</v>
      </c>
      <c r="EX9" s="19">
        <v>4.5485409999999997E-2</v>
      </c>
      <c r="EY9" s="19">
        <v>4.5223529999999998E-2</v>
      </c>
      <c r="EZ9" s="19">
        <v>4.496327E-2</v>
      </c>
      <c r="FA9" s="19">
        <v>4.4704550000000003E-2</v>
      </c>
      <c r="FB9" s="19">
        <v>4.4447279999999999E-2</v>
      </c>
      <c r="FC9" s="19">
        <v>4.4191880000000003E-2</v>
      </c>
      <c r="FD9" s="19">
        <v>4.393859E-2</v>
      </c>
      <c r="FE9" s="19">
        <v>4.3687709999999998E-2</v>
      </c>
      <c r="FF9" s="19">
        <v>4.343926E-2</v>
      </c>
      <c r="FG9" s="19">
        <v>4.3193189999999999E-2</v>
      </c>
      <c r="FH9" s="19">
        <v>4.2949330000000001E-2</v>
      </c>
      <c r="FI9" s="19">
        <v>4.2707469999999997E-2</v>
      </c>
      <c r="FJ9" s="19">
        <v>4.2467570000000003E-2</v>
      </c>
      <c r="FK9" s="19">
        <v>4.2229589999999997E-2</v>
      </c>
      <c r="FL9" s="19">
        <v>4.1993549999999998E-2</v>
      </c>
      <c r="FM9" s="19">
        <v>4.1759739999999997E-2</v>
      </c>
      <c r="FN9" s="19">
        <v>4.152836E-2</v>
      </c>
      <c r="FO9" s="19">
        <v>4.1299719999999998E-2</v>
      </c>
      <c r="FP9" s="19">
        <v>4.1073779999999997E-2</v>
      </c>
      <c r="FQ9" s="19">
        <v>4.0850549999999999E-2</v>
      </c>
      <c r="FR9" s="19">
        <v>4.0629909999999998E-2</v>
      </c>
      <c r="FS9" s="19">
        <v>4.0411710000000003E-2</v>
      </c>
      <c r="FT9" s="19">
        <v>4.0195990000000001E-2</v>
      </c>
      <c r="FU9" s="19">
        <v>3.9982759999999999E-2</v>
      </c>
      <c r="FV9" s="19">
        <v>3.9772059999999998E-2</v>
      </c>
      <c r="FW9" s="19">
        <v>3.956411E-2</v>
      </c>
      <c r="FX9" s="15">
        <v>3.9359100000000001E-2</v>
      </c>
      <c r="FY9" s="19">
        <v>3.9157190000000001E-2</v>
      </c>
      <c r="FZ9" s="19">
        <v>3.8958359999999997E-2</v>
      </c>
      <c r="GA9" s="19">
        <v>3.8762459999999999E-2</v>
      </c>
      <c r="GB9" s="19">
        <v>3.8569289999999999E-2</v>
      </c>
      <c r="GC9" s="19">
        <v>3.8378540000000003E-2</v>
      </c>
      <c r="GD9" s="19">
        <v>3.8190059999999998E-2</v>
      </c>
      <c r="GE9" s="19">
        <v>3.8003639999999998E-2</v>
      </c>
      <c r="GF9" s="19">
        <v>3.7819119999999998E-2</v>
      </c>
      <c r="GG9" s="19">
        <v>3.7636530000000001E-2</v>
      </c>
      <c r="GH9" s="19">
        <v>3.7455960000000003E-2</v>
      </c>
      <c r="GI9" s="19">
        <v>3.727755E-2</v>
      </c>
      <c r="GJ9" s="19">
        <v>3.7101349999999998E-2</v>
      </c>
      <c r="GK9" s="19">
        <v>3.6927359999999999E-2</v>
      </c>
      <c r="GL9" s="19">
        <v>3.675552E-2</v>
      </c>
      <c r="GM9" s="19">
        <v>3.6585729999999997E-2</v>
      </c>
      <c r="GN9" s="19">
        <v>3.6417980000000003E-2</v>
      </c>
      <c r="GO9" s="19">
        <v>3.625217E-2</v>
      </c>
      <c r="GP9" s="19">
        <v>3.608828E-2</v>
      </c>
      <c r="GQ9" s="19">
        <v>3.5926380000000001E-2</v>
      </c>
      <c r="GR9" s="15">
        <v>3.57665E-2</v>
      </c>
      <c r="GS9" s="19">
        <v>3.5608679999999997E-2</v>
      </c>
      <c r="GT9" s="19">
        <v>3.5452909999999997E-2</v>
      </c>
      <c r="GU9" s="19">
        <v>3.5299089999999998E-2</v>
      </c>
      <c r="GV9" s="19">
        <v>3.5147119999999997E-2</v>
      </c>
      <c r="GW9" s="19">
        <v>3.4996869999999999E-2</v>
      </c>
      <c r="GX9" s="19">
        <v>3.484831E-2</v>
      </c>
      <c r="GY9" s="19">
        <v>3.4701360000000001E-2</v>
      </c>
      <c r="GZ9" s="15">
        <v>3.4556000000000003E-2</v>
      </c>
      <c r="HA9" s="19">
        <v>3.4412310000000002E-2</v>
      </c>
      <c r="HB9" s="19">
        <v>3.4270349999999998E-2</v>
      </c>
      <c r="HC9" s="19">
        <v>3.4130170000000001E-2</v>
      </c>
      <c r="HD9" s="19">
        <v>3.3991779999999999E-2</v>
      </c>
      <c r="HE9" s="19">
        <v>3.3855040000000003E-2</v>
      </c>
      <c r="HF9" s="19">
        <v>3.3719880000000001E-2</v>
      </c>
      <c r="HG9" s="19">
        <v>3.358614E-2</v>
      </c>
      <c r="HH9" s="15">
        <v>3.3453799999999999E-2</v>
      </c>
      <c r="HI9" s="19">
        <v>3.3322770000000002E-2</v>
      </c>
      <c r="HJ9" s="19">
        <v>3.3193069999999998E-2</v>
      </c>
      <c r="HK9" s="15">
        <v>3.3064799999999998E-2</v>
      </c>
      <c r="HL9" s="19">
        <v>3.2938059999999998E-2</v>
      </c>
      <c r="HM9" s="19">
        <v>3.2813009999999997E-2</v>
      </c>
      <c r="HN9" s="19">
        <v>3.2689740000000002E-2</v>
      </c>
      <c r="HO9" s="19">
        <v>3.256817E-2</v>
      </c>
      <c r="HP9" s="19">
        <v>3.2448320000000003E-2</v>
      </c>
      <c r="HQ9" s="19">
        <v>3.2330009999999999E-2</v>
      </c>
      <c r="HR9" s="19">
        <v>3.2213150000000003E-2</v>
      </c>
      <c r="HS9" s="19">
        <v>3.2097580000000001E-2</v>
      </c>
      <c r="HT9" s="19">
        <v>3.1983169999999998E-2</v>
      </c>
      <c r="HU9" s="15">
        <v>3.18699E-2</v>
      </c>
      <c r="HV9" s="19">
        <v>3.1757750000000001E-2</v>
      </c>
      <c r="HW9" s="19">
        <v>3.1646750000000001E-2</v>
      </c>
      <c r="HX9" s="19">
        <v>3.1536939999999999E-2</v>
      </c>
      <c r="HY9" s="19">
        <v>3.1428249999999998E-2</v>
      </c>
      <c r="HZ9" s="19">
        <v>3.1320710000000002E-2</v>
      </c>
      <c r="IA9" s="19">
        <v>3.1214220000000001E-2</v>
      </c>
      <c r="IB9" s="19">
        <v>3.1108770000000001E-2</v>
      </c>
      <c r="IC9" s="19">
        <v>3.100431E-2</v>
      </c>
      <c r="ID9" s="19">
        <v>3.0900770000000001E-2</v>
      </c>
      <c r="IE9" s="19">
        <v>3.079817E-2</v>
      </c>
      <c r="IF9" s="19">
        <v>3.069649E-2</v>
      </c>
      <c r="IG9" s="19">
        <v>3.0595790000000001E-2</v>
      </c>
      <c r="IH9" s="19">
        <v>3.049607E-2</v>
      </c>
      <c r="II9" s="19">
        <v>3.0397319999999999E-2</v>
      </c>
      <c r="IJ9" s="19">
        <v>3.0299590000000001E-2</v>
      </c>
      <c r="IK9" s="19">
        <v>3.0202860000000002E-2</v>
      </c>
      <c r="IL9" s="19">
        <v>3.0107169999999999E-2</v>
      </c>
      <c r="IM9" s="19">
        <v>3.0012549999999999E-2</v>
      </c>
      <c r="IN9" s="19">
        <v>2.9918980000000001E-2</v>
      </c>
      <c r="IO9" s="19">
        <v>2.982653E-2</v>
      </c>
      <c r="IP9" s="19">
        <v>2.973522E-2</v>
      </c>
      <c r="IQ9" s="19">
        <v>2.9645080000000001E-2</v>
      </c>
      <c r="IR9" s="19">
        <v>2.955613E-2</v>
      </c>
      <c r="IS9" s="19">
        <v>2.9468319999999999E-2</v>
      </c>
      <c r="IT9" s="19">
        <v>2.938168E-2</v>
      </c>
      <c r="IU9" s="19">
        <v>2.9296139999999998E-2</v>
      </c>
      <c r="IV9" s="19">
        <v>2.9211750000000002E-2</v>
      </c>
      <c r="IW9" s="19">
        <v>2.9128520000000001E-2</v>
      </c>
      <c r="IX9" s="19">
        <v>2.904646E-2</v>
      </c>
      <c r="IY9" s="19">
        <v>2.8965640000000001E-2</v>
      </c>
      <c r="IZ9" s="19">
        <v>2.888609E-2</v>
      </c>
      <c r="JA9" s="19">
        <v>2.8807849999999999E-2</v>
      </c>
      <c r="JB9" s="19">
        <v>2.873092E-2</v>
      </c>
      <c r="JC9" s="19">
        <v>2.865525E-2</v>
      </c>
      <c r="JD9" s="19">
        <v>2.858082E-2</v>
      </c>
      <c r="JE9" s="19">
        <v>2.8507520000000001E-2</v>
      </c>
      <c r="JF9" s="19">
        <v>2.8435289999999998E-2</v>
      </c>
      <c r="JG9" s="19">
        <v>2.836406E-2</v>
      </c>
      <c r="JH9" s="19">
        <v>2.8293740000000001E-2</v>
      </c>
      <c r="JI9" s="19">
        <v>2.8224280000000001E-2</v>
      </c>
      <c r="JJ9" s="15">
        <v>2.8155599999999999E-2</v>
      </c>
      <c r="JK9" s="19">
        <v>2.8087629999999999E-2</v>
      </c>
      <c r="JL9" s="19">
        <v>2.802029E-2</v>
      </c>
      <c r="JM9" s="19">
        <v>2.795344E-2</v>
      </c>
      <c r="JN9" s="15">
        <v>2.7886999999999999E-2</v>
      </c>
      <c r="JO9" s="19">
        <v>2.7820839999999999E-2</v>
      </c>
      <c r="JP9" s="19">
        <v>2.7754879999999999E-2</v>
      </c>
      <c r="JQ9" s="19">
        <v>2.768903E-2</v>
      </c>
      <c r="JR9" s="19">
        <v>2.7623229999999999E-2</v>
      </c>
      <c r="JS9" s="19">
        <v>2.7557470000000001E-2</v>
      </c>
      <c r="JT9" s="19">
        <v>2.7491709999999999E-2</v>
      </c>
      <c r="JU9" s="19">
        <v>2.7425959999999999E-2</v>
      </c>
      <c r="JV9" s="19">
        <v>2.7360180000000001E-2</v>
      </c>
      <c r="JW9" s="19">
        <v>2.729434E-2</v>
      </c>
      <c r="JX9" s="19">
        <v>2.7228390000000002E-2</v>
      </c>
      <c r="JY9" s="19">
        <v>2.7162269999999999E-2</v>
      </c>
      <c r="JZ9" s="19">
        <v>2.7095930000000001E-2</v>
      </c>
      <c r="KA9" s="19">
        <v>2.7029290000000001E-2</v>
      </c>
      <c r="KB9" s="19">
        <v>2.6962340000000001E-2</v>
      </c>
      <c r="KC9" s="19">
        <v>2.6895059999999998E-2</v>
      </c>
      <c r="KD9" s="19">
        <v>2.6827440000000001E-2</v>
      </c>
      <c r="KE9" s="19">
        <v>2.675951E-2</v>
      </c>
      <c r="KF9" s="19">
        <v>2.669125E-2</v>
      </c>
      <c r="KG9" s="19">
        <v>2.6622650000000001E-2</v>
      </c>
      <c r="KH9" s="19">
        <v>2.6553739999999999E-2</v>
      </c>
      <c r="KI9" s="19">
        <v>2.6484480000000001E-2</v>
      </c>
      <c r="KJ9" s="15">
        <v>2.6414900000000002E-2</v>
      </c>
      <c r="KK9" s="19">
        <v>2.6344989999999999E-2</v>
      </c>
      <c r="KL9" s="15">
        <v>2.6274800000000001E-2</v>
      </c>
      <c r="KM9" s="19">
        <v>2.6204379999999999E-2</v>
      </c>
      <c r="KN9" s="19">
        <v>2.6133839999999998E-2</v>
      </c>
      <c r="KO9" s="19">
        <v>2.6063260000000001E-2</v>
      </c>
      <c r="KP9" s="15">
        <v>2.5992700000000001E-2</v>
      </c>
      <c r="KQ9" s="19">
        <v>2.5922210000000001E-2</v>
      </c>
      <c r="KR9" s="19">
        <v>2.5851880000000001E-2</v>
      </c>
      <c r="KS9" s="19">
        <v>2.5781720000000001E-2</v>
      </c>
      <c r="KT9" s="15">
        <v>2.57118E-2</v>
      </c>
      <c r="KU9" s="19">
        <v>2.5642129999999999E-2</v>
      </c>
      <c r="KV9" s="19">
        <v>2.5572750000000002E-2</v>
      </c>
      <c r="KW9" s="15">
        <v>2.5503700000000001E-2</v>
      </c>
      <c r="KX9" s="19">
        <v>2.5435050000000001E-2</v>
      </c>
      <c r="KY9" s="19">
        <v>2.536683E-2</v>
      </c>
      <c r="KZ9" s="19">
        <v>2.529907E-2</v>
      </c>
      <c r="LA9" s="19">
        <v>2.5231759999999999E-2</v>
      </c>
      <c r="LB9" s="19">
        <v>2.5164929999999999E-2</v>
      </c>
      <c r="LC9" s="19">
        <v>2.5098559999999999E-2</v>
      </c>
      <c r="LD9" s="19">
        <v>2.503265E-2</v>
      </c>
      <c r="LE9" s="19">
        <v>2.496721E-2</v>
      </c>
      <c r="LF9" s="19">
        <v>2.4902239999999999E-2</v>
      </c>
      <c r="LG9" s="19">
        <v>2.483776E-2</v>
      </c>
      <c r="LH9" s="15">
        <v>2.4773799999999999E-2</v>
      </c>
      <c r="LI9" s="19">
        <v>2.4710380000000001E-2</v>
      </c>
      <c r="LJ9" s="19">
        <v>2.4647519999999999E-2</v>
      </c>
      <c r="LK9" s="19">
        <v>2.458517E-2</v>
      </c>
      <c r="LL9" s="19">
        <v>2.4523380000000001E-2</v>
      </c>
      <c r="LM9" s="15">
        <v>2.4462100000000001E-2</v>
      </c>
      <c r="LN9" s="19">
        <v>2.4401340000000001E-2</v>
      </c>
      <c r="LO9" s="19">
        <v>2.4341060000000001E-2</v>
      </c>
      <c r="LP9" s="19">
        <v>2.4281270000000001E-2</v>
      </c>
      <c r="LQ9" s="19">
        <v>2.4221980000000001E-2</v>
      </c>
      <c r="LR9" s="15">
        <v>2.4163199999999999E-2</v>
      </c>
      <c r="LS9" s="19">
        <v>2.410495E-2</v>
      </c>
      <c r="LT9" s="19">
        <v>2.4047229999999999E-2</v>
      </c>
      <c r="LU9" s="19">
        <v>2.3990029999999999E-2</v>
      </c>
      <c r="LV9" s="19">
        <v>2.3933369999999999E-2</v>
      </c>
      <c r="LW9" s="19">
        <v>2.3877229999999999E-2</v>
      </c>
      <c r="LX9" s="15">
        <v>2.3821599999999998E-2</v>
      </c>
      <c r="LY9" s="19">
        <v>2.3766450000000001E-2</v>
      </c>
      <c r="LZ9" s="19">
        <v>2.3711759999999998E-2</v>
      </c>
      <c r="MA9" s="19">
        <v>2.3657520000000001E-2</v>
      </c>
      <c r="MB9" s="19">
        <v>2.360375E-2</v>
      </c>
      <c r="MC9" s="19">
        <v>2.3550410000000001E-2</v>
      </c>
      <c r="MD9" s="15">
        <v>2.3497500000000001E-2</v>
      </c>
      <c r="ME9" s="19">
        <v>2.3444969999999999E-2</v>
      </c>
      <c r="MF9" s="19">
        <v>2.3392820000000002E-2</v>
      </c>
      <c r="MG9" s="19">
        <v>2.3341009999999999E-2</v>
      </c>
      <c r="MH9" s="19">
        <v>2.3289540000000001E-2</v>
      </c>
      <c r="MI9" s="19">
        <v>2.323836E-2</v>
      </c>
      <c r="MJ9" s="19">
        <v>2.3187490000000002E-2</v>
      </c>
      <c r="MK9" s="19">
        <v>2.313693E-2</v>
      </c>
      <c r="ML9" s="15">
        <v>2.3086700000000002E-2</v>
      </c>
      <c r="MM9" s="19">
        <v>2.303682E-2</v>
      </c>
      <c r="MN9" s="19">
        <v>2.298731E-2</v>
      </c>
      <c r="MO9" s="19">
        <v>2.2938139999999999E-2</v>
      </c>
      <c r="MP9" s="19">
        <v>2.2889349999999999E-2</v>
      </c>
      <c r="MQ9" s="19">
        <v>2.2840929999999999E-2</v>
      </c>
      <c r="MR9" s="19">
        <v>2.279289E-2</v>
      </c>
      <c r="MS9" s="15">
        <v>2.27452E-2</v>
      </c>
      <c r="MT9" s="19">
        <v>2.269786E-2</v>
      </c>
      <c r="MU9" s="19">
        <v>2.265087E-2</v>
      </c>
      <c r="MV9" s="19">
        <v>2.2604220000000001E-2</v>
      </c>
      <c r="MW9" s="19">
        <v>2.2557919999999999E-2</v>
      </c>
      <c r="MX9" s="19">
        <v>2.2511940000000001E-2</v>
      </c>
      <c r="MY9" s="19">
        <v>2.2466259999999998E-2</v>
      </c>
      <c r="MZ9" s="19">
        <v>2.2420849999999999E-2</v>
      </c>
      <c r="NA9" s="15">
        <v>2.2375699999999998E-2</v>
      </c>
      <c r="NB9" s="15">
        <v>2.2330800000000001E-2</v>
      </c>
      <c r="NC9" s="19">
        <v>2.2286110000000001E-2</v>
      </c>
      <c r="ND9" s="19">
        <v>2.224162E-2</v>
      </c>
      <c r="NE9" s="19">
        <v>2.2197350000000001E-2</v>
      </c>
      <c r="NF9" s="19">
        <v>2.2153320000000001E-2</v>
      </c>
      <c r="NG9" s="19">
        <v>2.210954E-2</v>
      </c>
      <c r="NH9" s="19">
        <v>2.206603E-2</v>
      </c>
      <c r="NI9" s="19">
        <v>2.2022779999999999E-2</v>
      </c>
      <c r="NJ9" s="19">
        <v>2.1979829999999999E-2</v>
      </c>
      <c r="NK9" s="19">
        <v>2.1937169999999999E-2</v>
      </c>
      <c r="NL9" s="19">
        <v>2.1894830000000001E-2</v>
      </c>
      <c r="NM9" s="15">
        <v>2.1852799999999999E-2</v>
      </c>
      <c r="NN9" s="19">
        <v>2.1811110000000002E-2</v>
      </c>
      <c r="NO9" s="19">
        <v>2.1769779999999999E-2</v>
      </c>
      <c r="NP9" s="19">
        <v>2.1728810000000001E-2</v>
      </c>
      <c r="NQ9" s="19">
        <v>2.1688220000000001E-2</v>
      </c>
      <c r="NR9" s="19">
        <v>2.1647980000000001E-2</v>
      </c>
      <c r="NS9" s="19">
        <v>2.1608080000000002E-2</v>
      </c>
      <c r="NT9" s="19">
        <v>2.1568480000000001E-2</v>
      </c>
      <c r="NU9" s="19">
        <v>2.1529159999999999E-2</v>
      </c>
      <c r="NV9" s="19">
        <v>2.1490120000000001E-2</v>
      </c>
      <c r="NW9" s="19">
        <v>2.1451319999999999E-2</v>
      </c>
      <c r="NX9" s="19">
        <v>2.1412730000000001E-2</v>
      </c>
      <c r="NY9" s="19">
        <v>2.1374359999999998E-2</v>
      </c>
      <c r="NZ9" s="15">
        <v>2.13362E-2</v>
      </c>
      <c r="OA9" s="19">
        <v>2.1298250000000001E-2</v>
      </c>
      <c r="OB9" s="19">
        <v>2.1260479999999998E-2</v>
      </c>
      <c r="OC9" s="19">
        <v>2.1222870000000001E-2</v>
      </c>
      <c r="OD9" s="15">
        <v>2.11854E-2</v>
      </c>
      <c r="OE9" s="19">
        <v>2.1148050000000002E-2</v>
      </c>
      <c r="OF9" s="19">
        <v>2.1110810000000001E-2</v>
      </c>
      <c r="OG9" s="19">
        <v>2.1073640000000001E-2</v>
      </c>
      <c r="OH9" s="19">
        <v>2.1036539999999999E-2</v>
      </c>
      <c r="OI9" s="19">
        <v>2.0999489999999999E-2</v>
      </c>
      <c r="OJ9" s="15">
        <v>2.0962499999999998E-2</v>
      </c>
      <c r="OK9" s="19">
        <v>2.0925550000000001E-2</v>
      </c>
      <c r="OL9" s="19">
        <v>2.088864E-2</v>
      </c>
      <c r="OM9" s="19">
        <v>2.0851720000000001E-2</v>
      </c>
      <c r="ON9" s="19">
        <v>2.081477E-2</v>
      </c>
      <c r="OO9" s="19">
        <v>2.0777750000000001E-2</v>
      </c>
      <c r="OP9" s="19">
        <v>2.0740629999999999E-2</v>
      </c>
      <c r="OQ9" s="19">
        <v>1.321548E-2</v>
      </c>
    </row>
    <row r="10" spans="1:407" x14ac:dyDescent="0.25">
      <c r="A10" t="str">
        <f t="shared" si="0"/>
        <v>FixedWing-FINE-5-14-Any</v>
      </c>
      <c r="B10" t="s">
        <v>195</v>
      </c>
      <c r="C10" s="17" t="s">
        <v>41</v>
      </c>
      <c r="D10" s="18">
        <v>5</v>
      </c>
      <c r="E10" s="17">
        <v>14</v>
      </c>
      <c r="F10" s="82" t="s">
        <v>187</v>
      </c>
      <c r="G10" s="15">
        <v>0.68152420000000002</v>
      </c>
      <c r="H10" s="15">
        <v>0.59653650000000003</v>
      </c>
      <c r="I10" s="15">
        <v>0.52751570000000003</v>
      </c>
      <c r="J10" s="15">
        <v>0.47326679999999999</v>
      </c>
      <c r="K10" s="15">
        <v>0.43107050000000002</v>
      </c>
      <c r="L10" s="15">
        <v>0.39548549999999999</v>
      </c>
      <c r="M10" s="15">
        <v>0.36385499999999998</v>
      </c>
      <c r="N10" s="15">
        <v>0.3406149</v>
      </c>
      <c r="O10" s="15">
        <v>0.32315559999999999</v>
      </c>
      <c r="P10" s="15">
        <v>0.3082684</v>
      </c>
      <c r="Q10" s="15">
        <v>0.29753610000000003</v>
      </c>
      <c r="R10" s="15">
        <v>0.28915920000000001</v>
      </c>
      <c r="S10" s="15">
        <v>0.2805242</v>
      </c>
      <c r="T10" s="15">
        <v>0.27071060000000002</v>
      </c>
      <c r="U10" s="15">
        <v>0.25981939999999998</v>
      </c>
      <c r="V10" s="15">
        <v>0.24892900000000001</v>
      </c>
      <c r="W10" s="15">
        <v>0.23961850000000001</v>
      </c>
      <c r="X10" s="15">
        <v>0.2329629</v>
      </c>
      <c r="Y10" s="15">
        <v>0.2276174</v>
      </c>
      <c r="Z10" s="15">
        <v>0.22237870000000001</v>
      </c>
      <c r="AA10" s="15">
        <v>0.21706149999999999</v>
      </c>
      <c r="AB10" s="15">
        <v>0.21144350000000001</v>
      </c>
      <c r="AC10" s="15">
        <v>0.205461</v>
      </c>
      <c r="AD10" s="15">
        <v>0.19920099999999999</v>
      </c>
      <c r="AE10" s="15">
        <v>0.19314139999999999</v>
      </c>
      <c r="AF10" s="15">
        <v>0.1875346</v>
      </c>
      <c r="AG10" s="15">
        <v>0.18263270000000001</v>
      </c>
      <c r="AH10" s="15">
        <v>0.178395</v>
      </c>
      <c r="AI10" s="15">
        <v>0.17446710000000001</v>
      </c>
      <c r="AJ10" s="15">
        <v>0.1707728</v>
      </c>
      <c r="AK10" s="15">
        <v>0.16728560000000001</v>
      </c>
      <c r="AL10" s="15">
        <v>0.16381789999999999</v>
      </c>
      <c r="AM10" s="15">
        <v>0.1600288</v>
      </c>
      <c r="AN10" s="15">
        <v>0.1559123</v>
      </c>
      <c r="AO10" s="15">
        <v>0.15185380000000001</v>
      </c>
      <c r="AP10" s="15">
        <v>0.14817710000000001</v>
      </c>
      <c r="AQ10" s="15">
        <v>0.14502979999999999</v>
      </c>
      <c r="AR10" s="15">
        <v>0.14236679999999999</v>
      </c>
      <c r="AS10" s="15">
        <v>0.13990820000000001</v>
      </c>
      <c r="AT10" s="15">
        <v>0.13731280000000001</v>
      </c>
      <c r="AU10" s="15">
        <v>0.13442499999999999</v>
      </c>
      <c r="AV10" s="15">
        <v>0.13140279999999999</v>
      </c>
      <c r="AW10" s="15">
        <v>0.12852259999999999</v>
      </c>
      <c r="AX10" s="15">
        <v>0.1258668</v>
      </c>
      <c r="AY10" s="15">
        <v>0.1233775</v>
      </c>
      <c r="AZ10" s="15">
        <v>0.12102499999999999</v>
      </c>
      <c r="BA10" s="15">
        <v>0.1188405</v>
      </c>
      <c r="BB10" s="15">
        <v>0.1168869</v>
      </c>
      <c r="BC10" s="15">
        <v>0.1151271</v>
      </c>
      <c r="BD10" s="15">
        <v>0.1134114</v>
      </c>
      <c r="BE10" s="15">
        <v>0.11164</v>
      </c>
      <c r="BF10" s="15">
        <v>0.10982359999999999</v>
      </c>
      <c r="BG10" s="15">
        <v>0.108012</v>
      </c>
      <c r="BH10" s="15">
        <v>0.1062258</v>
      </c>
      <c r="BI10" s="15">
        <v>0.1044691</v>
      </c>
      <c r="BJ10" s="15">
        <v>0.102754</v>
      </c>
      <c r="BK10" s="15">
        <v>0.1011109</v>
      </c>
      <c r="BL10" s="19">
        <v>9.9593310000000004E-2</v>
      </c>
      <c r="BM10" s="15">
        <v>9.8241599999999998E-2</v>
      </c>
      <c r="BN10" s="19">
        <v>9.7073190000000004E-2</v>
      </c>
      <c r="BO10" s="19">
        <v>9.6050930000000007E-2</v>
      </c>
      <c r="BP10" s="19">
        <v>9.5072690000000001E-2</v>
      </c>
      <c r="BQ10" s="19">
        <v>9.4021629999999995E-2</v>
      </c>
      <c r="BR10" s="19">
        <v>9.2835459999999995E-2</v>
      </c>
      <c r="BS10" s="19">
        <v>9.1525110000000007E-2</v>
      </c>
      <c r="BT10" s="15">
        <v>9.0181999999999998E-2</v>
      </c>
      <c r="BU10" s="19">
        <v>8.8897959999999998E-2</v>
      </c>
      <c r="BV10" s="19">
        <v>8.7732089999999999E-2</v>
      </c>
      <c r="BW10" s="19">
        <v>8.6671750000000006E-2</v>
      </c>
      <c r="BX10" s="19">
        <v>8.5685419999999998E-2</v>
      </c>
      <c r="BY10" s="19">
        <v>8.4744890000000003E-2</v>
      </c>
      <c r="BZ10" s="19">
        <v>8.3833110000000002E-2</v>
      </c>
      <c r="CA10" s="19">
        <v>8.2934629999999995E-2</v>
      </c>
      <c r="CB10" s="19">
        <v>8.2027459999999996E-2</v>
      </c>
      <c r="CC10" s="19">
        <v>8.1098290000000003E-2</v>
      </c>
      <c r="CD10" s="19">
        <v>8.0182749999999997E-2</v>
      </c>
      <c r="CE10" s="19">
        <v>7.9320920000000003E-2</v>
      </c>
      <c r="CF10" s="19">
        <v>7.8543520000000006E-2</v>
      </c>
      <c r="CG10" s="19">
        <v>7.7853350000000002E-2</v>
      </c>
      <c r="CH10" s="19">
        <v>7.723998E-2</v>
      </c>
      <c r="CI10" s="15">
        <v>7.6671799999999998E-2</v>
      </c>
      <c r="CJ10" s="19">
        <v>7.611068E-2</v>
      </c>
      <c r="CK10" s="19">
        <v>7.5519870000000003E-2</v>
      </c>
      <c r="CL10" s="15">
        <v>7.4884400000000004E-2</v>
      </c>
      <c r="CM10" s="19">
        <v>7.4211940000000004E-2</v>
      </c>
      <c r="CN10" s="19">
        <v>7.3549130000000004E-2</v>
      </c>
      <c r="CO10" s="19">
        <v>7.2930620000000002E-2</v>
      </c>
      <c r="CP10" s="19">
        <v>7.2377549999999999E-2</v>
      </c>
      <c r="CQ10" s="19">
        <v>7.188311E-2</v>
      </c>
      <c r="CR10" s="15">
        <v>7.1423200000000006E-2</v>
      </c>
      <c r="CS10" s="19">
        <v>7.0959019999999998E-2</v>
      </c>
      <c r="CT10" s="19">
        <v>7.0466609999999999E-2</v>
      </c>
      <c r="CU10" s="19">
        <v>6.9939959999999995E-2</v>
      </c>
      <c r="CV10" s="19">
        <v>6.9395830000000006E-2</v>
      </c>
      <c r="CW10" s="19">
        <v>6.8848450000000005E-2</v>
      </c>
      <c r="CX10" s="19">
        <v>6.8319619999999998E-2</v>
      </c>
      <c r="CY10" s="19">
        <v>6.7817379999999997E-2</v>
      </c>
      <c r="CZ10" s="19">
        <v>6.734192E-2</v>
      </c>
      <c r="DA10" s="19">
        <v>6.6885360000000005E-2</v>
      </c>
      <c r="DB10" s="19">
        <v>6.6435229999999998E-2</v>
      </c>
      <c r="DC10" s="19">
        <v>6.5977450000000007E-2</v>
      </c>
      <c r="DD10" s="19">
        <v>6.5506629999999996E-2</v>
      </c>
      <c r="DE10" s="19">
        <v>6.5024349999999995E-2</v>
      </c>
      <c r="DF10" s="19">
        <v>6.4543119999999995E-2</v>
      </c>
      <c r="DG10" s="19">
        <v>6.4067750000000007E-2</v>
      </c>
      <c r="DH10" s="19">
        <v>6.3605620000000002E-2</v>
      </c>
      <c r="DI10" s="19">
        <v>6.3160220000000003E-2</v>
      </c>
      <c r="DJ10" s="19">
        <v>6.2730010000000003E-2</v>
      </c>
      <c r="DK10" s="19">
        <v>6.231532E-2</v>
      </c>
      <c r="DL10" s="19">
        <v>6.1907410000000003E-2</v>
      </c>
      <c r="DM10" s="19">
        <v>6.1502260000000003E-2</v>
      </c>
      <c r="DN10" s="19">
        <v>6.1101139999999998E-2</v>
      </c>
      <c r="DO10" s="19">
        <v>6.0706959999999997E-2</v>
      </c>
      <c r="DP10" s="19">
        <v>6.0330519999999999E-2</v>
      </c>
      <c r="DQ10" s="19">
        <v>5.9967230000000003E-2</v>
      </c>
      <c r="DR10" s="19">
        <v>5.9617040000000003E-2</v>
      </c>
      <c r="DS10" s="15">
        <v>5.9274599999999997E-2</v>
      </c>
      <c r="DT10" s="19">
        <v>5.8937349999999999E-2</v>
      </c>
      <c r="DU10" s="19">
        <v>5.8606989999999998E-2</v>
      </c>
      <c r="DV10" s="19">
        <v>5.8282380000000002E-2</v>
      </c>
      <c r="DW10" s="19">
        <v>5.7965009999999997E-2</v>
      </c>
      <c r="DX10" s="19">
        <v>5.7658910000000001E-2</v>
      </c>
      <c r="DY10" s="19">
        <v>5.7363329999999997E-2</v>
      </c>
      <c r="DZ10" s="19">
        <v>5.7080180000000001E-2</v>
      </c>
      <c r="EA10" s="15">
        <v>5.68006E-2</v>
      </c>
      <c r="EB10" s="19">
        <v>5.6523480000000001E-2</v>
      </c>
      <c r="EC10" s="19">
        <v>5.624531E-2</v>
      </c>
      <c r="ED10" s="19">
        <v>5.5963640000000002E-2</v>
      </c>
      <c r="EE10" s="15">
        <v>5.5680100000000003E-2</v>
      </c>
      <c r="EF10" s="19">
        <v>5.5393049999999999E-2</v>
      </c>
      <c r="EG10" s="19">
        <v>5.5103310000000003E-2</v>
      </c>
      <c r="EH10" s="19">
        <v>5.4816980000000001E-2</v>
      </c>
      <c r="EI10" s="19">
        <v>5.453566E-2</v>
      </c>
      <c r="EJ10" s="19">
        <v>5.4264479999999997E-2</v>
      </c>
      <c r="EK10" s="19">
        <v>5.3998119999999997E-2</v>
      </c>
      <c r="EL10" s="19">
        <v>5.3736409999999998E-2</v>
      </c>
      <c r="EM10" s="19">
        <v>5.3478409999999997E-2</v>
      </c>
      <c r="EN10" s="19">
        <v>5.3221890000000001E-2</v>
      </c>
      <c r="EO10" s="19">
        <v>5.296675E-2</v>
      </c>
      <c r="EP10" s="19">
        <v>5.271004E-2</v>
      </c>
      <c r="EQ10" s="19">
        <v>5.2449509999999998E-2</v>
      </c>
      <c r="ER10" s="19">
        <v>5.2187570000000003E-2</v>
      </c>
      <c r="ES10" s="19">
        <v>5.1925350000000002E-2</v>
      </c>
      <c r="ET10" s="19">
        <v>5.1666549999999999E-2</v>
      </c>
      <c r="EU10" s="19">
        <v>5.1408889999999999E-2</v>
      </c>
      <c r="EV10" s="19">
        <v>5.1153219999999999E-2</v>
      </c>
      <c r="EW10" s="19">
        <v>5.0897820000000003E-2</v>
      </c>
      <c r="EX10" s="19">
        <v>5.064126E-2</v>
      </c>
      <c r="EY10" s="19">
        <v>5.0384390000000001E-2</v>
      </c>
      <c r="EZ10" s="19">
        <v>5.012432E-2</v>
      </c>
      <c r="FA10" s="19">
        <v>4.9861170000000003E-2</v>
      </c>
      <c r="FB10" s="19">
        <v>4.9591789999999997E-2</v>
      </c>
      <c r="FC10" s="19">
        <v>4.9321829999999997E-2</v>
      </c>
      <c r="FD10" s="19">
        <v>4.9054229999999997E-2</v>
      </c>
      <c r="FE10" s="19">
        <v>4.8787909999999997E-2</v>
      </c>
      <c r="FF10" s="19">
        <v>4.8524709999999999E-2</v>
      </c>
      <c r="FG10" s="19">
        <v>4.8265509999999998E-2</v>
      </c>
      <c r="FH10" s="19">
        <v>4.801006E-2</v>
      </c>
      <c r="FI10" s="19">
        <v>4.7759740000000002E-2</v>
      </c>
      <c r="FJ10" s="19">
        <v>4.7513149999999997E-2</v>
      </c>
      <c r="FK10" s="19">
        <v>4.7270340000000001E-2</v>
      </c>
      <c r="FL10" s="15">
        <v>4.7030500000000003E-2</v>
      </c>
      <c r="FM10" s="19">
        <v>4.6793250000000002E-2</v>
      </c>
      <c r="FN10" s="19">
        <v>4.6558559999999999E-2</v>
      </c>
      <c r="FO10" s="19">
        <v>4.6325560000000002E-2</v>
      </c>
      <c r="FP10" s="19">
        <v>4.6094589999999998E-2</v>
      </c>
      <c r="FQ10" s="19">
        <v>4.5865879999999998E-2</v>
      </c>
      <c r="FR10" s="19">
        <v>4.5635729999999999E-2</v>
      </c>
      <c r="FS10" s="19">
        <v>4.5408289999999997E-2</v>
      </c>
      <c r="FT10" s="19">
        <v>4.5183769999999998E-2</v>
      </c>
      <c r="FU10" s="15">
        <v>4.4962200000000001E-2</v>
      </c>
      <c r="FV10" s="19">
        <v>4.4743619999999998E-2</v>
      </c>
      <c r="FW10" s="19">
        <v>4.4528089999999999E-2</v>
      </c>
      <c r="FX10" s="19">
        <v>4.4315550000000002E-2</v>
      </c>
      <c r="FY10" s="19">
        <v>4.4106060000000002E-2</v>
      </c>
      <c r="FZ10" s="19">
        <v>4.3899590000000002E-2</v>
      </c>
      <c r="GA10" s="19">
        <v>4.3696220000000001E-2</v>
      </c>
      <c r="GB10" s="19">
        <v>4.3495979999999997E-2</v>
      </c>
      <c r="GC10" s="19">
        <v>4.3298860000000002E-2</v>
      </c>
      <c r="GD10" s="19">
        <v>4.3104870000000003E-2</v>
      </c>
      <c r="GE10" s="19">
        <v>4.2913920000000001E-2</v>
      </c>
      <c r="GF10" s="19">
        <v>4.2725949999999999E-2</v>
      </c>
      <c r="GG10" s="19">
        <v>4.2540929999999998E-2</v>
      </c>
      <c r="GH10" s="19">
        <v>4.235879E-2</v>
      </c>
      <c r="GI10" s="19">
        <v>4.217949E-2</v>
      </c>
      <c r="GJ10" s="19">
        <v>4.2002980000000002E-2</v>
      </c>
      <c r="GK10" s="15">
        <v>4.18293E-2</v>
      </c>
      <c r="GL10" s="19">
        <v>4.1658489999999999E-2</v>
      </c>
      <c r="GM10" s="19">
        <v>4.1490539999999999E-2</v>
      </c>
      <c r="GN10" s="19">
        <v>4.132545E-2</v>
      </c>
      <c r="GO10" s="19">
        <v>4.1163169999999999E-2</v>
      </c>
      <c r="GP10" s="19">
        <v>4.1003709999999999E-2</v>
      </c>
      <c r="GQ10" s="19">
        <v>4.0847010000000003E-2</v>
      </c>
      <c r="GR10" s="19">
        <v>4.0692989999999998E-2</v>
      </c>
      <c r="GS10" s="19">
        <v>4.0541580000000001E-2</v>
      </c>
      <c r="GT10" s="19">
        <v>4.039264E-2</v>
      </c>
      <c r="GU10" s="19">
        <v>4.0246089999999998E-2</v>
      </c>
      <c r="GV10" s="19">
        <v>4.0101869999999998E-2</v>
      </c>
      <c r="GW10" s="19">
        <v>3.995982E-2</v>
      </c>
      <c r="GX10" s="19">
        <v>3.9819840000000002E-2</v>
      </c>
      <c r="GY10" s="19">
        <v>3.9681809999999998E-2</v>
      </c>
      <c r="GZ10" s="19">
        <v>3.9545669999999998E-2</v>
      </c>
      <c r="HA10" s="19">
        <v>3.9411330000000001E-2</v>
      </c>
      <c r="HB10" s="15">
        <v>3.92787E-2</v>
      </c>
      <c r="HC10" s="19">
        <v>3.914778E-2</v>
      </c>
      <c r="HD10" s="19">
        <v>3.9018450000000003E-2</v>
      </c>
      <c r="HE10" s="19">
        <v>3.8890679999999997E-2</v>
      </c>
      <c r="HF10" s="19">
        <v>3.8764409999999999E-2</v>
      </c>
      <c r="HG10" s="15">
        <v>3.86395E-2</v>
      </c>
      <c r="HH10" s="19">
        <v>3.8515859999999999E-2</v>
      </c>
      <c r="HI10" s="19">
        <v>3.8393410000000003E-2</v>
      </c>
      <c r="HJ10" s="19">
        <v>3.827212E-2</v>
      </c>
      <c r="HK10" s="19">
        <v>3.8151930000000001E-2</v>
      </c>
      <c r="HL10" s="19">
        <v>3.8032839999999998E-2</v>
      </c>
      <c r="HM10" s="19">
        <v>3.7914860000000002E-2</v>
      </c>
      <c r="HN10" s="19">
        <v>3.7797989999999997E-2</v>
      </c>
      <c r="HO10" s="19">
        <v>3.7682229999999997E-2</v>
      </c>
      <c r="HP10" s="19">
        <v>3.7567589999999998E-2</v>
      </c>
      <c r="HQ10" s="19">
        <v>3.7453979999999998E-2</v>
      </c>
      <c r="HR10" s="19">
        <v>3.7341350000000002E-2</v>
      </c>
      <c r="HS10" s="19">
        <v>3.722955E-2</v>
      </c>
      <c r="HT10" s="19">
        <v>3.7118470000000001E-2</v>
      </c>
      <c r="HU10" s="19">
        <v>3.7007980000000003E-2</v>
      </c>
      <c r="HV10" s="19">
        <v>3.6897939999999997E-2</v>
      </c>
      <c r="HW10" s="19">
        <v>3.678824E-2</v>
      </c>
      <c r="HX10" s="19">
        <v>3.6678759999999998E-2</v>
      </c>
      <c r="HY10" s="19">
        <v>3.6569440000000002E-2</v>
      </c>
      <c r="HZ10" s="19">
        <v>3.6460230000000003E-2</v>
      </c>
      <c r="IA10" s="19">
        <v>3.6351080000000001E-2</v>
      </c>
      <c r="IB10" s="19">
        <v>3.624194E-2</v>
      </c>
      <c r="IC10" s="19">
        <v>3.613276E-2</v>
      </c>
      <c r="ID10" s="19">
        <v>3.6023520000000003E-2</v>
      </c>
      <c r="IE10" s="19">
        <v>3.5914160000000001E-2</v>
      </c>
      <c r="IF10" s="19">
        <v>3.5804610000000001E-2</v>
      </c>
      <c r="IG10" s="19">
        <v>3.569481E-2</v>
      </c>
      <c r="IH10" s="19">
        <v>3.5584659999999997E-2</v>
      </c>
      <c r="II10" s="15">
        <v>3.5474100000000001E-2</v>
      </c>
      <c r="IJ10" s="19">
        <v>3.536305E-2</v>
      </c>
      <c r="IK10" s="19">
        <v>3.5251379999999999E-2</v>
      </c>
      <c r="IL10" s="19">
        <v>3.5138990000000002E-2</v>
      </c>
      <c r="IM10" s="19">
        <v>3.5025760000000003E-2</v>
      </c>
      <c r="IN10" s="19">
        <v>3.4911610000000003E-2</v>
      </c>
      <c r="IO10" s="19">
        <v>3.4796470000000003E-2</v>
      </c>
      <c r="IP10" s="19">
        <v>3.4680240000000001E-2</v>
      </c>
      <c r="IQ10" s="19">
        <v>3.4562830000000003E-2</v>
      </c>
      <c r="IR10" s="19">
        <v>3.444419E-2</v>
      </c>
      <c r="IS10" s="19">
        <v>3.4324260000000002E-2</v>
      </c>
      <c r="IT10" s="19">
        <v>3.4203009999999999E-2</v>
      </c>
      <c r="IU10" s="19">
        <v>3.4080359999999997E-2</v>
      </c>
      <c r="IV10" s="19">
        <v>3.395629E-2</v>
      </c>
      <c r="IW10" s="19">
        <v>3.383071E-2</v>
      </c>
      <c r="IX10" s="19">
        <v>3.3703629999999998E-2</v>
      </c>
      <c r="IY10" s="19">
        <v>3.3575010000000002E-2</v>
      </c>
      <c r="IZ10" s="19">
        <v>3.3444840000000003E-2</v>
      </c>
      <c r="JA10" s="19">
        <v>3.3313139999999998E-2</v>
      </c>
      <c r="JB10" s="19">
        <v>3.3179939999999998E-2</v>
      </c>
      <c r="JC10" s="15">
        <v>3.30453E-2</v>
      </c>
      <c r="JD10" s="19">
        <v>3.2909330000000001E-2</v>
      </c>
      <c r="JE10" s="19">
        <v>3.2772120000000002E-2</v>
      </c>
      <c r="JF10" s="19">
        <v>3.2633809999999999E-2</v>
      </c>
      <c r="JG10" s="15">
        <v>3.2494500000000003E-2</v>
      </c>
      <c r="JH10" s="19">
        <v>3.2354309999999997E-2</v>
      </c>
      <c r="JI10" s="19">
        <v>3.2213350000000002E-2</v>
      </c>
      <c r="JJ10" s="19">
        <v>3.2071679999999998E-2</v>
      </c>
      <c r="JK10" s="19">
        <v>3.1929369999999999E-2</v>
      </c>
      <c r="JL10" s="19">
        <v>3.1786450000000001E-2</v>
      </c>
      <c r="JM10" s="19">
        <v>3.1643020000000001E-2</v>
      </c>
      <c r="JN10" s="19">
        <v>3.1499159999999998E-2</v>
      </c>
      <c r="JO10" s="15">
        <v>3.1355000000000001E-2</v>
      </c>
      <c r="JP10" s="15">
        <v>3.1210700000000001E-2</v>
      </c>
      <c r="JQ10" s="15">
        <v>3.1066400000000001E-2</v>
      </c>
      <c r="JR10" s="19">
        <v>3.092228E-2</v>
      </c>
      <c r="JS10" s="19">
        <v>3.0778509999999999E-2</v>
      </c>
      <c r="JT10" s="19">
        <v>3.0635180000000001E-2</v>
      </c>
      <c r="JU10" s="19">
        <v>3.0492370000000001E-2</v>
      </c>
      <c r="JV10" s="19">
        <v>3.0350129999999999E-2</v>
      </c>
      <c r="JW10" s="19">
        <v>3.0208470000000001E-2</v>
      </c>
      <c r="JX10" s="15">
        <v>3.0067400000000001E-2</v>
      </c>
      <c r="JY10" s="19">
        <v>2.9926910000000001E-2</v>
      </c>
      <c r="JZ10" s="19">
        <v>2.9786989999999999E-2</v>
      </c>
      <c r="KA10" s="19">
        <v>2.9647639999999999E-2</v>
      </c>
      <c r="KB10" s="19">
        <v>2.950887E-2</v>
      </c>
      <c r="KC10" s="19">
        <v>2.9370730000000001E-2</v>
      </c>
      <c r="KD10" s="19">
        <v>2.9233249999999999E-2</v>
      </c>
      <c r="KE10" s="19">
        <v>2.9096480000000001E-2</v>
      </c>
      <c r="KF10" s="19">
        <v>2.896044E-2</v>
      </c>
      <c r="KG10" s="19">
        <v>2.8825159999999999E-2</v>
      </c>
      <c r="KH10" s="19">
        <v>2.8690670000000001E-2</v>
      </c>
      <c r="KI10" s="19">
        <v>2.8556950000000001E-2</v>
      </c>
      <c r="KJ10" s="19">
        <v>2.842397E-2</v>
      </c>
      <c r="KK10" s="19">
        <v>2.8291670000000001E-2</v>
      </c>
      <c r="KL10" s="19">
        <v>2.8160020000000001E-2</v>
      </c>
      <c r="KM10" s="19">
        <v>2.802895E-2</v>
      </c>
      <c r="KN10" s="19">
        <v>2.7898429999999998E-2</v>
      </c>
      <c r="KO10" s="19">
        <v>2.776839E-2</v>
      </c>
      <c r="KP10" s="15">
        <v>2.7638800000000002E-2</v>
      </c>
      <c r="KQ10" s="19">
        <v>2.7509619999999999E-2</v>
      </c>
      <c r="KR10" s="19">
        <v>2.7380829999999998E-2</v>
      </c>
      <c r="KS10" s="19">
        <v>2.725238E-2</v>
      </c>
      <c r="KT10" s="19">
        <v>2.7124229999999999E-2</v>
      </c>
      <c r="KU10" s="19">
        <v>2.6996329999999999E-2</v>
      </c>
      <c r="KV10" s="19">
        <v>2.6868639999999999E-2</v>
      </c>
      <c r="KW10" s="15">
        <v>2.67411E-2</v>
      </c>
      <c r="KX10" s="19">
        <v>2.6613680000000001E-2</v>
      </c>
      <c r="KY10" s="19">
        <v>2.6486340000000001E-2</v>
      </c>
      <c r="KZ10" s="19">
        <v>2.6359049999999998E-2</v>
      </c>
      <c r="LA10" s="19">
        <v>2.6231830000000001E-2</v>
      </c>
      <c r="LB10" s="19">
        <v>2.6104680000000002E-2</v>
      </c>
      <c r="LC10" s="19">
        <v>2.597762E-2</v>
      </c>
      <c r="LD10" s="19">
        <v>2.5850680000000001E-2</v>
      </c>
      <c r="LE10" s="15">
        <v>2.5723900000000001E-2</v>
      </c>
      <c r="LF10" s="19">
        <v>2.5597310000000002E-2</v>
      </c>
      <c r="LG10" s="19">
        <v>2.5470960000000001E-2</v>
      </c>
      <c r="LH10" s="15">
        <v>2.53449E-2</v>
      </c>
      <c r="LI10" s="19">
        <v>2.5219169999999999E-2</v>
      </c>
      <c r="LJ10" s="15">
        <v>2.5093799999999999E-2</v>
      </c>
      <c r="LK10" s="19">
        <v>2.4968830000000001E-2</v>
      </c>
      <c r="LL10" s="19">
        <v>2.4844290000000002E-2</v>
      </c>
      <c r="LM10" s="19">
        <v>2.472019E-2</v>
      </c>
      <c r="LN10" s="19">
        <v>2.4596549999999998E-2</v>
      </c>
      <c r="LO10" s="15">
        <v>2.4473399999999999E-2</v>
      </c>
      <c r="LP10" s="19">
        <v>2.4350759999999999E-2</v>
      </c>
      <c r="LQ10" s="19">
        <v>2.4228650000000001E-2</v>
      </c>
      <c r="LR10" s="19">
        <v>2.4107119999999999E-2</v>
      </c>
      <c r="LS10" s="19">
        <v>2.3986159999999999E-2</v>
      </c>
      <c r="LT10" s="19">
        <v>2.3865819999999999E-2</v>
      </c>
      <c r="LU10" s="19">
        <v>2.3746079999999999E-2</v>
      </c>
      <c r="LV10" s="19">
        <v>2.3626970000000001E-2</v>
      </c>
      <c r="LW10" s="19">
        <v>2.3508459999999998E-2</v>
      </c>
      <c r="LX10" s="19">
        <v>2.3390560000000001E-2</v>
      </c>
      <c r="LY10" s="19">
        <v>2.3273249999999999E-2</v>
      </c>
      <c r="LZ10" s="19">
        <v>2.3156550000000001E-2</v>
      </c>
      <c r="MA10" s="19">
        <v>2.3040450000000001E-2</v>
      </c>
      <c r="MB10" s="19">
        <v>2.2924980000000001E-2</v>
      </c>
      <c r="MC10" s="19">
        <v>2.281014E-2</v>
      </c>
      <c r="MD10" s="19">
        <v>2.2695940000000001E-2</v>
      </c>
      <c r="ME10" s="19">
        <v>2.2582410000000001E-2</v>
      </c>
      <c r="MF10" s="19">
        <v>2.246956E-2</v>
      </c>
      <c r="MG10" s="19">
        <v>2.235738E-2</v>
      </c>
      <c r="MH10" s="15">
        <v>2.2245899999999999E-2</v>
      </c>
      <c r="MI10" s="19">
        <v>2.2135129999999999E-2</v>
      </c>
      <c r="MJ10" s="19">
        <v>2.2025090000000001E-2</v>
      </c>
      <c r="MK10" s="19">
        <v>2.1915770000000001E-2</v>
      </c>
      <c r="ML10" s="19">
        <v>2.180721E-2</v>
      </c>
      <c r="MM10" s="19">
        <v>2.1699389999999999E-2</v>
      </c>
      <c r="MN10" s="19">
        <v>2.159231E-2</v>
      </c>
      <c r="MO10" s="19">
        <v>2.1485959999999998E-2</v>
      </c>
      <c r="MP10" s="19">
        <v>2.1380340000000001E-2</v>
      </c>
      <c r="MQ10" s="15">
        <v>2.12754E-2</v>
      </c>
      <c r="MR10" s="19">
        <v>2.117115E-2</v>
      </c>
      <c r="MS10" s="19">
        <v>2.1067550000000001E-2</v>
      </c>
      <c r="MT10" s="15">
        <v>2.09646E-2</v>
      </c>
      <c r="MU10" s="19">
        <v>2.0862269999999999E-2</v>
      </c>
      <c r="MV10" s="19">
        <v>2.0760569999999999E-2</v>
      </c>
      <c r="MW10" s="19">
        <v>2.0659489999999999E-2</v>
      </c>
      <c r="MX10" s="19">
        <v>2.0559020000000001E-2</v>
      </c>
      <c r="MY10" s="19">
        <v>2.0459189999999999E-2</v>
      </c>
      <c r="MZ10" s="19">
        <v>2.0359990000000001E-2</v>
      </c>
      <c r="NA10" s="19">
        <v>2.026145E-2</v>
      </c>
      <c r="NB10" s="19">
        <v>2.016358E-2</v>
      </c>
      <c r="NC10" s="19">
        <v>2.006641E-2</v>
      </c>
      <c r="ND10" s="19">
        <v>1.996997E-2</v>
      </c>
      <c r="NE10" s="19">
        <v>1.9874280000000001E-2</v>
      </c>
      <c r="NF10" s="19">
        <v>1.9779359999999999E-2</v>
      </c>
      <c r="NG10" s="19">
        <v>1.9685250000000001E-2</v>
      </c>
      <c r="NH10" s="19">
        <v>1.9591959999999999E-2</v>
      </c>
      <c r="NI10" s="15">
        <v>1.9499499999999999E-2</v>
      </c>
      <c r="NJ10" s="19">
        <v>1.9407890000000001E-2</v>
      </c>
      <c r="NK10" s="19">
        <v>1.931712E-2</v>
      </c>
      <c r="NL10" s="15">
        <v>1.92272E-2</v>
      </c>
      <c r="NM10" s="19">
        <v>1.913813E-2</v>
      </c>
      <c r="NN10" s="15">
        <v>1.9049900000000002E-2</v>
      </c>
      <c r="NO10" s="19">
        <v>1.8962509999999998E-2</v>
      </c>
      <c r="NP10" s="19">
        <v>1.8875929999999999E-2</v>
      </c>
      <c r="NQ10" s="19">
        <v>1.8790149999999999E-2</v>
      </c>
      <c r="NR10" s="19">
        <v>1.8705179999999998E-2</v>
      </c>
      <c r="NS10" s="19">
        <v>1.8620979999999999E-2</v>
      </c>
      <c r="NT10" s="19">
        <v>1.8537580000000001E-2</v>
      </c>
      <c r="NU10" s="19">
        <v>1.8454959999999999E-2</v>
      </c>
      <c r="NV10" s="19">
        <v>1.837312E-2</v>
      </c>
      <c r="NW10" s="19">
        <v>1.829209E-2</v>
      </c>
      <c r="NX10" s="19">
        <v>1.8211850000000002E-2</v>
      </c>
      <c r="NY10" s="19">
        <v>1.8132430000000001E-2</v>
      </c>
      <c r="NZ10" s="19">
        <v>1.8053820000000002E-2</v>
      </c>
      <c r="OA10" s="19">
        <v>1.797603E-2</v>
      </c>
      <c r="OB10" s="19">
        <v>1.789905E-2</v>
      </c>
      <c r="OC10" s="19">
        <v>1.7822890000000001E-2</v>
      </c>
      <c r="OD10" s="19">
        <v>1.7747570000000001E-2</v>
      </c>
      <c r="OE10" s="19">
        <v>1.7673069999999999E-2</v>
      </c>
      <c r="OF10" s="19">
        <v>1.7599409999999999E-2</v>
      </c>
      <c r="OG10" s="15">
        <v>1.75266E-2</v>
      </c>
      <c r="OH10" s="19">
        <v>1.7454649999999999E-2</v>
      </c>
      <c r="OI10" s="19">
        <v>1.7383559999999999E-2</v>
      </c>
      <c r="OJ10" s="19">
        <v>1.7313350000000002E-2</v>
      </c>
      <c r="OK10" s="19">
        <v>1.7243990000000001E-2</v>
      </c>
      <c r="OL10" s="19">
        <v>1.717548E-2</v>
      </c>
      <c r="OM10" s="15">
        <v>1.7107799999999999E-2</v>
      </c>
      <c r="ON10" s="19">
        <v>1.7040929999999999E-2</v>
      </c>
      <c r="OO10" s="19">
        <v>1.697481E-2</v>
      </c>
      <c r="OP10" s="19">
        <v>1.6909440000000001E-2</v>
      </c>
      <c r="OQ10" s="19">
        <v>1.137E-2</v>
      </c>
    </row>
    <row r="11" spans="1:407" x14ac:dyDescent="0.25">
      <c r="A11" t="str">
        <f t="shared" si="0"/>
        <v>FixedWing-FINE-5-7-Any</v>
      </c>
      <c r="B11" t="s">
        <v>195</v>
      </c>
      <c r="C11" s="17" t="s">
        <v>41</v>
      </c>
      <c r="D11" s="18">
        <v>5</v>
      </c>
      <c r="E11" s="17">
        <v>7</v>
      </c>
      <c r="F11" s="82" t="s">
        <v>187</v>
      </c>
      <c r="G11" s="15">
        <v>0.3877989</v>
      </c>
      <c r="H11" s="15">
        <v>0.35923080000000002</v>
      </c>
      <c r="I11" s="15">
        <v>0.33437640000000002</v>
      </c>
      <c r="J11" s="15">
        <v>0.31614160000000002</v>
      </c>
      <c r="K11" s="15">
        <v>0.30823810000000001</v>
      </c>
      <c r="L11" s="15">
        <v>0.29333870000000001</v>
      </c>
      <c r="M11" s="15">
        <v>0.28110669999999999</v>
      </c>
      <c r="N11" s="15">
        <v>0.27571250000000003</v>
      </c>
      <c r="O11" s="15">
        <v>0.26363350000000002</v>
      </c>
      <c r="P11" s="15">
        <v>0.25000689999999998</v>
      </c>
      <c r="Q11" s="15">
        <v>0.2391827</v>
      </c>
      <c r="R11" s="15">
        <v>0.2326416</v>
      </c>
      <c r="S11" s="15">
        <v>0.2273686</v>
      </c>
      <c r="T11" s="15">
        <v>0.2207403</v>
      </c>
      <c r="U11" s="15">
        <v>0.2131063</v>
      </c>
      <c r="V11" s="15">
        <v>0.2053672</v>
      </c>
      <c r="W11" s="15">
        <v>0.1993357</v>
      </c>
      <c r="X11" s="15">
        <v>0.1950296</v>
      </c>
      <c r="Y11" s="15">
        <v>0.19084609999999999</v>
      </c>
      <c r="Z11" s="15">
        <v>0.18526799999999999</v>
      </c>
      <c r="AA11" s="15">
        <v>0.17988860000000001</v>
      </c>
      <c r="AB11" s="15">
        <v>0.17589630000000001</v>
      </c>
      <c r="AC11" s="15">
        <v>0.17242940000000001</v>
      </c>
      <c r="AD11" s="15">
        <v>0.1687997</v>
      </c>
      <c r="AE11" s="15">
        <v>0.16511880000000001</v>
      </c>
      <c r="AF11" s="15">
        <v>0.1613185</v>
      </c>
      <c r="AG11" s="15">
        <v>0.1575155</v>
      </c>
      <c r="AH11" s="15">
        <v>0.15423519999999999</v>
      </c>
      <c r="AI11" s="15">
        <v>0.1514894</v>
      </c>
      <c r="AJ11" s="15">
        <v>0.14876490000000001</v>
      </c>
      <c r="AK11" s="15">
        <v>0.14592189999999999</v>
      </c>
      <c r="AL11" s="15">
        <v>0.1431173</v>
      </c>
      <c r="AM11" s="15">
        <v>0.14054440000000001</v>
      </c>
      <c r="AN11" s="15">
        <v>0.1384243</v>
      </c>
      <c r="AO11" s="15">
        <v>0.13664100000000001</v>
      </c>
      <c r="AP11" s="15">
        <v>0.13490079999999999</v>
      </c>
      <c r="AQ11" s="15">
        <v>0.13292190000000001</v>
      </c>
      <c r="AR11" s="15">
        <v>0.13069359999999999</v>
      </c>
      <c r="AS11" s="15">
        <v>0.128492</v>
      </c>
      <c r="AT11" s="15">
        <v>0.1263138</v>
      </c>
      <c r="AU11" s="15">
        <v>0.1240576</v>
      </c>
      <c r="AV11" s="15">
        <v>0.1219426</v>
      </c>
      <c r="AW11" s="15">
        <v>0.1202849</v>
      </c>
      <c r="AX11" s="15">
        <v>0.1191927</v>
      </c>
      <c r="AY11" s="15">
        <v>0.11840100000000001</v>
      </c>
      <c r="AZ11" s="15">
        <v>0.11744400000000001</v>
      </c>
      <c r="BA11" s="15">
        <v>0.1160064</v>
      </c>
      <c r="BB11" s="15">
        <v>0.114132</v>
      </c>
      <c r="BC11" s="15">
        <v>0.1121234</v>
      </c>
      <c r="BD11" s="15">
        <v>0.1101814</v>
      </c>
      <c r="BE11" s="15">
        <v>0.1083409</v>
      </c>
      <c r="BF11" s="15">
        <v>0.10664120000000001</v>
      </c>
      <c r="BG11" s="15">
        <v>0.10515289999999999</v>
      </c>
      <c r="BH11" s="15">
        <v>0.1038723</v>
      </c>
      <c r="BI11" s="15">
        <v>0.1027544</v>
      </c>
      <c r="BJ11" s="15">
        <v>0.101787</v>
      </c>
      <c r="BK11" s="15">
        <v>0.100927</v>
      </c>
      <c r="BL11" s="15">
        <v>0.10005509999999999</v>
      </c>
      <c r="BM11" s="19">
        <v>9.9068020000000007E-2</v>
      </c>
      <c r="BN11" s="19">
        <v>9.7944829999999997E-2</v>
      </c>
      <c r="BO11" s="19">
        <v>9.6723619999999996E-2</v>
      </c>
      <c r="BP11" s="19">
        <v>9.5466049999999997E-2</v>
      </c>
      <c r="BQ11" s="19">
        <v>9.4261419999999999E-2</v>
      </c>
      <c r="BR11" s="19">
        <v>9.320871E-2</v>
      </c>
      <c r="BS11" s="19">
        <v>9.2382770000000003E-2</v>
      </c>
      <c r="BT11" s="19">
        <v>9.1779840000000001E-2</v>
      </c>
      <c r="BU11" s="19">
        <v>9.1295609999999999E-2</v>
      </c>
      <c r="BV11" s="19">
        <v>9.0770110000000001E-2</v>
      </c>
      <c r="BW11" s="15">
        <v>9.0081700000000001E-2</v>
      </c>
      <c r="BX11" s="19">
        <v>8.9207540000000002E-2</v>
      </c>
      <c r="BY11" s="19">
        <v>8.8204859999999996E-2</v>
      </c>
      <c r="BZ11" s="19">
        <v>8.7166179999999996E-2</v>
      </c>
      <c r="CA11" s="19">
        <v>8.6183460000000003E-2</v>
      </c>
      <c r="CB11" s="19">
        <v>8.5312810000000003E-2</v>
      </c>
      <c r="CC11" s="19">
        <v>8.4572739999999993E-2</v>
      </c>
      <c r="CD11" s="19">
        <v>8.3950350000000007E-2</v>
      </c>
      <c r="CE11" s="15">
        <v>8.3400199999999994E-2</v>
      </c>
      <c r="CF11" s="19">
        <v>8.2857470000000003E-2</v>
      </c>
      <c r="CG11" s="19">
        <v>8.2260009999999995E-2</v>
      </c>
      <c r="CH11" s="19">
        <v>8.1580940000000005E-2</v>
      </c>
      <c r="CI11" s="19">
        <v>8.0832260000000003E-2</v>
      </c>
      <c r="CJ11" s="19">
        <v>8.0045729999999995E-2</v>
      </c>
      <c r="CK11" s="19">
        <v>7.9254249999999998E-2</v>
      </c>
      <c r="CL11" s="19">
        <v>7.8486639999999996E-2</v>
      </c>
      <c r="CM11" s="19">
        <v>7.7772460000000002E-2</v>
      </c>
      <c r="CN11" s="19">
        <v>7.7134449999999993E-2</v>
      </c>
      <c r="CO11" s="15">
        <v>7.6569999999999999E-2</v>
      </c>
      <c r="CP11" s="19">
        <v>7.6047480000000001E-2</v>
      </c>
      <c r="CQ11" s="19">
        <v>7.5516689999999997E-2</v>
      </c>
      <c r="CR11" s="19">
        <v>7.4942159999999994E-2</v>
      </c>
      <c r="CS11" s="19">
        <v>7.4319389999999999E-2</v>
      </c>
      <c r="CT11" s="19">
        <v>7.3667819999999995E-2</v>
      </c>
      <c r="CU11" s="19">
        <v>7.3012659999999993E-2</v>
      </c>
      <c r="CV11" s="19">
        <v>7.2371249999999998E-2</v>
      </c>
      <c r="CW11" s="19">
        <v>7.1756050000000002E-2</v>
      </c>
      <c r="CX11" s="19">
        <v>7.1174979999999999E-2</v>
      </c>
      <c r="CY11" s="15">
        <v>7.0627599999999999E-2</v>
      </c>
      <c r="CZ11" s="19">
        <v>7.0104340000000001E-2</v>
      </c>
      <c r="DA11" s="19">
        <v>6.9585389999999997E-2</v>
      </c>
      <c r="DB11" s="19">
        <v>6.9054879999999999E-2</v>
      </c>
      <c r="DC11" s="19">
        <v>6.8508529999999998E-2</v>
      </c>
      <c r="DD11" s="19">
        <v>6.7952120000000005E-2</v>
      </c>
      <c r="DE11" s="15">
        <v>6.7392599999999997E-2</v>
      </c>
      <c r="DF11" s="19">
        <v>6.6832180000000005E-2</v>
      </c>
      <c r="DG11" s="19">
        <v>6.6270270000000006E-2</v>
      </c>
      <c r="DH11" s="19">
        <v>6.5710210000000005E-2</v>
      </c>
      <c r="DI11" s="19">
        <v>6.5157670000000001E-2</v>
      </c>
      <c r="DJ11" s="19">
        <v>6.4618540000000002E-2</v>
      </c>
      <c r="DK11" s="19">
        <v>6.4092629999999998E-2</v>
      </c>
      <c r="DL11" s="19">
        <v>6.3577789999999995E-2</v>
      </c>
      <c r="DM11" s="19">
        <v>6.3073809999999994E-2</v>
      </c>
      <c r="DN11" s="19">
        <v>6.2583319999999998E-2</v>
      </c>
      <c r="DO11" s="19">
        <v>6.2109810000000001E-2</v>
      </c>
      <c r="DP11" s="19">
        <v>6.1653159999999999E-2</v>
      </c>
      <c r="DQ11" s="19">
        <v>6.120743E-2</v>
      </c>
      <c r="DR11" s="19">
        <v>6.076471E-2</v>
      </c>
      <c r="DS11" s="19">
        <v>6.0318070000000001E-2</v>
      </c>
      <c r="DT11" s="19">
        <v>5.9866889999999999E-2</v>
      </c>
      <c r="DU11" s="19">
        <v>5.9414269999999998E-2</v>
      </c>
      <c r="DV11" s="19">
        <v>5.8966619999999997E-2</v>
      </c>
      <c r="DW11" s="19">
        <v>5.8531350000000003E-2</v>
      </c>
      <c r="DX11" s="19">
        <v>5.8112730000000001E-2</v>
      </c>
      <c r="DY11" s="19">
        <v>5.7711520000000002E-2</v>
      </c>
      <c r="DZ11" s="15">
        <v>5.7322600000000001E-2</v>
      </c>
      <c r="EA11" s="15">
        <v>5.6937300000000003E-2</v>
      </c>
      <c r="EB11" s="19">
        <v>5.6545539999999998E-2</v>
      </c>
      <c r="EC11" s="19">
        <v>5.6139469999999997E-2</v>
      </c>
      <c r="ED11" s="19">
        <v>5.5717509999999998E-2</v>
      </c>
      <c r="EE11" s="19">
        <v>5.5283590000000001E-2</v>
      </c>
      <c r="EF11" s="19">
        <v>5.4847319999999998E-2</v>
      </c>
      <c r="EG11" s="19">
        <v>5.4419990000000001E-2</v>
      </c>
      <c r="EH11" s="19">
        <v>5.4010240000000001E-2</v>
      </c>
      <c r="EI11" s="19">
        <v>5.3621759999999997E-2</v>
      </c>
      <c r="EJ11" s="19">
        <v>5.3251239999999998E-2</v>
      </c>
      <c r="EK11" s="19">
        <v>5.2891090000000002E-2</v>
      </c>
      <c r="EL11" s="19">
        <v>5.2531090000000003E-2</v>
      </c>
      <c r="EM11" s="19">
        <v>5.2162279999999998E-2</v>
      </c>
      <c r="EN11" s="19">
        <v>5.1780560000000003E-2</v>
      </c>
      <c r="EO11" s="19">
        <v>5.1385430000000003E-2</v>
      </c>
      <c r="EP11" s="19">
        <v>5.0981970000000001E-2</v>
      </c>
      <c r="EQ11" s="19">
        <v>5.0577509999999999E-2</v>
      </c>
      <c r="ER11" s="19">
        <v>5.018003E-2</v>
      </c>
      <c r="ES11" s="19">
        <v>4.9794980000000003E-2</v>
      </c>
      <c r="ET11" s="19">
        <v>4.9426959999999999E-2</v>
      </c>
      <c r="EU11" s="19">
        <v>4.9070589999999997E-2</v>
      </c>
      <c r="EV11" s="19">
        <v>4.8720890000000003E-2</v>
      </c>
      <c r="EW11" s="15">
        <v>4.8373300000000001E-2</v>
      </c>
      <c r="EX11" s="19">
        <v>4.8025329999999998E-2</v>
      </c>
      <c r="EY11" s="15">
        <v>4.7674899999999999E-2</v>
      </c>
      <c r="EZ11" s="19">
        <v>4.732198E-2</v>
      </c>
      <c r="FA11" s="19">
        <v>4.6967040000000002E-2</v>
      </c>
      <c r="FB11" s="19">
        <v>4.661121E-2</v>
      </c>
      <c r="FC11" s="19">
        <v>4.6255079999999997E-2</v>
      </c>
      <c r="FD11" s="15">
        <v>4.5898700000000001E-2</v>
      </c>
      <c r="FE11" s="19">
        <v>4.5541930000000001E-2</v>
      </c>
      <c r="FF11" s="19">
        <v>4.5184790000000002E-2</v>
      </c>
      <c r="FG11" s="19">
        <v>4.4828020000000003E-2</v>
      </c>
      <c r="FH11" s="19">
        <v>4.447334E-2</v>
      </c>
      <c r="FI11" s="19">
        <v>4.4122639999999998E-2</v>
      </c>
      <c r="FJ11" s="19">
        <v>4.3781390000000003E-2</v>
      </c>
      <c r="FK11" s="19">
        <v>4.3441750000000001E-2</v>
      </c>
      <c r="FL11" s="19">
        <v>4.310311E-2</v>
      </c>
      <c r="FM11" s="19">
        <v>4.2765110000000002E-2</v>
      </c>
      <c r="FN11" s="19">
        <v>4.2427670000000001E-2</v>
      </c>
      <c r="FO11" s="19">
        <v>4.209106E-2</v>
      </c>
      <c r="FP11" s="15">
        <v>4.1755800000000003E-2</v>
      </c>
      <c r="FQ11" s="19">
        <v>4.1422430000000003E-2</v>
      </c>
      <c r="FR11" s="19">
        <v>4.1091339999999997E-2</v>
      </c>
      <c r="FS11" s="19">
        <v>4.0762630000000001E-2</v>
      </c>
      <c r="FT11" s="19">
        <v>4.0436140000000002E-2</v>
      </c>
      <c r="FU11" s="19">
        <v>4.0111529999999999E-2</v>
      </c>
      <c r="FV11" s="19">
        <v>3.9788490000000003E-2</v>
      </c>
      <c r="FW11" s="19">
        <v>3.9466920000000003E-2</v>
      </c>
      <c r="FX11" s="15">
        <v>3.9147099999999997E-2</v>
      </c>
      <c r="FY11" s="19">
        <v>3.8829589999999997E-2</v>
      </c>
      <c r="FZ11" s="19">
        <v>3.8515140000000003E-2</v>
      </c>
      <c r="GA11" s="19">
        <v>3.8204410000000001E-2</v>
      </c>
      <c r="GB11" s="19">
        <v>3.7897809999999997E-2</v>
      </c>
      <c r="GC11" s="19">
        <v>3.7595320000000002E-2</v>
      </c>
      <c r="GD11" s="19">
        <v>3.7296610000000001E-2</v>
      </c>
      <c r="GE11" s="19">
        <v>3.7001149999999997E-2</v>
      </c>
      <c r="GF11" s="19">
        <v>3.6708490000000003E-2</v>
      </c>
      <c r="GG11" s="15">
        <v>3.6418399999999997E-2</v>
      </c>
      <c r="GH11" s="19">
        <v>3.6131049999999998E-2</v>
      </c>
      <c r="GI11" s="19">
        <v>3.5846820000000001E-2</v>
      </c>
      <c r="GJ11" s="19">
        <v>3.5566229999999997E-2</v>
      </c>
      <c r="GK11" s="19">
        <v>3.5289670000000002E-2</v>
      </c>
      <c r="GL11" s="19">
        <v>3.501725E-2</v>
      </c>
      <c r="GM11" s="19">
        <v>3.4748719999999997E-2</v>
      </c>
      <c r="GN11" s="19">
        <v>3.4483609999999998E-2</v>
      </c>
      <c r="GO11" s="19">
        <v>3.4221359999999999E-2</v>
      </c>
      <c r="GP11" s="19">
        <v>3.3961539999999998E-2</v>
      </c>
      <c r="GQ11" s="19">
        <v>3.3703919999999998E-2</v>
      </c>
      <c r="GR11" s="19">
        <v>3.3448539999999999E-2</v>
      </c>
      <c r="GS11" s="15">
        <v>3.3195599999999999E-2</v>
      </c>
      <c r="GT11" s="19">
        <v>3.294528E-2</v>
      </c>
      <c r="GU11" s="19">
        <v>3.2697619999999997E-2</v>
      </c>
      <c r="GV11" s="19">
        <v>3.2452420000000003E-2</v>
      </c>
      <c r="GW11" s="19">
        <v>3.220928E-2</v>
      </c>
      <c r="GX11" s="19">
        <v>3.1967710000000003E-2</v>
      </c>
      <c r="GY11" s="19">
        <v>3.1727279999999997E-2</v>
      </c>
      <c r="GZ11" s="19">
        <v>3.148778E-2</v>
      </c>
      <c r="HA11" s="19">
        <v>3.1249209999999999E-2</v>
      </c>
      <c r="HB11" s="19">
        <v>3.1011810000000001E-2</v>
      </c>
      <c r="HC11" s="15">
        <v>3.0775899999999998E-2</v>
      </c>
      <c r="HD11" s="19">
        <v>3.0541740000000001E-2</v>
      </c>
      <c r="HE11" s="15">
        <v>3.03094E-2</v>
      </c>
      <c r="HF11" s="19">
        <v>3.0078690000000002E-2</v>
      </c>
      <c r="HG11" s="19">
        <v>2.9849250000000001E-2</v>
      </c>
      <c r="HH11" s="19">
        <v>2.962064E-2</v>
      </c>
      <c r="HI11" s="19">
        <v>2.9392479999999999E-2</v>
      </c>
      <c r="HJ11" s="19">
        <v>2.9164590000000001E-2</v>
      </c>
      <c r="HK11" s="19">
        <v>2.8937009999999999E-2</v>
      </c>
      <c r="HL11" s="19">
        <v>2.8710019999999999E-2</v>
      </c>
      <c r="HM11" s="19">
        <v>2.8483939999999999E-2</v>
      </c>
      <c r="HN11" s="19">
        <v>2.825913E-2</v>
      </c>
      <c r="HO11" s="19">
        <v>2.803578E-2</v>
      </c>
      <c r="HP11" s="19">
        <v>2.7813930000000001E-2</v>
      </c>
      <c r="HQ11" s="19">
        <v>2.759352E-2</v>
      </c>
      <c r="HR11" s="15">
        <v>2.73744E-2</v>
      </c>
      <c r="HS11" s="19">
        <v>2.7156509999999998E-2</v>
      </c>
      <c r="HT11" s="19">
        <v>2.6939890000000001E-2</v>
      </c>
      <c r="HU11" s="19">
        <v>2.6724680000000001E-2</v>
      </c>
      <c r="HV11" s="19">
        <v>2.6511150000000001E-2</v>
      </c>
      <c r="HW11" s="19">
        <v>2.6299570000000001E-2</v>
      </c>
      <c r="HX11" s="19">
        <v>2.6090160000000001E-2</v>
      </c>
      <c r="HY11" s="19">
        <v>2.5883030000000001E-2</v>
      </c>
      <c r="HZ11" s="19">
        <v>2.5678159999999998E-2</v>
      </c>
      <c r="IA11" s="19">
        <v>2.547547E-2</v>
      </c>
      <c r="IB11" s="19">
        <v>2.527482E-2</v>
      </c>
      <c r="IC11" s="19">
        <v>2.5076109999999999E-2</v>
      </c>
      <c r="ID11" s="19">
        <v>2.4879289999999998E-2</v>
      </c>
      <c r="IE11" s="19">
        <v>2.4684359999999999E-2</v>
      </c>
      <c r="IF11" s="19">
        <v>2.4491410000000002E-2</v>
      </c>
      <c r="IG11" s="19">
        <v>2.4300510000000001E-2</v>
      </c>
      <c r="IH11" s="15">
        <v>2.41117E-2</v>
      </c>
      <c r="II11" s="19">
        <v>2.392501E-2</v>
      </c>
      <c r="IJ11" s="19">
        <v>2.3740379999999998E-2</v>
      </c>
      <c r="IK11" s="19">
        <v>2.3557769999999999E-2</v>
      </c>
      <c r="IL11" s="19">
        <v>2.3377120000000001E-2</v>
      </c>
      <c r="IM11" s="19">
        <v>2.3198440000000001E-2</v>
      </c>
      <c r="IN11" s="19">
        <v>2.3021759999999999E-2</v>
      </c>
      <c r="IO11" s="19">
        <v>2.2847180000000002E-2</v>
      </c>
      <c r="IP11" s="19">
        <v>2.267485E-2</v>
      </c>
      <c r="IQ11" s="19">
        <v>2.250485E-2</v>
      </c>
      <c r="IR11" s="19">
        <v>2.2337280000000001E-2</v>
      </c>
      <c r="IS11" s="19">
        <v>2.2172130000000002E-2</v>
      </c>
      <c r="IT11" s="19">
        <v>2.200935E-2</v>
      </c>
      <c r="IU11" s="19">
        <v>2.1848860000000001E-2</v>
      </c>
      <c r="IV11" s="19">
        <v>2.1690540000000001E-2</v>
      </c>
      <c r="IW11" s="19">
        <v>2.1534279999999999E-2</v>
      </c>
      <c r="IX11" s="19">
        <v>2.1379970000000002E-2</v>
      </c>
      <c r="IY11" s="19">
        <v>2.1227530000000001E-2</v>
      </c>
      <c r="IZ11" s="19">
        <v>2.1076870000000001E-2</v>
      </c>
      <c r="JA11" s="19">
        <v>2.0927890000000001E-2</v>
      </c>
      <c r="JB11" s="19">
        <v>2.0780509999999999E-2</v>
      </c>
      <c r="JC11" s="15">
        <v>2.0634599999999999E-2</v>
      </c>
      <c r="JD11" s="19">
        <v>2.0490060000000001E-2</v>
      </c>
      <c r="JE11" s="19">
        <v>2.034677E-2</v>
      </c>
      <c r="JF11" s="19">
        <v>2.0204650000000001E-2</v>
      </c>
      <c r="JG11" s="19">
        <v>2.0063629999999999E-2</v>
      </c>
      <c r="JH11" s="19">
        <v>1.9923630000000001E-2</v>
      </c>
      <c r="JI11" s="19">
        <v>1.9784630000000001E-2</v>
      </c>
      <c r="JJ11" s="19">
        <v>1.9646609999999998E-2</v>
      </c>
      <c r="JK11" s="19">
        <v>1.9509530000000001E-2</v>
      </c>
      <c r="JL11" s="19">
        <v>1.9373390000000001E-2</v>
      </c>
      <c r="JM11" s="19">
        <v>1.9238160000000001E-2</v>
      </c>
      <c r="JN11" s="19">
        <v>1.9103820000000001E-2</v>
      </c>
      <c r="JO11" s="19">
        <v>1.8970339999999999E-2</v>
      </c>
      <c r="JP11" s="15">
        <v>1.8837699999999999E-2</v>
      </c>
      <c r="JQ11" s="19">
        <v>1.870585E-2</v>
      </c>
      <c r="JR11" s="19">
        <v>1.8574759999999999E-2</v>
      </c>
      <c r="JS11" s="19">
        <v>1.844442E-2</v>
      </c>
      <c r="JT11" s="15">
        <v>1.8314799999999999E-2</v>
      </c>
      <c r="JU11" s="15">
        <v>1.8185900000000001E-2</v>
      </c>
      <c r="JV11" s="19">
        <v>1.8057730000000001E-2</v>
      </c>
      <c r="JW11" s="19">
        <v>1.7930310000000001E-2</v>
      </c>
      <c r="JX11" s="19">
        <v>1.7803670000000001E-2</v>
      </c>
      <c r="JY11" s="19">
        <v>1.7677849999999998E-2</v>
      </c>
      <c r="JZ11" s="19">
        <v>1.7552870000000002E-2</v>
      </c>
      <c r="KA11" s="19">
        <v>1.7428780000000001E-2</v>
      </c>
      <c r="KB11" s="15">
        <v>1.7305600000000001E-2</v>
      </c>
      <c r="KC11" s="19">
        <v>1.718339E-2</v>
      </c>
      <c r="KD11" s="19">
        <v>1.7062190000000001E-2</v>
      </c>
      <c r="KE11" s="19">
        <v>1.6942080000000002E-2</v>
      </c>
      <c r="KF11" s="19">
        <v>1.6823129999999999E-2</v>
      </c>
      <c r="KG11" s="19">
        <v>1.670543E-2</v>
      </c>
      <c r="KH11" s="19">
        <v>1.6589070000000001E-2</v>
      </c>
      <c r="KI11" s="19">
        <v>1.6474140000000002E-2</v>
      </c>
      <c r="KJ11" s="19">
        <v>1.6360710000000001E-2</v>
      </c>
      <c r="KK11" s="19">
        <v>1.624886E-2</v>
      </c>
      <c r="KL11" s="19">
        <v>1.6138639999999999E-2</v>
      </c>
      <c r="KM11" s="19">
        <v>1.6030079999999999E-2</v>
      </c>
      <c r="KN11" s="19">
        <v>1.5923219999999998E-2</v>
      </c>
      <c r="KO11" s="19">
        <v>1.581809E-2</v>
      </c>
      <c r="KP11" s="19">
        <v>1.571475E-2</v>
      </c>
      <c r="KQ11" s="19">
        <v>1.561324E-2</v>
      </c>
      <c r="KR11" s="19">
        <v>1.5513610000000001E-2</v>
      </c>
      <c r="KS11" s="19">
        <v>1.541591E-2</v>
      </c>
      <c r="KT11" s="19">
        <v>1.5320179999999999E-2</v>
      </c>
      <c r="KU11" s="19">
        <v>1.5226440000000001E-2</v>
      </c>
      <c r="KV11" s="19">
        <v>1.5134709999999999E-2</v>
      </c>
      <c r="KW11" s="19">
        <v>1.5044979999999999E-2</v>
      </c>
      <c r="KX11" s="19">
        <v>1.495724E-2</v>
      </c>
      <c r="KY11" s="19">
        <v>1.487143E-2</v>
      </c>
      <c r="KZ11" s="19">
        <v>1.478752E-2</v>
      </c>
      <c r="LA11" s="19">
        <v>1.470543E-2</v>
      </c>
      <c r="LB11" s="19">
        <v>1.462507E-2</v>
      </c>
      <c r="LC11" s="19">
        <v>1.454631E-2</v>
      </c>
      <c r="LD11" s="19">
        <v>1.4469040000000001E-2</v>
      </c>
      <c r="LE11" s="19">
        <v>1.4393110000000001E-2</v>
      </c>
      <c r="LF11" s="19">
        <v>1.431839E-2</v>
      </c>
      <c r="LG11" s="19">
        <v>1.4244730000000001E-2</v>
      </c>
      <c r="LH11" s="19">
        <v>1.4172010000000001E-2</v>
      </c>
      <c r="LI11" s="19">
        <v>1.4100120000000001E-2</v>
      </c>
      <c r="LJ11" s="19">
        <v>1.402896E-2</v>
      </c>
      <c r="LK11" s="19">
        <v>1.3958470000000001E-2</v>
      </c>
      <c r="LL11" s="19">
        <v>1.3888569999999999E-2</v>
      </c>
      <c r="LM11" s="15">
        <v>1.38192E-2</v>
      </c>
      <c r="LN11" s="19">
        <v>1.375033E-2</v>
      </c>
      <c r="LO11" s="15">
        <v>1.36819E-2</v>
      </c>
      <c r="LP11" s="19">
        <v>1.361389E-2</v>
      </c>
      <c r="LQ11" s="19">
        <v>1.3546269999999999E-2</v>
      </c>
      <c r="LR11" s="19">
        <v>1.347902E-2</v>
      </c>
      <c r="LS11" s="19">
        <v>1.3412139999999999E-2</v>
      </c>
      <c r="LT11" s="19">
        <v>1.3345610000000001E-2</v>
      </c>
      <c r="LU11" s="19">
        <v>1.327942E-2</v>
      </c>
      <c r="LV11" s="19">
        <v>1.3213519999999999E-2</v>
      </c>
      <c r="LW11" s="15">
        <v>1.3147900000000001E-2</v>
      </c>
      <c r="LX11" s="19">
        <v>1.308249E-2</v>
      </c>
      <c r="LY11" s="19">
        <v>1.3017219999999999E-2</v>
      </c>
      <c r="LZ11" s="19">
        <v>1.295203E-2</v>
      </c>
      <c r="MA11" s="19">
        <v>1.288684E-2</v>
      </c>
      <c r="MB11" s="19">
        <v>1.2821580000000001E-2</v>
      </c>
      <c r="MC11" s="19">
        <v>1.2756190000000001E-2</v>
      </c>
      <c r="MD11" s="19">
        <v>1.269061E-2</v>
      </c>
      <c r="ME11" s="19">
        <v>1.262479E-2</v>
      </c>
      <c r="MF11" s="19">
        <v>1.2558690000000001E-2</v>
      </c>
      <c r="MG11" s="19">
        <v>1.249225E-2</v>
      </c>
      <c r="MH11" s="19">
        <v>1.2425459999999999E-2</v>
      </c>
      <c r="MI11" s="19">
        <v>1.2358279999999999E-2</v>
      </c>
      <c r="MJ11" s="15">
        <v>1.22907E-2</v>
      </c>
      <c r="MK11" s="15">
        <v>1.22227E-2</v>
      </c>
      <c r="ML11" s="19">
        <v>1.215427E-2</v>
      </c>
      <c r="MM11" s="19">
        <v>1.2085419999999999E-2</v>
      </c>
      <c r="MN11" s="19">
        <v>1.201612E-2</v>
      </c>
      <c r="MO11" s="19">
        <v>1.194637E-2</v>
      </c>
      <c r="MP11" s="19">
        <v>1.187614E-2</v>
      </c>
      <c r="MQ11" s="19">
        <v>1.1805410000000001E-2</v>
      </c>
      <c r="MR11" s="19">
        <v>1.1734130000000001E-2</v>
      </c>
      <c r="MS11" s="19">
        <v>1.1662270000000001E-2</v>
      </c>
      <c r="MT11" s="19">
        <v>1.1589790000000001E-2</v>
      </c>
      <c r="MU11" s="19">
        <v>1.151666E-2</v>
      </c>
      <c r="MV11" s="19">
        <v>1.1442849999999999E-2</v>
      </c>
      <c r="MW11" s="19">
        <v>1.1368349999999999E-2</v>
      </c>
      <c r="MX11" s="19">
        <v>1.129313E-2</v>
      </c>
      <c r="MY11" s="19">
        <v>1.121719E-2</v>
      </c>
      <c r="MZ11" s="19">
        <v>1.1140519999999999E-2</v>
      </c>
      <c r="NA11" s="19">
        <v>1.1063150000000001E-2</v>
      </c>
      <c r="NB11" s="19">
        <v>1.098507E-2</v>
      </c>
      <c r="NC11" s="19">
        <v>1.0906330000000001E-2</v>
      </c>
      <c r="ND11" s="19">
        <v>1.082696E-2</v>
      </c>
      <c r="NE11" s="19">
        <v>1.074701E-2</v>
      </c>
      <c r="NF11" s="19">
        <v>1.066656E-2</v>
      </c>
      <c r="NG11" s="19">
        <v>1.058568E-2</v>
      </c>
      <c r="NH11" s="19">
        <v>1.050444E-2</v>
      </c>
      <c r="NI11" s="19">
        <v>1.042292E-2</v>
      </c>
      <c r="NJ11" s="19">
        <v>1.034122E-2</v>
      </c>
      <c r="NK11" s="19">
        <v>1.025939E-2</v>
      </c>
      <c r="NL11" s="19">
        <v>1.0177530000000001E-2</v>
      </c>
      <c r="NM11" s="19">
        <v>1.0095679999999999E-2</v>
      </c>
      <c r="NN11" s="19">
        <v>1.0013920000000001E-2</v>
      </c>
      <c r="NO11" s="19">
        <v>9.9323129999999999E-3</v>
      </c>
      <c r="NP11" s="19">
        <v>9.8509019999999999E-3</v>
      </c>
      <c r="NQ11" s="19">
        <v>9.7697359999999994E-3</v>
      </c>
      <c r="NR11" s="19">
        <v>9.6888570000000004E-3</v>
      </c>
      <c r="NS11" s="19">
        <v>9.6082960000000005E-3</v>
      </c>
      <c r="NT11" s="19">
        <v>9.5280799999999995E-3</v>
      </c>
      <c r="NU11" s="19">
        <v>9.4482320000000009E-3</v>
      </c>
      <c r="NV11" s="19">
        <v>9.3687749999999993E-3</v>
      </c>
      <c r="NW11" s="19">
        <v>9.2897280000000006E-3</v>
      </c>
      <c r="NX11" s="19">
        <v>9.2111190000000003E-3</v>
      </c>
      <c r="NY11" s="19">
        <v>9.1329759999999992E-3</v>
      </c>
      <c r="NZ11" s="19">
        <v>9.0553319999999993E-3</v>
      </c>
      <c r="OA11" s="19">
        <v>8.9782260000000006E-3</v>
      </c>
      <c r="OB11" s="19">
        <v>8.9016970000000001E-3</v>
      </c>
      <c r="OC11" s="19">
        <v>8.8257800000000001E-3</v>
      </c>
      <c r="OD11" s="19">
        <v>8.7505150000000004E-3</v>
      </c>
      <c r="OE11" s="19">
        <v>8.6759379999999994E-3</v>
      </c>
      <c r="OF11" s="19">
        <v>8.6020769999999996E-3</v>
      </c>
      <c r="OG11" s="19">
        <v>8.5289600000000004E-3</v>
      </c>
      <c r="OH11" s="19">
        <v>8.4566099999999998E-3</v>
      </c>
      <c r="OI11" s="19">
        <v>8.3850450000000007E-3</v>
      </c>
      <c r="OJ11" s="19">
        <v>8.3142760000000007E-3</v>
      </c>
      <c r="OK11" s="19">
        <v>8.2443099999999995E-3</v>
      </c>
      <c r="OL11" s="19">
        <v>8.1751480000000001E-3</v>
      </c>
      <c r="OM11" s="19">
        <v>8.1067840000000006E-3</v>
      </c>
      <c r="ON11" s="19">
        <v>8.0392080000000008E-3</v>
      </c>
      <c r="OO11" s="19">
        <v>7.9724070000000008E-3</v>
      </c>
      <c r="OP11" s="19">
        <v>7.9063659999999997E-3</v>
      </c>
      <c r="OQ11" s="19">
        <v>6.0296489999999998E-3</v>
      </c>
    </row>
    <row r="12" spans="1:407" x14ac:dyDescent="0.25">
      <c r="A12" t="str">
        <f t="shared" si="0"/>
        <v>FixedWing-FINE-6-20-Any</v>
      </c>
      <c r="B12" t="s">
        <v>195</v>
      </c>
      <c r="C12" s="17" t="s">
        <v>41</v>
      </c>
      <c r="D12" s="18">
        <v>6</v>
      </c>
      <c r="E12" s="17">
        <v>20</v>
      </c>
      <c r="F12" s="82" t="s">
        <v>187</v>
      </c>
      <c r="G12" s="15">
        <v>0.95388139999999999</v>
      </c>
      <c r="H12" s="15">
        <v>0.92061139999999997</v>
      </c>
      <c r="I12" s="15">
        <v>0.867533</v>
      </c>
      <c r="J12" s="15">
        <v>0.80574219999999996</v>
      </c>
      <c r="K12" s="15">
        <v>0.74127790000000005</v>
      </c>
      <c r="L12" s="15">
        <v>0.67811670000000002</v>
      </c>
      <c r="M12" s="15">
        <v>0.62112840000000002</v>
      </c>
      <c r="N12" s="15">
        <v>0.57579590000000003</v>
      </c>
      <c r="O12" s="15">
        <v>0.53829300000000002</v>
      </c>
      <c r="P12" s="15">
        <v>0.50399760000000005</v>
      </c>
      <c r="Q12" s="15">
        <v>0.47284140000000002</v>
      </c>
      <c r="R12" s="15">
        <v>0.44459019999999999</v>
      </c>
      <c r="S12" s="15">
        <v>0.41995130000000003</v>
      </c>
      <c r="T12" s="15">
        <v>0.39860230000000002</v>
      </c>
      <c r="U12" s="15">
        <v>0.37996150000000001</v>
      </c>
      <c r="V12" s="15">
        <v>0.3626586</v>
      </c>
      <c r="W12" s="15">
        <v>0.34702480000000002</v>
      </c>
      <c r="X12" s="15">
        <v>0.33460859999999998</v>
      </c>
      <c r="Y12" s="15">
        <v>0.32445000000000002</v>
      </c>
      <c r="Z12" s="15">
        <v>0.31477110000000003</v>
      </c>
      <c r="AA12" s="15">
        <v>0.30446620000000002</v>
      </c>
      <c r="AB12" s="15">
        <v>0.29412319999999997</v>
      </c>
      <c r="AC12" s="15">
        <v>0.28465790000000002</v>
      </c>
      <c r="AD12" s="15">
        <v>0.2760764</v>
      </c>
      <c r="AE12" s="15">
        <v>0.26783960000000001</v>
      </c>
      <c r="AF12" s="15">
        <v>0.2597159</v>
      </c>
      <c r="AG12" s="15">
        <v>0.25194800000000001</v>
      </c>
      <c r="AH12" s="15">
        <v>0.24503620000000001</v>
      </c>
      <c r="AI12" s="15">
        <v>0.23906350000000001</v>
      </c>
      <c r="AJ12" s="15">
        <v>0.2336598</v>
      </c>
      <c r="AK12" s="15">
        <v>0.2284622</v>
      </c>
      <c r="AL12" s="15">
        <v>0.2231197</v>
      </c>
      <c r="AM12" s="15">
        <v>0.2174729</v>
      </c>
      <c r="AN12" s="15">
        <v>0.2115206</v>
      </c>
      <c r="AO12" s="15">
        <v>0.20546249999999999</v>
      </c>
      <c r="AP12" s="15">
        <v>0.1994959</v>
      </c>
      <c r="AQ12" s="15">
        <v>0.1938599</v>
      </c>
      <c r="AR12" s="15">
        <v>0.18890460000000001</v>
      </c>
      <c r="AS12" s="15">
        <v>0.18487339999999999</v>
      </c>
      <c r="AT12" s="15">
        <v>0.18158840000000001</v>
      </c>
      <c r="AU12" s="15">
        <v>0.1784963</v>
      </c>
      <c r="AV12" s="15">
        <v>0.1751354</v>
      </c>
      <c r="AW12" s="15">
        <v>0.17141700000000001</v>
      </c>
      <c r="AX12" s="15">
        <v>0.1674078</v>
      </c>
      <c r="AY12" s="15">
        <v>0.16330069999999999</v>
      </c>
      <c r="AZ12" s="15">
        <v>0.15932730000000001</v>
      </c>
      <c r="BA12" s="15">
        <v>0.15569640000000001</v>
      </c>
      <c r="BB12" s="15">
        <v>0.15252160000000001</v>
      </c>
      <c r="BC12" s="15">
        <v>0.14974409999999999</v>
      </c>
      <c r="BD12" s="15">
        <v>0.1471558</v>
      </c>
      <c r="BE12" s="15">
        <v>0.1445632</v>
      </c>
      <c r="BF12" s="15">
        <v>0.1418837</v>
      </c>
      <c r="BG12" s="15">
        <v>0.13913829999999999</v>
      </c>
      <c r="BH12" s="15">
        <v>0.13636909999999999</v>
      </c>
      <c r="BI12" s="15">
        <v>0.13363330000000001</v>
      </c>
      <c r="BJ12" s="15">
        <v>0.13099</v>
      </c>
      <c r="BK12" s="15">
        <v>0.1285162</v>
      </c>
      <c r="BL12" s="15">
        <v>0.1262452</v>
      </c>
      <c r="BM12" s="15">
        <v>0.1241255</v>
      </c>
      <c r="BN12" s="15">
        <v>0.12205539999999999</v>
      </c>
      <c r="BO12" s="15">
        <v>0.1200017</v>
      </c>
      <c r="BP12" s="15">
        <v>0.1179875</v>
      </c>
      <c r="BQ12" s="15">
        <v>0.11606470000000001</v>
      </c>
      <c r="BR12" s="15">
        <v>0.1142576</v>
      </c>
      <c r="BS12" s="15">
        <v>0.11256099999999999</v>
      </c>
      <c r="BT12" s="15">
        <v>0.1109472</v>
      </c>
      <c r="BU12" s="15">
        <v>0.1093908</v>
      </c>
      <c r="BV12" s="15">
        <v>0.1078773</v>
      </c>
      <c r="BW12" s="15">
        <v>0.1063974</v>
      </c>
      <c r="BX12" s="15">
        <v>0.1049264</v>
      </c>
      <c r="BY12" s="15">
        <v>0.1034631</v>
      </c>
      <c r="BZ12" s="15">
        <v>0.1020172</v>
      </c>
      <c r="CA12" s="15">
        <v>0.1006093</v>
      </c>
      <c r="CB12" s="19">
        <v>9.9249219999999999E-2</v>
      </c>
      <c r="CC12" s="19">
        <v>9.7930840000000005E-2</v>
      </c>
      <c r="CD12" s="19">
        <v>9.6641469999999993E-2</v>
      </c>
      <c r="CE12" s="19">
        <v>9.5374349999999997E-2</v>
      </c>
      <c r="CF12" s="15">
        <v>9.4131000000000006E-2</v>
      </c>
      <c r="CG12" s="19">
        <v>9.2927650000000001E-2</v>
      </c>
      <c r="CH12" s="19">
        <v>9.1757729999999996E-2</v>
      </c>
      <c r="CI12" s="19">
        <v>9.0628249999999994E-2</v>
      </c>
      <c r="CJ12" s="19">
        <v>8.9540759999999997E-2</v>
      </c>
      <c r="CK12" s="19">
        <v>8.8499270000000005E-2</v>
      </c>
      <c r="CL12" s="19">
        <v>8.749113E-2</v>
      </c>
      <c r="CM12" s="19">
        <v>8.6509639999999999E-2</v>
      </c>
      <c r="CN12" s="15">
        <v>8.5559899999999994E-2</v>
      </c>
      <c r="CO12" s="19">
        <v>8.4649379999999996E-2</v>
      </c>
      <c r="CP12" s="19">
        <v>8.3784230000000001E-2</v>
      </c>
      <c r="CQ12" s="19">
        <v>8.2963090000000003E-2</v>
      </c>
      <c r="CR12" s="19">
        <v>8.2168779999999997E-2</v>
      </c>
      <c r="CS12" s="19">
        <v>8.1397869999999997E-2</v>
      </c>
      <c r="CT12" s="19">
        <v>8.0645750000000002E-2</v>
      </c>
      <c r="CU12" s="19">
        <v>7.991181E-2</v>
      </c>
      <c r="CV12" s="19">
        <v>7.9188649999999999E-2</v>
      </c>
      <c r="CW12" s="19">
        <v>7.8472790000000001E-2</v>
      </c>
      <c r="CX12" s="19">
        <v>7.7766520000000006E-2</v>
      </c>
      <c r="CY12" s="19">
        <v>7.707348E-2</v>
      </c>
      <c r="CZ12" s="19">
        <v>7.6397679999999996E-2</v>
      </c>
      <c r="DA12" s="19">
        <v>7.5739669999999995E-2</v>
      </c>
      <c r="DB12" s="19">
        <v>7.5085529999999998E-2</v>
      </c>
      <c r="DC12" s="15">
        <v>7.4431200000000003E-2</v>
      </c>
      <c r="DD12" s="15">
        <v>7.3776099999999997E-2</v>
      </c>
      <c r="DE12" s="19">
        <v>7.3119340000000005E-2</v>
      </c>
      <c r="DF12" s="19">
        <v>7.2463550000000002E-2</v>
      </c>
      <c r="DG12" s="19">
        <v>7.1814039999999996E-2</v>
      </c>
      <c r="DH12" s="19">
        <v>7.1177589999999999E-2</v>
      </c>
      <c r="DI12" s="19">
        <v>7.0558090000000004E-2</v>
      </c>
      <c r="DJ12" s="19">
        <v>6.9959069999999998E-2</v>
      </c>
      <c r="DK12" s="19">
        <v>6.9379960000000004E-2</v>
      </c>
      <c r="DL12" s="19">
        <v>6.8811129999999998E-2</v>
      </c>
      <c r="DM12" s="19">
        <v>6.8254469999999998E-2</v>
      </c>
      <c r="DN12" s="19">
        <v>6.7706810000000006E-2</v>
      </c>
      <c r="DO12" s="19">
        <v>6.7169640000000003E-2</v>
      </c>
      <c r="DP12" s="19">
        <v>6.6642190000000004E-2</v>
      </c>
      <c r="DQ12" s="19">
        <v>6.6126180000000007E-2</v>
      </c>
      <c r="DR12" s="19">
        <v>6.562511E-2</v>
      </c>
      <c r="DS12" s="19">
        <v>6.513737E-2</v>
      </c>
      <c r="DT12" s="19">
        <v>6.4667489999999994E-2</v>
      </c>
      <c r="DU12" s="19">
        <v>6.4216289999999995E-2</v>
      </c>
      <c r="DV12" s="19">
        <v>6.3775579999999998E-2</v>
      </c>
      <c r="DW12" s="19">
        <v>6.3347680000000003E-2</v>
      </c>
      <c r="DX12" s="19">
        <v>6.2928020000000001E-2</v>
      </c>
      <c r="DY12" s="19">
        <v>6.2520560000000003E-2</v>
      </c>
      <c r="DZ12" s="19">
        <v>6.2124810000000003E-2</v>
      </c>
      <c r="EA12" s="19">
        <v>6.1744750000000001E-2</v>
      </c>
      <c r="EB12" s="19">
        <v>6.1382069999999997E-2</v>
      </c>
      <c r="EC12" s="19">
        <v>6.1031460000000003E-2</v>
      </c>
      <c r="ED12" s="19">
        <v>6.0691219999999997E-2</v>
      </c>
      <c r="EE12" s="19">
        <v>6.0359429999999999E-2</v>
      </c>
      <c r="EF12" s="19">
        <v>6.0028339999999999E-2</v>
      </c>
      <c r="EG12" s="19">
        <v>5.970131E-2</v>
      </c>
      <c r="EH12" s="19">
        <v>5.9376669999999999E-2</v>
      </c>
      <c r="EI12" s="19">
        <v>5.9057680000000001E-2</v>
      </c>
      <c r="EJ12" s="19">
        <v>5.8749490000000001E-2</v>
      </c>
      <c r="EK12" s="19">
        <v>5.8451749999999997E-2</v>
      </c>
      <c r="EL12" s="19">
        <v>5.8165790000000002E-2</v>
      </c>
      <c r="EM12" s="19">
        <v>5.7886979999999998E-2</v>
      </c>
      <c r="EN12" s="15">
        <v>5.7613900000000003E-2</v>
      </c>
      <c r="EO12" s="19">
        <v>5.7343030000000003E-2</v>
      </c>
      <c r="EP12" s="19">
        <v>5.7070080000000002E-2</v>
      </c>
      <c r="EQ12" s="19">
        <v>5.6796510000000001E-2</v>
      </c>
      <c r="ER12" s="19">
        <v>5.651718E-2</v>
      </c>
      <c r="ES12" s="19">
        <v>5.6233890000000002E-2</v>
      </c>
      <c r="ET12" s="19">
        <v>5.5947719999999999E-2</v>
      </c>
      <c r="EU12" s="19">
        <v>5.5656839999999999E-2</v>
      </c>
      <c r="EV12" s="19">
        <v>5.5362080000000001E-2</v>
      </c>
      <c r="EW12" s="19">
        <v>5.5061430000000001E-2</v>
      </c>
      <c r="EX12" s="19">
        <v>5.4758109999999999E-2</v>
      </c>
      <c r="EY12" s="19">
        <v>5.4455290000000003E-2</v>
      </c>
      <c r="EZ12" s="19">
        <v>5.4153949999999999E-2</v>
      </c>
      <c r="FA12" s="19">
        <v>5.3858879999999998E-2</v>
      </c>
      <c r="FB12" s="19">
        <v>5.3565580000000002E-2</v>
      </c>
      <c r="FC12" s="19">
        <v>5.3274410000000001E-2</v>
      </c>
      <c r="FD12" s="19">
        <v>5.2987739999999998E-2</v>
      </c>
      <c r="FE12" s="19">
        <v>5.2702249999999999E-2</v>
      </c>
      <c r="FF12" s="19">
        <v>5.2420429999999997E-2</v>
      </c>
      <c r="FG12" s="19">
        <v>5.2138780000000003E-2</v>
      </c>
      <c r="FH12" s="15">
        <v>5.1859799999999998E-2</v>
      </c>
      <c r="FI12" s="19">
        <v>5.158252E-2</v>
      </c>
      <c r="FJ12" s="19">
        <v>5.1308449999999999E-2</v>
      </c>
      <c r="FK12" s="19">
        <v>5.1039149999999998E-2</v>
      </c>
      <c r="FL12" s="19">
        <v>5.0771209999999997E-2</v>
      </c>
      <c r="FM12" s="19">
        <v>5.050495E-2</v>
      </c>
      <c r="FN12" s="19">
        <v>5.024315E-2</v>
      </c>
      <c r="FO12" s="19">
        <v>4.9984059999999997E-2</v>
      </c>
      <c r="FP12" s="19">
        <v>4.9734750000000001E-2</v>
      </c>
      <c r="FQ12" s="19">
        <v>4.948868E-2</v>
      </c>
      <c r="FR12" s="19">
        <v>4.9246909999999998E-2</v>
      </c>
      <c r="FS12" s="19">
        <v>4.9008589999999998E-2</v>
      </c>
      <c r="FT12" s="15">
        <v>4.8773299999999999E-2</v>
      </c>
      <c r="FU12" s="19">
        <v>4.8542210000000002E-2</v>
      </c>
      <c r="FV12" s="19">
        <v>4.8312889999999997E-2</v>
      </c>
      <c r="FW12" s="19">
        <v>4.8085639999999999E-2</v>
      </c>
      <c r="FX12" s="19">
        <v>4.7861920000000002E-2</v>
      </c>
      <c r="FY12" s="19">
        <v>4.7641360000000001E-2</v>
      </c>
      <c r="FZ12" s="19">
        <v>4.7424189999999998E-2</v>
      </c>
      <c r="GA12" s="19">
        <v>4.7209889999999997E-2</v>
      </c>
      <c r="GB12" s="19">
        <v>4.6999119999999998E-2</v>
      </c>
      <c r="GC12" s="15">
        <v>4.6791800000000001E-2</v>
      </c>
      <c r="GD12" s="19">
        <v>4.6588150000000002E-2</v>
      </c>
      <c r="GE12" s="19">
        <v>4.6387959999999999E-2</v>
      </c>
      <c r="GF12" s="19">
        <v>4.6183479999999999E-2</v>
      </c>
      <c r="GG12" s="15">
        <v>4.5981599999999997E-2</v>
      </c>
      <c r="GH12" s="19">
        <v>4.578219E-2</v>
      </c>
      <c r="GI12" s="19">
        <v>4.5585059999999997E-2</v>
      </c>
      <c r="GJ12" s="15">
        <v>4.5390100000000003E-2</v>
      </c>
      <c r="GK12" s="19">
        <v>4.5197229999999998E-2</v>
      </c>
      <c r="GL12" s="19">
        <v>4.5006379999999999E-2</v>
      </c>
      <c r="GM12" s="19">
        <v>4.4817570000000001E-2</v>
      </c>
      <c r="GN12" s="19">
        <v>4.4630839999999998E-2</v>
      </c>
      <c r="GO12" s="19">
        <v>4.4446069999999997E-2</v>
      </c>
      <c r="GP12" s="19">
        <v>4.4263139999999999E-2</v>
      </c>
      <c r="GQ12" s="19">
        <v>4.4081870000000002E-2</v>
      </c>
      <c r="GR12" s="19">
        <v>4.3902160000000003E-2</v>
      </c>
      <c r="GS12" s="19">
        <v>4.3723869999999998E-2</v>
      </c>
      <c r="GT12" s="19">
        <v>4.3546939999999999E-2</v>
      </c>
      <c r="GU12" s="19">
        <v>4.3371270000000003E-2</v>
      </c>
      <c r="GV12" s="19">
        <v>4.3196819999999997E-2</v>
      </c>
      <c r="GW12" s="19">
        <v>4.3023550000000001E-2</v>
      </c>
      <c r="GX12" s="19">
        <v>4.2851439999999998E-2</v>
      </c>
      <c r="GY12" s="19">
        <v>4.2680339999999997E-2</v>
      </c>
      <c r="GZ12" s="15">
        <v>4.2510100000000002E-2</v>
      </c>
      <c r="HA12" s="19">
        <v>4.2340549999999998E-2</v>
      </c>
      <c r="HB12" s="19">
        <v>4.2171640000000003E-2</v>
      </c>
      <c r="HC12" s="19">
        <v>4.2003310000000002E-2</v>
      </c>
      <c r="HD12" s="19">
        <v>4.1835579999999997E-2</v>
      </c>
      <c r="HE12" s="19">
        <v>4.1668469999999999E-2</v>
      </c>
      <c r="HF12" s="19">
        <v>4.1502030000000002E-2</v>
      </c>
      <c r="HG12" s="19">
        <v>4.1336270000000001E-2</v>
      </c>
      <c r="HH12" s="19">
        <v>4.117117E-2</v>
      </c>
      <c r="HI12" s="19">
        <v>4.1006569999999999E-2</v>
      </c>
      <c r="HJ12" s="19">
        <v>4.0842349999999999E-2</v>
      </c>
      <c r="HK12" s="19">
        <v>4.0678329999999999E-2</v>
      </c>
      <c r="HL12" s="19">
        <v>4.051445E-2</v>
      </c>
      <c r="HM12" s="19">
        <v>4.0350690000000002E-2</v>
      </c>
      <c r="HN12" s="19">
        <v>4.018708E-2</v>
      </c>
      <c r="HO12" s="19">
        <v>4.0023669999999997E-2</v>
      </c>
      <c r="HP12" s="19">
        <v>3.9860569999999998E-2</v>
      </c>
      <c r="HQ12" s="19">
        <v>3.9697820000000002E-2</v>
      </c>
      <c r="HR12" s="19">
        <v>3.9535479999999998E-2</v>
      </c>
      <c r="HS12" s="19">
        <v>3.9373459999999999E-2</v>
      </c>
      <c r="HT12" s="15">
        <v>3.9211700000000002E-2</v>
      </c>
      <c r="HU12" s="19">
        <v>3.9050149999999999E-2</v>
      </c>
      <c r="HV12" s="19">
        <v>3.8888840000000001E-2</v>
      </c>
      <c r="HW12" s="19">
        <v>3.8727839999999999E-2</v>
      </c>
      <c r="HX12" s="19">
        <v>3.8567270000000001E-2</v>
      </c>
      <c r="HY12" s="19">
        <v>3.8407249999999997E-2</v>
      </c>
      <c r="HZ12" s="19">
        <v>3.8247879999999998E-2</v>
      </c>
      <c r="IA12" s="19">
        <v>3.8089240000000003E-2</v>
      </c>
      <c r="IB12" s="19">
        <v>3.7931350000000003E-2</v>
      </c>
      <c r="IC12" s="19">
        <v>3.777411E-2</v>
      </c>
      <c r="ID12" s="19">
        <v>3.7617449999999997E-2</v>
      </c>
      <c r="IE12" s="19">
        <v>3.7461309999999998E-2</v>
      </c>
      <c r="IF12" s="19">
        <v>3.7305690000000002E-2</v>
      </c>
      <c r="IG12" s="19">
        <v>3.715069E-2</v>
      </c>
      <c r="IH12" s="19">
        <v>3.699641E-2</v>
      </c>
      <c r="II12" s="19">
        <v>3.6842960000000001E-2</v>
      </c>
      <c r="IJ12" s="19">
        <v>3.6690430000000003E-2</v>
      </c>
      <c r="IK12" s="19">
        <v>3.6538889999999997E-2</v>
      </c>
      <c r="IL12" s="19">
        <v>3.6388419999999998E-2</v>
      </c>
      <c r="IM12" s="19">
        <v>3.6239010000000002E-2</v>
      </c>
      <c r="IN12" s="19">
        <v>3.6090650000000002E-2</v>
      </c>
      <c r="IO12" s="19">
        <v>3.5943360000000001E-2</v>
      </c>
      <c r="IP12" s="19">
        <v>3.5797229999999999E-2</v>
      </c>
      <c r="IQ12" s="19">
        <v>3.5652379999999997E-2</v>
      </c>
      <c r="IR12" s="19">
        <v>3.5508959999999999E-2</v>
      </c>
      <c r="IS12" s="19">
        <v>3.5367120000000002E-2</v>
      </c>
      <c r="IT12" s="19">
        <v>3.5226970000000003E-2</v>
      </c>
      <c r="IU12" s="19">
        <v>3.5088609999999999E-2</v>
      </c>
      <c r="IV12" s="19">
        <v>3.4952089999999998E-2</v>
      </c>
      <c r="IW12" s="15">
        <v>3.4817399999999998E-2</v>
      </c>
      <c r="IX12" s="19">
        <v>3.4684510000000002E-2</v>
      </c>
      <c r="IY12" s="15">
        <v>3.4553399999999998E-2</v>
      </c>
      <c r="IZ12" s="19">
        <v>3.4424110000000001E-2</v>
      </c>
      <c r="JA12" s="19">
        <v>3.4296689999999998E-2</v>
      </c>
      <c r="JB12" s="19">
        <v>3.4171180000000002E-2</v>
      </c>
      <c r="JC12" s="15">
        <v>3.4047599999999997E-2</v>
      </c>
      <c r="JD12" s="19">
        <v>3.3925950000000003E-2</v>
      </c>
      <c r="JE12" s="19">
        <v>3.380619E-2</v>
      </c>
      <c r="JF12" s="15">
        <v>3.3688299999999997E-2</v>
      </c>
      <c r="JG12" s="15">
        <v>3.3572200000000003E-2</v>
      </c>
      <c r="JH12" s="15">
        <v>3.3457800000000003E-2</v>
      </c>
      <c r="JI12" s="19">
        <v>3.3345039999999999E-2</v>
      </c>
      <c r="JJ12" s="19">
        <v>3.3233939999999997E-2</v>
      </c>
      <c r="JK12" s="19">
        <v>3.3124510000000003E-2</v>
      </c>
      <c r="JL12" s="19">
        <v>3.3016780000000003E-2</v>
      </c>
      <c r="JM12" s="19">
        <v>3.2910780000000001E-2</v>
      </c>
      <c r="JN12" s="19">
        <v>3.2806469999999997E-2</v>
      </c>
      <c r="JO12" s="19">
        <v>3.2703860000000001E-2</v>
      </c>
      <c r="JP12" s="15">
        <v>3.2602899999999997E-2</v>
      </c>
      <c r="JQ12" s="19">
        <v>3.2503520000000001E-2</v>
      </c>
      <c r="JR12" s="19">
        <v>3.2405660000000003E-2</v>
      </c>
      <c r="JS12" s="19">
        <v>3.2309249999999998E-2</v>
      </c>
      <c r="JT12" s="15">
        <v>3.2214300000000001E-2</v>
      </c>
      <c r="JU12" s="19">
        <v>3.212081E-2</v>
      </c>
      <c r="JV12" s="19">
        <v>3.2028809999999998E-2</v>
      </c>
      <c r="JW12" s="19">
        <v>3.1938319999999999E-2</v>
      </c>
      <c r="JX12" s="19">
        <v>3.1849290000000002E-2</v>
      </c>
      <c r="JY12" s="19">
        <v>3.176172E-2</v>
      </c>
      <c r="JZ12" s="19">
        <v>3.1675540000000002E-2</v>
      </c>
      <c r="KA12" s="19">
        <v>3.1590689999999998E-2</v>
      </c>
      <c r="KB12" s="19">
        <v>3.1507069999999998E-2</v>
      </c>
      <c r="KC12" s="19">
        <v>3.1424630000000002E-2</v>
      </c>
      <c r="KD12" s="19">
        <v>3.1343360000000001E-2</v>
      </c>
      <c r="KE12" s="19">
        <v>3.1263279999999997E-2</v>
      </c>
      <c r="KF12" s="15">
        <v>3.1184400000000001E-2</v>
      </c>
      <c r="KG12" s="19">
        <v>3.1106749999999999E-2</v>
      </c>
      <c r="KH12" s="19">
        <v>3.1030309999999998E-2</v>
      </c>
      <c r="KI12" s="19">
        <v>3.0955110000000001E-2</v>
      </c>
      <c r="KJ12" s="15">
        <v>3.0881100000000002E-2</v>
      </c>
      <c r="KK12" s="19">
        <v>3.0808240000000001E-2</v>
      </c>
      <c r="KL12" s="19">
        <v>3.073646E-2</v>
      </c>
      <c r="KM12" s="15">
        <v>3.0665700000000001E-2</v>
      </c>
      <c r="KN12" s="19">
        <v>3.0595939999999999E-2</v>
      </c>
      <c r="KO12" s="19">
        <v>3.0527140000000001E-2</v>
      </c>
      <c r="KP12" s="19">
        <v>3.045929E-2</v>
      </c>
      <c r="KQ12" s="19">
        <v>3.039236E-2</v>
      </c>
      <c r="KR12" s="15">
        <v>3.03263E-2</v>
      </c>
      <c r="KS12" s="19">
        <v>3.0261039999999999E-2</v>
      </c>
      <c r="KT12" s="19">
        <v>3.0196489999999999E-2</v>
      </c>
      <c r="KU12" s="19">
        <v>3.0132559999999999E-2</v>
      </c>
      <c r="KV12" s="15">
        <v>3.0069100000000001E-2</v>
      </c>
      <c r="KW12" s="15">
        <v>3.0006000000000001E-2</v>
      </c>
      <c r="KX12" s="19">
        <v>2.994318E-2</v>
      </c>
      <c r="KY12" s="19">
        <v>2.9880569999999999E-2</v>
      </c>
      <c r="KZ12" s="19">
        <v>2.9818130000000002E-2</v>
      </c>
      <c r="LA12" s="19">
        <v>2.975583E-2</v>
      </c>
      <c r="LB12" s="19">
        <v>2.9693629999999999E-2</v>
      </c>
      <c r="LC12" s="19">
        <v>2.963149E-2</v>
      </c>
      <c r="LD12" s="19">
        <v>2.9569370000000001E-2</v>
      </c>
      <c r="LE12" s="19">
        <v>2.9507220000000001E-2</v>
      </c>
      <c r="LF12" s="19">
        <v>2.9444939999999999E-2</v>
      </c>
      <c r="LG12" s="19">
        <v>2.9382470000000001E-2</v>
      </c>
      <c r="LH12" s="19">
        <v>2.9319769999999998E-2</v>
      </c>
      <c r="LI12" s="19">
        <v>2.9256790000000001E-2</v>
      </c>
      <c r="LJ12" s="19">
        <v>2.9193489999999999E-2</v>
      </c>
      <c r="LK12" s="19">
        <v>2.9129849999999999E-2</v>
      </c>
      <c r="LL12" s="15">
        <v>2.9065799999999999E-2</v>
      </c>
      <c r="LM12" s="19">
        <v>2.9001329999999999E-2</v>
      </c>
      <c r="LN12" s="19">
        <v>2.8936369999999999E-2</v>
      </c>
      <c r="LO12" s="19">
        <v>2.8870860000000002E-2</v>
      </c>
      <c r="LP12" s="19">
        <v>2.8804719999999999E-2</v>
      </c>
      <c r="LQ12" s="19">
        <v>2.873792E-2</v>
      </c>
      <c r="LR12" s="19">
        <v>2.867047E-2</v>
      </c>
      <c r="LS12" s="19">
        <v>2.860236E-2</v>
      </c>
      <c r="LT12" s="19">
        <v>2.8533630000000001E-2</v>
      </c>
      <c r="LU12" s="19">
        <v>2.8464329999999999E-2</v>
      </c>
      <c r="LV12" s="19">
        <v>2.8394470000000002E-2</v>
      </c>
      <c r="LW12" s="15">
        <v>2.8324100000000001E-2</v>
      </c>
      <c r="LX12" s="19">
        <v>2.8253230000000001E-2</v>
      </c>
      <c r="LY12" s="19">
        <v>2.8181879999999999E-2</v>
      </c>
      <c r="LZ12" s="19">
        <v>2.8110030000000001E-2</v>
      </c>
      <c r="MA12" s="19">
        <v>2.8037679999999999E-2</v>
      </c>
      <c r="MB12" s="19">
        <v>2.7964880000000001E-2</v>
      </c>
      <c r="MC12" s="19">
        <v>2.789165E-2</v>
      </c>
      <c r="MD12" s="19">
        <v>2.7818039999999999E-2</v>
      </c>
      <c r="ME12" s="15">
        <v>2.7744100000000001E-2</v>
      </c>
      <c r="MF12" s="19">
        <v>2.7669860000000001E-2</v>
      </c>
      <c r="MG12" s="19">
        <v>2.7595359999999999E-2</v>
      </c>
      <c r="MH12" s="19">
        <v>2.7520590000000001E-2</v>
      </c>
      <c r="MI12" s="19">
        <v>2.7445540000000001E-2</v>
      </c>
      <c r="MJ12" s="19">
        <v>2.7370189999999999E-2</v>
      </c>
      <c r="MK12" s="19">
        <v>2.7294530000000001E-2</v>
      </c>
      <c r="ML12" s="19">
        <v>2.7218570000000001E-2</v>
      </c>
      <c r="MM12" s="19">
        <v>2.7142349999999999E-2</v>
      </c>
      <c r="MN12" s="19">
        <v>2.7065929999999998E-2</v>
      </c>
      <c r="MO12" s="19">
        <v>2.6989369999999999E-2</v>
      </c>
      <c r="MP12" s="19">
        <v>2.6912729999999999E-2</v>
      </c>
      <c r="MQ12" s="19">
        <v>2.6836079999999998E-2</v>
      </c>
      <c r="MR12" s="19">
        <v>2.6759459999999999E-2</v>
      </c>
      <c r="MS12" s="19">
        <v>2.6682919999999999E-2</v>
      </c>
      <c r="MT12" s="19">
        <v>2.660647E-2</v>
      </c>
      <c r="MU12" s="19">
        <v>2.6530129999999999E-2</v>
      </c>
      <c r="MV12" s="19">
        <v>2.6453939999999999E-2</v>
      </c>
      <c r="MW12" s="19">
        <v>2.6377959999999999E-2</v>
      </c>
      <c r="MX12" s="19">
        <v>2.6302220000000001E-2</v>
      </c>
      <c r="MY12" s="19">
        <v>2.6226780000000002E-2</v>
      </c>
      <c r="MZ12" s="19">
        <v>2.6151669999999998E-2</v>
      </c>
      <c r="NA12" s="19">
        <v>2.607694E-2</v>
      </c>
      <c r="NB12" s="19">
        <v>2.6002589999999999E-2</v>
      </c>
      <c r="NC12" s="19">
        <v>2.5928659999999999E-2</v>
      </c>
      <c r="ND12" s="19">
        <v>2.585515E-2</v>
      </c>
      <c r="NE12" s="19">
        <v>2.5782059999999999E-2</v>
      </c>
      <c r="NF12" s="19">
        <v>2.570942E-2</v>
      </c>
      <c r="NG12" s="19">
        <v>2.563725E-2</v>
      </c>
      <c r="NH12" s="19">
        <v>2.5565580000000001E-2</v>
      </c>
      <c r="NI12" s="19">
        <v>2.5494429999999998E-2</v>
      </c>
      <c r="NJ12" s="19">
        <v>2.5423810000000002E-2</v>
      </c>
      <c r="NK12" s="19">
        <v>2.5353750000000001E-2</v>
      </c>
      <c r="NL12" s="19">
        <v>2.528422E-2</v>
      </c>
      <c r="NM12" s="19">
        <v>2.521524E-2</v>
      </c>
      <c r="NN12" s="19">
        <v>2.5146789999999999E-2</v>
      </c>
      <c r="NO12" s="19">
        <v>2.507883E-2</v>
      </c>
      <c r="NP12" s="19">
        <v>2.501136E-2</v>
      </c>
      <c r="NQ12" s="19">
        <v>2.494437E-2</v>
      </c>
      <c r="NR12" s="19">
        <v>2.487783E-2</v>
      </c>
      <c r="NS12" s="19">
        <v>2.4811739999999999E-2</v>
      </c>
      <c r="NT12" s="19">
        <v>2.474608E-2</v>
      </c>
      <c r="NU12" s="15">
        <v>2.4680799999999999E-2</v>
      </c>
      <c r="NV12" s="19">
        <v>2.461586E-2</v>
      </c>
      <c r="NW12" s="19">
        <v>2.455123E-2</v>
      </c>
      <c r="NX12" s="19">
        <v>2.4486850000000001E-2</v>
      </c>
      <c r="NY12" s="19">
        <v>2.4422659999999999E-2</v>
      </c>
      <c r="NZ12" s="19">
        <v>2.4358629999999999E-2</v>
      </c>
      <c r="OA12" s="19">
        <v>2.4294710000000001E-2</v>
      </c>
      <c r="OB12" s="19">
        <v>2.4230850000000002E-2</v>
      </c>
      <c r="OC12" s="19">
        <v>2.4167049999999999E-2</v>
      </c>
      <c r="OD12" s="19">
        <v>2.410325E-2</v>
      </c>
      <c r="OE12" s="19">
        <v>2.4039419999999999E-2</v>
      </c>
      <c r="OF12" s="19">
        <v>2.3975529999999998E-2</v>
      </c>
      <c r="OG12" s="19">
        <v>2.3911539999999998E-2</v>
      </c>
      <c r="OH12" s="19">
        <v>2.3847420000000001E-2</v>
      </c>
      <c r="OI12" s="19">
        <v>2.3783140000000001E-2</v>
      </c>
      <c r="OJ12" s="19">
        <v>2.3718679999999999E-2</v>
      </c>
      <c r="OK12" s="19">
        <v>2.3654020000000001E-2</v>
      </c>
      <c r="OL12" s="19">
        <v>2.358915E-2</v>
      </c>
      <c r="OM12" s="19">
        <v>2.3524059999999999E-2</v>
      </c>
      <c r="ON12" s="19">
        <v>2.3458739999999999E-2</v>
      </c>
      <c r="OO12" s="15">
        <v>2.3393199999999999E-2</v>
      </c>
      <c r="OP12" s="15">
        <v>2.3327400000000002E-2</v>
      </c>
      <c r="OQ12" s="19">
        <v>1.522711E-2</v>
      </c>
    </row>
    <row r="13" spans="1:407" x14ac:dyDescent="0.25">
      <c r="A13" t="str">
        <f t="shared" si="0"/>
        <v>FixedWing-FINE-6-14-Any</v>
      </c>
      <c r="B13" t="s">
        <v>195</v>
      </c>
      <c r="C13" s="17" t="s">
        <v>41</v>
      </c>
      <c r="D13" s="18">
        <v>6</v>
      </c>
      <c r="E13" s="17">
        <v>14</v>
      </c>
      <c r="F13" s="82" t="s">
        <v>187</v>
      </c>
      <c r="G13" s="15">
        <v>0.83671799999999996</v>
      </c>
      <c r="H13" s="15">
        <v>0.73987270000000005</v>
      </c>
      <c r="I13" s="15">
        <v>0.65479810000000005</v>
      </c>
      <c r="J13" s="15">
        <v>0.58897600000000006</v>
      </c>
      <c r="K13" s="15">
        <v>0.53630509999999998</v>
      </c>
      <c r="L13" s="15">
        <v>0.4941334</v>
      </c>
      <c r="M13" s="15">
        <v>0.458513</v>
      </c>
      <c r="N13" s="15">
        <v>0.42752889999999999</v>
      </c>
      <c r="O13" s="15">
        <v>0.39876899999999998</v>
      </c>
      <c r="P13" s="15">
        <v>0.37161060000000001</v>
      </c>
      <c r="Q13" s="15">
        <v>0.34981020000000002</v>
      </c>
      <c r="R13" s="15">
        <v>0.33427689999999999</v>
      </c>
      <c r="S13" s="15">
        <v>0.319747</v>
      </c>
      <c r="T13" s="15">
        <v>0.30745739999999999</v>
      </c>
      <c r="U13" s="15">
        <v>0.29929329999999998</v>
      </c>
      <c r="V13" s="15">
        <v>0.29300999999999999</v>
      </c>
      <c r="W13" s="15">
        <v>0.28518520000000003</v>
      </c>
      <c r="X13" s="15">
        <v>0.27553909999999998</v>
      </c>
      <c r="Y13" s="15">
        <v>0.26507180000000002</v>
      </c>
      <c r="Z13" s="15">
        <v>0.25492979999999998</v>
      </c>
      <c r="AA13" s="15">
        <v>0.24688189999999999</v>
      </c>
      <c r="AB13" s="15">
        <v>0.2404464</v>
      </c>
      <c r="AC13" s="15">
        <v>0.23381859999999999</v>
      </c>
      <c r="AD13" s="15">
        <v>0.2273771</v>
      </c>
      <c r="AE13" s="15">
        <v>0.2220607</v>
      </c>
      <c r="AF13" s="15">
        <v>0.21742439999999999</v>
      </c>
      <c r="AG13" s="15">
        <v>0.2125589</v>
      </c>
      <c r="AH13" s="15">
        <v>0.20739189999999999</v>
      </c>
      <c r="AI13" s="15">
        <v>0.20243939999999999</v>
      </c>
      <c r="AJ13" s="15">
        <v>0.19775529999999999</v>
      </c>
      <c r="AK13" s="15">
        <v>0.19309509999999999</v>
      </c>
      <c r="AL13" s="15">
        <v>0.1882847</v>
      </c>
      <c r="AM13" s="15">
        <v>0.18339440000000001</v>
      </c>
      <c r="AN13" s="15">
        <v>0.17887600000000001</v>
      </c>
      <c r="AO13" s="15">
        <v>0.17526220000000001</v>
      </c>
      <c r="AP13" s="15">
        <v>0.17236219999999999</v>
      </c>
      <c r="AQ13" s="15">
        <v>0.1693974</v>
      </c>
      <c r="AR13" s="15">
        <v>0.1660565</v>
      </c>
      <c r="AS13" s="15">
        <v>0.1626832</v>
      </c>
      <c r="AT13" s="15">
        <v>0.159555</v>
      </c>
      <c r="AU13" s="15">
        <v>0.15644920000000001</v>
      </c>
      <c r="AV13" s="15">
        <v>0.1530928</v>
      </c>
      <c r="AW13" s="15">
        <v>0.1496323</v>
      </c>
      <c r="AX13" s="15">
        <v>0.1464828</v>
      </c>
      <c r="AY13" s="15">
        <v>0.14391139999999999</v>
      </c>
      <c r="AZ13" s="15">
        <v>0.14164399999999999</v>
      </c>
      <c r="BA13" s="15">
        <v>0.13918839999999999</v>
      </c>
      <c r="BB13" s="15">
        <v>0.13647090000000001</v>
      </c>
      <c r="BC13" s="15">
        <v>0.13384299999999999</v>
      </c>
      <c r="BD13" s="15">
        <v>0.131603</v>
      </c>
      <c r="BE13" s="15">
        <v>0.12969890000000001</v>
      </c>
      <c r="BF13" s="15">
        <v>0.1278358</v>
      </c>
      <c r="BG13" s="15">
        <v>0.12578500000000001</v>
      </c>
      <c r="BH13" s="15">
        <v>0.1235504</v>
      </c>
      <c r="BI13" s="15">
        <v>0.1213168</v>
      </c>
      <c r="BJ13" s="15">
        <v>0.11923159999999999</v>
      </c>
      <c r="BK13" s="15">
        <v>0.11733780000000001</v>
      </c>
      <c r="BL13" s="15">
        <v>0.11563229999999999</v>
      </c>
      <c r="BM13" s="15">
        <v>0.1141258</v>
      </c>
      <c r="BN13" s="15">
        <v>0.1128609</v>
      </c>
      <c r="BO13" s="15">
        <v>0.111765</v>
      </c>
      <c r="BP13" s="15">
        <v>0.1106042</v>
      </c>
      <c r="BQ13" s="15">
        <v>0.1091964</v>
      </c>
      <c r="BR13" s="15">
        <v>0.1075962</v>
      </c>
      <c r="BS13" s="15">
        <v>0.10602640000000001</v>
      </c>
      <c r="BT13" s="15">
        <v>0.104644</v>
      </c>
      <c r="BU13" s="15">
        <v>0.1034511</v>
      </c>
      <c r="BV13" s="15">
        <v>0.1023709</v>
      </c>
      <c r="BW13" s="15">
        <v>0.1013032</v>
      </c>
      <c r="BX13" s="15">
        <v>0.1002005</v>
      </c>
      <c r="BY13" s="19">
        <v>9.9070409999999998E-2</v>
      </c>
      <c r="BZ13" s="19">
        <v>9.7957459999999996E-2</v>
      </c>
      <c r="CA13" s="19">
        <v>9.6906519999999996E-2</v>
      </c>
      <c r="CB13" s="19">
        <v>9.5929819999999999E-2</v>
      </c>
      <c r="CC13" s="19">
        <v>9.502766E-2</v>
      </c>
      <c r="CD13" s="19">
        <v>9.418203E-2</v>
      </c>
      <c r="CE13" s="19">
        <v>9.3343350000000005E-2</v>
      </c>
      <c r="CF13" s="19">
        <v>9.2478630000000006E-2</v>
      </c>
      <c r="CG13" s="19">
        <v>9.1587370000000001E-2</v>
      </c>
      <c r="CH13" s="19">
        <v>9.0713080000000001E-2</v>
      </c>
      <c r="CI13" s="19">
        <v>8.9887049999999996E-2</v>
      </c>
      <c r="CJ13" s="15">
        <v>8.9126499999999997E-2</v>
      </c>
      <c r="CK13" s="19">
        <v>8.8435169999999994E-2</v>
      </c>
      <c r="CL13" s="19">
        <v>8.7799660000000002E-2</v>
      </c>
      <c r="CM13" s="19">
        <v>8.7204589999999998E-2</v>
      </c>
      <c r="CN13" s="19">
        <v>8.6629929999999994E-2</v>
      </c>
      <c r="CO13" s="19">
        <v>8.6051230000000006E-2</v>
      </c>
      <c r="CP13" s="19">
        <v>8.5450650000000003E-2</v>
      </c>
      <c r="CQ13" s="19">
        <v>8.4819430000000001E-2</v>
      </c>
      <c r="CR13" s="19">
        <v>8.4169069999999999E-2</v>
      </c>
      <c r="CS13" s="19">
        <v>8.3513560000000001E-2</v>
      </c>
      <c r="CT13" s="19">
        <v>8.2870089999999993E-2</v>
      </c>
      <c r="CU13" s="19">
        <v>8.2246040000000006E-2</v>
      </c>
      <c r="CV13" s="19">
        <v>8.1640939999999995E-2</v>
      </c>
      <c r="CW13" s="19">
        <v>8.1045770000000003E-2</v>
      </c>
      <c r="CX13" s="19">
        <v>8.0449329999999999E-2</v>
      </c>
      <c r="CY13" s="19">
        <v>7.9842990000000003E-2</v>
      </c>
      <c r="CZ13" s="19">
        <v>7.9226640000000001E-2</v>
      </c>
      <c r="DA13" s="15">
        <v>7.8600699999999996E-2</v>
      </c>
      <c r="DB13" s="19">
        <v>7.7972760000000002E-2</v>
      </c>
      <c r="DC13" s="19">
        <v>7.7344270000000007E-2</v>
      </c>
      <c r="DD13" s="19">
        <v>7.6726970000000005E-2</v>
      </c>
      <c r="DE13" s="19">
        <v>7.6131649999999995E-2</v>
      </c>
      <c r="DF13" s="19">
        <v>7.5568040000000003E-2</v>
      </c>
      <c r="DG13" s="19">
        <v>7.5039069999999999E-2</v>
      </c>
      <c r="DH13" s="19">
        <v>7.453804E-2</v>
      </c>
      <c r="DI13" s="19">
        <v>7.4052320000000005E-2</v>
      </c>
      <c r="DJ13" s="19">
        <v>7.3568149999999999E-2</v>
      </c>
      <c r="DK13" s="19">
        <v>7.3077210000000004E-2</v>
      </c>
      <c r="DL13" s="19">
        <v>7.2581329999999999E-2</v>
      </c>
      <c r="DM13" s="19">
        <v>7.2080119999999998E-2</v>
      </c>
      <c r="DN13" s="19">
        <v>7.1583289999999994E-2</v>
      </c>
      <c r="DO13" s="19">
        <v>7.1094409999999997E-2</v>
      </c>
      <c r="DP13" s="19">
        <v>7.0615810000000001E-2</v>
      </c>
      <c r="DQ13" s="19">
        <v>7.0146239999999999E-2</v>
      </c>
      <c r="DR13" s="15">
        <v>6.9681000000000007E-2</v>
      </c>
      <c r="DS13" s="19">
        <v>6.9216360000000005E-2</v>
      </c>
      <c r="DT13" s="19">
        <v>6.8747310000000006E-2</v>
      </c>
      <c r="DU13" s="15">
        <v>6.8274600000000005E-2</v>
      </c>
      <c r="DV13" s="19">
        <v>6.780427E-2</v>
      </c>
      <c r="DW13" s="19">
        <v>6.7338490000000001E-2</v>
      </c>
      <c r="DX13" s="19">
        <v>6.6882830000000004E-2</v>
      </c>
      <c r="DY13" s="19">
        <v>6.6435460000000002E-2</v>
      </c>
      <c r="DZ13" s="19">
        <v>6.5992209999999996E-2</v>
      </c>
      <c r="EA13" s="15">
        <v>6.5549700000000002E-2</v>
      </c>
      <c r="EB13" s="19">
        <v>6.510523E-2</v>
      </c>
      <c r="EC13" s="19">
        <v>6.4662720000000007E-2</v>
      </c>
      <c r="ED13" s="15">
        <v>6.4225900000000002E-2</v>
      </c>
      <c r="EE13" s="19">
        <v>6.3801070000000001E-2</v>
      </c>
      <c r="EF13" s="19">
        <v>6.3395530000000005E-2</v>
      </c>
      <c r="EG13" s="19">
        <v>6.3009860000000001E-2</v>
      </c>
      <c r="EH13" s="19">
        <v>6.2645720000000002E-2</v>
      </c>
      <c r="EI13" s="19">
        <v>6.229668E-2</v>
      </c>
      <c r="EJ13" s="19">
        <v>6.195469E-2</v>
      </c>
      <c r="EK13" s="19">
        <v>6.1614960000000003E-2</v>
      </c>
      <c r="EL13" s="15">
        <v>6.1273899999999999E-2</v>
      </c>
      <c r="EM13" s="19">
        <v>6.0933090000000002E-2</v>
      </c>
      <c r="EN13" s="19">
        <v>6.0593519999999998E-2</v>
      </c>
      <c r="EO13" s="19">
        <v>6.025701E-2</v>
      </c>
      <c r="EP13" s="19">
        <v>5.9927319999999999E-2</v>
      </c>
      <c r="EQ13" s="19">
        <v>5.9604049999999999E-2</v>
      </c>
      <c r="ER13" s="19">
        <v>5.928837E-2</v>
      </c>
      <c r="ES13" s="19">
        <v>5.8978160000000002E-2</v>
      </c>
      <c r="ET13" s="19">
        <v>5.8671849999999998E-2</v>
      </c>
      <c r="EU13" s="19">
        <v>5.8368040000000003E-2</v>
      </c>
      <c r="EV13" s="19">
        <v>5.8066029999999998E-2</v>
      </c>
      <c r="EW13" s="19">
        <v>5.7768489999999999E-2</v>
      </c>
      <c r="EX13" s="19">
        <v>5.747534E-2</v>
      </c>
      <c r="EY13" s="19">
        <v>5.7188210000000003E-2</v>
      </c>
      <c r="EZ13" s="15">
        <v>5.69104E-2</v>
      </c>
      <c r="FA13" s="19">
        <v>5.6643619999999999E-2</v>
      </c>
      <c r="FB13" s="15">
        <v>5.63887E-2</v>
      </c>
      <c r="FC13" s="19">
        <v>5.614359E-2</v>
      </c>
      <c r="FD13" s="19">
        <v>5.5905280000000002E-2</v>
      </c>
      <c r="FE13" s="19">
        <v>5.5668530000000001E-2</v>
      </c>
      <c r="FF13" s="19">
        <v>5.5430769999999997E-2</v>
      </c>
      <c r="FG13" s="19">
        <v>5.519247E-2</v>
      </c>
      <c r="FH13" s="19">
        <v>5.4952260000000003E-2</v>
      </c>
      <c r="FI13" s="19">
        <v>5.4713049999999999E-2</v>
      </c>
      <c r="FJ13" s="19">
        <v>5.4479109999999997E-2</v>
      </c>
      <c r="FK13" s="15">
        <v>5.4253799999999998E-2</v>
      </c>
      <c r="FL13" s="19">
        <v>5.4038580000000003E-2</v>
      </c>
      <c r="FM13" s="19">
        <v>5.3831709999999998E-2</v>
      </c>
      <c r="FN13" s="19">
        <v>5.3628189999999999E-2</v>
      </c>
      <c r="FO13" s="19">
        <v>5.3423610000000003E-2</v>
      </c>
      <c r="FP13" s="19">
        <v>5.321534E-2</v>
      </c>
      <c r="FQ13" s="19">
        <v>5.3004820000000001E-2</v>
      </c>
      <c r="FR13" s="19">
        <v>5.2792470000000001E-2</v>
      </c>
      <c r="FS13" s="19">
        <v>5.258065E-2</v>
      </c>
      <c r="FT13" s="19">
        <v>5.2373219999999998E-2</v>
      </c>
      <c r="FU13" s="19">
        <v>5.2171479999999999E-2</v>
      </c>
      <c r="FV13" s="19">
        <v>5.1976519999999998E-2</v>
      </c>
      <c r="FW13" s="19">
        <v>5.1786470000000001E-2</v>
      </c>
      <c r="FX13" s="19">
        <v>5.159938E-2</v>
      </c>
      <c r="FY13" s="19">
        <v>5.1412859999999998E-2</v>
      </c>
      <c r="FZ13" s="19">
        <v>5.1224680000000002E-2</v>
      </c>
      <c r="GA13" s="19">
        <v>5.103651E-2</v>
      </c>
      <c r="GB13" s="19">
        <v>5.0846719999999998E-2</v>
      </c>
      <c r="GC13" s="19">
        <v>5.0655470000000001E-2</v>
      </c>
      <c r="GD13" s="19">
        <v>5.0462769999999997E-2</v>
      </c>
      <c r="GE13" s="15">
        <v>5.0268199999999999E-2</v>
      </c>
      <c r="GF13" s="19">
        <v>5.0071919999999999E-2</v>
      </c>
      <c r="GG13" s="15">
        <v>4.9873300000000002E-2</v>
      </c>
      <c r="GH13" s="19">
        <v>4.9669940000000003E-2</v>
      </c>
      <c r="GI13" s="15">
        <v>4.9466200000000002E-2</v>
      </c>
      <c r="GJ13" s="19">
        <v>4.9263149999999999E-2</v>
      </c>
      <c r="GK13" s="15">
        <v>4.9063500000000003E-2</v>
      </c>
      <c r="GL13" s="19">
        <v>4.8865770000000003E-2</v>
      </c>
      <c r="GM13" s="19">
        <v>4.8669820000000003E-2</v>
      </c>
      <c r="GN13" s="19">
        <v>4.8475020000000001E-2</v>
      </c>
      <c r="GO13" s="19">
        <v>4.8280040000000003E-2</v>
      </c>
      <c r="GP13" s="19">
        <v>4.8084969999999998E-2</v>
      </c>
      <c r="GQ13" s="19">
        <v>4.7889359999999999E-2</v>
      </c>
      <c r="GR13" s="19">
        <v>4.7693489999999998E-2</v>
      </c>
      <c r="GS13" s="19">
        <v>4.7498150000000003E-2</v>
      </c>
      <c r="GT13" s="15">
        <v>4.7304499999999999E-2</v>
      </c>
      <c r="GU13" s="19">
        <v>4.7113809999999999E-2</v>
      </c>
      <c r="GV13" s="19">
        <v>4.692619E-2</v>
      </c>
      <c r="GW13" s="19">
        <v>4.6741829999999998E-2</v>
      </c>
      <c r="GX13" s="19">
        <v>4.655716E-2</v>
      </c>
      <c r="GY13" s="19">
        <v>4.6373850000000001E-2</v>
      </c>
      <c r="GZ13" s="19">
        <v>4.6191929999999999E-2</v>
      </c>
      <c r="HA13" s="19">
        <v>4.6011360000000001E-2</v>
      </c>
      <c r="HB13" s="19">
        <v>4.5832070000000003E-2</v>
      </c>
      <c r="HC13" s="19">
        <v>4.5653939999999997E-2</v>
      </c>
      <c r="HD13" s="19">
        <v>4.5476879999999997E-2</v>
      </c>
      <c r="HE13" s="19">
        <v>4.5300769999999997E-2</v>
      </c>
      <c r="HF13" s="19">
        <v>4.5125579999999998E-2</v>
      </c>
      <c r="HG13" s="19">
        <v>4.495126E-2</v>
      </c>
      <c r="HH13" s="19">
        <v>4.4777839999999999E-2</v>
      </c>
      <c r="HI13" s="19">
        <v>4.460546E-2</v>
      </c>
      <c r="HJ13" s="19">
        <v>4.4434250000000002E-2</v>
      </c>
      <c r="HK13" s="19">
        <v>4.4264280000000003E-2</v>
      </c>
      <c r="HL13" s="19">
        <v>4.4095580000000002E-2</v>
      </c>
      <c r="HM13" s="19">
        <v>4.3928090000000003E-2</v>
      </c>
      <c r="HN13" s="19">
        <v>4.3761759999999997E-2</v>
      </c>
      <c r="HO13" s="19">
        <v>4.3596410000000002E-2</v>
      </c>
      <c r="HP13" s="15">
        <v>4.3431900000000002E-2</v>
      </c>
      <c r="HQ13" s="19">
        <v>4.3268019999999997E-2</v>
      </c>
      <c r="HR13" s="19">
        <v>4.3104620000000003E-2</v>
      </c>
      <c r="HS13" s="19">
        <v>4.294162E-2</v>
      </c>
      <c r="HT13" s="19">
        <v>4.2778919999999998E-2</v>
      </c>
      <c r="HU13" s="19">
        <v>4.2616429999999997E-2</v>
      </c>
      <c r="HV13" s="19">
        <v>4.2454029999999997E-2</v>
      </c>
      <c r="HW13" s="19">
        <v>4.2291589999999997E-2</v>
      </c>
      <c r="HX13" s="19">
        <v>4.2129029999999998E-2</v>
      </c>
      <c r="HY13" s="15">
        <v>4.1966200000000002E-2</v>
      </c>
      <c r="HZ13" s="15">
        <v>4.1803E-2</v>
      </c>
      <c r="IA13" s="19">
        <v>4.1639280000000001E-2</v>
      </c>
      <c r="IB13" s="19">
        <v>4.1474990000000003E-2</v>
      </c>
      <c r="IC13" s="19">
        <v>4.1310119999999999E-2</v>
      </c>
      <c r="ID13" s="15">
        <v>4.1144699999999999E-2</v>
      </c>
      <c r="IE13" s="19">
        <v>4.0978760000000003E-2</v>
      </c>
      <c r="IF13" s="19">
        <v>4.0812330000000001E-2</v>
      </c>
      <c r="IG13" s="19">
        <v>4.0645470000000003E-2</v>
      </c>
      <c r="IH13" s="19">
        <v>4.047829E-2</v>
      </c>
      <c r="II13" s="19">
        <v>4.0310859999999997E-2</v>
      </c>
      <c r="IJ13" s="19">
        <v>4.0143280000000003E-2</v>
      </c>
      <c r="IK13" s="19">
        <v>3.9975620000000003E-2</v>
      </c>
      <c r="IL13" s="19">
        <v>3.9807990000000001E-2</v>
      </c>
      <c r="IM13" s="19">
        <v>3.964049E-2</v>
      </c>
      <c r="IN13" s="19">
        <v>3.9473179999999997E-2</v>
      </c>
      <c r="IO13" s="19">
        <v>3.9306109999999998E-2</v>
      </c>
      <c r="IP13" s="19">
        <v>3.9139260000000002E-2</v>
      </c>
      <c r="IQ13" s="19">
        <v>3.8972619999999999E-2</v>
      </c>
      <c r="IR13" s="19">
        <v>3.8806229999999997E-2</v>
      </c>
      <c r="IS13" s="19">
        <v>3.864008E-2</v>
      </c>
      <c r="IT13" s="19">
        <v>3.8474210000000002E-2</v>
      </c>
      <c r="IU13" s="19">
        <v>3.8308639999999998E-2</v>
      </c>
      <c r="IV13" s="19">
        <v>3.8143440000000001E-2</v>
      </c>
      <c r="IW13" s="19">
        <v>3.7978739999999997E-2</v>
      </c>
      <c r="IX13" s="19">
        <v>3.7814609999999999E-2</v>
      </c>
      <c r="IY13" s="19">
        <v>3.7651150000000001E-2</v>
      </c>
      <c r="IZ13" s="19">
        <v>3.7488390000000003E-2</v>
      </c>
      <c r="JA13" s="15">
        <v>3.7326400000000003E-2</v>
      </c>
      <c r="JB13" s="19">
        <v>3.7165259999999999E-2</v>
      </c>
      <c r="JC13" s="15">
        <v>3.7005000000000003E-2</v>
      </c>
      <c r="JD13" s="19">
        <v>3.684569E-2</v>
      </c>
      <c r="JE13" s="19">
        <v>3.6687339999999999E-2</v>
      </c>
      <c r="JF13" s="19">
        <v>3.6530029999999998E-2</v>
      </c>
      <c r="JG13" s="19">
        <v>3.6373849999999999E-2</v>
      </c>
      <c r="JH13" s="19">
        <v>3.6218849999999997E-2</v>
      </c>
      <c r="JI13" s="19">
        <v>3.6065090000000001E-2</v>
      </c>
      <c r="JJ13" s="19">
        <v>3.5912569999999998E-2</v>
      </c>
      <c r="JK13" s="19">
        <v>3.5761290000000001E-2</v>
      </c>
      <c r="JL13" s="19">
        <v>3.5611219999999999E-2</v>
      </c>
      <c r="JM13" s="19">
        <v>3.546229E-2</v>
      </c>
      <c r="JN13" s="19">
        <v>3.5314449999999997E-2</v>
      </c>
      <c r="JO13" s="19">
        <v>3.516756E-2</v>
      </c>
      <c r="JP13" s="19">
        <v>3.5021549999999999E-2</v>
      </c>
      <c r="JQ13" s="19">
        <v>3.4876379999999998E-2</v>
      </c>
      <c r="JR13" s="15">
        <v>3.4731999999999999E-2</v>
      </c>
      <c r="JS13" s="19">
        <v>3.4588389999999997E-2</v>
      </c>
      <c r="JT13" s="19">
        <v>3.4445490000000002E-2</v>
      </c>
      <c r="JU13" s="19">
        <v>3.4303309999999997E-2</v>
      </c>
      <c r="JV13" s="19">
        <v>3.4161850000000001E-2</v>
      </c>
      <c r="JW13" s="19">
        <v>3.4021080000000002E-2</v>
      </c>
      <c r="JX13" s="19">
        <v>3.3881019999999998E-2</v>
      </c>
      <c r="JY13" s="19">
        <v>3.3741609999999998E-2</v>
      </c>
      <c r="JZ13" s="19">
        <v>3.3602840000000002E-2</v>
      </c>
      <c r="KA13" s="15">
        <v>3.34647E-2</v>
      </c>
      <c r="KB13" s="19">
        <v>3.3327179999999998E-2</v>
      </c>
      <c r="KC13" s="19">
        <v>3.3190230000000001E-2</v>
      </c>
      <c r="KD13" s="19">
        <v>3.305379E-2</v>
      </c>
      <c r="KE13" s="19">
        <v>3.2917809999999999E-2</v>
      </c>
      <c r="KF13" s="19">
        <v>3.2782249999999999E-2</v>
      </c>
      <c r="KG13" s="19">
        <v>3.2647040000000002E-2</v>
      </c>
      <c r="KH13" s="19">
        <v>3.2512109999999997E-2</v>
      </c>
      <c r="KI13" s="15">
        <v>3.2377400000000001E-2</v>
      </c>
      <c r="KJ13" s="19">
        <v>3.2242840000000002E-2</v>
      </c>
      <c r="KK13" s="19">
        <v>3.210843E-2</v>
      </c>
      <c r="KL13" s="19">
        <v>3.1974130000000003E-2</v>
      </c>
      <c r="KM13" s="19">
        <v>3.1839909999999999E-2</v>
      </c>
      <c r="KN13" s="19">
        <v>3.1705749999999998E-2</v>
      </c>
      <c r="KO13" s="19">
        <v>3.1571620000000002E-2</v>
      </c>
      <c r="KP13" s="19">
        <v>3.143754E-2</v>
      </c>
      <c r="KQ13" s="15">
        <v>3.1303499999999998E-2</v>
      </c>
      <c r="KR13" s="19">
        <v>3.1169539999999999E-2</v>
      </c>
      <c r="KS13" s="15">
        <v>3.1035699999999999E-2</v>
      </c>
      <c r="KT13" s="19">
        <v>3.090203E-2</v>
      </c>
      <c r="KU13" s="19">
        <v>3.076864E-2</v>
      </c>
      <c r="KV13" s="19">
        <v>3.0635610000000001E-2</v>
      </c>
      <c r="KW13" s="19">
        <v>3.050303E-2</v>
      </c>
      <c r="KX13" s="19">
        <v>3.0370959999999999E-2</v>
      </c>
      <c r="KY13" s="19">
        <v>3.0239450000000001E-2</v>
      </c>
      <c r="KZ13" s="19">
        <v>3.0108559999999999E-2</v>
      </c>
      <c r="LA13" s="19">
        <v>2.9978339999999999E-2</v>
      </c>
      <c r="LB13" s="19">
        <v>2.984883E-2</v>
      </c>
      <c r="LC13" s="19">
        <v>2.9720070000000001E-2</v>
      </c>
      <c r="LD13" s="19">
        <v>2.9592090000000001E-2</v>
      </c>
      <c r="LE13" s="19">
        <v>2.946495E-2</v>
      </c>
      <c r="LF13" s="19">
        <v>2.933871E-2</v>
      </c>
      <c r="LG13" s="19">
        <v>2.9213409999999999E-2</v>
      </c>
      <c r="LH13" s="19">
        <v>2.9089090000000001E-2</v>
      </c>
      <c r="LI13" s="19">
        <v>2.8965769999999998E-2</v>
      </c>
      <c r="LJ13" s="15">
        <v>2.8843500000000001E-2</v>
      </c>
      <c r="LK13" s="19">
        <v>2.8722319999999999E-2</v>
      </c>
      <c r="LL13" s="19">
        <v>2.8602269999999999E-2</v>
      </c>
      <c r="LM13" s="19">
        <v>2.8483390000000001E-2</v>
      </c>
      <c r="LN13" s="19">
        <v>2.8365729999999999E-2</v>
      </c>
      <c r="LO13" s="19">
        <v>2.8249340000000001E-2</v>
      </c>
      <c r="LP13" s="19">
        <v>2.8134260000000001E-2</v>
      </c>
      <c r="LQ13" s="19">
        <v>2.8020509999999998E-2</v>
      </c>
      <c r="LR13" s="19">
        <v>2.7908120000000002E-2</v>
      </c>
      <c r="LS13" s="19">
        <v>2.7797079999999998E-2</v>
      </c>
      <c r="LT13" s="19">
        <v>2.7687409999999999E-2</v>
      </c>
      <c r="LU13" s="15">
        <v>2.7579099999999999E-2</v>
      </c>
      <c r="LV13" s="19">
        <v>2.7472150000000001E-2</v>
      </c>
      <c r="LW13" s="19">
        <v>2.7366519999999998E-2</v>
      </c>
      <c r="LX13" s="19">
        <v>2.7262189999999999E-2</v>
      </c>
      <c r="LY13" s="19">
        <v>2.7159119999999998E-2</v>
      </c>
      <c r="LZ13" s="19">
        <v>2.705728E-2</v>
      </c>
      <c r="MA13" s="15">
        <v>2.6956600000000001E-2</v>
      </c>
      <c r="MB13" s="19">
        <v>2.6857010000000001E-2</v>
      </c>
      <c r="MC13" s="19">
        <v>2.6758440000000001E-2</v>
      </c>
      <c r="MD13" s="19">
        <v>2.666083E-2</v>
      </c>
      <c r="ME13" s="19">
        <v>2.6564109999999998E-2</v>
      </c>
      <c r="MF13" s="19">
        <v>2.6468240000000001E-2</v>
      </c>
      <c r="MG13" s="19">
        <v>2.637316E-2</v>
      </c>
      <c r="MH13" s="19">
        <v>2.627883E-2</v>
      </c>
      <c r="MI13" s="19">
        <v>2.6185219999999999E-2</v>
      </c>
      <c r="MJ13" s="19">
        <v>2.6092290000000001E-2</v>
      </c>
      <c r="MK13" s="19">
        <v>2.600001E-2</v>
      </c>
      <c r="ML13" s="19">
        <v>2.590833E-2</v>
      </c>
      <c r="MM13" s="19">
        <v>2.581723E-2</v>
      </c>
      <c r="MN13" s="19">
        <v>2.5726679999999998E-2</v>
      </c>
      <c r="MO13" s="19">
        <v>2.5636659999999999E-2</v>
      </c>
      <c r="MP13" s="19">
        <v>2.5547179999999999E-2</v>
      </c>
      <c r="MQ13" s="19">
        <v>2.545822E-2</v>
      </c>
      <c r="MR13" s="19">
        <v>2.5369780000000001E-2</v>
      </c>
      <c r="MS13" s="19">
        <v>2.5281870000000001E-2</v>
      </c>
      <c r="MT13" s="19">
        <v>2.5194479999999998E-2</v>
      </c>
      <c r="MU13" s="15">
        <v>2.5107600000000001E-2</v>
      </c>
      <c r="MV13" s="19">
        <v>2.5021189999999999E-2</v>
      </c>
      <c r="MW13" s="19">
        <v>2.4935229999999999E-2</v>
      </c>
      <c r="MX13" s="19">
        <v>2.4849710000000001E-2</v>
      </c>
      <c r="MY13" s="15">
        <v>2.4764600000000001E-2</v>
      </c>
      <c r="MZ13" s="19">
        <v>2.4679880000000001E-2</v>
      </c>
      <c r="NA13" s="19">
        <v>2.4595550000000001E-2</v>
      </c>
      <c r="NB13" s="19">
        <v>2.451157E-2</v>
      </c>
      <c r="NC13" s="19">
        <v>2.442797E-2</v>
      </c>
      <c r="ND13" s="19">
        <v>2.4344709999999999E-2</v>
      </c>
      <c r="NE13" s="15">
        <v>2.42618E-2</v>
      </c>
      <c r="NF13" s="19">
        <v>2.4179229999999999E-2</v>
      </c>
      <c r="NG13" s="19">
        <v>2.4096989999999999E-2</v>
      </c>
      <c r="NH13" s="19">
        <v>2.4015069999999999E-2</v>
      </c>
      <c r="NI13" s="19">
        <v>2.3933469999999998E-2</v>
      </c>
      <c r="NJ13" s="19">
        <v>2.3852180000000001E-2</v>
      </c>
      <c r="NK13" s="19">
        <v>2.3771179999999999E-2</v>
      </c>
      <c r="NL13" s="19">
        <v>2.3690449999999998E-2</v>
      </c>
      <c r="NM13" s="19">
        <v>2.3609970000000001E-2</v>
      </c>
      <c r="NN13" s="19">
        <v>2.3529709999999999E-2</v>
      </c>
      <c r="NO13" s="19">
        <v>2.3449629999999999E-2</v>
      </c>
      <c r="NP13" s="19">
        <v>2.336968E-2</v>
      </c>
      <c r="NQ13" s="19">
        <v>2.3289830000000001E-2</v>
      </c>
      <c r="NR13" s="19">
        <v>2.3210049999999999E-2</v>
      </c>
      <c r="NS13" s="15">
        <v>2.3130299999999999E-2</v>
      </c>
      <c r="NT13" s="19">
        <v>2.3050540000000001E-2</v>
      </c>
      <c r="NU13" s="19">
        <v>2.2970750000000002E-2</v>
      </c>
      <c r="NV13" s="19">
        <v>2.2890879999999999E-2</v>
      </c>
      <c r="NW13" s="19">
        <v>2.281091E-2</v>
      </c>
      <c r="NX13" s="19">
        <v>2.2730779999999999E-2</v>
      </c>
      <c r="NY13" s="19">
        <v>2.2650469999999999E-2</v>
      </c>
      <c r="NZ13" s="19">
        <v>2.2569929999999998E-2</v>
      </c>
      <c r="OA13" s="19">
        <v>2.2489160000000001E-2</v>
      </c>
      <c r="OB13" s="19">
        <v>2.240814E-2</v>
      </c>
      <c r="OC13" s="19">
        <v>2.232688E-2</v>
      </c>
      <c r="OD13" s="19">
        <v>2.224539E-2</v>
      </c>
      <c r="OE13" s="19">
        <v>2.216367E-2</v>
      </c>
      <c r="OF13" s="19">
        <v>2.2081739999999999E-2</v>
      </c>
      <c r="OG13" s="19">
        <v>2.1999609999999999E-2</v>
      </c>
      <c r="OH13" s="19">
        <v>2.1917289999999999E-2</v>
      </c>
      <c r="OI13" s="19">
        <v>2.1834760000000002E-2</v>
      </c>
      <c r="OJ13" s="19">
        <v>2.175204E-2</v>
      </c>
      <c r="OK13" s="19">
        <v>2.1669130000000002E-2</v>
      </c>
      <c r="OL13" s="19">
        <v>2.1586020000000001E-2</v>
      </c>
      <c r="OM13" s="19">
        <v>2.1502730000000001E-2</v>
      </c>
      <c r="ON13" s="19">
        <v>2.1419259999999999E-2</v>
      </c>
      <c r="OO13" s="19">
        <v>2.1335610000000001E-2</v>
      </c>
      <c r="OP13" s="19">
        <v>2.125179E-2</v>
      </c>
      <c r="OQ13" s="19">
        <v>1.3436969999999999E-2</v>
      </c>
    </row>
    <row r="14" spans="1:407" x14ac:dyDescent="0.25">
      <c r="A14" t="str">
        <f t="shared" si="0"/>
        <v>FixedWing-FINE-6-7-Any</v>
      </c>
      <c r="B14" t="s">
        <v>195</v>
      </c>
      <c r="C14" s="17" t="s">
        <v>41</v>
      </c>
      <c r="D14" s="18">
        <v>6</v>
      </c>
      <c r="E14" s="17">
        <v>7</v>
      </c>
      <c r="F14" s="82" t="s">
        <v>187</v>
      </c>
      <c r="G14" s="15">
        <v>0.46916419999999998</v>
      </c>
      <c r="H14" s="15">
        <v>0.41432600000000003</v>
      </c>
      <c r="I14" s="15">
        <v>0.37847599999999998</v>
      </c>
      <c r="J14" s="15">
        <v>0.35637020000000003</v>
      </c>
      <c r="K14" s="15">
        <v>0.34237810000000002</v>
      </c>
      <c r="L14" s="15">
        <v>0.32974740000000002</v>
      </c>
      <c r="M14" s="15">
        <v>0.31530989999999998</v>
      </c>
      <c r="N14" s="15">
        <v>0.3003883</v>
      </c>
      <c r="O14" s="15">
        <v>0.29290850000000002</v>
      </c>
      <c r="P14" s="15">
        <v>0.28590409999999999</v>
      </c>
      <c r="Q14" s="15">
        <v>0.2719144</v>
      </c>
      <c r="R14" s="15">
        <v>0.25888949999999999</v>
      </c>
      <c r="S14" s="15">
        <v>0.249198</v>
      </c>
      <c r="T14" s="15">
        <v>0.2427376</v>
      </c>
      <c r="U14" s="15">
        <v>0.23727780000000001</v>
      </c>
      <c r="V14" s="15">
        <v>0.2308163</v>
      </c>
      <c r="W14" s="15">
        <v>0.22532340000000001</v>
      </c>
      <c r="X14" s="15">
        <v>0.22057640000000001</v>
      </c>
      <c r="Y14" s="15">
        <v>0.21572079999999999</v>
      </c>
      <c r="Z14" s="15">
        <v>0.20989869999999999</v>
      </c>
      <c r="AA14" s="15">
        <v>0.20323559999999999</v>
      </c>
      <c r="AB14" s="15">
        <v>0.19632920000000001</v>
      </c>
      <c r="AC14" s="15">
        <v>0.19025030000000001</v>
      </c>
      <c r="AD14" s="15">
        <v>0.18563940000000001</v>
      </c>
      <c r="AE14" s="15">
        <v>0.18280109999999999</v>
      </c>
      <c r="AF14" s="15">
        <v>0.18096899999999999</v>
      </c>
      <c r="AG14" s="15">
        <v>0.17900730000000001</v>
      </c>
      <c r="AH14" s="15">
        <v>0.1759616</v>
      </c>
      <c r="AI14" s="15">
        <v>0.17164270000000001</v>
      </c>
      <c r="AJ14" s="15">
        <v>0.166986</v>
      </c>
      <c r="AK14" s="15">
        <v>0.16296939999999999</v>
      </c>
      <c r="AL14" s="15">
        <v>0.15965260000000001</v>
      </c>
      <c r="AM14" s="15">
        <v>0.1566582</v>
      </c>
      <c r="AN14" s="15">
        <v>0.15411730000000001</v>
      </c>
      <c r="AO14" s="15">
        <v>0.15254870000000001</v>
      </c>
      <c r="AP14" s="15">
        <v>0.15174979999999999</v>
      </c>
      <c r="AQ14" s="15">
        <v>0.15057290000000001</v>
      </c>
      <c r="AR14" s="15">
        <v>0.14821819999999999</v>
      </c>
      <c r="AS14" s="15">
        <v>0.14507010000000001</v>
      </c>
      <c r="AT14" s="15">
        <v>0.14208299999999999</v>
      </c>
      <c r="AU14" s="15">
        <v>0.13979269999999999</v>
      </c>
      <c r="AV14" s="15">
        <v>0.13806499999999999</v>
      </c>
      <c r="AW14" s="15">
        <v>0.13638120000000001</v>
      </c>
      <c r="AX14" s="15">
        <v>0.13448959999999999</v>
      </c>
      <c r="AY14" s="15">
        <v>0.132657</v>
      </c>
      <c r="AZ14" s="15">
        <v>0.13091040000000001</v>
      </c>
      <c r="BA14" s="15">
        <v>0.12908510000000001</v>
      </c>
      <c r="BB14" s="15">
        <v>0.12736140000000001</v>
      </c>
      <c r="BC14" s="15">
        <v>0.1259258</v>
      </c>
      <c r="BD14" s="15">
        <v>0.1246888</v>
      </c>
      <c r="BE14" s="15">
        <v>0.1235107</v>
      </c>
      <c r="BF14" s="15">
        <v>0.1222944</v>
      </c>
      <c r="BG14" s="15">
        <v>0.1209972</v>
      </c>
      <c r="BH14" s="15">
        <v>0.119667</v>
      </c>
      <c r="BI14" s="15">
        <v>0.1183621</v>
      </c>
      <c r="BJ14" s="15">
        <v>0.1170571</v>
      </c>
      <c r="BK14" s="15">
        <v>0.11576110000000001</v>
      </c>
      <c r="BL14" s="15">
        <v>0.1145684</v>
      </c>
      <c r="BM14" s="15">
        <v>0.1135241</v>
      </c>
      <c r="BN14" s="15">
        <v>0.1125724</v>
      </c>
      <c r="BO14" s="15">
        <v>0.1116246</v>
      </c>
      <c r="BP14" s="15">
        <v>0.1106159</v>
      </c>
      <c r="BQ14" s="15">
        <v>0.10953069999999999</v>
      </c>
      <c r="BR14" s="15">
        <v>0.10837620000000001</v>
      </c>
      <c r="BS14" s="15">
        <v>0.1071708</v>
      </c>
      <c r="BT14" s="15">
        <v>0.1059648</v>
      </c>
      <c r="BU14" s="15">
        <v>0.1048197</v>
      </c>
      <c r="BV14" s="15">
        <v>0.1037496</v>
      </c>
      <c r="BW14" s="15">
        <v>0.1027276</v>
      </c>
      <c r="BX14" s="15">
        <v>0.10172970000000001</v>
      </c>
      <c r="BY14" s="15">
        <v>0.1007657</v>
      </c>
      <c r="BZ14" s="19">
        <v>9.9855109999999997E-2</v>
      </c>
      <c r="CA14" s="19">
        <v>9.8994090000000007E-2</v>
      </c>
      <c r="CB14" s="19">
        <v>9.8149269999999997E-2</v>
      </c>
      <c r="CC14" s="19">
        <v>9.7296540000000001E-2</v>
      </c>
      <c r="CD14" s="19">
        <v>9.6439659999999996E-2</v>
      </c>
      <c r="CE14" s="19">
        <v>9.5588240000000005E-2</v>
      </c>
      <c r="CF14" s="19">
        <v>9.4734189999999996E-2</v>
      </c>
      <c r="CG14" s="19">
        <v>9.3868489999999999E-2</v>
      </c>
      <c r="CH14" s="19">
        <v>9.2997739999999995E-2</v>
      </c>
      <c r="CI14" s="19">
        <v>9.2136750000000003E-2</v>
      </c>
      <c r="CJ14" s="19">
        <v>9.1288369999999994E-2</v>
      </c>
      <c r="CK14" s="19">
        <v>9.0441690000000005E-2</v>
      </c>
      <c r="CL14" s="19">
        <v>8.9587340000000001E-2</v>
      </c>
      <c r="CM14" s="19">
        <v>8.8735670000000003E-2</v>
      </c>
      <c r="CN14" s="19">
        <v>8.7915060000000003E-2</v>
      </c>
      <c r="CO14" s="19">
        <v>8.7152350000000003E-2</v>
      </c>
      <c r="CP14" s="19">
        <v>8.6462010000000006E-2</v>
      </c>
      <c r="CQ14" s="19">
        <v>8.5845809999999995E-2</v>
      </c>
      <c r="CR14" s="19">
        <v>8.5292019999999996E-2</v>
      </c>
      <c r="CS14" s="19">
        <v>8.4769919999999999E-2</v>
      </c>
      <c r="CT14" s="19">
        <v>8.4235770000000001E-2</v>
      </c>
      <c r="CU14" s="19">
        <v>8.3651379999999997E-2</v>
      </c>
      <c r="CV14" s="19">
        <v>8.300159E-2</v>
      </c>
      <c r="CW14" s="15">
        <v>8.2297899999999993E-2</v>
      </c>
      <c r="CX14" s="19">
        <v>8.1569219999999998E-2</v>
      </c>
      <c r="CY14" s="19">
        <v>8.084819E-2</v>
      </c>
      <c r="CZ14" s="19">
        <v>8.0162280000000002E-2</v>
      </c>
      <c r="DA14" s="19">
        <v>7.9529089999999997E-2</v>
      </c>
      <c r="DB14" s="19">
        <v>7.8952679999999997E-2</v>
      </c>
      <c r="DC14" s="19">
        <v>7.8422950000000005E-2</v>
      </c>
      <c r="DD14" s="19">
        <v>7.7918539999999994E-2</v>
      </c>
      <c r="DE14" s="19">
        <v>7.7416059999999995E-2</v>
      </c>
      <c r="DF14" s="19">
        <v>7.6901120000000003E-2</v>
      </c>
      <c r="DG14" s="19">
        <v>7.6372350000000006E-2</v>
      </c>
      <c r="DH14" s="19">
        <v>7.5835970000000003E-2</v>
      </c>
      <c r="DI14" s="19">
        <v>7.5298459999999998E-2</v>
      </c>
      <c r="DJ14" s="19">
        <v>7.4763360000000001E-2</v>
      </c>
      <c r="DK14" s="19">
        <v>7.4232759999999995E-2</v>
      </c>
      <c r="DL14" s="19">
        <v>7.3707229999999999E-2</v>
      </c>
      <c r="DM14" s="19">
        <v>7.3185749999999994E-2</v>
      </c>
      <c r="DN14" s="19">
        <v>7.2665590000000002E-2</v>
      </c>
      <c r="DO14" s="19">
        <v>7.2144040000000006E-2</v>
      </c>
      <c r="DP14" s="19">
        <v>7.161961E-2</v>
      </c>
      <c r="DQ14" s="19">
        <v>7.1093580000000003E-2</v>
      </c>
      <c r="DR14" s="15">
        <v>7.0569499999999993E-2</v>
      </c>
      <c r="DS14" s="19">
        <v>7.0054549999999993E-2</v>
      </c>
      <c r="DT14" s="19">
        <v>6.9558019999999998E-2</v>
      </c>
      <c r="DU14" s="19">
        <v>6.9088140000000006E-2</v>
      </c>
      <c r="DV14" s="19">
        <v>6.8646090000000007E-2</v>
      </c>
      <c r="DW14" s="19">
        <v>6.8223569999999997E-2</v>
      </c>
      <c r="DX14" s="19">
        <v>6.7805260000000006E-2</v>
      </c>
      <c r="DY14" s="19">
        <v>6.7375089999999999E-2</v>
      </c>
      <c r="DZ14" s="19">
        <v>6.6922309999999999E-2</v>
      </c>
      <c r="EA14" s="19">
        <v>6.6443530000000001E-2</v>
      </c>
      <c r="EB14" s="19">
        <v>6.5941269999999996E-2</v>
      </c>
      <c r="EC14" s="19">
        <v>6.5425280000000002E-2</v>
      </c>
      <c r="ED14" s="19">
        <v>6.4909809999999998E-2</v>
      </c>
      <c r="EE14" s="19">
        <v>6.4409930000000004E-2</v>
      </c>
      <c r="EF14" s="19">
        <v>6.3935240000000004E-2</v>
      </c>
      <c r="EG14" s="19">
        <v>6.3486319999999999E-2</v>
      </c>
      <c r="EH14" s="19">
        <v>6.3056169999999995E-2</v>
      </c>
      <c r="EI14" s="19">
        <v>6.2634179999999998E-2</v>
      </c>
      <c r="EJ14" s="19">
        <v>6.221144E-2</v>
      </c>
      <c r="EK14" s="19">
        <v>6.1783980000000002E-2</v>
      </c>
      <c r="EL14" s="19">
        <v>6.1353089999999999E-2</v>
      </c>
      <c r="EM14" s="19">
        <v>6.0925390000000003E-2</v>
      </c>
      <c r="EN14" s="19">
        <v>6.050958E-2</v>
      </c>
      <c r="EO14" s="19">
        <v>6.0113519999999997E-2</v>
      </c>
      <c r="EP14" s="15">
        <v>5.9737999999999999E-2</v>
      </c>
      <c r="EQ14" s="15">
        <v>5.9376100000000001E-2</v>
      </c>
      <c r="ER14" s="19">
        <v>5.901464E-2</v>
      </c>
      <c r="ES14" s="19">
        <v>5.863968E-2</v>
      </c>
      <c r="ET14" s="19">
        <v>5.8240889999999997E-2</v>
      </c>
      <c r="EU14" s="15">
        <v>5.7814600000000001E-2</v>
      </c>
      <c r="EV14" s="15">
        <v>5.7362299999999998E-2</v>
      </c>
      <c r="EW14" s="19">
        <v>5.6889870000000002E-2</v>
      </c>
      <c r="EX14" s="19">
        <v>5.6405179999999999E-2</v>
      </c>
      <c r="EY14" s="19">
        <v>5.5916760000000003E-2</v>
      </c>
      <c r="EZ14" s="19">
        <v>5.5430460000000001E-2</v>
      </c>
      <c r="FA14" s="19">
        <v>5.4949150000000002E-2</v>
      </c>
      <c r="FB14" s="19">
        <v>5.4471789999999999E-2</v>
      </c>
      <c r="FC14" s="19">
        <v>5.3994920000000002E-2</v>
      </c>
      <c r="FD14" s="19">
        <v>5.3514979999999997E-2</v>
      </c>
      <c r="FE14" s="19">
        <v>5.3030569999999999E-2</v>
      </c>
      <c r="FF14" s="15">
        <v>5.2543100000000002E-2</v>
      </c>
      <c r="FG14" s="15">
        <v>5.2057699999999998E-2</v>
      </c>
      <c r="FH14" s="19">
        <v>5.158186E-2</v>
      </c>
      <c r="FI14" s="19">
        <v>5.1124219999999998E-2</v>
      </c>
      <c r="FJ14" s="19">
        <v>5.0691319999999998E-2</v>
      </c>
      <c r="FK14" s="19">
        <v>5.0286249999999998E-2</v>
      </c>
      <c r="FL14" s="19">
        <v>4.990721E-2</v>
      </c>
      <c r="FM14" s="15">
        <v>4.9561599999999997E-2</v>
      </c>
      <c r="FN14" s="19">
        <v>4.9220569999999998E-2</v>
      </c>
      <c r="FO14" s="19">
        <v>4.8876040000000003E-2</v>
      </c>
      <c r="FP14" s="19">
        <v>4.8524009999999999E-2</v>
      </c>
      <c r="FQ14" s="19">
        <v>4.8164949999999998E-2</v>
      </c>
      <c r="FR14" s="19">
        <v>4.7802259999999999E-2</v>
      </c>
      <c r="FS14" s="15">
        <v>4.7440499999999997E-2</v>
      </c>
      <c r="FT14" s="19">
        <v>4.7083260000000002E-2</v>
      </c>
      <c r="FU14" s="19">
        <v>4.6732849999999999E-2</v>
      </c>
      <c r="FV14" s="19">
        <v>4.6389840000000002E-2</v>
      </c>
      <c r="FW14" s="19">
        <v>4.6053480000000001E-2</v>
      </c>
      <c r="FX14" s="19">
        <v>4.572267E-2</v>
      </c>
      <c r="FY14" s="19">
        <v>4.5396640000000002E-2</v>
      </c>
      <c r="FZ14" s="19">
        <v>4.5074950000000003E-2</v>
      </c>
      <c r="GA14" s="19">
        <v>4.4757449999999997E-2</v>
      </c>
      <c r="GB14" s="19">
        <v>4.4443839999999998E-2</v>
      </c>
      <c r="GC14" s="19">
        <v>4.412779E-2</v>
      </c>
      <c r="GD14" s="19">
        <v>4.3814209999999999E-2</v>
      </c>
      <c r="GE14" s="19">
        <v>4.350279E-2</v>
      </c>
      <c r="GF14" s="19">
        <v>4.3193509999999997E-2</v>
      </c>
      <c r="GG14" s="19">
        <v>4.2886529999999999E-2</v>
      </c>
      <c r="GH14" s="19">
        <v>4.2582179999999997E-2</v>
      </c>
      <c r="GI14" s="19">
        <v>4.2280760000000001E-2</v>
      </c>
      <c r="GJ14" s="15">
        <v>4.1982499999999999E-2</v>
      </c>
      <c r="GK14" s="19">
        <v>4.1687479999999999E-2</v>
      </c>
      <c r="GL14" s="19">
        <v>4.1395620000000001E-2</v>
      </c>
      <c r="GM14" s="19">
        <v>4.1106709999999998E-2</v>
      </c>
      <c r="GN14" s="19">
        <v>4.0820450000000001E-2</v>
      </c>
      <c r="GO14" s="19">
        <v>4.0536549999999998E-2</v>
      </c>
      <c r="GP14" s="19">
        <v>4.0254730000000002E-2</v>
      </c>
      <c r="GQ14" s="19">
        <v>3.9974750000000003E-2</v>
      </c>
      <c r="GR14" s="19">
        <v>3.969644E-2</v>
      </c>
      <c r="GS14" s="19">
        <v>3.9419650000000001E-2</v>
      </c>
      <c r="GT14" s="19">
        <v>3.9144279999999997E-2</v>
      </c>
      <c r="GU14" s="19">
        <v>3.887024E-2</v>
      </c>
      <c r="GV14" s="15">
        <v>3.85975E-2</v>
      </c>
      <c r="GW14" s="19">
        <v>3.8326079999999998E-2</v>
      </c>
      <c r="GX14" s="19">
        <v>3.8056060000000003E-2</v>
      </c>
      <c r="GY14" s="15">
        <v>3.7787599999999998E-2</v>
      </c>
      <c r="GZ14" s="19">
        <v>3.7520850000000001E-2</v>
      </c>
      <c r="HA14" s="19">
        <v>3.7255990000000003E-2</v>
      </c>
      <c r="HB14" s="19">
        <v>3.6993150000000002E-2</v>
      </c>
      <c r="HC14" s="15">
        <v>3.6732399999999998E-2</v>
      </c>
      <c r="HD14" s="19">
        <v>3.6473749999999999E-2</v>
      </c>
      <c r="HE14" s="19">
        <v>3.6217149999999997E-2</v>
      </c>
      <c r="HF14" s="19">
        <v>3.5962510000000003E-2</v>
      </c>
      <c r="HG14" s="19">
        <v>3.5709739999999997E-2</v>
      </c>
      <c r="HH14" s="15">
        <v>3.5458799999999999E-2</v>
      </c>
      <c r="HI14" s="19">
        <v>3.5209690000000002E-2</v>
      </c>
      <c r="HJ14" s="19">
        <v>3.4962460000000001E-2</v>
      </c>
      <c r="HK14" s="19">
        <v>3.4717209999999998E-2</v>
      </c>
      <c r="HL14" s="19">
        <v>3.4474049999999999E-2</v>
      </c>
      <c r="HM14" s="19">
        <v>3.4233050000000001E-2</v>
      </c>
      <c r="HN14" s="19">
        <v>3.399423E-2</v>
      </c>
      <c r="HO14" s="19">
        <v>3.3757570000000001E-2</v>
      </c>
      <c r="HP14" s="19">
        <v>3.3522980000000001E-2</v>
      </c>
      <c r="HQ14" s="19">
        <v>3.3290390000000003E-2</v>
      </c>
      <c r="HR14" s="19">
        <v>3.3059720000000001E-2</v>
      </c>
      <c r="HS14" s="19">
        <v>3.2830959999999999E-2</v>
      </c>
      <c r="HT14" s="19">
        <v>3.2604130000000002E-2</v>
      </c>
      <c r="HU14" s="15">
        <v>3.23793E-2</v>
      </c>
      <c r="HV14" s="19">
        <v>3.2156579999999997E-2</v>
      </c>
      <c r="HW14" s="15">
        <v>3.1936100000000002E-2</v>
      </c>
      <c r="HX14" s="19">
        <v>3.1717990000000001E-2</v>
      </c>
      <c r="HY14" s="19">
        <v>3.1502349999999998E-2</v>
      </c>
      <c r="HZ14" s="19">
        <v>3.1289249999999998E-2</v>
      </c>
      <c r="IA14" s="19">
        <v>3.1078689999999999E-2</v>
      </c>
      <c r="IB14" s="19">
        <v>3.0870649999999999E-2</v>
      </c>
      <c r="IC14" s="19">
        <v>3.0665009999999999E-2</v>
      </c>
      <c r="ID14" s="19">
        <v>3.0461619999999998E-2</v>
      </c>
      <c r="IE14" s="19">
        <v>3.0260289999999999E-2</v>
      </c>
      <c r="IF14" s="19">
        <v>3.006081E-2</v>
      </c>
      <c r="IG14" s="19">
        <v>2.9863009999999999E-2</v>
      </c>
      <c r="IH14" s="19">
        <v>2.966676E-2</v>
      </c>
      <c r="II14" s="19">
        <v>2.947197E-2</v>
      </c>
      <c r="IJ14" s="19">
        <v>2.927861E-2</v>
      </c>
      <c r="IK14" s="19">
        <v>2.9086710000000002E-2</v>
      </c>
      <c r="IL14" s="19">
        <v>2.889628E-2</v>
      </c>
      <c r="IM14" s="19">
        <v>2.870733E-2</v>
      </c>
      <c r="IN14" s="19">
        <v>2.851981E-2</v>
      </c>
      <c r="IO14" s="19">
        <v>2.833366E-2</v>
      </c>
      <c r="IP14" s="19">
        <v>2.8148759999999998E-2</v>
      </c>
      <c r="IQ14" s="19">
        <v>2.796498E-2</v>
      </c>
      <c r="IR14" s="15">
        <v>2.77822E-2</v>
      </c>
      <c r="IS14" s="19">
        <v>2.7600360000000001E-2</v>
      </c>
      <c r="IT14" s="19">
        <v>2.7419430000000002E-2</v>
      </c>
      <c r="IU14" s="19">
        <v>2.7239380000000001E-2</v>
      </c>
      <c r="IV14" s="19">
        <v>2.7060259999999999E-2</v>
      </c>
      <c r="IW14" s="19">
        <v>2.6882050000000001E-2</v>
      </c>
      <c r="IX14" s="19">
        <v>2.6704749999999999E-2</v>
      </c>
      <c r="IY14" s="19">
        <v>2.6528329999999999E-2</v>
      </c>
      <c r="IZ14" s="19">
        <v>2.635272E-2</v>
      </c>
      <c r="JA14" s="19">
        <v>2.6177880000000001E-2</v>
      </c>
      <c r="JB14" s="19">
        <v>2.6003740000000001E-2</v>
      </c>
      <c r="JC14" s="15">
        <v>2.58303E-2</v>
      </c>
      <c r="JD14" s="19">
        <v>2.5657559999999999E-2</v>
      </c>
      <c r="JE14" s="19">
        <v>2.5485520000000001E-2</v>
      </c>
      <c r="JF14" s="19">
        <v>2.531421E-2</v>
      </c>
      <c r="JG14" s="19">
        <v>2.514363E-2</v>
      </c>
      <c r="JH14" s="19">
        <v>2.4973780000000001E-2</v>
      </c>
      <c r="JI14" s="19">
        <v>2.4804670000000001E-2</v>
      </c>
      <c r="JJ14" s="19">
        <v>2.463634E-2</v>
      </c>
      <c r="JK14" s="19">
        <v>2.446883E-2</v>
      </c>
      <c r="JL14" s="19">
        <v>2.4302259999999999E-2</v>
      </c>
      <c r="JM14" s="19">
        <v>2.4136769999999998E-2</v>
      </c>
      <c r="JN14" s="19">
        <v>2.3972529999999999E-2</v>
      </c>
      <c r="JO14" s="19">
        <v>2.3809719999999999E-2</v>
      </c>
      <c r="JP14" s="19">
        <v>2.3648510000000001E-2</v>
      </c>
      <c r="JQ14" s="19">
        <v>2.3489039999999999E-2</v>
      </c>
      <c r="JR14" s="19">
        <v>2.3331439999999998E-2</v>
      </c>
      <c r="JS14" s="19">
        <v>2.317582E-2</v>
      </c>
      <c r="JT14" s="19">
        <v>2.3022259999999999E-2</v>
      </c>
      <c r="JU14" s="19">
        <v>2.2870850000000002E-2</v>
      </c>
      <c r="JV14" s="19">
        <v>2.2721660000000001E-2</v>
      </c>
      <c r="JW14" s="19">
        <v>2.2574759999999999E-2</v>
      </c>
      <c r="JX14" s="19">
        <v>2.2430189999999999E-2</v>
      </c>
      <c r="JY14" s="19">
        <v>2.2287970000000001E-2</v>
      </c>
      <c r="JZ14" s="19">
        <v>2.2148040000000001E-2</v>
      </c>
      <c r="KA14" s="19">
        <v>2.2010330000000002E-2</v>
      </c>
      <c r="KB14" s="19">
        <v>2.1874689999999999E-2</v>
      </c>
      <c r="KC14" s="15">
        <v>2.1741E-2</v>
      </c>
      <c r="KD14" s="19">
        <v>2.1609079999999999E-2</v>
      </c>
      <c r="KE14" s="19">
        <v>2.1478810000000001E-2</v>
      </c>
      <c r="KF14" s="19">
        <v>2.1350049999999999E-2</v>
      </c>
      <c r="KG14" s="19">
        <v>2.122272E-2</v>
      </c>
      <c r="KH14" s="19">
        <v>2.1096770000000001E-2</v>
      </c>
      <c r="KI14" s="19">
        <v>2.097216E-2</v>
      </c>
      <c r="KJ14" s="19">
        <v>2.084886E-2</v>
      </c>
      <c r="KK14" s="19">
        <v>2.072688E-2</v>
      </c>
      <c r="KL14" s="19">
        <v>2.060623E-2</v>
      </c>
      <c r="KM14" s="19">
        <v>2.0486919999999999E-2</v>
      </c>
      <c r="KN14" s="19">
        <v>2.0368979999999998E-2</v>
      </c>
      <c r="KO14" s="19">
        <v>2.025244E-2</v>
      </c>
      <c r="KP14" s="15">
        <v>2.01373E-2</v>
      </c>
      <c r="KQ14" s="19">
        <v>2.0023570000000001E-2</v>
      </c>
      <c r="KR14" s="19">
        <v>1.9911209999999999E-2</v>
      </c>
      <c r="KS14" s="19">
        <v>1.9800149999999999E-2</v>
      </c>
      <c r="KT14" s="15">
        <v>1.9690300000000001E-2</v>
      </c>
      <c r="KU14" s="19">
        <v>1.9581540000000001E-2</v>
      </c>
      <c r="KV14" s="19">
        <v>1.947374E-2</v>
      </c>
      <c r="KW14" s="19">
        <v>1.936674E-2</v>
      </c>
      <c r="KX14" s="19">
        <v>1.926044E-2</v>
      </c>
      <c r="KY14" s="19">
        <v>1.9154729999999998E-2</v>
      </c>
      <c r="KZ14" s="19">
        <v>1.9049529999999999E-2</v>
      </c>
      <c r="LA14" s="19">
        <v>1.894479E-2</v>
      </c>
      <c r="LB14" s="19">
        <v>1.884046E-2</v>
      </c>
      <c r="LC14" s="19">
        <v>1.8736530000000001E-2</v>
      </c>
      <c r="LD14" s="19">
        <v>1.863298E-2</v>
      </c>
      <c r="LE14" s="15">
        <v>1.8529799999999999E-2</v>
      </c>
      <c r="LF14" s="19">
        <v>1.8426970000000001E-2</v>
      </c>
      <c r="LG14" s="19">
        <v>1.8324509999999999E-2</v>
      </c>
      <c r="LH14" s="19">
        <v>1.8222410000000001E-2</v>
      </c>
      <c r="LI14" s="19">
        <v>1.8120710000000002E-2</v>
      </c>
      <c r="LJ14" s="19">
        <v>1.8019420000000001E-2</v>
      </c>
      <c r="LK14" s="19">
        <v>1.791858E-2</v>
      </c>
      <c r="LL14" s="19">
        <v>1.7818210000000001E-2</v>
      </c>
      <c r="LM14" s="19">
        <v>1.7718350000000001E-2</v>
      </c>
      <c r="LN14" s="15">
        <v>1.7618999999999999E-2</v>
      </c>
      <c r="LO14" s="19">
        <v>1.752014E-2</v>
      </c>
      <c r="LP14" s="19">
        <v>1.7421760000000001E-2</v>
      </c>
      <c r="LQ14" s="19">
        <v>1.7323789999999999E-2</v>
      </c>
      <c r="LR14" s="19">
        <v>1.7226169999999999E-2</v>
      </c>
      <c r="LS14" s="15">
        <v>1.71288E-2</v>
      </c>
      <c r="LT14" s="19">
        <v>1.7031569999999999E-2</v>
      </c>
      <c r="LU14" s="19">
        <v>1.6934350000000001E-2</v>
      </c>
      <c r="LV14" s="19">
        <v>1.6837040000000001E-2</v>
      </c>
      <c r="LW14" s="19">
        <v>1.6739509999999999E-2</v>
      </c>
      <c r="LX14" s="19">
        <v>1.6641659999999999E-2</v>
      </c>
      <c r="LY14" s="19">
        <v>1.6543410000000001E-2</v>
      </c>
      <c r="LZ14" s="15">
        <v>1.64447E-2</v>
      </c>
      <c r="MA14" s="15">
        <v>1.6345499999999999E-2</v>
      </c>
      <c r="MB14" s="19">
        <v>1.6245780000000001E-2</v>
      </c>
      <c r="MC14" s="19">
        <v>1.614554E-2</v>
      </c>
      <c r="MD14" s="19">
        <v>1.604477E-2</v>
      </c>
      <c r="ME14" s="19">
        <v>1.5943470000000001E-2</v>
      </c>
      <c r="MF14" s="19">
        <v>1.5841640000000001E-2</v>
      </c>
      <c r="MG14" s="19">
        <v>1.573927E-2</v>
      </c>
      <c r="MH14" s="19">
        <v>1.563635E-2</v>
      </c>
      <c r="MI14" s="15">
        <v>1.5532900000000001E-2</v>
      </c>
      <c r="MJ14" s="19">
        <v>1.5428910000000001E-2</v>
      </c>
      <c r="MK14" s="15">
        <v>1.53244E-2</v>
      </c>
      <c r="ML14" s="19">
        <v>1.5219409999999999E-2</v>
      </c>
      <c r="MM14" s="19">
        <v>1.5113990000000001E-2</v>
      </c>
      <c r="MN14" s="19">
        <v>1.5008169999999999E-2</v>
      </c>
      <c r="MO14" s="15">
        <v>1.4902E-2</v>
      </c>
      <c r="MP14" s="19">
        <v>1.4795549999999999E-2</v>
      </c>
      <c r="MQ14" s="19">
        <v>1.468887E-2</v>
      </c>
      <c r="MR14" s="19">
        <v>1.4582019999999999E-2</v>
      </c>
      <c r="MS14" s="19">
        <v>1.447508E-2</v>
      </c>
      <c r="MT14" s="19">
        <v>1.436812E-2</v>
      </c>
      <c r="MU14" s="19">
        <v>1.426122E-2</v>
      </c>
      <c r="MV14" s="19">
        <v>1.4154480000000001E-2</v>
      </c>
      <c r="MW14" s="19">
        <v>1.404801E-2</v>
      </c>
      <c r="MX14" s="15">
        <v>1.39419E-2</v>
      </c>
      <c r="MY14" s="19">
        <v>1.383626E-2</v>
      </c>
      <c r="MZ14" s="19">
        <v>1.3731169999999999E-2</v>
      </c>
      <c r="NA14" s="19">
        <v>1.362674E-2</v>
      </c>
      <c r="NB14" s="19">
        <v>1.352304E-2</v>
      </c>
      <c r="NC14" s="19">
        <v>1.342017E-2</v>
      </c>
      <c r="ND14" s="15">
        <v>1.3318200000000001E-2</v>
      </c>
      <c r="NE14" s="15">
        <v>1.32172E-2</v>
      </c>
      <c r="NF14" s="19">
        <v>1.3117230000000001E-2</v>
      </c>
      <c r="NG14" s="19">
        <v>1.301837E-2</v>
      </c>
      <c r="NH14" s="19">
        <v>1.292066E-2</v>
      </c>
      <c r="NI14" s="19">
        <v>1.2824149999999999E-2</v>
      </c>
      <c r="NJ14" s="19">
        <v>1.272886E-2</v>
      </c>
      <c r="NK14" s="19">
        <v>1.263483E-2</v>
      </c>
      <c r="NL14" s="19">
        <v>1.2542090000000001E-2</v>
      </c>
      <c r="NM14" s="19">
        <v>1.2450650000000001E-2</v>
      </c>
      <c r="NN14" s="19">
        <v>1.236053E-2</v>
      </c>
      <c r="NO14" s="19">
        <v>1.227174E-2</v>
      </c>
      <c r="NP14" s="19">
        <v>1.218429E-2</v>
      </c>
      <c r="NQ14" s="15">
        <v>1.20982E-2</v>
      </c>
      <c r="NR14" s="19">
        <v>1.201345E-2</v>
      </c>
      <c r="NS14" s="19">
        <v>1.1930039999999999E-2</v>
      </c>
      <c r="NT14" s="19">
        <v>1.1847949999999999E-2</v>
      </c>
      <c r="NU14" s="19">
        <v>1.176717E-2</v>
      </c>
      <c r="NV14" s="19">
        <v>1.1687680000000001E-2</v>
      </c>
      <c r="NW14" s="19">
        <v>1.160943E-2</v>
      </c>
      <c r="NX14" s="19">
        <v>1.153239E-2</v>
      </c>
      <c r="NY14" s="19">
        <v>1.145652E-2</v>
      </c>
      <c r="NZ14" s="19">
        <v>1.1381759999999999E-2</v>
      </c>
      <c r="OA14" s="19">
        <v>1.130803E-2</v>
      </c>
      <c r="OB14" s="19">
        <v>1.123528E-2</v>
      </c>
      <c r="OC14" s="19">
        <v>1.116341E-2</v>
      </c>
      <c r="OD14" s="19">
        <v>1.1092339999999999E-2</v>
      </c>
      <c r="OE14" s="19">
        <v>1.1021980000000001E-2</v>
      </c>
      <c r="OF14" s="19">
        <v>1.095224E-2</v>
      </c>
      <c r="OG14" s="19">
        <v>1.088305E-2</v>
      </c>
      <c r="OH14" s="19">
        <v>1.081433E-2</v>
      </c>
      <c r="OI14" s="19">
        <v>1.074603E-2</v>
      </c>
      <c r="OJ14" s="19">
        <v>1.0678089999999999E-2</v>
      </c>
      <c r="OK14" s="19">
        <v>1.061046E-2</v>
      </c>
      <c r="OL14" s="19">
        <v>1.054308E-2</v>
      </c>
      <c r="OM14" s="19">
        <v>1.047593E-2</v>
      </c>
      <c r="ON14" s="19">
        <v>1.040896E-2</v>
      </c>
      <c r="OO14" s="19">
        <v>1.034213E-2</v>
      </c>
      <c r="OP14" s="19">
        <v>1.027541E-2</v>
      </c>
      <c r="OQ14" s="19">
        <v>7.5867269999999997E-3</v>
      </c>
    </row>
    <row r="15" spans="1:407" x14ac:dyDescent="0.25">
      <c r="A15" t="str">
        <f t="shared" si="0"/>
        <v>FixedWing-MEDIUM-3-20-Any</v>
      </c>
      <c r="B15" t="s">
        <v>195</v>
      </c>
      <c r="C15" s="17" t="s">
        <v>42</v>
      </c>
      <c r="D15" s="18">
        <v>3</v>
      </c>
      <c r="E15" s="17">
        <v>20</v>
      </c>
      <c r="F15" s="82" t="s">
        <v>187</v>
      </c>
      <c r="G15" s="15">
        <v>0.2449605</v>
      </c>
      <c r="H15" s="15">
        <v>0.20083500000000001</v>
      </c>
      <c r="I15" s="15">
        <v>0.1707998</v>
      </c>
      <c r="J15" s="15">
        <v>0.14896529999999999</v>
      </c>
      <c r="K15" s="15">
        <v>0.13534470000000001</v>
      </c>
      <c r="L15" s="15">
        <v>0.1261834</v>
      </c>
      <c r="M15" s="15">
        <v>0.11815290000000001</v>
      </c>
      <c r="N15" s="15">
        <v>0.1100969</v>
      </c>
      <c r="O15" s="15">
        <v>0.102432</v>
      </c>
      <c r="P15" s="15">
        <v>9.6034499999999995E-2</v>
      </c>
      <c r="Q15" s="19">
        <v>9.1264970000000001E-2</v>
      </c>
      <c r="R15" s="15">
        <v>8.8061100000000003E-2</v>
      </c>
      <c r="S15" s="19">
        <v>8.5378330000000002E-2</v>
      </c>
      <c r="T15" s="19">
        <v>8.2134150000000003E-2</v>
      </c>
      <c r="U15" s="19">
        <v>7.8529979999999999E-2</v>
      </c>
      <c r="V15" s="19">
        <v>7.5002509999999994E-2</v>
      </c>
      <c r="W15" s="19">
        <v>7.1443590000000001E-2</v>
      </c>
      <c r="X15" s="19">
        <v>6.7965220000000007E-2</v>
      </c>
      <c r="Y15" s="19">
        <v>6.4634029999999995E-2</v>
      </c>
      <c r="Z15" s="19">
        <v>6.1601540000000003E-2</v>
      </c>
      <c r="AA15" s="19">
        <v>5.895893E-2</v>
      </c>
      <c r="AB15" s="19">
        <v>5.6582180000000003E-2</v>
      </c>
      <c r="AC15" s="19">
        <v>5.428388E-2</v>
      </c>
      <c r="AD15" s="19">
        <v>5.1995369999999999E-2</v>
      </c>
      <c r="AE15" s="19">
        <v>4.9777719999999998E-2</v>
      </c>
      <c r="AF15" s="19">
        <v>4.772643E-2</v>
      </c>
      <c r="AG15" s="19">
        <v>4.5768669999999997E-2</v>
      </c>
      <c r="AH15" s="19">
        <v>4.3916459999999997E-2</v>
      </c>
      <c r="AI15" s="19">
        <v>4.2160049999999998E-2</v>
      </c>
      <c r="AJ15" s="19">
        <v>4.0502539999999997E-2</v>
      </c>
      <c r="AK15" s="19">
        <v>3.9000310000000003E-2</v>
      </c>
      <c r="AL15" s="19">
        <v>3.7678259999999998E-2</v>
      </c>
      <c r="AM15" s="19">
        <v>3.6475670000000002E-2</v>
      </c>
      <c r="AN15" s="19">
        <v>3.5308939999999997E-2</v>
      </c>
      <c r="AO15" s="19">
        <v>3.4163560000000003E-2</v>
      </c>
      <c r="AP15" s="19">
        <v>3.3052089999999999E-2</v>
      </c>
      <c r="AQ15" s="19">
        <v>3.1985720000000002E-2</v>
      </c>
      <c r="AR15" s="19">
        <v>3.0971809999999999E-2</v>
      </c>
      <c r="AS15" s="19">
        <v>3.0015130000000001E-2</v>
      </c>
      <c r="AT15" s="19">
        <v>2.9113409999999999E-2</v>
      </c>
      <c r="AU15" s="19">
        <v>2.826035E-2</v>
      </c>
      <c r="AV15" s="19">
        <v>2.7386150000000001E-2</v>
      </c>
      <c r="AW15" s="19">
        <v>2.6554890000000001E-2</v>
      </c>
      <c r="AX15" s="19">
        <v>2.5765159999999999E-2</v>
      </c>
      <c r="AY15" s="19">
        <v>2.5015889999999999E-2</v>
      </c>
      <c r="AZ15" s="15">
        <v>2.4306899999999999E-2</v>
      </c>
      <c r="BA15" s="19">
        <v>2.363854E-2</v>
      </c>
      <c r="BB15" s="19">
        <v>2.3007530000000002E-2</v>
      </c>
      <c r="BC15" s="19">
        <v>2.2407610000000001E-2</v>
      </c>
      <c r="BD15" s="19">
        <v>2.1832790000000001E-2</v>
      </c>
      <c r="BE15" s="19">
        <v>2.128033E-2</v>
      </c>
      <c r="BF15" s="19">
        <v>2.0749440000000001E-2</v>
      </c>
      <c r="BG15" s="19">
        <v>2.0240350000000001E-2</v>
      </c>
      <c r="BH15" s="19">
        <v>1.975406E-2</v>
      </c>
      <c r="BI15" s="19">
        <v>1.9291860000000001E-2</v>
      </c>
      <c r="BJ15" s="19">
        <v>1.885419E-2</v>
      </c>
      <c r="BK15" s="19">
        <v>1.8440310000000001E-2</v>
      </c>
      <c r="BL15" s="15">
        <v>1.8047899999999999E-2</v>
      </c>
      <c r="BM15" s="19">
        <v>1.767345E-2</v>
      </c>
      <c r="BN15" s="19">
        <v>1.7313479999999999E-2</v>
      </c>
      <c r="BO15" s="19">
        <v>1.6966820000000001E-2</v>
      </c>
      <c r="BP15" s="15">
        <v>1.6633999999999999E-2</v>
      </c>
      <c r="BQ15" s="19">
        <v>1.6315730000000001E-2</v>
      </c>
      <c r="BR15" s="19">
        <v>1.6012189999999999E-2</v>
      </c>
      <c r="BS15" s="19">
        <v>1.5722340000000001E-2</v>
      </c>
      <c r="BT15" s="19">
        <v>1.544453E-2</v>
      </c>
      <c r="BU15" s="19">
        <v>1.5177319999999999E-2</v>
      </c>
      <c r="BV15" s="15">
        <v>1.49193E-2</v>
      </c>
      <c r="BW15" s="19">
        <v>1.466922E-2</v>
      </c>
      <c r="BX15" s="19">
        <v>1.442626E-2</v>
      </c>
      <c r="BY15" s="19">
        <v>1.419106E-2</v>
      </c>
      <c r="BZ15" s="19">
        <v>1.3964789999999999E-2</v>
      </c>
      <c r="CA15" s="19">
        <v>1.3748410000000001E-2</v>
      </c>
      <c r="CB15" s="19">
        <v>1.354212E-2</v>
      </c>
      <c r="CC15" s="19">
        <v>1.3345030000000001E-2</v>
      </c>
      <c r="CD15" s="15">
        <v>1.3155999999999999E-2</v>
      </c>
      <c r="CE15" s="19">
        <v>1.2974329999999999E-2</v>
      </c>
      <c r="CF15" s="19">
        <v>1.279919E-2</v>
      </c>
      <c r="CG15" s="19">
        <v>1.2629420000000001E-2</v>
      </c>
      <c r="CH15" s="15">
        <v>1.24636E-2</v>
      </c>
      <c r="CI15" s="19">
        <v>1.230153E-2</v>
      </c>
      <c r="CJ15" s="19">
        <v>1.2143859999999999E-2</v>
      </c>
      <c r="CK15" s="19">
        <v>1.1991669999999999E-2</v>
      </c>
      <c r="CL15" s="19">
        <v>1.184578E-2</v>
      </c>
      <c r="CM15" s="19">
        <v>1.1706370000000001E-2</v>
      </c>
      <c r="CN15" s="19">
        <v>1.157304E-2</v>
      </c>
      <c r="CO15" s="19">
        <v>1.144483E-2</v>
      </c>
      <c r="CP15" s="19">
        <v>1.1320520000000001E-2</v>
      </c>
      <c r="CQ15" s="15">
        <v>1.1199000000000001E-2</v>
      </c>
      <c r="CR15" s="19">
        <v>1.107961E-2</v>
      </c>
      <c r="CS15" s="19">
        <v>1.096254E-2</v>
      </c>
      <c r="CT15" s="19">
        <v>1.0848419999999999E-2</v>
      </c>
      <c r="CU15" s="19">
        <v>1.073795E-2</v>
      </c>
      <c r="CV15" s="19">
        <v>1.063159E-2</v>
      </c>
      <c r="CW15" s="19">
        <v>1.0529449999999999E-2</v>
      </c>
      <c r="CX15" s="19">
        <v>1.0431309999999999E-2</v>
      </c>
      <c r="CY15" s="15">
        <v>1.03365E-2</v>
      </c>
      <c r="CZ15" s="19">
        <v>1.0244430000000001E-2</v>
      </c>
      <c r="DA15" s="19">
        <v>1.015477E-2</v>
      </c>
      <c r="DB15" s="15">
        <v>1.0067400000000001E-2</v>
      </c>
      <c r="DC15" s="19">
        <v>9.9823010000000007E-3</v>
      </c>
      <c r="DD15" s="19">
        <v>9.8994449999999998E-3</v>
      </c>
      <c r="DE15" s="19">
        <v>9.8187550000000002E-3</v>
      </c>
      <c r="DF15" s="19">
        <v>9.7401499999999995E-3</v>
      </c>
      <c r="DG15" s="19">
        <v>9.6636020000000003E-3</v>
      </c>
      <c r="DH15" s="19">
        <v>9.5890660000000003E-3</v>
      </c>
      <c r="DI15" s="19">
        <v>9.5162749999999994E-3</v>
      </c>
      <c r="DJ15" s="19">
        <v>9.4450699999999999E-3</v>
      </c>
      <c r="DK15" s="19">
        <v>9.3754159999999993E-3</v>
      </c>
      <c r="DL15" s="19">
        <v>9.3073879999999998E-3</v>
      </c>
      <c r="DM15" s="19">
        <v>9.2410289999999996E-3</v>
      </c>
      <c r="DN15" s="19">
        <v>9.1763539999999994E-3</v>
      </c>
      <c r="DO15" s="19">
        <v>9.1132839999999993E-3</v>
      </c>
      <c r="DP15" s="19">
        <v>9.0516750000000003E-3</v>
      </c>
      <c r="DQ15" s="19">
        <v>8.9913779999999995E-3</v>
      </c>
      <c r="DR15" s="19">
        <v>8.9323010000000001E-3</v>
      </c>
      <c r="DS15" s="19">
        <v>8.8742679999999994E-3</v>
      </c>
      <c r="DT15" s="19">
        <v>8.8172330000000007E-3</v>
      </c>
      <c r="DU15" s="19">
        <v>8.7611449999999997E-3</v>
      </c>
      <c r="DV15" s="19">
        <v>8.7060200000000001E-3</v>
      </c>
      <c r="DW15" s="19">
        <v>8.6518359999999996E-3</v>
      </c>
      <c r="DX15" s="19">
        <v>8.5985909999999992E-3</v>
      </c>
      <c r="DY15" s="19">
        <v>8.5462179999999995E-3</v>
      </c>
      <c r="DZ15" s="19">
        <v>8.494672E-3</v>
      </c>
      <c r="EA15" s="19">
        <v>8.4438529999999994E-3</v>
      </c>
      <c r="EB15" s="19">
        <v>8.3937040000000001E-3</v>
      </c>
      <c r="EC15" s="19">
        <v>8.3441669999999996E-3</v>
      </c>
      <c r="ED15" s="19">
        <v>8.2952579999999998E-3</v>
      </c>
      <c r="EE15" s="19">
        <v>8.2469259999999999E-3</v>
      </c>
      <c r="EF15" s="19">
        <v>8.1992209999999996E-3</v>
      </c>
      <c r="EG15" s="19">
        <v>8.1521340000000001E-3</v>
      </c>
      <c r="EH15" s="19">
        <v>8.1056659999999992E-3</v>
      </c>
      <c r="EI15" s="19">
        <v>8.0598330000000006E-3</v>
      </c>
      <c r="EJ15" s="19">
        <v>8.0147280000000005E-3</v>
      </c>
      <c r="EK15" s="19">
        <v>7.9704110000000002E-3</v>
      </c>
      <c r="EL15" s="19">
        <v>7.9269330000000006E-3</v>
      </c>
      <c r="EM15" s="19">
        <v>7.8842830000000006E-3</v>
      </c>
      <c r="EN15" s="19">
        <v>7.8424830000000008E-3</v>
      </c>
      <c r="EO15" s="19">
        <v>7.801545E-3</v>
      </c>
      <c r="EP15" s="19">
        <v>7.7615519999999997E-3</v>
      </c>
      <c r="EQ15" s="19">
        <v>7.7225089999999998E-3</v>
      </c>
      <c r="ER15" s="19">
        <v>7.6844180000000002E-3</v>
      </c>
      <c r="ES15" s="19">
        <v>7.6472509999999999E-3</v>
      </c>
      <c r="ET15" s="19">
        <v>7.6110070000000004E-3</v>
      </c>
      <c r="EU15" s="19">
        <v>7.5756829999999997E-3</v>
      </c>
      <c r="EV15" s="19">
        <v>7.541262E-3</v>
      </c>
      <c r="EW15" s="19">
        <v>7.5076689999999998E-3</v>
      </c>
      <c r="EX15" s="19">
        <v>7.4748460000000003E-3</v>
      </c>
      <c r="EY15" s="19">
        <v>7.4426919999999999E-3</v>
      </c>
      <c r="EZ15" s="19">
        <v>7.4111460000000004E-3</v>
      </c>
      <c r="FA15" s="19">
        <v>7.3801129999999998E-3</v>
      </c>
      <c r="FB15" s="19">
        <v>7.3495640000000003E-3</v>
      </c>
      <c r="FC15" s="19">
        <v>7.31944E-3</v>
      </c>
      <c r="FD15" s="19">
        <v>7.2897320000000002E-3</v>
      </c>
      <c r="FE15" s="19">
        <v>7.2604189999999997E-3</v>
      </c>
      <c r="FF15" s="19">
        <v>7.2314780000000004E-3</v>
      </c>
      <c r="FG15" s="19">
        <v>7.2028040000000002E-3</v>
      </c>
      <c r="FH15" s="19">
        <v>7.1743379999999997E-3</v>
      </c>
      <c r="FI15" s="19">
        <v>7.1460159999999998E-3</v>
      </c>
      <c r="FJ15" s="19">
        <v>7.117806E-3</v>
      </c>
      <c r="FK15" s="19">
        <v>7.0896819999999999E-3</v>
      </c>
      <c r="FL15" s="19">
        <v>7.0617149999999997E-3</v>
      </c>
      <c r="FM15" s="19">
        <v>7.033966E-3</v>
      </c>
      <c r="FN15" s="19">
        <v>7.0065320000000002E-3</v>
      </c>
      <c r="FO15" s="19">
        <v>6.9794690000000003E-3</v>
      </c>
      <c r="FP15" s="19">
        <v>6.9528319999999999E-3</v>
      </c>
      <c r="FQ15" s="19">
        <v>6.9265539999999997E-3</v>
      </c>
      <c r="FR15" s="19">
        <v>6.9005799999999999E-3</v>
      </c>
      <c r="FS15" s="19">
        <v>6.8748230000000004E-3</v>
      </c>
      <c r="FT15" s="19">
        <v>6.8492270000000003E-3</v>
      </c>
      <c r="FU15" s="19">
        <v>6.8237530000000001E-3</v>
      </c>
      <c r="FV15" s="19">
        <v>6.7984320000000001E-3</v>
      </c>
      <c r="FW15" s="19">
        <v>6.7733029999999996E-3</v>
      </c>
      <c r="FX15" s="19">
        <v>6.7484429999999998E-3</v>
      </c>
      <c r="FY15" s="19">
        <v>6.7239020000000004E-3</v>
      </c>
      <c r="FZ15" s="19">
        <v>6.6997180000000003E-3</v>
      </c>
      <c r="GA15" s="19">
        <v>6.6758540000000002E-3</v>
      </c>
      <c r="GB15" s="19">
        <v>6.6522660000000004E-3</v>
      </c>
      <c r="GC15" s="19">
        <v>6.6288900000000001E-3</v>
      </c>
      <c r="GD15" s="19">
        <v>6.6056750000000001E-3</v>
      </c>
      <c r="GE15" s="19">
        <v>6.5825689999999999E-3</v>
      </c>
      <c r="GF15" s="19">
        <v>6.5595899999999997E-3</v>
      </c>
      <c r="GG15" s="19">
        <v>6.5367649999999999E-3</v>
      </c>
      <c r="GH15" s="19">
        <v>6.5141440000000004E-3</v>
      </c>
      <c r="GI15" s="19">
        <v>6.4917810000000003E-3</v>
      </c>
      <c r="GJ15" s="19">
        <v>6.4697599999999997E-3</v>
      </c>
      <c r="GK15" s="19">
        <v>6.4481069999999998E-3</v>
      </c>
      <c r="GL15" s="19">
        <v>6.4268620000000002E-3</v>
      </c>
      <c r="GM15" s="19">
        <v>6.4060230000000003E-3</v>
      </c>
      <c r="GN15" s="19">
        <v>6.3855910000000004E-3</v>
      </c>
      <c r="GO15" s="19">
        <v>6.3655430000000004E-3</v>
      </c>
      <c r="GP15" s="19">
        <v>6.345893E-3</v>
      </c>
      <c r="GQ15" s="19">
        <v>6.3266349999999997E-3</v>
      </c>
      <c r="GR15" s="19">
        <v>6.3077790000000003E-3</v>
      </c>
      <c r="GS15" s="19">
        <v>6.2893430000000002E-3</v>
      </c>
      <c r="GT15" s="19">
        <v>6.2713580000000003E-3</v>
      </c>
      <c r="GU15" s="19">
        <v>6.2538189999999999E-3</v>
      </c>
      <c r="GV15" s="19">
        <v>6.2367380000000004E-3</v>
      </c>
      <c r="GW15" s="19">
        <v>6.2200770000000001E-3</v>
      </c>
      <c r="GX15" s="19">
        <v>6.2038079999999999E-3</v>
      </c>
      <c r="GY15" s="19">
        <v>6.1878910000000001E-3</v>
      </c>
      <c r="GZ15" s="19">
        <v>6.1723109999999998E-3</v>
      </c>
      <c r="HA15" s="19">
        <v>6.1570449999999999E-3</v>
      </c>
      <c r="HB15" s="19">
        <v>6.1420720000000002E-3</v>
      </c>
      <c r="HC15" s="19">
        <v>6.1273710000000004E-3</v>
      </c>
      <c r="HD15" s="19">
        <v>6.1129390000000004E-3</v>
      </c>
      <c r="HE15" s="19">
        <v>6.0987530000000002E-3</v>
      </c>
      <c r="HF15" s="19">
        <v>6.0847970000000003E-3</v>
      </c>
      <c r="HG15" s="19">
        <v>6.0710340000000003E-3</v>
      </c>
      <c r="HH15" s="19">
        <v>6.0574349999999999E-3</v>
      </c>
      <c r="HI15" s="19">
        <v>6.0439789999999997E-3</v>
      </c>
      <c r="HJ15" s="19">
        <v>6.0306730000000003E-3</v>
      </c>
      <c r="HK15" s="19">
        <v>6.0175180000000003E-3</v>
      </c>
      <c r="HL15" s="19">
        <v>6.0045309999999996E-3</v>
      </c>
      <c r="HM15" s="19">
        <v>5.9917169999999997E-3</v>
      </c>
      <c r="HN15" s="19">
        <v>5.9790900000000003E-3</v>
      </c>
      <c r="HO15" s="19">
        <v>5.9666429999999998E-3</v>
      </c>
      <c r="HP15" s="19">
        <v>5.954366E-3</v>
      </c>
      <c r="HQ15" s="19">
        <v>5.9422210000000001E-3</v>
      </c>
      <c r="HR15" s="19">
        <v>5.9301730000000004E-3</v>
      </c>
      <c r="HS15" s="19">
        <v>5.9181889999999999E-3</v>
      </c>
      <c r="HT15" s="19">
        <v>5.9062840000000004E-3</v>
      </c>
      <c r="HU15" s="19">
        <v>5.8944669999999996E-3</v>
      </c>
      <c r="HV15" s="19">
        <v>5.8827810000000001E-3</v>
      </c>
      <c r="HW15" s="19">
        <v>5.8712549999999997E-3</v>
      </c>
      <c r="HX15" s="19">
        <v>5.8599189999999999E-3</v>
      </c>
      <c r="HY15" s="19">
        <v>5.848776E-3</v>
      </c>
      <c r="HZ15" s="15">
        <v>5.8377999999999998E-3</v>
      </c>
      <c r="IA15" s="19">
        <v>5.826945E-3</v>
      </c>
      <c r="IB15" s="19">
        <v>5.8161510000000003E-3</v>
      </c>
      <c r="IC15" s="19">
        <v>5.8053669999999996E-3</v>
      </c>
      <c r="ID15" s="19">
        <v>5.7945699999999998E-3</v>
      </c>
      <c r="IE15" s="19">
        <v>5.7837649999999997E-3</v>
      </c>
      <c r="IF15" s="19">
        <v>5.7729720000000003E-3</v>
      </c>
      <c r="IG15" s="19">
        <v>5.7622189999999998E-3</v>
      </c>
      <c r="IH15" s="19">
        <v>5.7515370000000001E-3</v>
      </c>
      <c r="II15" s="19">
        <v>5.7409430000000001E-3</v>
      </c>
      <c r="IJ15" s="19">
        <v>5.7304369999999997E-3</v>
      </c>
      <c r="IK15" s="19">
        <v>5.7200020000000001E-3</v>
      </c>
      <c r="IL15" s="19">
        <v>5.7096040000000001E-3</v>
      </c>
      <c r="IM15" s="19">
        <v>5.6992220000000003E-3</v>
      </c>
      <c r="IN15" s="19">
        <v>5.6888479999999998E-3</v>
      </c>
      <c r="IO15" s="19">
        <v>5.6784879999999998E-3</v>
      </c>
      <c r="IP15" s="19">
        <v>5.6681609999999997E-3</v>
      </c>
      <c r="IQ15" s="19">
        <v>5.6578829999999998E-3</v>
      </c>
      <c r="IR15" s="19">
        <v>5.6476790000000001E-3</v>
      </c>
      <c r="IS15" s="19">
        <v>5.6375510000000002E-3</v>
      </c>
      <c r="IT15" s="19">
        <v>5.6274979999999999E-3</v>
      </c>
      <c r="IU15" s="19">
        <v>5.6175050000000001E-3</v>
      </c>
      <c r="IV15" s="19">
        <v>5.6075439999999999E-3</v>
      </c>
      <c r="IW15" s="19">
        <v>5.5975859999999999E-3</v>
      </c>
      <c r="IX15" s="19">
        <v>5.5876110000000001E-3</v>
      </c>
      <c r="IY15" s="19">
        <v>5.5776080000000004E-3</v>
      </c>
      <c r="IZ15" s="19">
        <v>5.5675780000000001E-3</v>
      </c>
      <c r="JA15" s="19">
        <v>5.5575140000000004E-3</v>
      </c>
      <c r="JB15" s="19">
        <v>5.54742E-3</v>
      </c>
      <c r="JC15" s="19">
        <v>5.537274E-3</v>
      </c>
      <c r="JD15" s="19">
        <v>5.5270550000000003E-3</v>
      </c>
      <c r="JE15" s="19">
        <v>5.5167439999999996E-3</v>
      </c>
      <c r="JF15" s="19">
        <v>5.5063120000000002E-3</v>
      </c>
      <c r="JG15" s="19">
        <v>5.495748E-3</v>
      </c>
      <c r="JH15" s="19">
        <v>5.4850519999999998E-3</v>
      </c>
      <c r="JI15" s="19">
        <v>5.4742360000000004E-3</v>
      </c>
      <c r="JJ15" s="19">
        <v>5.463323E-3</v>
      </c>
      <c r="JK15" s="19">
        <v>5.45233E-3</v>
      </c>
      <c r="JL15" s="19">
        <v>5.441268E-3</v>
      </c>
      <c r="JM15" s="19">
        <v>5.4301239999999997E-3</v>
      </c>
      <c r="JN15" s="19">
        <v>5.4188860000000004E-3</v>
      </c>
      <c r="JO15" s="19">
        <v>5.4075399999999997E-3</v>
      </c>
      <c r="JP15" s="19">
        <v>5.3960559999999998E-3</v>
      </c>
      <c r="JQ15" s="19">
        <v>5.3844219999999998E-3</v>
      </c>
      <c r="JR15" s="19">
        <v>5.3726319999999996E-3</v>
      </c>
      <c r="JS15" s="19">
        <v>5.3606959999999999E-3</v>
      </c>
      <c r="JT15" s="19">
        <v>5.3486280000000002E-3</v>
      </c>
      <c r="JU15" s="19">
        <v>5.3364370000000003E-3</v>
      </c>
      <c r="JV15" s="19">
        <v>5.3241390000000003E-3</v>
      </c>
      <c r="JW15" s="19">
        <v>5.3117329999999999E-3</v>
      </c>
      <c r="JX15" s="19">
        <v>5.2992239999999999E-3</v>
      </c>
      <c r="JY15" s="19">
        <v>5.2866120000000004E-3</v>
      </c>
      <c r="JZ15" s="19">
        <v>5.2738949999999998E-3</v>
      </c>
      <c r="KA15" s="19">
        <v>5.2610749999999996E-3</v>
      </c>
      <c r="KB15" s="19">
        <v>5.2481610000000003E-3</v>
      </c>
      <c r="KC15" s="19">
        <v>5.2351769999999997E-3</v>
      </c>
      <c r="KD15" s="19">
        <v>5.2221510000000004E-3</v>
      </c>
      <c r="KE15" s="19">
        <v>5.2090959999999999E-3</v>
      </c>
      <c r="KF15" s="19">
        <v>5.196038E-3</v>
      </c>
      <c r="KG15" s="19">
        <v>5.1829809999999997E-3</v>
      </c>
      <c r="KH15" s="19">
        <v>5.1699279999999999E-3</v>
      </c>
      <c r="KI15" s="19">
        <v>5.15687E-3</v>
      </c>
      <c r="KJ15" s="15">
        <v>5.1437999999999996E-3</v>
      </c>
      <c r="KK15" s="19">
        <v>5.1307130000000003E-3</v>
      </c>
      <c r="KL15" s="19">
        <v>5.1176080000000001E-3</v>
      </c>
      <c r="KM15" s="19">
        <v>5.1044970000000004E-3</v>
      </c>
      <c r="KN15" s="19">
        <v>5.0913829999999997E-3</v>
      </c>
      <c r="KO15" s="19">
        <v>5.0782680000000004E-3</v>
      </c>
      <c r="KP15" s="19">
        <v>5.0651589999999996E-3</v>
      </c>
      <c r="KQ15" s="19">
        <v>5.0520449999999998E-3</v>
      </c>
      <c r="KR15" s="19">
        <v>5.0389149999999997E-3</v>
      </c>
      <c r="KS15" s="19">
        <v>5.0257610000000001E-3</v>
      </c>
      <c r="KT15" s="19">
        <v>5.0125780000000002E-3</v>
      </c>
      <c r="KU15" s="19">
        <v>4.9993679999999997E-3</v>
      </c>
      <c r="KV15" s="19">
        <v>4.9861389999999997E-3</v>
      </c>
      <c r="KW15" s="19">
        <v>4.9729120000000003E-3</v>
      </c>
      <c r="KX15" s="19">
        <v>4.9597080000000002E-3</v>
      </c>
      <c r="KY15" s="19">
        <v>4.9465430000000003E-3</v>
      </c>
      <c r="KZ15" s="19">
        <v>4.9334349999999999E-3</v>
      </c>
      <c r="LA15" s="19">
        <v>4.920392E-3</v>
      </c>
      <c r="LB15" s="19">
        <v>4.907415E-3</v>
      </c>
      <c r="LC15" s="19">
        <v>4.8945020000000002E-3</v>
      </c>
      <c r="LD15" s="19">
        <v>4.8816509999999999E-3</v>
      </c>
      <c r="LE15" s="19">
        <v>4.8688539999999997E-3</v>
      </c>
      <c r="LF15" s="19">
        <v>4.8561059999999998E-3</v>
      </c>
      <c r="LG15" s="19">
        <v>4.8434089999999999E-3</v>
      </c>
      <c r="LH15" s="19">
        <v>4.8307610000000003E-3</v>
      </c>
      <c r="LI15" s="19">
        <v>4.8181539999999998E-3</v>
      </c>
      <c r="LJ15" s="19">
        <v>4.8055839999999999E-3</v>
      </c>
      <c r="LK15" s="19">
        <v>4.7930309999999997E-3</v>
      </c>
      <c r="LL15" s="19">
        <v>4.780477E-3</v>
      </c>
      <c r="LM15" s="19">
        <v>4.7678989999999999E-3</v>
      </c>
      <c r="LN15" s="19">
        <v>4.7552760000000001E-3</v>
      </c>
      <c r="LO15" s="19">
        <v>4.7425849999999997E-3</v>
      </c>
      <c r="LP15" s="19">
        <v>4.7298100000000001E-3</v>
      </c>
      <c r="LQ15" s="19">
        <v>4.716942E-3</v>
      </c>
      <c r="LR15" s="19">
        <v>4.7039689999999997E-3</v>
      </c>
      <c r="LS15" s="19">
        <v>4.6908770000000004E-3</v>
      </c>
      <c r="LT15" s="19">
        <v>4.6776580000000003E-3</v>
      </c>
      <c r="LU15" s="19">
        <v>4.6642910000000001E-3</v>
      </c>
      <c r="LV15" s="19">
        <v>4.6507600000000003E-3</v>
      </c>
      <c r="LW15" s="19">
        <v>4.637047E-3</v>
      </c>
      <c r="LX15" s="19">
        <v>4.6231400000000004E-3</v>
      </c>
      <c r="LY15" s="19">
        <v>4.6090209999999996E-3</v>
      </c>
      <c r="LZ15" s="19">
        <v>4.5946820000000001E-3</v>
      </c>
      <c r="MA15" s="19">
        <v>4.5801169999999999E-3</v>
      </c>
      <c r="MB15" s="19">
        <v>4.5653159999999998E-3</v>
      </c>
      <c r="MC15" s="19">
        <v>4.550269E-3</v>
      </c>
      <c r="MD15" s="19">
        <v>4.534967E-3</v>
      </c>
      <c r="ME15" s="19">
        <v>4.5193960000000002E-3</v>
      </c>
      <c r="MF15" s="19">
        <v>4.5035400000000003E-3</v>
      </c>
      <c r="MG15" s="19">
        <v>4.4873839999999996E-3</v>
      </c>
      <c r="MH15" s="19">
        <v>4.4709179999999999E-3</v>
      </c>
      <c r="MI15" s="19">
        <v>4.4541340000000002E-3</v>
      </c>
      <c r="MJ15" s="19">
        <v>4.437028E-3</v>
      </c>
      <c r="MK15" s="15">
        <v>4.4196000000000001E-3</v>
      </c>
      <c r="ML15" s="19">
        <v>4.4018570000000003E-3</v>
      </c>
      <c r="MM15" s="19">
        <v>4.3838050000000002E-3</v>
      </c>
      <c r="MN15" s="19">
        <v>4.3654549999999999E-3</v>
      </c>
      <c r="MO15" s="19">
        <v>4.346819E-3</v>
      </c>
      <c r="MP15" s="19">
        <v>4.3279069999999998E-3</v>
      </c>
      <c r="MQ15" s="19">
        <v>4.3087300000000002E-3</v>
      </c>
      <c r="MR15" s="19">
        <v>4.2893050000000002E-3</v>
      </c>
      <c r="MS15" s="19">
        <v>4.2696499999999998E-3</v>
      </c>
      <c r="MT15" s="19">
        <v>4.249788E-3</v>
      </c>
      <c r="MU15" s="19">
        <v>4.2297430000000002E-3</v>
      </c>
      <c r="MV15" s="19">
        <v>4.2095450000000003E-3</v>
      </c>
      <c r="MW15" s="19">
        <v>4.1892159999999999E-3</v>
      </c>
      <c r="MX15" s="19">
        <v>4.1687809999999999E-3</v>
      </c>
      <c r="MY15" s="19">
        <v>4.1482619999999998E-3</v>
      </c>
      <c r="MZ15" s="19">
        <v>4.1276769999999997E-3</v>
      </c>
      <c r="NA15" s="19">
        <v>4.107037E-3</v>
      </c>
      <c r="NB15" s="19">
        <v>4.0863610000000002E-3</v>
      </c>
      <c r="NC15" s="19">
        <v>4.0656620000000003E-3</v>
      </c>
      <c r="ND15" s="19">
        <v>4.0449539999999999E-3</v>
      </c>
      <c r="NE15" s="19">
        <v>4.02425E-3</v>
      </c>
      <c r="NF15" s="19">
        <v>4.0035649999999997E-3</v>
      </c>
      <c r="NG15" s="19">
        <v>3.9829130000000003E-3</v>
      </c>
      <c r="NH15" s="19">
        <v>3.9623039999999998E-3</v>
      </c>
      <c r="NI15" s="19">
        <v>3.9417469999999998E-3</v>
      </c>
      <c r="NJ15" s="19">
        <v>3.9212500000000003E-3</v>
      </c>
      <c r="NK15" s="19">
        <v>3.9008210000000001E-3</v>
      </c>
      <c r="NL15" s="19">
        <v>3.8804680000000002E-3</v>
      </c>
      <c r="NM15" s="19">
        <v>3.8601989999999999E-3</v>
      </c>
      <c r="NN15" s="19">
        <v>3.8400259999999999E-3</v>
      </c>
      <c r="NO15" s="19">
        <v>3.819958E-3</v>
      </c>
      <c r="NP15" s="19">
        <v>3.8000080000000001E-3</v>
      </c>
      <c r="NQ15" s="19">
        <v>3.7801879999999999E-3</v>
      </c>
      <c r="NR15" s="19">
        <v>3.7605120000000001E-3</v>
      </c>
      <c r="NS15" s="19">
        <v>3.7409850000000001E-3</v>
      </c>
      <c r="NT15" s="19">
        <v>3.7216139999999998E-3</v>
      </c>
      <c r="NU15" s="19">
        <v>3.702402E-3</v>
      </c>
      <c r="NV15" s="19">
        <v>3.683352E-3</v>
      </c>
      <c r="NW15" s="19">
        <v>3.6644640000000001E-3</v>
      </c>
      <c r="NX15" s="19">
        <v>3.645742E-3</v>
      </c>
      <c r="NY15" s="19">
        <v>3.627183E-3</v>
      </c>
      <c r="NZ15" s="19">
        <v>3.608792E-3</v>
      </c>
      <c r="OA15" s="19">
        <v>3.5905690000000001E-3</v>
      </c>
      <c r="OB15" s="19">
        <v>3.5725179999999998E-3</v>
      </c>
      <c r="OC15" s="19">
        <v>3.5546409999999999E-3</v>
      </c>
      <c r="OD15" s="19">
        <v>3.5369389999999998E-3</v>
      </c>
      <c r="OE15" s="19">
        <v>3.519416E-3</v>
      </c>
      <c r="OF15" s="19">
        <v>3.502078E-3</v>
      </c>
      <c r="OG15" s="19">
        <v>3.4849299999999998E-3</v>
      </c>
      <c r="OH15" s="19">
        <v>3.4679820000000001E-3</v>
      </c>
      <c r="OI15" s="19">
        <v>3.45124E-3</v>
      </c>
      <c r="OJ15" s="19">
        <v>3.43472E-3</v>
      </c>
      <c r="OK15" s="19">
        <v>3.4184279999999998E-3</v>
      </c>
      <c r="OL15" s="19">
        <v>3.4023769999999998E-3</v>
      </c>
      <c r="OM15" s="19">
        <v>3.386577E-3</v>
      </c>
      <c r="ON15" s="19">
        <v>3.3710329999999998E-3</v>
      </c>
      <c r="OO15" s="19">
        <v>3.3557510000000001E-3</v>
      </c>
      <c r="OP15" s="19">
        <v>3.340736E-3</v>
      </c>
      <c r="OQ15" s="19">
        <v>2.2754479999999998E-3</v>
      </c>
    </row>
    <row r="16" spans="1:407" x14ac:dyDescent="0.25">
      <c r="A16" t="str">
        <f t="shared" si="0"/>
        <v>FixedWing-MEDIUM-3-14-Any</v>
      </c>
      <c r="B16" t="s">
        <v>195</v>
      </c>
      <c r="C16" s="17" t="s">
        <v>42</v>
      </c>
      <c r="D16" s="18">
        <v>3</v>
      </c>
      <c r="E16" s="17">
        <v>14</v>
      </c>
      <c r="F16" s="82" t="s">
        <v>187</v>
      </c>
      <c r="G16" s="15">
        <v>0.16911860000000001</v>
      </c>
      <c r="H16" s="15">
        <v>0.1434666</v>
      </c>
      <c r="I16" s="15">
        <v>0.12721589999999999</v>
      </c>
      <c r="J16" s="15">
        <v>0.1159285</v>
      </c>
      <c r="K16" s="15">
        <v>0.10756780000000001</v>
      </c>
      <c r="L16" s="19">
        <v>9.9953139999999996E-2</v>
      </c>
      <c r="M16" s="19">
        <v>9.4312779999999999E-2</v>
      </c>
      <c r="N16" s="19">
        <v>9.0657619999999994E-2</v>
      </c>
      <c r="O16" s="19">
        <v>8.6910970000000004E-2</v>
      </c>
      <c r="P16" s="19">
        <v>8.3074430000000005E-2</v>
      </c>
      <c r="Q16" s="19">
        <v>7.9520430000000003E-2</v>
      </c>
      <c r="R16" s="15">
        <v>7.5676999999999994E-2</v>
      </c>
      <c r="S16" s="19">
        <v>7.1002969999999999E-2</v>
      </c>
      <c r="T16" s="15">
        <v>6.6482100000000002E-2</v>
      </c>
      <c r="U16" s="15">
        <v>6.3027E-2</v>
      </c>
      <c r="V16" s="19">
        <v>6.0079090000000002E-2</v>
      </c>
      <c r="W16" s="19">
        <v>5.7438219999999998E-2</v>
      </c>
      <c r="X16" s="19">
        <v>5.4960330000000002E-2</v>
      </c>
      <c r="Y16" s="19">
        <v>5.2479869999999998E-2</v>
      </c>
      <c r="Z16" s="19">
        <v>4.9887870000000001E-2</v>
      </c>
      <c r="AA16" s="19">
        <v>4.7702960000000003E-2</v>
      </c>
      <c r="AB16" s="19">
        <v>4.587128E-2</v>
      </c>
      <c r="AC16" s="15">
        <v>4.4265699999999998E-2</v>
      </c>
      <c r="AD16" s="19">
        <v>4.2893069999999998E-2</v>
      </c>
      <c r="AE16" s="19">
        <v>4.1665349999999997E-2</v>
      </c>
      <c r="AF16" s="19">
        <v>4.046578E-2</v>
      </c>
      <c r="AG16" s="19">
        <v>3.9191780000000002E-2</v>
      </c>
      <c r="AH16" s="19">
        <v>3.7784430000000001E-2</v>
      </c>
      <c r="AI16" s="19">
        <v>3.6355070000000003E-2</v>
      </c>
      <c r="AJ16" s="19">
        <v>3.5067859999999999E-2</v>
      </c>
      <c r="AK16" s="19">
        <v>3.3968730000000003E-2</v>
      </c>
      <c r="AL16" s="19">
        <v>3.298367E-2</v>
      </c>
      <c r="AM16" s="19">
        <v>3.2030379999999997E-2</v>
      </c>
      <c r="AN16" s="19">
        <v>3.109456E-2</v>
      </c>
      <c r="AO16" s="19">
        <v>3.0187809999999999E-2</v>
      </c>
      <c r="AP16" s="19">
        <v>2.9301770000000001E-2</v>
      </c>
      <c r="AQ16" s="19">
        <v>2.8426320000000001E-2</v>
      </c>
      <c r="AR16" s="19">
        <v>2.7602160000000001E-2</v>
      </c>
      <c r="AS16" s="19">
        <v>2.682091E-2</v>
      </c>
      <c r="AT16" s="19">
        <v>2.6077619999999999E-2</v>
      </c>
      <c r="AU16" s="15">
        <v>2.53666E-2</v>
      </c>
      <c r="AV16" s="19">
        <v>2.4683509999999999E-2</v>
      </c>
      <c r="AW16" s="19">
        <v>2.4027139999999999E-2</v>
      </c>
      <c r="AX16" s="19">
        <v>2.3400310000000001E-2</v>
      </c>
      <c r="AY16" s="19">
        <v>2.2808309999999998E-2</v>
      </c>
      <c r="AZ16" s="19">
        <v>2.225338E-2</v>
      </c>
      <c r="BA16" s="15">
        <v>2.17311E-2</v>
      </c>
      <c r="BB16" s="15">
        <v>2.1233200000000001E-2</v>
      </c>
      <c r="BC16" s="19">
        <v>2.0753339999999999E-2</v>
      </c>
      <c r="BD16" s="19">
        <v>2.0290209999999999E-2</v>
      </c>
      <c r="BE16" s="19">
        <v>1.9844150000000001E-2</v>
      </c>
      <c r="BF16" s="19">
        <v>1.9413570000000002E-2</v>
      </c>
      <c r="BG16" s="19">
        <v>1.8996260000000001E-2</v>
      </c>
      <c r="BH16" s="19">
        <v>1.859272E-2</v>
      </c>
      <c r="BI16" s="19">
        <v>1.8206130000000001E-2</v>
      </c>
      <c r="BJ16" s="19">
        <v>1.783947E-2</v>
      </c>
      <c r="BK16" s="19">
        <v>1.749181E-2</v>
      </c>
      <c r="BL16" s="19">
        <v>1.7158779999999998E-2</v>
      </c>
      <c r="BM16" s="19">
        <v>1.6837120000000001E-2</v>
      </c>
      <c r="BN16" s="19">
        <v>1.652766E-2</v>
      </c>
      <c r="BO16" s="19">
        <v>1.623343E-2</v>
      </c>
      <c r="BP16" s="19">
        <v>1.5955569999999999E-2</v>
      </c>
      <c r="BQ16" s="19">
        <v>1.5692859999999999E-2</v>
      </c>
      <c r="BR16" s="19">
        <v>1.544414E-2</v>
      </c>
      <c r="BS16" s="19">
        <v>1.5209189999999999E-2</v>
      </c>
      <c r="BT16" s="19">
        <v>1.4987790000000001E-2</v>
      </c>
      <c r="BU16" s="19">
        <v>1.4778309999999999E-2</v>
      </c>
      <c r="BV16" s="19">
        <v>1.4577970000000001E-2</v>
      </c>
      <c r="BW16" s="19">
        <v>1.4384360000000001E-2</v>
      </c>
      <c r="BX16" s="15">
        <v>1.41967E-2</v>
      </c>
      <c r="BY16" s="15">
        <v>1.40156E-2</v>
      </c>
      <c r="BZ16" s="19">
        <v>1.384171E-2</v>
      </c>
      <c r="CA16" s="19">
        <v>1.367502E-2</v>
      </c>
      <c r="CB16" s="19">
        <v>1.351549E-2</v>
      </c>
      <c r="CC16" s="19">
        <v>1.336298E-2</v>
      </c>
      <c r="CD16" s="19">
        <v>1.3216830000000001E-2</v>
      </c>
      <c r="CE16" s="19">
        <v>1.307562E-2</v>
      </c>
      <c r="CF16" s="19">
        <v>1.2938059999999999E-2</v>
      </c>
      <c r="CG16" s="19">
        <v>1.2803470000000001E-2</v>
      </c>
      <c r="CH16" s="19">
        <v>1.2672070000000001E-2</v>
      </c>
      <c r="CI16" s="19">
        <v>1.254459E-2</v>
      </c>
      <c r="CJ16" s="19">
        <v>1.242157E-2</v>
      </c>
      <c r="CK16" s="19">
        <v>1.2302830000000001E-2</v>
      </c>
      <c r="CL16" s="19">
        <v>1.218794E-2</v>
      </c>
      <c r="CM16" s="19">
        <v>1.207651E-2</v>
      </c>
      <c r="CN16" s="19">
        <v>1.1968339999999999E-2</v>
      </c>
      <c r="CO16" s="19">
        <v>1.1862940000000001E-2</v>
      </c>
      <c r="CP16" s="19">
        <v>1.175957E-2</v>
      </c>
      <c r="CQ16" s="19">
        <v>1.165767E-2</v>
      </c>
      <c r="CR16" s="19">
        <v>1.155722E-2</v>
      </c>
      <c r="CS16" s="15">
        <v>1.14587E-2</v>
      </c>
      <c r="CT16" s="19">
        <v>1.1362489999999999E-2</v>
      </c>
      <c r="CU16" s="19">
        <v>1.126858E-2</v>
      </c>
      <c r="CV16" s="19">
        <v>1.1176810000000001E-2</v>
      </c>
      <c r="CW16" s="19">
        <v>1.108697E-2</v>
      </c>
      <c r="CX16" s="19">
        <v>1.0998910000000001E-2</v>
      </c>
      <c r="CY16" s="19">
        <v>1.091225E-2</v>
      </c>
      <c r="CZ16" s="19">
        <v>1.0826489999999999E-2</v>
      </c>
      <c r="DA16" s="19">
        <v>1.0741250000000001E-2</v>
      </c>
      <c r="DB16" s="19">
        <v>1.0656530000000001E-2</v>
      </c>
      <c r="DC16" s="19">
        <v>1.0572669999999999E-2</v>
      </c>
      <c r="DD16" s="19">
        <v>1.049018E-2</v>
      </c>
      <c r="DE16" s="19">
        <v>1.0409420000000001E-2</v>
      </c>
      <c r="DF16" s="19">
        <v>1.0330580000000001E-2</v>
      </c>
      <c r="DG16" s="19">
        <v>1.025352E-2</v>
      </c>
      <c r="DH16" s="19">
        <v>1.017798E-2</v>
      </c>
      <c r="DI16" s="19">
        <v>1.010351E-2</v>
      </c>
      <c r="DJ16" s="19">
        <v>1.0029740000000001E-2</v>
      </c>
      <c r="DK16" s="19">
        <v>9.9565169999999998E-3</v>
      </c>
      <c r="DL16" s="19">
        <v>9.8840760000000003E-3</v>
      </c>
      <c r="DM16" s="19">
        <v>9.8129299999999992E-3</v>
      </c>
      <c r="DN16" s="19">
        <v>9.7436929999999995E-3</v>
      </c>
      <c r="DO16" s="19">
        <v>9.6767950000000002E-3</v>
      </c>
      <c r="DP16" s="19">
        <v>9.6124230000000001E-3</v>
      </c>
      <c r="DQ16" s="19">
        <v>9.5504619999999991E-3</v>
      </c>
      <c r="DR16" s="19">
        <v>9.4906950000000004E-3</v>
      </c>
      <c r="DS16" s="19">
        <v>9.4327119999999993E-3</v>
      </c>
      <c r="DT16" s="19">
        <v>9.3761599999999997E-3</v>
      </c>
      <c r="DU16" s="19">
        <v>9.320844E-3</v>
      </c>
      <c r="DV16" s="19">
        <v>9.2668190000000008E-3</v>
      </c>
      <c r="DW16" s="19">
        <v>9.214313E-3</v>
      </c>
      <c r="DX16" s="19">
        <v>9.1636489999999994E-3</v>
      </c>
      <c r="DY16" s="19">
        <v>9.1149830000000001E-3</v>
      </c>
      <c r="DZ16" s="19">
        <v>9.0682850000000006E-3</v>
      </c>
      <c r="EA16" s="19">
        <v>9.023339E-3</v>
      </c>
      <c r="EB16" s="19">
        <v>8.9798989999999995E-3</v>
      </c>
      <c r="EC16" s="19">
        <v>8.9376349999999993E-3</v>
      </c>
      <c r="ED16" s="19">
        <v>8.8962799999999995E-3</v>
      </c>
      <c r="EE16" s="19">
        <v>8.8556520000000003E-3</v>
      </c>
      <c r="EF16" s="19">
        <v>8.8157740000000002E-3</v>
      </c>
      <c r="EG16" s="19">
        <v>8.7767509999999993E-3</v>
      </c>
      <c r="EH16" s="19">
        <v>8.7387579999999992E-3</v>
      </c>
      <c r="EI16" s="19">
        <v>8.7018449999999997E-3</v>
      </c>
      <c r="EJ16" s="19">
        <v>8.6659040000000003E-3</v>
      </c>
      <c r="EK16" s="19">
        <v>8.6306669999999999E-3</v>
      </c>
      <c r="EL16" s="19">
        <v>8.5958389999999992E-3</v>
      </c>
      <c r="EM16" s="19">
        <v>8.5611039999999999E-3</v>
      </c>
      <c r="EN16" s="19">
        <v>8.5262510000000003E-3</v>
      </c>
      <c r="EO16" s="19">
        <v>8.4911989999999996E-3</v>
      </c>
      <c r="EP16" s="19">
        <v>8.4560450000000006E-3</v>
      </c>
      <c r="EQ16" s="19">
        <v>8.4209579999999992E-3</v>
      </c>
      <c r="ER16" s="19">
        <v>8.3861149999999995E-3</v>
      </c>
      <c r="ES16" s="19">
        <v>8.3515940000000004E-3</v>
      </c>
      <c r="ET16" s="19">
        <v>8.3173589999999999E-3</v>
      </c>
      <c r="EU16" s="19">
        <v>8.2832329999999992E-3</v>
      </c>
      <c r="EV16" s="19">
        <v>8.2490540000000005E-3</v>
      </c>
      <c r="EW16" s="19">
        <v>8.2146570000000002E-3</v>
      </c>
      <c r="EX16" s="19">
        <v>8.1799799999999999E-3</v>
      </c>
      <c r="EY16" s="19">
        <v>8.145055E-3</v>
      </c>
      <c r="EZ16" s="19">
        <v>8.1100579999999999E-3</v>
      </c>
      <c r="FA16" s="19">
        <v>8.0751799999999995E-3</v>
      </c>
      <c r="FB16" s="19">
        <v>8.0405990000000007E-3</v>
      </c>
      <c r="FC16" s="19">
        <v>8.0063830000000006E-3</v>
      </c>
      <c r="FD16" s="19">
        <v>7.9724889999999993E-3</v>
      </c>
      <c r="FE16" s="19">
        <v>7.938746E-3</v>
      </c>
      <c r="FF16" s="19">
        <v>7.9049719999999997E-3</v>
      </c>
      <c r="FG16" s="15">
        <v>7.8709999999999995E-3</v>
      </c>
      <c r="FH16" s="19">
        <v>7.8367550000000008E-3</v>
      </c>
      <c r="FI16" s="19">
        <v>7.8022680000000002E-3</v>
      </c>
      <c r="FJ16" s="19">
        <v>7.7677040000000003E-3</v>
      </c>
      <c r="FK16" s="19">
        <v>7.7332620000000003E-3</v>
      </c>
      <c r="FL16" s="19">
        <v>7.6991380000000003E-3</v>
      </c>
      <c r="FM16" s="19">
        <v>7.6654480000000001E-3</v>
      </c>
      <c r="FN16" s="19">
        <v>7.6322400000000002E-3</v>
      </c>
      <c r="FO16" s="19">
        <v>7.5994679999999998E-3</v>
      </c>
      <c r="FP16" s="19">
        <v>7.5670609999999999E-3</v>
      </c>
      <c r="FQ16" s="19">
        <v>7.5349400000000004E-3</v>
      </c>
      <c r="FR16" s="19">
        <v>7.5030649999999997E-3</v>
      </c>
      <c r="FS16" s="19">
        <v>7.4714459999999996E-3</v>
      </c>
      <c r="FT16" s="19">
        <v>7.440164E-3</v>
      </c>
      <c r="FU16" s="19">
        <v>7.4093400000000004E-3</v>
      </c>
      <c r="FV16" s="19">
        <v>7.3790729999999999E-3</v>
      </c>
      <c r="FW16" s="19">
        <v>7.349398E-3</v>
      </c>
      <c r="FX16" s="19">
        <v>7.3202969999999999E-3</v>
      </c>
      <c r="FY16" s="19">
        <v>7.2916960000000003E-3</v>
      </c>
      <c r="FZ16" s="15">
        <v>7.2635E-3</v>
      </c>
      <c r="GA16" s="19">
        <v>7.2356119999999998E-3</v>
      </c>
      <c r="GB16" s="19">
        <v>7.207972E-3</v>
      </c>
      <c r="GC16" s="19">
        <v>7.1805610000000002E-3</v>
      </c>
      <c r="GD16" s="19">
        <v>7.1534090000000003E-3</v>
      </c>
      <c r="GE16" s="19">
        <v>7.1265590000000002E-3</v>
      </c>
      <c r="GF16" s="19">
        <v>7.100037E-3</v>
      </c>
      <c r="GG16" s="19">
        <v>7.0738149999999998E-3</v>
      </c>
      <c r="GH16" s="19">
        <v>7.0478349999999997E-3</v>
      </c>
      <c r="GI16" s="19">
        <v>7.0219920000000003E-3</v>
      </c>
      <c r="GJ16" s="19">
        <v>6.9961789999999999E-3</v>
      </c>
      <c r="GK16" s="19">
        <v>6.9703100000000004E-3</v>
      </c>
      <c r="GL16" s="19">
        <v>6.9443550000000001E-3</v>
      </c>
      <c r="GM16" s="19">
        <v>6.9183500000000002E-3</v>
      </c>
      <c r="GN16" s="19">
        <v>6.8923819999999998E-3</v>
      </c>
      <c r="GO16" s="19">
        <v>6.8665569999999997E-3</v>
      </c>
      <c r="GP16" s="19">
        <v>6.8409609999999996E-3</v>
      </c>
      <c r="GQ16" s="19">
        <v>6.8156309999999999E-3</v>
      </c>
      <c r="GR16" s="19">
        <v>6.7905559999999997E-3</v>
      </c>
      <c r="GS16" s="19">
        <v>6.7656749999999996E-3</v>
      </c>
      <c r="GT16" s="19">
        <v>6.7408950000000002E-3</v>
      </c>
      <c r="GU16" s="19">
        <v>6.7161240000000004E-3</v>
      </c>
      <c r="GV16" s="19">
        <v>6.6912969999999997E-3</v>
      </c>
      <c r="GW16" s="19">
        <v>6.6663920000000002E-3</v>
      </c>
      <c r="GX16" s="19">
        <v>6.6414339999999999E-3</v>
      </c>
      <c r="GY16" s="19">
        <v>6.6164600000000002E-3</v>
      </c>
      <c r="GZ16" s="19">
        <v>6.5914900000000002E-3</v>
      </c>
      <c r="HA16" s="19">
        <v>6.5665259999999996E-3</v>
      </c>
      <c r="HB16" s="19">
        <v>6.5415450000000002E-3</v>
      </c>
      <c r="HC16" s="19">
        <v>6.5165120000000003E-3</v>
      </c>
      <c r="HD16" s="19">
        <v>6.4913829999999999E-3</v>
      </c>
      <c r="HE16" s="19">
        <v>6.4661190000000002E-3</v>
      </c>
      <c r="HF16" s="19">
        <v>6.4406990000000003E-3</v>
      </c>
      <c r="HG16" s="19">
        <v>6.4151319999999996E-3</v>
      </c>
      <c r="HH16" s="19">
        <v>6.3894470000000004E-3</v>
      </c>
      <c r="HI16" s="19">
        <v>6.3636669999999999E-3</v>
      </c>
      <c r="HJ16" s="19">
        <v>6.337797E-3</v>
      </c>
      <c r="HK16" s="19">
        <v>6.3118310000000004E-3</v>
      </c>
      <c r="HL16" s="19">
        <v>6.2857549999999996E-3</v>
      </c>
      <c r="HM16" s="19">
        <v>6.259555E-3</v>
      </c>
      <c r="HN16" s="19">
        <v>6.2332150000000003E-3</v>
      </c>
      <c r="HO16" s="19">
        <v>6.2067399999999997E-3</v>
      </c>
      <c r="HP16" s="19">
        <v>6.180151E-3</v>
      </c>
      <c r="HQ16" s="19">
        <v>6.1534950000000001E-3</v>
      </c>
      <c r="HR16" s="19">
        <v>6.1268290000000003E-3</v>
      </c>
      <c r="HS16" s="19">
        <v>6.1002069999999999E-3</v>
      </c>
      <c r="HT16" s="19">
        <v>6.073658E-3</v>
      </c>
      <c r="HU16" s="19">
        <v>6.0472030000000001E-3</v>
      </c>
      <c r="HV16" s="19">
        <v>6.0208420000000002E-3</v>
      </c>
      <c r="HW16" s="19">
        <v>5.9945579999999997E-3</v>
      </c>
      <c r="HX16" s="19">
        <v>5.9683289999999996E-3</v>
      </c>
      <c r="HY16" s="19">
        <v>5.9421359999999998E-3</v>
      </c>
      <c r="HZ16" s="19">
        <v>5.9159690000000001E-3</v>
      </c>
      <c r="IA16" s="19">
        <v>5.8898429999999996E-3</v>
      </c>
      <c r="IB16" s="19">
        <v>5.8637819999999997E-3</v>
      </c>
      <c r="IC16" s="19">
        <v>5.8378120000000004E-3</v>
      </c>
      <c r="ID16" s="19">
        <v>5.8119419999999996E-3</v>
      </c>
      <c r="IE16" s="19">
        <v>5.7861800000000001E-3</v>
      </c>
      <c r="IF16" s="19">
        <v>5.7605240000000004E-3</v>
      </c>
      <c r="IG16" s="19">
        <v>5.7349749999999998E-3</v>
      </c>
      <c r="IH16" s="19">
        <v>5.7095219999999999E-3</v>
      </c>
      <c r="II16" s="19">
        <v>5.6841599999999997E-3</v>
      </c>
      <c r="IJ16" s="19">
        <v>5.6588860000000001E-3</v>
      </c>
      <c r="IK16" s="19">
        <v>5.6337210000000004E-3</v>
      </c>
      <c r="IL16" s="19">
        <v>5.6086900000000004E-3</v>
      </c>
      <c r="IM16" s="19">
        <v>5.5838199999999998E-3</v>
      </c>
      <c r="IN16" s="19">
        <v>5.559133E-3</v>
      </c>
      <c r="IO16" s="19">
        <v>5.5346409999999999E-3</v>
      </c>
      <c r="IP16" s="19">
        <v>5.5103649999999997E-3</v>
      </c>
      <c r="IQ16" s="19">
        <v>5.4863120000000001E-3</v>
      </c>
      <c r="IR16" s="19">
        <v>5.4624809999999999E-3</v>
      </c>
      <c r="IS16" s="19">
        <v>5.4388650000000002E-3</v>
      </c>
      <c r="IT16" s="19">
        <v>5.4154499999999996E-3</v>
      </c>
      <c r="IU16" s="19">
        <v>5.392226E-3</v>
      </c>
      <c r="IV16" s="19">
        <v>5.3691820000000001E-3</v>
      </c>
      <c r="IW16" s="19">
        <v>5.3462980000000002E-3</v>
      </c>
      <c r="IX16" s="19">
        <v>5.323548E-3</v>
      </c>
      <c r="IY16" s="19">
        <v>5.300903E-3</v>
      </c>
      <c r="IZ16" s="19">
        <v>5.2783359999999998E-3</v>
      </c>
      <c r="JA16" s="19">
        <v>5.2558099999999996E-3</v>
      </c>
      <c r="JB16" s="19">
        <v>5.2332860000000002E-3</v>
      </c>
      <c r="JC16" s="19">
        <v>5.2107250000000003E-3</v>
      </c>
      <c r="JD16" s="19">
        <v>5.1880920000000001E-3</v>
      </c>
      <c r="JE16" s="19">
        <v>5.1653649999999999E-3</v>
      </c>
      <c r="JF16" s="19">
        <v>5.142532E-3</v>
      </c>
      <c r="JG16" s="19">
        <v>5.1195879999999996E-3</v>
      </c>
      <c r="JH16" s="19">
        <v>5.0965309999999996E-3</v>
      </c>
      <c r="JI16" s="19">
        <v>5.0733599999999998E-3</v>
      </c>
      <c r="JJ16" s="19">
        <v>5.0500759999999997E-3</v>
      </c>
      <c r="JK16" s="19">
        <v>5.0266750000000004E-3</v>
      </c>
      <c r="JL16" s="19">
        <v>5.0031440000000002E-3</v>
      </c>
      <c r="JM16" s="19">
        <v>4.9794640000000003E-3</v>
      </c>
      <c r="JN16" s="19">
        <v>4.9556069999999999E-3</v>
      </c>
      <c r="JO16" s="19">
        <v>4.931548E-3</v>
      </c>
      <c r="JP16" s="19">
        <v>4.9072609999999996E-3</v>
      </c>
      <c r="JQ16" s="19">
        <v>4.8827159999999996E-3</v>
      </c>
      <c r="JR16" s="19">
        <v>4.8578809999999997E-3</v>
      </c>
      <c r="JS16" s="19">
        <v>4.832729E-3</v>
      </c>
      <c r="JT16" s="19">
        <v>4.8072369999999998E-3</v>
      </c>
      <c r="JU16" s="19">
        <v>4.7813819999999998E-3</v>
      </c>
      <c r="JV16" s="19">
        <v>4.7551490000000002E-3</v>
      </c>
      <c r="JW16" s="19">
        <v>4.7285160000000003E-3</v>
      </c>
      <c r="JX16" s="19">
        <v>4.7014639999999998E-3</v>
      </c>
      <c r="JY16" s="19">
        <v>4.6739800000000003E-3</v>
      </c>
      <c r="JZ16" s="19">
        <v>4.6460540000000002E-3</v>
      </c>
      <c r="KA16" s="19">
        <v>4.6176790000000004E-3</v>
      </c>
      <c r="KB16" s="19">
        <v>4.5888539999999998E-3</v>
      </c>
      <c r="KC16" s="19">
        <v>4.5595820000000004E-3</v>
      </c>
      <c r="KD16" s="19">
        <v>4.5298769999999999E-3</v>
      </c>
      <c r="KE16" s="19">
        <v>4.4997650000000002E-3</v>
      </c>
      <c r="KF16" s="19">
        <v>4.469275E-3</v>
      </c>
      <c r="KG16" s="19">
        <v>4.4384400000000001E-3</v>
      </c>
      <c r="KH16" s="19">
        <v>4.4072920000000002E-3</v>
      </c>
      <c r="KI16" s="19">
        <v>4.3758670000000003E-3</v>
      </c>
      <c r="KJ16" s="19">
        <v>4.3442029999999996E-3</v>
      </c>
      <c r="KK16" s="19">
        <v>4.3123290000000002E-3</v>
      </c>
      <c r="KL16" s="19">
        <v>4.2802780000000002E-3</v>
      </c>
      <c r="KM16" s="19">
        <v>4.2480720000000003E-3</v>
      </c>
      <c r="KN16" s="19">
        <v>4.2157410000000003E-3</v>
      </c>
      <c r="KO16" s="19">
        <v>4.1833110000000003E-3</v>
      </c>
      <c r="KP16" s="19">
        <v>4.1508109999999999E-3</v>
      </c>
      <c r="KQ16" s="19">
        <v>4.1182689999999999E-3</v>
      </c>
      <c r="KR16" s="19">
        <v>4.0857139999999998E-3</v>
      </c>
      <c r="KS16" s="19">
        <v>4.0531769999999998E-3</v>
      </c>
      <c r="KT16" s="19">
        <v>4.0207009999999998E-3</v>
      </c>
      <c r="KU16" s="19">
        <v>3.9883210000000004E-3</v>
      </c>
      <c r="KV16" s="19">
        <v>3.9560799999999998E-3</v>
      </c>
      <c r="KW16" s="19">
        <v>3.9240150000000003E-3</v>
      </c>
      <c r="KX16" s="19">
        <v>3.8921670000000002E-3</v>
      </c>
      <c r="KY16" s="19">
        <v>3.8605829999999999E-3</v>
      </c>
      <c r="KZ16" s="19">
        <v>3.8292980000000001E-3</v>
      </c>
      <c r="LA16" s="19">
        <v>3.7983470000000001E-3</v>
      </c>
      <c r="LB16" s="19">
        <v>3.7677570000000001E-3</v>
      </c>
      <c r="LC16" s="19">
        <v>3.737551E-3</v>
      </c>
      <c r="LD16" s="19">
        <v>3.7077490000000002E-3</v>
      </c>
      <c r="LE16" s="19">
        <v>3.6783720000000001E-3</v>
      </c>
      <c r="LF16" s="19">
        <v>3.649439E-3</v>
      </c>
      <c r="LG16" s="19">
        <v>3.6209620000000001E-3</v>
      </c>
      <c r="LH16" s="19">
        <v>3.5929629999999998E-3</v>
      </c>
      <c r="LI16" s="19">
        <v>3.5654599999999999E-3</v>
      </c>
      <c r="LJ16" s="19">
        <v>3.5384660000000001E-3</v>
      </c>
      <c r="LK16" s="19">
        <v>3.5119909999999999E-3</v>
      </c>
      <c r="LL16" s="19">
        <v>3.486032E-3</v>
      </c>
      <c r="LM16" s="19">
        <v>3.460585E-3</v>
      </c>
      <c r="LN16" s="19">
        <v>3.4356360000000002E-3</v>
      </c>
      <c r="LO16" s="19">
        <v>3.4111710000000002E-3</v>
      </c>
      <c r="LP16" s="19">
        <v>3.387176E-3</v>
      </c>
      <c r="LQ16" s="19">
        <v>3.3636320000000001E-3</v>
      </c>
      <c r="LR16" s="19">
        <v>3.3405259999999999E-3</v>
      </c>
      <c r="LS16" s="19">
        <v>3.317848E-3</v>
      </c>
      <c r="LT16" s="19">
        <v>3.2955889999999998E-3</v>
      </c>
      <c r="LU16" s="19">
        <v>3.2737439999999999E-3</v>
      </c>
      <c r="LV16" s="19">
        <v>3.2522969999999999E-3</v>
      </c>
      <c r="LW16" s="19">
        <v>3.2312399999999998E-3</v>
      </c>
      <c r="LX16" s="19">
        <v>3.2105559999999998E-3</v>
      </c>
      <c r="LY16" s="19">
        <v>3.190235E-3</v>
      </c>
      <c r="LZ16" s="19">
        <v>3.1702660000000001E-3</v>
      </c>
      <c r="MA16" s="19">
        <v>3.1506329999999999E-3</v>
      </c>
      <c r="MB16" s="19">
        <v>3.1313280000000001E-3</v>
      </c>
      <c r="MC16" s="19">
        <v>3.112344E-3</v>
      </c>
      <c r="MD16" s="19">
        <v>3.0936729999999999E-3</v>
      </c>
      <c r="ME16" s="19">
        <v>3.0753099999999999E-3</v>
      </c>
      <c r="MF16" s="19">
        <v>3.057241E-3</v>
      </c>
      <c r="MG16" s="19">
        <v>3.0394559999999998E-3</v>
      </c>
      <c r="MH16" s="19">
        <v>3.021939E-3</v>
      </c>
      <c r="MI16" s="19">
        <v>3.0046750000000001E-3</v>
      </c>
      <c r="MJ16" s="19">
        <v>2.9876569999999999E-3</v>
      </c>
      <c r="MK16" s="19">
        <v>2.97087E-3</v>
      </c>
      <c r="ML16" s="19">
        <v>2.954305E-3</v>
      </c>
      <c r="MM16" s="19">
        <v>2.937954E-3</v>
      </c>
      <c r="MN16" s="19">
        <v>2.9218109999999999E-3</v>
      </c>
      <c r="MO16" s="19">
        <v>2.905871E-3</v>
      </c>
      <c r="MP16" s="19">
        <v>2.890124E-3</v>
      </c>
      <c r="MQ16" s="19">
        <v>2.8745649999999999E-3</v>
      </c>
      <c r="MR16" s="19">
        <v>2.8591860000000001E-3</v>
      </c>
      <c r="MS16" s="19">
        <v>2.8439849999999998E-3</v>
      </c>
      <c r="MT16" s="19">
        <v>2.8289639999999998E-3</v>
      </c>
      <c r="MU16" s="19">
        <v>2.814127E-3</v>
      </c>
      <c r="MV16" s="19">
        <v>2.79948E-3</v>
      </c>
      <c r="MW16" s="19">
        <v>2.7850330000000001E-3</v>
      </c>
      <c r="MX16" s="19">
        <v>2.7707970000000002E-3</v>
      </c>
      <c r="MY16" s="19">
        <v>2.7567820000000002E-3</v>
      </c>
      <c r="MZ16" s="19">
        <v>2.742993E-3</v>
      </c>
      <c r="NA16" s="19">
        <v>2.7294340000000002E-3</v>
      </c>
      <c r="NB16" s="19">
        <v>2.7160980000000001E-3</v>
      </c>
      <c r="NC16" s="19">
        <v>2.7029829999999999E-3</v>
      </c>
      <c r="ND16" s="19">
        <v>2.690085E-3</v>
      </c>
      <c r="NE16" s="19">
        <v>2.677399E-3</v>
      </c>
      <c r="NF16" s="19">
        <v>2.6649180000000001E-3</v>
      </c>
      <c r="NG16" s="19">
        <v>2.652639E-3</v>
      </c>
      <c r="NH16" s="19">
        <v>2.640557E-3</v>
      </c>
      <c r="NI16" s="19">
        <v>2.6286700000000001E-3</v>
      </c>
      <c r="NJ16" s="19">
        <v>2.616972E-3</v>
      </c>
      <c r="NK16" s="19">
        <v>2.6054569999999998E-3</v>
      </c>
      <c r="NL16" s="19">
        <v>2.5941100000000002E-3</v>
      </c>
      <c r="NM16" s="19">
        <v>2.5829260000000001E-3</v>
      </c>
      <c r="NN16" s="19">
        <v>2.5718949999999998E-3</v>
      </c>
      <c r="NO16" s="19">
        <v>2.5610110000000002E-3</v>
      </c>
      <c r="NP16" s="19">
        <v>2.5502649999999999E-3</v>
      </c>
      <c r="NQ16" s="19">
        <v>2.539651E-3</v>
      </c>
      <c r="NR16" s="19">
        <v>2.529164E-3</v>
      </c>
      <c r="NS16" s="19">
        <v>2.5188010000000002E-3</v>
      </c>
      <c r="NT16" s="19">
        <v>2.5085569999999998E-3</v>
      </c>
      <c r="NU16" s="19">
        <v>2.498428E-3</v>
      </c>
      <c r="NV16" s="19">
        <v>2.4884030000000001E-3</v>
      </c>
      <c r="NW16" s="19">
        <v>2.478479E-3</v>
      </c>
      <c r="NX16" s="19">
        <v>2.4686479999999999E-3</v>
      </c>
      <c r="NY16" s="19">
        <v>2.458909E-3</v>
      </c>
      <c r="NZ16" s="19">
        <v>2.4492559999999999E-3</v>
      </c>
      <c r="OA16" s="19">
        <v>2.4396869999999998E-3</v>
      </c>
      <c r="OB16" s="19">
        <v>2.4301969999999998E-3</v>
      </c>
      <c r="OC16" s="19">
        <v>2.4207870000000002E-3</v>
      </c>
      <c r="OD16" s="19">
        <v>2.411449E-3</v>
      </c>
      <c r="OE16" s="19">
        <v>2.4021820000000001E-3</v>
      </c>
      <c r="OF16" s="19">
        <v>2.3929720000000002E-3</v>
      </c>
      <c r="OG16" s="19">
        <v>2.3838190000000001E-3</v>
      </c>
      <c r="OH16" s="19">
        <v>2.3747159999999998E-3</v>
      </c>
      <c r="OI16" s="19">
        <v>2.3656660000000002E-3</v>
      </c>
      <c r="OJ16" s="19">
        <v>2.3566680000000001E-3</v>
      </c>
      <c r="OK16" s="19">
        <v>2.3477250000000002E-3</v>
      </c>
      <c r="OL16" s="19">
        <v>2.33884E-3</v>
      </c>
      <c r="OM16" s="19">
        <v>2.3300180000000001E-3</v>
      </c>
      <c r="ON16" s="19">
        <v>2.3212570000000002E-3</v>
      </c>
      <c r="OO16" s="19">
        <v>2.31256E-3</v>
      </c>
      <c r="OP16" s="19">
        <v>2.3039169999999999E-3</v>
      </c>
      <c r="OQ16" s="19">
        <v>1.681016E-3</v>
      </c>
    </row>
    <row r="17" spans="1:407" x14ac:dyDescent="0.25">
      <c r="A17" t="str">
        <f t="shared" si="0"/>
        <v>FixedWing-MEDIUM-3-7-Any</v>
      </c>
      <c r="B17" t="s">
        <v>195</v>
      </c>
      <c r="C17" s="17" t="s">
        <v>42</v>
      </c>
      <c r="D17" s="18">
        <v>3</v>
      </c>
      <c r="E17" s="17">
        <v>7</v>
      </c>
      <c r="F17" s="82" t="s">
        <v>187</v>
      </c>
      <c r="G17" s="15">
        <v>0.11370089999999999</v>
      </c>
      <c r="H17" s="15">
        <v>0.11017689999999999</v>
      </c>
      <c r="I17" s="15">
        <v>0.10283150000000001</v>
      </c>
      <c r="J17" s="19">
        <v>9.3607659999999995E-2</v>
      </c>
      <c r="K17" s="19">
        <v>8.6955260000000006E-2</v>
      </c>
      <c r="L17" s="19">
        <v>7.9528940000000006E-2</v>
      </c>
      <c r="M17" s="15">
        <v>7.3101399999999997E-2</v>
      </c>
      <c r="N17" s="19">
        <v>6.6954840000000002E-2</v>
      </c>
      <c r="O17" s="19">
        <v>6.186854E-2</v>
      </c>
      <c r="P17" s="19">
        <v>5.8658330000000002E-2</v>
      </c>
      <c r="Q17" s="19">
        <v>5.6512020000000003E-2</v>
      </c>
      <c r="R17" s="19">
        <v>5.4052559999999999E-2</v>
      </c>
      <c r="S17" s="19">
        <v>5.1415130000000003E-2</v>
      </c>
      <c r="T17" s="19">
        <v>4.8837039999999998E-2</v>
      </c>
      <c r="U17" s="19">
        <v>4.7058330000000002E-2</v>
      </c>
      <c r="V17" s="19">
        <v>4.5475340000000003E-2</v>
      </c>
      <c r="W17" s="19">
        <v>4.3892689999999998E-2</v>
      </c>
      <c r="X17" s="19">
        <v>4.2405360000000003E-2</v>
      </c>
      <c r="Y17" s="19">
        <v>4.1190619999999997E-2</v>
      </c>
      <c r="Z17" s="19">
        <v>4.0193279999999998E-2</v>
      </c>
      <c r="AA17" s="19">
        <v>3.9128309999999999E-2</v>
      </c>
      <c r="AB17" s="19">
        <v>3.8014069999999997E-2</v>
      </c>
      <c r="AC17" s="19">
        <v>3.6877710000000001E-2</v>
      </c>
      <c r="AD17" s="19">
        <v>3.5823689999999998E-2</v>
      </c>
      <c r="AE17" s="19">
        <v>3.4894649999999999E-2</v>
      </c>
      <c r="AF17" s="19">
        <v>3.3972139999999998E-2</v>
      </c>
      <c r="AG17" s="19">
        <v>3.301246E-2</v>
      </c>
      <c r="AH17" s="19">
        <v>3.2090639999999997E-2</v>
      </c>
      <c r="AI17" s="19">
        <v>3.1247750000000001E-2</v>
      </c>
      <c r="AJ17" s="19">
        <v>3.0466420000000001E-2</v>
      </c>
      <c r="AK17" s="15">
        <v>2.9678099999999999E-2</v>
      </c>
      <c r="AL17" s="19">
        <v>2.8927040000000001E-2</v>
      </c>
      <c r="AM17" s="19">
        <v>2.8206740000000001E-2</v>
      </c>
      <c r="AN17" s="19">
        <v>2.7518810000000001E-2</v>
      </c>
      <c r="AO17" s="19">
        <v>2.6863919999999999E-2</v>
      </c>
      <c r="AP17" s="19">
        <v>2.6235640000000001E-2</v>
      </c>
      <c r="AQ17" s="19">
        <v>2.5626639999999999E-2</v>
      </c>
      <c r="AR17" s="19">
        <v>2.503909E-2</v>
      </c>
      <c r="AS17" s="15">
        <v>2.4476100000000001E-2</v>
      </c>
      <c r="AT17" s="19">
        <v>2.393984E-2</v>
      </c>
      <c r="AU17" s="19">
        <v>2.3426329999999999E-2</v>
      </c>
      <c r="AV17" s="19">
        <v>2.2927690000000001E-2</v>
      </c>
      <c r="AW17" s="19">
        <v>2.244295E-2</v>
      </c>
      <c r="AX17" s="19">
        <v>2.1976880000000001E-2</v>
      </c>
      <c r="AY17" s="19">
        <v>2.1530150000000001E-2</v>
      </c>
      <c r="AZ17" s="19">
        <v>2.109892E-2</v>
      </c>
      <c r="BA17" s="19">
        <v>2.0680750000000001E-2</v>
      </c>
      <c r="BB17" s="19">
        <v>2.0276579999999999E-2</v>
      </c>
      <c r="BC17" s="19">
        <v>1.988755E-2</v>
      </c>
      <c r="BD17" s="19">
        <v>1.951439E-2</v>
      </c>
      <c r="BE17" s="19">
        <v>1.9157130000000001E-2</v>
      </c>
      <c r="BF17" s="15">
        <v>1.88142E-2</v>
      </c>
      <c r="BG17" s="19">
        <v>1.848325E-2</v>
      </c>
      <c r="BH17" s="15">
        <v>1.8162299999999999E-2</v>
      </c>
      <c r="BI17" s="19">
        <v>1.7850049999999999E-2</v>
      </c>
      <c r="BJ17" s="19">
        <v>1.7545649999999999E-2</v>
      </c>
      <c r="BK17" s="19">
        <v>1.7248579999999999E-2</v>
      </c>
      <c r="BL17" s="19">
        <v>1.6958150000000002E-2</v>
      </c>
      <c r="BM17" s="19">
        <v>1.6674040000000001E-2</v>
      </c>
      <c r="BN17" s="19">
        <v>1.6396959999999999E-2</v>
      </c>
      <c r="BO17" s="19">
        <v>1.6127619999999999E-2</v>
      </c>
      <c r="BP17" s="19">
        <v>1.5866080000000001E-2</v>
      </c>
      <c r="BQ17" s="19">
        <v>1.5612610000000001E-2</v>
      </c>
      <c r="BR17" s="19">
        <v>1.5368690000000001E-2</v>
      </c>
      <c r="BS17" s="19">
        <v>1.5135890000000001E-2</v>
      </c>
      <c r="BT17" s="19">
        <v>1.4914230000000001E-2</v>
      </c>
      <c r="BU17" s="19">
        <v>1.470194E-2</v>
      </c>
      <c r="BV17" s="19">
        <v>1.4496780000000001E-2</v>
      </c>
      <c r="BW17" s="19">
        <v>1.4297310000000001E-2</v>
      </c>
      <c r="BX17" s="19">
        <v>1.410284E-2</v>
      </c>
      <c r="BY17" s="19">
        <v>1.391236E-2</v>
      </c>
      <c r="BZ17" s="19">
        <v>1.372467E-2</v>
      </c>
      <c r="CA17" s="19">
        <v>1.353966E-2</v>
      </c>
      <c r="CB17" s="19">
        <v>1.335866E-2</v>
      </c>
      <c r="CC17" s="19">
        <v>1.318339E-2</v>
      </c>
      <c r="CD17" s="19">
        <v>1.3014990000000001E-2</v>
      </c>
      <c r="CE17" s="15">
        <v>1.2853699999999999E-2</v>
      </c>
      <c r="CF17" s="19">
        <v>1.269937E-2</v>
      </c>
      <c r="CG17" s="19">
        <v>1.255158E-2</v>
      </c>
      <c r="CH17" s="19">
        <v>1.2409180000000001E-2</v>
      </c>
      <c r="CI17" s="19">
        <v>1.226987E-2</v>
      </c>
      <c r="CJ17" s="19">
        <v>1.213093E-2</v>
      </c>
      <c r="CK17" s="15">
        <v>1.1990499999999999E-2</v>
      </c>
      <c r="CL17" s="19">
        <v>1.1848269999999999E-2</v>
      </c>
      <c r="CM17" s="19">
        <v>1.170526E-2</v>
      </c>
      <c r="CN17" s="19">
        <v>1.1562950000000001E-2</v>
      </c>
      <c r="CO17" s="15">
        <v>1.14226E-2</v>
      </c>
      <c r="CP17" s="15">
        <v>1.1285099999999999E-2</v>
      </c>
      <c r="CQ17" s="19">
        <v>1.1151049999999999E-2</v>
      </c>
      <c r="CR17" s="19">
        <v>1.102084E-2</v>
      </c>
      <c r="CS17" s="15">
        <v>1.08945E-2</v>
      </c>
      <c r="CT17" s="19">
        <v>1.0771650000000001E-2</v>
      </c>
      <c r="CU17" s="19">
        <v>1.0651580000000001E-2</v>
      </c>
      <c r="CV17" s="19">
        <v>1.053342E-2</v>
      </c>
      <c r="CW17" s="19">
        <v>1.0416389999999999E-2</v>
      </c>
      <c r="CX17" s="19">
        <v>1.0299849999999999E-2</v>
      </c>
      <c r="CY17" s="19">
        <v>1.0183340000000001E-2</v>
      </c>
      <c r="CZ17" s="19">
        <v>1.006659E-2</v>
      </c>
      <c r="DA17" s="19">
        <v>9.9495429999999999E-3</v>
      </c>
      <c r="DB17" s="19">
        <v>9.8322989999999992E-3</v>
      </c>
      <c r="DC17" s="19">
        <v>9.7150970000000007E-3</v>
      </c>
      <c r="DD17" s="19">
        <v>9.5982979999999999E-3</v>
      </c>
      <c r="DE17" s="19">
        <v>9.4822940000000005E-3</v>
      </c>
      <c r="DF17" s="19">
        <v>9.3673230000000003E-3</v>
      </c>
      <c r="DG17" s="19">
        <v>9.2533370000000004E-3</v>
      </c>
      <c r="DH17" s="19">
        <v>9.1400040000000002E-3</v>
      </c>
      <c r="DI17" s="19">
        <v>9.0268850000000001E-3</v>
      </c>
      <c r="DJ17" s="19">
        <v>8.9136509999999999E-3</v>
      </c>
      <c r="DK17" s="19">
        <v>8.8002210000000004E-3</v>
      </c>
      <c r="DL17" s="19">
        <v>8.6867569999999998E-3</v>
      </c>
      <c r="DM17" s="19">
        <v>8.5736200000000005E-3</v>
      </c>
      <c r="DN17" s="19">
        <v>8.46125E-3</v>
      </c>
      <c r="DO17" s="19">
        <v>8.3500929999999994E-3</v>
      </c>
      <c r="DP17" s="19">
        <v>8.2404939999999993E-3</v>
      </c>
      <c r="DQ17" s="19">
        <v>8.1326469999999998E-3</v>
      </c>
      <c r="DR17" s="19">
        <v>8.0266069999999998E-3</v>
      </c>
      <c r="DS17" s="19">
        <v>7.922386E-3</v>
      </c>
      <c r="DT17" s="19">
        <v>7.8200809999999996E-3</v>
      </c>
      <c r="DU17" s="19">
        <v>7.71991E-3</v>
      </c>
      <c r="DV17" s="19">
        <v>7.6221120000000003E-3</v>
      </c>
      <c r="DW17" s="19">
        <v>7.5268460000000002E-3</v>
      </c>
      <c r="DX17" s="19">
        <v>7.4340810000000004E-3</v>
      </c>
      <c r="DY17" s="19">
        <v>7.3435690000000003E-3</v>
      </c>
      <c r="DZ17" s="19">
        <v>7.2548700000000001E-3</v>
      </c>
      <c r="EA17" s="19">
        <v>7.1674679999999998E-3</v>
      </c>
      <c r="EB17" s="19">
        <v>7.0808950000000002E-3</v>
      </c>
      <c r="EC17" s="19">
        <v>6.9948650000000003E-3</v>
      </c>
      <c r="ED17" s="19">
        <v>6.90933E-3</v>
      </c>
      <c r="EE17" s="19">
        <v>6.8244550000000001E-3</v>
      </c>
      <c r="EF17" s="19">
        <v>6.7405049999999999E-3</v>
      </c>
      <c r="EG17" s="19">
        <v>6.6577700000000004E-3</v>
      </c>
      <c r="EH17" s="19">
        <v>6.5764919999999998E-3</v>
      </c>
      <c r="EI17" s="19">
        <v>6.4968220000000002E-3</v>
      </c>
      <c r="EJ17" s="19">
        <v>6.4187660000000002E-3</v>
      </c>
      <c r="EK17" s="19">
        <v>6.3422160000000003E-3</v>
      </c>
      <c r="EL17" s="19">
        <v>6.2669960000000004E-3</v>
      </c>
      <c r="EM17" s="19">
        <v>6.19296E-3</v>
      </c>
      <c r="EN17" s="19">
        <v>6.1200480000000003E-3</v>
      </c>
      <c r="EO17" s="19">
        <v>6.0482909999999999E-3</v>
      </c>
      <c r="EP17" s="19">
        <v>5.9777759999999997E-3</v>
      </c>
      <c r="EQ17" s="19">
        <v>5.9086130000000001E-3</v>
      </c>
      <c r="ER17" s="19">
        <v>5.8408779999999999E-3</v>
      </c>
      <c r="ES17" s="19">
        <v>5.774609E-3</v>
      </c>
      <c r="ET17" s="19">
        <v>5.7097789999999999E-3</v>
      </c>
      <c r="EU17" s="19">
        <v>5.6463279999999999E-3</v>
      </c>
      <c r="EV17" s="15">
        <v>5.5842000000000001E-3</v>
      </c>
      <c r="EW17" s="19">
        <v>5.5233890000000001E-3</v>
      </c>
      <c r="EX17" s="19">
        <v>5.4639449999999996E-3</v>
      </c>
      <c r="EY17" s="19">
        <v>5.405946E-3</v>
      </c>
      <c r="EZ17" s="19">
        <v>5.3494409999999999E-3</v>
      </c>
      <c r="FA17" s="19">
        <v>5.2944189999999999E-3</v>
      </c>
      <c r="FB17" s="19">
        <v>5.2407820000000003E-3</v>
      </c>
      <c r="FC17" s="19">
        <v>5.1883820000000001E-3</v>
      </c>
      <c r="FD17" s="19">
        <v>5.1370349999999999E-3</v>
      </c>
      <c r="FE17" s="19">
        <v>5.0865659999999998E-3</v>
      </c>
      <c r="FF17" s="19">
        <v>5.0368330000000001E-3</v>
      </c>
      <c r="FG17" s="19">
        <v>4.9877699999999999E-3</v>
      </c>
      <c r="FH17" s="19">
        <v>4.9393969999999999E-3</v>
      </c>
      <c r="FI17" s="19">
        <v>4.8918039999999996E-3</v>
      </c>
      <c r="FJ17" s="19">
        <v>4.8451099999999997E-3</v>
      </c>
      <c r="FK17" s="19">
        <v>4.7994170000000003E-3</v>
      </c>
      <c r="FL17" s="19">
        <v>4.7547589999999999E-3</v>
      </c>
      <c r="FM17" s="19">
        <v>4.7110859999999997E-3</v>
      </c>
      <c r="FN17" s="19">
        <v>4.6682620000000003E-3</v>
      </c>
      <c r="FO17" s="19">
        <v>4.6260800000000003E-3</v>
      </c>
      <c r="FP17" s="19">
        <v>4.5843029999999996E-3</v>
      </c>
      <c r="FQ17" s="19">
        <v>4.5427210000000004E-3</v>
      </c>
      <c r="FR17" s="19">
        <v>4.5011820000000003E-3</v>
      </c>
      <c r="FS17" s="19">
        <v>4.4596059999999996E-3</v>
      </c>
      <c r="FT17" s="19">
        <v>4.4179589999999999E-3</v>
      </c>
      <c r="FU17" s="19">
        <v>4.3762159999999996E-3</v>
      </c>
      <c r="FV17" s="19">
        <v>4.3343330000000001E-3</v>
      </c>
      <c r="FW17" s="19">
        <v>4.2922359999999996E-3</v>
      </c>
      <c r="FX17" s="19">
        <v>4.2498309999999999E-3</v>
      </c>
      <c r="FY17" s="19">
        <v>4.2070349999999996E-3</v>
      </c>
      <c r="FZ17" s="19">
        <v>4.1638040000000001E-3</v>
      </c>
      <c r="GA17" s="19">
        <v>4.1201650000000003E-3</v>
      </c>
      <c r="GB17" s="19">
        <v>4.0762159999999997E-3</v>
      </c>
      <c r="GC17" s="19">
        <v>4.0321020000000001E-3</v>
      </c>
      <c r="GD17" s="19">
        <v>3.9879779999999997E-3</v>
      </c>
      <c r="GE17" s="19">
        <v>3.9439660000000001E-3</v>
      </c>
      <c r="GF17" s="19">
        <v>3.9001309999999998E-3</v>
      </c>
      <c r="GG17" s="19">
        <v>3.8564860000000001E-3</v>
      </c>
      <c r="GH17" s="19">
        <v>3.813009E-3</v>
      </c>
      <c r="GI17" s="19">
        <v>3.7696769999999999E-3</v>
      </c>
      <c r="GJ17" s="19">
        <v>3.7264960000000001E-3</v>
      </c>
      <c r="GK17" s="19">
        <v>3.6835169999999999E-3</v>
      </c>
      <c r="GL17" s="19">
        <v>3.6408429999999999E-3</v>
      </c>
      <c r="GM17" s="19">
        <v>3.5986149999999999E-3</v>
      </c>
      <c r="GN17" s="19">
        <v>3.5569820000000002E-3</v>
      </c>
      <c r="GO17" s="19">
        <v>3.516071E-3</v>
      </c>
      <c r="GP17" s="19">
        <v>3.4759539999999998E-3</v>
      </c>
      <c r="GQ17" s="19">
        <v>3.4366380000000001E-3</v>
      </c>
      <c r="GR17" s="19">
        <v>3.3980799999999999E-3</v>
      </c>
      <c r="GS17" s="19">
        <v>3.3602179999999999E-3</v>
      </c>
      <c r="GT17" s="19">
        <v>3.3230009999999999E-3</v>
      </c>
      <c r="GU17" s="19">
        <v>3.2864119999999998E-3</v>
      </c>
      <c r="GV17" s="19">
        <v>3.2504790000000001E-3</v>
      </c>
      <c r="GW17" s="19">
        <v>3.2152700000000001E-3</v>
      </c>
      <c r="GX17" s="19">
        <v>3.180871E-3</v>
      </c>
      <c r="GY17" s="19">
        <v>3.147366E-3</v>
      </c>
      <c r="GZ17" s="19">
        <v>3.1148069999999998E-3</v>
      </c>
      <c r="HA17" s="19">
        <v>3.0832139999999999E-3</v>
      </c>
      <c r="HB17" s="19">
        <v>3.052566E-3</v>
      </c>
      <c r="HC17" s="19">
        <v>3.0228270000000001E-3</v>
      </c>
      <c r="HD17" s="19">
        <v>2.993945E-3</v>
      </c>
      <c r="HE17" s="19">
        <v>2.965872E-3</v>
      </c>
      <c r="HF17" s="19">
        <v>2.9385589999999999E-3</v>
      </c>
      <c r="HG17" s="19">
        <v>2.9119599999999999E-3</v>
      </c>
      <c r="HH17" s="19">
        <v>2.886025E-3</v>
      </c>
      <c r="HI17" s="19">
        <v>2.8606959999999998E-3</v>
      </c>
      <c r="HJ17" s="15">
        <v>2.8359000000000001E-3</v>
      </c>
      <c r="HK17" s="19">
        <v>2.8115509999999998E-3</v>
      </c>
      <c r="HL17" s="19">
        <v>2.7875589999999998E-3</v>
      </c>
      <c r="HM17" s="19">
        <v>2.7638419999999999E-3</v>
      </c>
      <c r="HN17" s="19">
        <v>2.740335E-3</v>
      </c>
      <c r="HO17" s="19">
        <v>2.716993E-3</v>
      </c>
      <c r="HP17" s="19">
        <v>2.693796E-3</v>
      </c>
      <c r="HQ17" s="19">
        <v>2.6707369999999999E-3</v>
      </c>
      <c r="HR17" s="19">
        <v>2.6478199999999999E-3</v>
      </c>
      <c r="HS17" s="19">
        <v>2.6250480000000001E-3</v>
      </c>
      <c r="HT17" s="19">
        <v>2.6024120000000001E-3</v>
      </c>
      <c r="HU17" s="19">
        <v>2.5798850000000001E-3</v>
      </c>
      <c r="HV17" s="19">
        <v>2.5574310000000002E-3</v>
      </c>
      <c r="HW17" s="19">
        <v>2.535009E-3</v>
      </c>
      <c r="HX17" s="19">
        <v>2.512589E-3</v>
      </c>
      <c r="HY17" s="19">
        <v>2.490155E-3</v>
      </c>
      <c r="HZ17" s="19">
        <v>2.4677100000000001E-3</v>
      </c>
      <c r="IA17" s="19">
        <v>2.4452749999999998E-3</v>
      </c>
      <c r="IB17" s="19">
        <v>2.4228829999999998E-3</v>
      </c>
      <c r="IC17" s="19">
        <v>2.4005799999999998E-3</v>
      </c>
      <c r="ID17" s="19">
        <v>2.3784040000000002E-3</v>
      </c>
      <c r="IE17" s="19">
        <v>2.356389E-3</v>
      </c>
      <c r="IF17" s="19">
        <v>2.334554E-3</v>
      </c>
      <c r="IG17" s="19">
        <v>2.3129090000000001E-3</v>
      </c>
      <c r="IH17" s="19">
        <v>2.2914599999999999E-3</v>
      </c>
      <c r="II17" s="19">
        <v>2.2702080000000001E-3</v>
      </c>
      <c r="IJ17" s="19">
        <v>2.2491590000000001E-3</v>
      </c>
      <c r="IK17" s="19">
        <v>2.2283200000000002E-3</v>
      </c>
      <c r="IL17" s="19">
        <v>2.2077020000000002E-3</v>
      </c>
      <c r="IM17" s="19">
        <v>2.1873219999999998E-3</v>
      </c>
      <c r="IN17" s="19">
        <v>2.167193E-3</v>
      </c>
      <c r="IO17" s="19">
        <v>2.147333E-3</v>
      </c>
      <c r="IP17" s="19">
        <v>2.1277570000000001E-3</v>
      </c>
      <c r="IQ17" s="19">
        <v>2.1084879999999999E-3</v>
      </c>
      <c r="IR17" s="19">
        <v>2.0895480000000001E-3</v>
      </c>
      <c r="IS17" s="19">
        <v>2.070962E-3</v>
      </c>
      <c r="IT17" s="19">
        <v>2.0527560000000002E-3</v>
      </c>
      <c r="IU17" s="19">
        <v>2.0349539999999998E-3</v>
      </c>
      <c r="IV17" s="19">
        <v>2.0175729999999999E-3</v>
      </c>
      <c r="IW17" s="19">
        <v>2.0006260000000001E-3</v>
      </c>
      <c r="IX17" s="19">
        <v>1.9841160000000002E-3</v>
      </c>
      <c r="IY17" s="19">
        <v>1.9680399999999999E-3</v>
      </c>
      <c r="IZ17" s="19">
        <v>1.9523920000000001E-3</v>
      </c>
      <c r="JA17" s="19">
        <v>1.9371729999999999E-3</v>
      </c>
      <c r="JB17" s="19">
        <v>1.9223840000000001E-3</v>
      </c>
      <c r="JC17" s="19">
        <v>1.9080340000000001E-3</v>
      </c>
      <c r="JD17" s="19">
        <v>1.8941380000000001E-3</v>
      </c>
      <c r="JE17" s="19">
        <v>1.880713E-3</v>
      </c>
      <c r="JF17" s="19">
        <v>1.8677769999999999E-3</v>
      </c>
      <c r="JG17" s="19">
        <v>1.8553420000000001E-3</v>
      </c>
      <c r="JH17" s="19">
        <v>1.8434129999999999E-3</v>
      </c>
      <c r="JI17" s="19">
        <v>1.831984E-3</v>
      </c>
      <c r="JJ17" s="19">
        <v>1.821037E-3</v>
      </c>
      <c r="JK17" s="19">
        <v>1.810547E-3</v>
      </c>
      <c r="JL17" s="19">
        <v>1.8004799999999999E-3</v>
      </c>
      <c r="JM17" s="19">
        <v>1.790797E-3</v>
      </c>
      <c r="JN17" s="19">
        <v>1.7814580000000001E-3</v>
      </c>
      <c r="JO17" s="19">
        <v>1.772425E-3</v>
      </c>
      <c r="JP17" s="19">
        <v>1.7636590000000001E-3</v>
      </c>
      <c r="JQ17" s="19">
        <v>1.7551279999999999E-3</v>
      </c>
      <c r="JR17" s="19">
        <v>1.7467959999999999E-3</v>
      </c>
      <c r="JS17" s="19">
        <v>1.738631E-3</v>
      </c>
      <c r="JT17" s="19">
        <v>1.730596E-3</v>
      </c>
      <c r="JU17" s="19">
        <v>1.7226570000000001E-3</v>
      </c>
      <c r="JV17" s="19">
        <v>1.714777E-3</v>
      </c>
      <c r="JW17" s="19">
        <v>1.7069170000000001E-3</v>
      </c>
      <c r="JX17" s="19">
        <v>1.6990390000000001E-3</v>
      </c>
      <c r="JY17" s="19">
        <v>1.6911090000000001E-3</v>
      </c>
      <c r="JZ17" s="19">
        <v>1.6830969999999999E-3</v>
      </c>
      <c r="KA17" s="19">
        <v>1.674977E-3</v>
      </c>
      <c r="KB17" s="19">
        <v>1.6667299999999999E-3</v>
      </c>
      <c r="KC17" s="19">
        <v>1.658339E-3</v>
      </c>
      <c r="KD17" s="19">
        <v>1.6497910000000001E-3</v>
      </c>
      <c r="KE17" s="19">
        <v>1.6410789999999999E-3</v>
      </c>
      <c r="KF17" s="19">
        <v>1.632196E-3</v>
      </c>
      <c r="KG17" s="19">
        <v>1.623134E-3</v>
      </c>
      <c r="KH17" s="19">
        <v>1.6138909999999999E-3</v>
      </c>
      <c r="KI17" s="19">
        <v>1.604461E-3</v>
      </c>
      <c r="KJ17" s="19">
        <v>1.5948430000000001E-3</v>
      </c>
      <c r="KK17" s="19">
        <v>1.5850389999999999E-3</v>
      </c>
      <c r="KL17" s="19">
        <v>1.575049E-3</v>
      </c>
      <c r="KM17" s="19">
        <v>1.56488E-3</v>
      </c>
      <c r="KN17" s="19">
        <v>1.554539E-3</v>
      </c>
      <c r="KO17" s="19">
        <v>1.5440359999999999E-3</v>
      </c>
      <c r="KP17" s="19">
        <v>1.5333879999999999E-3</v>
      </c>
      <c r="KQ17" s="19">
        <v>1.5226079999999999E-3</v>
      </c>
      <c r="KR17" s="19">
        <v>1.5117139999999999E-3</v>
      </c>
      <c r="KS17" s="19">
        <v>1.5007250000000001E-3</v>
      </c>
      <c r="KT17" s="19">
        <v>1.4896620000000001E-3</v>
      </c>
      <c r="KU17" s="19">
        <v>1.478547E-3</v>
      </c>
      <c r="KV17" s="15">
        <v>1.4674E-3</v>
      </c>
      <c r="KW17" s="19">
        <v>1.456242E-3</v>
      </c>
      <c r="KX17" s="19">
        <v>1.445092E-3</v>
      </c>
      <c r="KY17" s="19">
        <v>1.433969E-3</v>
      </c>
      <c r="KZ17" s="19">
        <v>1.4228890000000001E-3</v>
      </c>
      <c r="LA17" s="19">
        <v>1.4118659999999999E-3</v>
      </c>
      <c r="LB17" s="19">
        <v>1.400912E-3</v>
      </c>
      <c r="LC17" s="19">
        <v>1.3900340000000001E-3</v>
      </c>
      <c r="LD17" s="19">
        <v>1.379239E-3</v>
      </c>
      <c r="LE17" s="19">
        <v>1.3685329999999999E-3</v>
      </c>
      <c r="LF17" s="19">
        <v>1.3579200000000001E-3</v>
      </c>
      <c r="LG17" s="19">
        <v>1.3474019999999999E-3</v>
      </c>
      <c r="LH17" s="19">
        <v>1.3369829999999999E-3</v>
      </c>
      <c r="LI17" s="19">
        <v>1.326664E-3</v>
      </c>
      <c r="LJ17" s="19">
        <v>1.316448E-3</v>
      </c>
      <c r="LK17" s="19">
        <v>1.306336E-3</v>
      </c>
      <c r="LL17" s="19">
        <v>1.2963289999999999E-3</v>
      </c>
      <c r="LM17" s="19">
        <v>1.286426E-3</v>
      </c>
      <c r="LN17" s="19">
        <v>1.2766260000000001E-3</v>
      </c>
      <c r="LO17" s="19">
        <v>1.2669280000000001E-3</v>
      </c>
      <c r="LP17" s="19">
        <v>1.257328E-3</v>
      </c>
      <c r="LQ17" s="19">
        <v>1.2478210000000001E-3</v>
      </c>
      <c r="LR17" s="15">
        <v>1.2384E-3</v>
      </c>
      <c r="LS17" s="19">
        <v>1.2290599999999999E-3</v>
      </c>
      <c r="LT17" s="19">
        <v>1.219793E-3</v>
      </c>
      <c r="LU17" s="19">
        <v>1.2105869999999999E-3</v>
      </c>
      <c r="LV17" s="19">
        <v>1.2014320000000001E-3</v>
      </c>
      <c r="LW17" s="19">
        <v>1.192317E-3</v>
      </c>
      <c r="LX17" s="19">
        <v>1.1832310000000001E-3</v>
      </c>
      <c r="LY17" s="19">
        <v>1.1741639999999999E-3</v>
      </c>
      <c r="LZ17" s="19">
        <v>1.165108E-3</v>
      </c>
      <c r="MA17" s="19">
        <v>1.156057E-3</v>
      </c>
      <c r="MB17" s="19">
        <v>1.147009E-3</v>
      </c>
      <c r="MC17" s="19">
        <v>1.1379630000000001E-3</v>
      </c>
      <c r="MD17" s="19">
        <v>1.128925E-3</v>
      </c>
      <c r="ME17" s="19">
        <v>1.1198969999999999E-3</v>
      </c>
      <c r="MF17" s="19">
        <v>1.1108859999999999E-3</v>
      </c>
      <c r="MG17" s="19">
        <v>1.1018989999999999E-3</v>
      </c>
      <c r="MH17" s="19">
        <v>1.092942E-3</v>
      </c>
      <c r="MI17" s="19">
        <v>1.0840229999999999E-3</v>
      </c>
      <c r="MJ17" s="19">
        <v>1.075147E-3</v>
      </c>
      <c r="MK17" s="19">
        <v>1.0663210000000001E-3</v>
      </c>
      <c r="ML17" s="19">
        <v>1.0575510000000001E-3</v>
      </c>
      <c r="MM17" s="19">
        <v>1.048843E-3</v>
      </c>
      <c r="MN17" s="19">
        <v>1.0402040000000001E-3</v>
      </c>
      <c r="MO17" s="19">
        <v>1.031637E-3</v>
      </c>
      <c r="MP17" s="19">
        <v>1.023148E-3</v>
      </c>
      <c r="MQ17" s="19">
        <v>1.0147380000000001E-3</v>
      </c>
      <c r="MR17" s="19">
        <v>1.006411E-3</v>
      </c>
      <c r="MS17" s="19">
        <v>9.9816620000000005E-4</v>
      </c>
      <c r="MT17" s="19">
        <v>9.9000379999999999E-4</v>
      </c>
      <c r="MU17" s="19">
        <v>9.8192320000000007E-4</v>
      </c>
      <c r="MV17" s="19">
        <v>9.7392310000000005E-4</v>
      </c>
      <c r="MW17" s="19">
        <v>9.6600280000000004E-4</v>
      </c>
      <c r="MX17" s="19">
        <v>9.5816200000000003E-4</v>
      </c>
      <c r="MY17" s="19">
        <v>9.5039959999999998E-4</v>
      </c>
      <c r="MZ17" s="19">
        <v>9.4271540000000003E-4</v>
      </c>
      <c r="NA17" s="19">
        <v>9.3510900000000005E-4</v>
      </c>
      <c r="NB17" s="19">
        <v>9.275803E-4</v>
      </c>
      <c r="NC17" s="19">
        <v>9.2012949999999995E-4</v>
      </c>
      <c r="ND17" s="19">
        <v>9.1275570000000003E-4</v>
      </c>
      <c r="NE17" s="19">
        <v>9.0545939999999998E-4</v>
      </c>
      <c r="NF17" s="19">
        <v>8.9824079999999997E-4</v>
      </c>
      <c r="NG17" s="19">
        <v>8.9110090000000001E-4</v>
      </c>
      <c r="NH17" s="19">
        <v>8.840416E-4</v>
      </c>
      <c r="NI17" s="19">
        <v>8.7706329999999997E-4</v>
      </c>
      <c r="NJ17" s="19">
        <v>8.7016719999999999E-4</v>
      </c>
      <c r="NK17" s="19">
        <v>8.6335350000000003E-4</v>
      </c>
      <c r="NL17" s="19">
        <v>8.5662209999999995E-4</v>
      </c>
      <c r="NM17" s="19">
        <v>8.4997190000000002E-4</v>
      </c>
      <c r="NN17" s="15">
        <v>8.4340000000000001E-4</v>
      </c>
      <c r="NO17" s="19">
        <v>8.3690339999999998E-4</v>
      </c>
      <c r="NP17" s="19">
        <v>8.3047749999999999E-4</v>
      </c>
      <c r="NQ17" s="19">
        <v>8.2411720000000004E-4</v>
      </c>
      <c r="NR17" s="19">
        <v>8.1781759999999997E-4</v>
      </c>
      <c r="NS17" s="19">
        <v>8.1157150000000003E-4</v>
      </c>
      <c r="NT17" s="19">
        <v>8.0537239999999997E-4</v>
      </c>
      <c r="NU17" s="19">
        <v>7.9921250000000005E-4</v>
      </c>
      <c r="NV17" s="19">
        <v>7.9308419999999996E-4</v>
      </c>
      <c r="NW17" s="19">
        <v>7.8697939999999996E-4</v>
      </c>
      <c r="NX17" s="19">
        <v>7.8088949999999995E-4</v>
      </c>
      <c r="NY17" s="19">
        <v>7.7480680000000001E-4</v>
      </c>
      <c r="NZ17" s="19">
        <v>7.6872449999999999E-4</v>
      </c>
      <c r="OA17" s="19">
        <v>7.626372E-4</v>
      </c>
      <c r="OB17" s="19">
        <v>7.5654200000000002E-4</v>
      </c>
      <c r="OC17" s="19">
        <v>7.5043639999999997E-4</v>
      </c>
      <c r="OD17" s="19">
        <v>7.4432100000000005E-4</v>
      </c>
      <c r="OE17" s="19">
        <v>7.3819779999999995E-4</v>
      </c>
      <c r="OF17" s="19">
        <v>7.3207030000000002E-4</v>
      </c>
      <c r="OG17" s="19">
        <v>7.2594320000000001E-4</v>
      </c>
      <c r="OH17" s="19">
        <v>7.1982070000000005E-4</v>
      </c>
      <c r="OI17" s="19">
        <v>7.137078E-4</v>
      </c>
      <c r="OJ17" s="19">
        <v>7.0760889999999996E-4</v>
      </c>
      <c r="OK17" s="19">
        <v>7.0152859999999997E-4</v>
      </c>
      <c r="OL17" s="19">
        <v>6.9547149999999998E-4</v>
      </c>
      <c r="OM17" s="19">
        <v>6.8944079999999999E-4</v>
      </c>
      <c r="ON17" s="19">
        <v>6.8343980000000004E-4</v>
      </c>
      <c r="OO17" s="19">
        <v>6.7747130000000001E-4</v>
      </c>
      <c r="OP17" s="19">
        <v>6.7153760000000003E-4</v>
      </c>
      <c r="OQ17" s="19">
        <v>6.0625260000000004E-4</v>
      </c>
    </row>
    <row r="18" spans="1:407" x14ac:dyDescent="0.25">
      <c r="A18" t="str">
        <f t="shared" si="0"/>
        <v>FixedWing-MEDIUM-4-20-Any</v>
      </c>
      <c r="B18" t="s">
        <v>195</v>
      </c>
      <c r="C18" s="17" t="s">
        <v>42</v>
      </c>
      <c r="D18" s="18">
        <v>4</v>
      </c>
      <c r="E18" s="17">
        <v>20</v>
      </c>
      <c r="F18" s="82" t="s">
        <v>187</v>
      </c>
      <c r="G18" s="15">
        <v>0.44030469999999999</v>
      </c>
      <c r="H18" s="15">
        <v>0.35102080000000002</v>
      </c>
      <c r="I18" s="15">
        <v>0.29031109999999999</v>
      </c>
      <c r="J18" s="15">
        <v>0.2462067</v>
      </c>
      <c r="K18" s="15">
        <v>0.2137578</v>
      </c>
      <c r="L18" s="15">
        <v>0.18996370000000001</v>
      </c>
      <c r="M18" s="15">
        <v>0.1723857</v>
      </c>
      <c r="N18" s="15">
        <v>0.15944990000000001</v>
      </c>
      <c r="O18" s="15">
        <v>0.1499683</v>
      </c>
      <c r="P18" s="15">
        <v>0.14189850000000001</v>
      </c>
      <c r="Q18" s="15">
        <v>0.13474939999999999</v>
      </c>
      <c r="R18" s="15">
        <v>0.127661</v>
      </c>
      <c r="S18" s="15">
        <v>0.1206952</v>
      </c>
      <c r="T18" s="15">
        <v>0.1143657</v>
      </c>
      <c r="U18" s="15">
        <v>0.1086548</v>
      </c>
      <c r="V18" s="15">
        <v>0.1042044</v>
      </c>
      <c r="W18" s="15">
        <v>0.10072680000000001</v>
      </c>
      <c r="X18" s="19">
        <v>9.7628640000000003E-2</v>
      </c>
      <c r="Y18" s="19">
        <v>9.441708E-2</v>
      </c>
      <c r="Z18" s="19">
        <v>9.0731569999999998E-2</v>
      </c>
      <c r="AA18" s="19">
        <v>8.7012339999999994E-2</v>
      </c>
      <c r="AB18" s="19">
        <v>8.3557080000000006E-2</v>
      </c>
      <c r="AC18" s="15">
        <v>8.0196199999999995E-2</v>
      </c>
      <c r="AD18" s="19">
        <v>7.6856339999999995E-2</v>
      </c>
      <c r="AE18" s="19">
        <v>7.3557109999999995E-2</v>
      </c>
      <c r="AF18" s="15">
        <v>7.0499000000000006E-2</v>
      </c>
      <c r="AG18" s="19">
        <v>6.7884079999999999E-2</v>
      </c>
      <c r="AH18" s="19">
        <v>6.551796E-2</v>
      </c>
      <c r="AI18" s="19">
        <v>6.3224219999999998E-2</v>
      </c>
      <c r="AJ18" s="19">
        <v>6.102875E-2</v>
      </c>
      <c r="AK18" s="19">
        <v>5.8925980000000003E-2</v>
      </c>
      <c r="AL18" s="19">
        <v>5.6914760000000002E-2</v>
      </c>
      <c r="AM18" s="19">
        <v>5.5056430000000003E-2</v>
      </c>
      <c r="AN18" s="19">
        <v>5.3354529999999997E-2</v>
      </c>
      <c r="AO18" s="15">
        <v>5.17216E-2</v>
      </c>
      <c r="AP18" s="19">
        <v>5.0011609999999998E-2</v>
      </c>
      <c r="AQ18" s="15">
        <v>4.8248399999999997E-2</v>
      </c>
      <c r="AR18" s="19">
        <v>4.6638510000000001E-2</v>
      </c>
      <c r="AS18" s="19">
        <v>4.5200289999999997E-2</v>
      </c>
      <c r="AT18" s="19">
        <v>4.390384E-2</v>
      </c>
      <c r="AU18" s="19">
        <v>4.2696560000000001E-2</v>
      </c>
      <c r="AV18" s="19">
        <v>4.1555509999999997E-2</v>
      </c>
      <c r="AW18" s="19">
        <v>4.0505680000000002E-2</v>
      </c>
      <c r="AX18" s="19">
        <v>3.9532930000000001E-2</v>
      </c>
      <c r="AY18" s="19">
        <v>3.8583579999999999E-2</v>
      </c>
      <c r="AZ18" s="19">
        <v>3.7614889999999998E-2</v>
      </c>
      <c r="BA18" s="19">
        <v>3.6649689999999999E-2</v>
      </c>
      <c r="BB18" s="19">
        <v>3.5721019999999999E-2</v>
      </c>
      <c r="BC18" s="19">
        <v>3.4852189999999998E-2</v>
      </c>
      <c r="BD18" s="19">
        <v>3.4042059999999999E-2</v>
      </c>
      <c r="BE18" s="19">
        <v>3.328089E-2</v>
      </c>
      <c r="BF18" s="19">
        <v>3.2547819999999998E-2</v>
      </c>
      <c r="BG18" s="19">
        <v>3.1828139999999998E-2</v>
      </c>
      <c r="BH18" s="19">
        <v>3.1089329999999998E-2</v>
      </c>
      <c r="BI18" s="19">
        <v>3.038503E-2</v>
      </c>
      <c r="BJ18" s="19">
        <v>2.971472E-2</v>
      </c>
      <c r="BK18" s="19">
        <v>2.907682E-2</v>
      </c>
      <c r="BL18" s="19">
        <v>2.846862E-2</v>
      </c>
      <c r="BM18" s="19">
        <v>2.7886439999999998E-2</v>
      </c>
      <c r="BN18" s="19">
        <v>2.7325439999999999E-2</v>
      </c>
      <c r="BO18" s="19">
        <v>2.678154E-2</v>
      </c>
      <c r="BP18" s="19">
        <v>2.6253220000000001E-2</v>
      </c>
      <c r="BQ18" s="15">
        <v>2.5741900000000002E-2</v>
      </c>
      <c r="BR18" s="19">
        <v>2.524939E-2</v>
      </c>
      <c r="BS18" s="19">
        <v>2.4777270000000001E-2</v>
      </c>
      <c r="BT18" s="19">
        <v>2.4325920000000001E-2</v>
      </c>
      <c r="BU18" s="19">
        <v>2.3894430000000001E-2</v>
      </c>
      <c r="BV18" s="19">
        <v>2.347991E-2</v>
      </c>
      <c r="BW18" s="19">
        <v>2.307876E-2</v>
      </c>
      <c r="BX18" s="19">
        <v>2.268831E-2</v>
      </c>
      <c r="BY18" s="19">
        <v>2.2307839999999999E-2</v>
      </c>
      <c r="BZ18" s="19">
        <v>2.1937959999999999E-2</v>
      </c>
      <c r="CA18" s="19">
        <v>2.1579870000000001E-2</v>
      </c>
      <c r="CB18" s="19">
        <v>2.123423E-2</v>
      </c>
      <c r="CC18" s="19">
        <v>2.0901759999999998E-2</v>
      </c>
      <c r="CD18" s="19">
        <v>2.0582779999999998E-2</v>
      </c>
      <c r="CE18" s="19">
        <v>2.027638E-2</v>
      </c>
      <c r="CF18" s="19">
        <v>1.9980029999999999E-2</v>
      </c>
      <c r="CG18" s="19">
        <v>1.9690820000000001E-2</v>
      </c>
      <c r="CH18" s="19">
        <v>1.940685E-2</v>
      </c>
      <c r="CI18" s="19">
        <v>1.9128119999999998E-2</v>
      </c>
      <c r="CJ18" s="19">
        <v>1.885597E-2</v>
      </c>
      <c r="CK18" s="19">
        <v>1.8592250000000001E-2</v>
      </c>
      <c r="CL18" s="19">
        <v>1.8338380000000001E-2</v>
      </c>
      <c r="CM18" s="19">
        <v>1.8095079999999999E-2</v>
      </c>
      <c r="CN18" s="19">
        <v>1.7862159999999998E-2</v>
      </c>
      <c r="CO18" s="19">
        <v>1.7638540000000001E-2</v>
      </c>
      <c r="CP18" s="19">
        <v>1.7422360000000001E-2</v>
      </c>
      <c r="CQ18" s="19">
        <v>1.721166E-2</v>
      </c>
      <c r="CR18" s="19">
        <v>1.7005159999999998E-2</v>
      </c>
      <c r="CS18" s="19">
        <v>1.680276E-2</v>
      </c>
      <c r="CT18" s="19">
        <v>1.660532E-2</v>
      </c>
      <c r="CU18" s="19">
        <v>1.641395E-2</v>
      </c>
      <c r="CV18" s="19">
        <v>1.6229270000000001E-2</v>
      </c>
      <c r="CW18" s="19">
        <v>1.6051579999999999E-2</v>
      </c>
      <c r="CX18" s="15">
        <v>1.5880700000000001E-2</v>
      </c>
      <c r="CY18" s="19">
        <v>1.571606E-2</v>
      </c>
      <c r="CZ18" s="19">
        <v>1.5556459999999999E-2</v>
      </c>
      <c r="DA18" s="19">
        <v>1.5400560000000001E-2</v>
      </c>
      <c r="DB18" s="19">
        <v>1.524733E-2</v>
      </c>
      <c r="DC18" s="19">
        <v>1.509654E-2</v>
      </c>
      <c r="DD18" s="19">
        <v>1.494871E-2</v>
      </c>
      <c r="DE18" s="19">
        <v>1.480472E-2</v>
      </c>
      <c r="DF18" s="19">
        <v>1.466511E-2</v>
      </c>
      <c r="DG18" s="19">
        <v>1.452988E-2</v>
      </c>
      <c r="DH18" s="19">
        <v>1.4398569999999999E-2</v>
      </c>
      <c r="DI18" s="19">
        <v>1.4270680000000001E-2</v>
      </c>
      <c r="DJ18" s="19">
        <v>1.4145629999999999E-2</v>
      </c>
      <c r="DK18" s="19">
        <v>1.402289E-2</v>
      </c>
      <c r="DL18" s="19">
        <v>1.3902289999999999E-2</v>
      </c>
      <c r="DM18" s="19">
        <v>1.378389E-2</v>
      </c>
      <c r="DN18" s="19">
        <v>1.366791E-2</v>
      </c>
      <c r="DO18" s="19">
        <v>1.355457E-2</v>
      </c>
      <c r="DP18" s="19">
        <v>1.344391E-2</v>
      </c>
      <c r="DQ18" s="19">
        <v>1.333585E-2</v>
      </c>
      <c r="DR18" s="19">
        <v>1.323011E-2</v>
      </c>
      <c r="DS18" s="19">
        <v>1.312643E-2</v>
      </c>
      <c r="DT18" s="19">
        <v>1.302447E-2</v>
      </c>
      <c r="DU18" s="19">
        <v>1.292396E-2</v>
      </c>
      <c r="DV18" s="19">
        <v>1.2824810000000001E-2</v>
      </c>
      <c r="DW18" s="19">
        <v>1.272701E-2</v>
      </c>
      <c r="DX18" s="19">
        <v>1.263066E-2</v>
      </c>
      <c r="DY18" s="19">
        <v>1.2535859999999999E-2</v>
      </c>
      <c r="DZ18" s="19">
        <v>1.244265E-2</v>
      </c>
      <c r="EA18" s="19">
        <v>1.2351010000000001E-2</v>
      </c>
      <c r="EB18" s="19">
        <v>1.226085E-2</v>
      </c>
      <c r="EC18" s="19">
        <v>1.217212E-2</v>
      </c>
      <c r="ED18" s="19">
        <v>1.2084630000000001E-2</v>
      </c>
      <c r="EE18" s="19">
        <v>1.199829E-2</v>
      </c>
      <c r="EF18" s="19">
        <v>1.191307E-2</v>
      </c>
      <c r="EG18" s="19">
        <v>1.182911E-2</v>
      </c>
      <c r="EH18" s="19">
        <v>1.1746619999999999E-2</v>
      </c>
      <c r="EI18" s="19">
        <v>1.166585E-2</v>
      </c>
      <c r="EJ18" s="19">
        <v>1.1586890000000001E-2</v>
      </c>
      <c r="EK18" s="19">
        <v>1.1509760000000001E-2</v>
      </c>
      <c r="EL18" s="19">
        <v>1.1434379999999999E-2</v>
      </c>
      <c r="EM18" s="19">
        <v>1.136069E-2</v>
      </c>
      <c r="EN18" s="19">
        <v>1.128852E-2</v>
      </c>
      <c r="EO18" s="19">
        <v>1.121772E-2</v>
      </c>
      <c r="EP18" s="19">
        <v>1.1148150000000001E-2</v>
      </c>
      <c r="EQ18" s="19">
        <v>1.107968E-2</v>
      </c>
      <c r="ER18" s="19">
        <v>1.1012259999999999E-2</v>
      </c>
      <c r="ES18" s="19">
        <v>1.094584E-2</v>
      </c>
      <c r="ET18" s="19">
        <v>1.0880320000000001E-2</v>
      </c>
      <c r="EU18" s="19">
        <v>1.081566E-2</v>
      </c>
      <c r="EV18" s="19">
        <v>1.075188E-2</v>
      </c>
      <c r="EW18" s="15">
        <v>1.06891E-2</v>
      </c>
      <c r="EX18" s="19">
        <v>1.0627380000000001E-2</v>
      </c>
      <c r="EY18" s="19">
        <v>1.0566839999999999E-2</v>
      </c>
      <c r="EZ18" s="19">
        <v>1.0507509999999999E-2</v>
      </c>
      <c r="FA18" s="19">
        <v>1.0449379999999999E-2</v>
      </c>
      <c r="FB18" s="19">
        <v>1.039239E-2</v>
      </c>
      <c r="FC18" s="19">
        <v>1.0336420000000001E-2</v>
      </c>
      <c r="FD18" s="19">
        <v>1.028129E-2</v>
      </c>
      <c r="FE18" s="19">
        <v>1.0226789999999999E-2</v>
      </c>
      <c r="FF18" s="19">
        <v>1.0172779999999999E-2</v>
      </c>
      <c r="FG18" s="19">
        <v>1.011927E-2</v>
      </c>
      <c r="FH18" s="19">
        <v>1.006626E-2</v>
      </c>
      <c r="FI18" s="19">
        <v>1.0013869999999999E-2</v>
      </c>
      <c r="FJ18" s="19">
        <v>9.9621710000000006E-3</v>
      </c>
      <c r="FK18" s="19">
        <v>9.91124E-3</v>
      </c>
      <c r="FL18" s="19">
        <v>9.8611140000000007E-3</v>
      </c>
      <c r="FM18" s="19">
        <v>9.8117829999999993E-3</v>
      </c>
      <c r="FN18" s="19">
        <v>9.76315E-3</v>
      </c>
      <c r="FO18" s="19">
        <v>9.7150770000000008E-3</v>
      </c>
      <c r="FP18" s="19">
        <v>9.6674269999999993E-3</v>
      </c>
      <c r="FQ18" s="19">
        <v>9.620165E-3</v>
      </c>
      <c r="FR18" s="19">
        <v>9.5732790000000005E-3</v>
      </c>
      <c r="FS18" s="19">
        <v>9.5268499999999999E-3</v>
      </c>
      <c r="FT18" s="19">
        <v>9.4809520000000008E-3</v>
      </c>
      <c r="FU18" s="19">
        <v>9.4356639999999999E-3</v>
      </c>
      <c r="FV18" s="19">
        <v>9.3910509999999992E-3</v>
      </c>
      <c r="FW18" s="19">
        <v>9.3471370000000002E-3</v>
      </c>
      <c r="FX18" s="19">
        <v>9.3038930000000006E-3</v>
      </c>
      <c r="FY18" s="19">
        <v>9.2612430000000006E-3</v>
      </c>
      <c r="FZ18" s="19">
        <v>9.2191140000000005E-3</v>
      </c>
      <c r="GA18" s="19">
        <v>9.1774720000000008E-3</v>
      </c>
      <c r="GB18" s="19">
        <v>9.1362490000000008E-3</v>
      </c>
      <c r="GC18" s="19">
        <v>9.0953760000000005E-3</v>
      </c>
      <c r="GD18" s="19">
        <v>9.0547600000000002E-3</v>
      </c>
      <c r="GE18" s="19">
        <v>9.0142869999999993E-3</v>
      </c>
      <c r="GF18" s="19">
        <v>8.9739039999999996E-3</v>
      </c>
      <c r="GG18" s="19">
        <v>8.9335909999999994E-3</v>
      </c>
      <c r="GH18" s="19">
        <v>8.8933780000000004E-3</v>
      </c>
      <c r="GI18" s="19">
        <v>8.8533009999999992E-3</v>
      </c>
      <c r="GJ18" s="19">
        <v>8.8134240000000003E-3</v>
      </c>
      <c r="GK18" s="19">
        <v>8.7738360000000001E-3</v>
      </c>
      <c r="GL18" s="19">
        <v>8.7345970000000002E-3</v>
      </c>
      <c r="GM18" s="19">
        <v>8.6957330000000006E-3</v>
      </c>
      <c r="GN18" s="19">
        <v>8.6572019999999993E-3</v>
      </c>
      <c r="GO18" s="19">
        <v>8.6189230000000006E-3</v>
      </c>
      <c r="GP18" s="19">
        <v>8.5808580000000002E-3</v>
      </c>
      <c r="GQ18" s="19">
        <v>8.5429670000000003E-3</v>
      </c>
      <c r="GR18" s="19">
        <v>8.5052410000000002E-3</v>
      </c>
      <c r="GS18" s="19">
        <v>8.4676820000000007E-3</v>
      </c>
      <c r="GT18" s="19">
        <v>8.430323E-3</v>
      </c>
      <c r="GU18" s="19">
        <v>8.3932409999999992E-3</v>
      </c>
      <c r="GV18" s="19">
        <v>8.3564950000000002E-3</v>
      </c>
      <c r="GW18" s="19">
        <v>8.3201290000000008E-3</v>
      </c>
      <c r="GX18" s="19">
        <v>8.2841389999999994E-3</v>
      </c>
      <c r="GY18" s="19">
        <v>8.2484840000000004E-3</v>
      </c>
      <c r="GZ18" s="19">
        <v>8.2131219999999998E-3</v>
      </c>
      <c r="HA18" s="19">
        <v>8.1780059999999998E-3</v>
      </c>
      <c r="HB18" s="19">
        <v>8.1430860000000008E-3</v>
      </c>
      <c r="HC18" s="19">
        <v>8.1083279999999997E-3</v>
      </c>
      <c r="HD18" s="19">
        <v>8.0737340000000008E-3</v>
      </c>
      <c r="HE18" s="19">
        <v>8.0393510000000001E-3</v>
      </c>
      <c r="HF18" s="19">
        <v>8.0052379999999996E-3</v>
      </c>
      <c r="HG18" s="19">
        <v>7.9714639999999993E-3</v>
      </c>
      <c r="HH18" s="19">
        <v>7.9380839999999998E-3</v>
      </c>
      <c r="HI18" s="19">
        <v>7.9051399999999997E-3</v>
      </c>
      <c r="HJ18" s="19">
        <v>7.8726920000000006E-3</v>
      </c>
      <c r="HK18" s="19">
        <v>7.8407909999999997E-3</v>
      </c>
      <c r="HL18" s="19">
        <v>7.8094690000000003E-3</v>
      </c>
      <c r="HM18" s="19">
        <v>7.7787259999999997E-3</v>
      </c>
      <c r="HN18" s="19">
        <v>7.7485590000000003E-3</v>
      </c>
      <c r="HO18" s="19">
        <v>7.7189440000000002E-3</v>
      </c>
      <c r="HP18" s="19">
        <v>7.689853E-3</v>
      </c>
      <c r="HQ18" s="19">
        <v>7.6612659999999999E-3</v>
      </c>
      <c r="HR18" s="19">
        <v>7.633155E-3</v>
      </c>
      <c r="HS18" s="19">
        <v>7.6054970000000001E-3</v>
      </c>
      <c r="HT18" s="19">
        <v>7.5783070000000003E-3</v>
      </c>
      <c r="HU18" s="19">
        <v>7.5516159999999997E-3</v>
      </c>
      <c r="HV18" s="19">
        <v>7.5254650000000003E-3</v>
      </c>
      <c r="HW18" s="19">
        <v>7.4998620000000004E-3</v>
      </c>
      <c r="HX18" s="19">
        <v>7.4748210000000004E-3</v>
      </c>
      <c r="HY18" s="19">
        <v>7.4503319999999996E-3</v>
      </c>
      <c r="HZ18" s="19">
        <v>7.4263819999999996E-3</v>
      </c>
      <c r="IA18" s="19">
        <v>7.402942E-3</v>
      </c>
      <c r="IB18" s="19">
        <v>7.3799690000000001E-3</v>
      </c>
      <c r="IC18" s="19">
        <v>7.3574119999999998E-3</v>
      </c>
      <c r="ID18" s="19">
        <v>7.3352419999999996E-3</v>
      </c>
      <c r="IE18" s="19">
        <v>7.3134439999999997E-3</v>
      </c>
      <c r="IF18" s="19">
        <v>7.2919940000000004E-3</v>
      </c>
      <c r="IG18" s="19">
        <v>7.2708699999999996E-3</v>
      </c>
      <c r="IH18" s="19">
        <v>7.2500589999999997E-3</v>
      </c>
      <c r="II18" s="19">
        <v>7.229559E-3</v>
      </c>
      <c r="IJ18" s="19">
        <v>7.2093720000000003E-3</v>
      </c>
      <c r="IK18" s="19">
        <v>7.1894960000000001E-3</v>
      </c>
      <c r="IL18" s="19">
        <v>7.1699249999999997E-3</v>
      </c>
      <c r="IM18" s="19">
        <v>7.1506369999999996E-3</v>
      </c>
      <c r="IN18" s="19">
        <v>7.1316299999999999E-3</v>
      </c>
      <c r="IO18" s="19">
        <v>7.112897E-3</v>
      </c>
      <c r="IP18" s="19">
        <v>7.0944199999999997E-3</v>
      </c>
      <c r="IQ18" s="19">
        <v>7.0761790000000001E-3</v>
      </c>
      <c r="IR18" s="19">
        <v>7.0581589999999996E-3</v>
      </c>
      <c r="IS18" s="19">
        <v>7.0403510000000002E-3</v>
      </c>
      <c r="IT18" s="19">
        <v>7.0227509999999998E-3</v>
      </c>
      <c r="IU18" s="19">
        <v>7.0053559999999999E-3</v>
      </c>
      <c r="IV18" s="19">
        <v>6.9881509999999997E-3</v>
      </c>
      <c r="IW18" s="19">
        <v>6.9711180000000001E-3</v>
      </c>
      <c r="IX18" s="19">
        <v>6.9542520000000002E-3</v>
      </c>
      <c r="IY18" s="19">
        <v>6.9375510000000001E-3</v>
      </c>
      <c r="IZ18" s="19">
        <v>6.9209989999999997E-3</v>
      </c>
      <c r="JA18" s="19">
        <v>6.9045729999999998E-3</v>
      </c>
      <c r="JB18" s="19">
        <v>6.8882550000000002E-3</v>
      </c>
      <c r="JC18" s="19">
        <v>6.8720309999999998E-3</v>
      </c>
      <c r="JD18" s="19">
        <v>6.8558899999999999E-3</v>
      </c>
      <c r="JE18" s="19">
        <v>6.8398280000000001E-3</v>
      </c>
      <c r="JF18" s="19">
        <v>6.8238350000000003E-3</v>
      </c>
      <c r="JG18" s="19">
        <v>6.8079070000000002E-3</v>
      </c>
      <c r="JH18" s="19">
        <v>6.7920599999999999E-3</v>
      </c>
      <c r="JI18" s="19">
        <v>6.7763099999999998E-3</v>
      </c>
      <c r="JJ18" s="19">
        <v>6.7606649999999999E-3</v>
      </c>
      <c r="JK18" s="19">
        <v>6.7451339999999999E-3</v>
      </c>
      <c r="JL18" s="19">
        <v>6.7297360000000001E-3</v>
      </c>
      <c r="JM18" s="19">
        <v>6.7145030000000001E-3</v>
      </c>
      <c r="JN18" s="19">
        <v>6.6994560000000003E-3</v>
      </c>
      <c r="JO18" s="19">
        <v>6.6846170000000003E-3</v>
      </c>
      <c r="JP18" s="19">
        <v>6.6699869999999996E-3</v>
      </c>
      <c r="JQ18" s="19">
        <v>6.6555620000000003E-3</v>
      </c>
      <c r="JR18" s="19">
        <v>6.6413460000000002E-3</v>
      </c>
      <c r="JS18" s="19">
        <v>6.6273340000000003E-3</v>
      </c>
      <c r="JT18" s="19">
        <v>6.613514E-3</v>
      </c>
      <c r="JU18" s="19">
        <v>6.5998810000000002E-3</v>
      </c>
      <c r="JV18" s="19">
        <v>6.5864419999999996E-3</v>
      </c>
      <c r="JW18" s="19">
        <v>6.5732189999999999E-3</v>
      </c>
      <c r="JX18" s="19">
        <v>6.5602359999999997E-3</v>
      </c>
      <c r="JY18" s="19">
        <v>6.5475179999999996E-3</v>
      </c>
      <c r="JZ18" s="19">
        <v>6.5350699999999996E-3</v>
      </c>
      <c r="KA18" s="19">
        <v>6.5228899999999999E-3</v>
      </c>
      <c r="KB18" s="19">
        <v>6.5109759999999999E-3</v>
      </c>
      <c r="KC18" s="19">
        <v>6.4993100000000003E-3</v>
      </c>
      <c r="KD18" s="19">
        <v>6.487863E-3</v>
      </c>
      <c r="KE18" s="19">
        <v>6.476608E-3</v>
      </c>
      <c r="KF18" s="19">
        <v>6.4655279999999999E-3</v>
      </c>
      <c r="KG18" s="19">
        <v>6.4546209999999998E-3</v>
      </c>
      <c r="KH18" s="19">
        <v>6.4438910000000002E-3</v>
      </c>
      <c r="KI18" s="19">
        <v>6.4333419999999999E-3</v>
      </c>
      <c r="KJ18" s="19">
        <v>6.4229680000000003E-3</v>
      </c>
      <c r="KK18" s="19">
        <v>6.4127560000000004E-3</v>
      </c>
      <c r="KL18" s="19">
        <v>6.4026980000000001E-3</v>
      </c>
      <c r="KM18" s="19">
        <v>6.3927760000000002E-3</v>
      </c>
      <c r="KN18" s="19">
        <v>6.3829550000000001E-3</v>
      </c>
      <c r="KO18" s="19">
        <v>6.3732019999999997E-3</v>
      </c>
      <c r="KP18" s="19">
        <v>6.363507E-3</v>
      </c>
      <c r="KQ18" s="19">
        <v>6.3538689999999998E-3</v>
      </c>
      <c r="KR18" s="19">
        <v>6.3442919999999996E-3</v>
      </c>
      <c r="KS18" s="19">
        <v>6.3347789999999996E-3</v>
      </c>
      <c r="KT18" s="19">
        <v>6.3253199999999997E-3</v>
      </c>
      <c r="KU18" s="19">
        <v>6.3158989999999998E-3</v>
      </c>
      <c r="KV18" s="19">
        <v>6.3065059999999999E-3</v>
      </c>
      <c r="KW18" s="19">
        <v>6.2971199999999998E-3</v>
      </c>
      <c r="KX18" s="19">
        <v>6.287707E-3</v>
      </c>
      <c r="KY18" s="19">
        <v>6.2782280000000003E-3</v>
      </c>
      <c r="KZ18" s="19">
        <v>6.268661E-3</v>
      </c>
      <c r="LA18" s="19">
        <v>6.2589919999999997E-3</v>
      </c>
      <c r="LB18" s="19">
        <v>6.249208E-3</v>
      </c>
      <c r="LC18" s="15">
        <v>6.2392999999999997E-3</v>
      </c>
      <c r="LD18" s="19">
        <v>6.2292529999999997E-3</v>
      </c>
      <c r="LE18" s="19">
        <v>6.2190500000000003E-3</v>
      </c>
      <c r="LF18" s="19">
        <v>6.2086859999999997E-3</v>
      </c>
      <c r="LG18" s="19">
        <v>6.1981579999999996E-3</v>
      </c>
      <c r="LH18" s="19">
        <v>6.1874470000000004E-3</v>
      </c>
      <c r="LI18" s="19">
        <v>6.1765420000000001E-3</v>
      </c>
      <c r="LJ18" s="19">
        <v>6.1654479999999996E-3</v>
      </c>
      <c r="LK18" s="19">
        <v>6.1541729999999998E-3</v>
      </c>
      <c r="LL18" s="19">
        <v>6.1427299999999999E-3</v>
      </c>
      <c r="LM18" s="19">
        <v>6.1311339999999999E-3</v>
      </c>
      <c r="LN18" s="19">
        <v>6.119396E-3</v>
      </c>
      <c r="LO18" s="19">
        <v>6.1075169999999998E-3</v>
      </c>
      <c r="LP18" s="19">
        <v>6.0955080000000003E-3</v>
      </c>
      <c r="LQ18" s="19">
        <v>6.0833780000000004E-3</v>
      </c>
      <c r="LR18" s="19">
        <v>6.0711150000000002E-3</v>
      </c>
      <c r="LS18" s="19">
        <v>6.0587089999999998E-3</v>
      </c>
      <c r="LT18" s="19">
        <v>6.0461600000000001E-3</v>
      </c>
      <c r="LU18" s="19">
        <v>6.0334689999999996E-3</v>
      </c>
      <c r="LV18" s="19">
        <v>6.020638E-3</v>
      </c>
      <c r="LW18" s="19">
        <v>6.007666E-3</v>
      </c>
      <c r="LX18" s="19">
        <v>5.9945500000000004E-3</v>
      </c>
      <c r="LY18" s="19">
        <v>5.9812859999999997E-3</v>
      </c>
      <c r="LZ18" s="19">
        <v>5.9678750000000001E-3</v>
      </c>
      <c r="MA18" s="19">
        <v>5.9543280000000001E-3</v>
      </c>
      <c r="MB18" s="19">
        <v>5.9406390000000002E-3</v>
      </c>
      <c r="MC18" s="19">
        <v>5.9268059999999997E-3</v>
      </c>
      <c r="MD18" s="19">
        <v>5.9128430000000001E-3</v>
      </c>
      <c r="ME18" s="19">
        <v>5.8987600000000003E-3</v>
      </c>
      <c r="MF18" s="19">
        <v>5.8845720000000002E-3</v>
      </c>
      <c r="MG18" s="19">
        <v>5.8702950000000002E-3</v>
      </c>
      <c r="MH18" s="19">
        <v>5.8559429999999997E-3</v>
      </c>
      <c r="MI18" s="19">
        <v>5.8415230000000004E-3</v>
      </c>
      <c r="MJ18" s="19">
        <v>5.8270509999999998E-3</v>
      </c>
      <c r="MK18" s="19">
        <v>5.8125440000000002E-3</v>
      </c>
      <c r="ML18" s="19">
        <v>5.798002E-3</v>
      </c>
      <c r="MM18" s="19">
        <v>5.7834230000000002E-3</v>
      </c>
      <c r="MN18" s="19">
        <v>5.7688110000000004E-3</v>
      </c>
      <c r="MO18" s="19">
        <v>5.7541700000000003E-3</v>
      </c>
      <c r="MP18" s="19">
        <v>5.7394969999999997E-3</v>
      </c>
      <c r="MQ18" s="19">
        <v>5.7247909999999999E-3</v>
      </c>
      <c r="MR18" s="19">
        <v>5.710049E-3</v>
      </c>
      <c r="MS18" s="19">
        <v>5.6952629999999999E-3</v>
      </c>
      <c r="MT18" s="19">
        <v>5.6804300000000002E-3</v>
      </c>
      <c r="MU18" s="19">
        <v>5.6655500000000001E-3</v>
      </c>
      <c r="MV18" s="19">
        <v>5.6506150000000003E-3</v>
      </c>
      <c r="MW18" s="19">
        <v>5.6356180000000002E-3</v>
      </c>
      <c r="MX18" s="19">
        <v>5.620557E-3</v>
      </c>
      <c r="MY18" s="19">
        <v>5.6054360000000001E-3</v>
      </c>
      <c r="MZ18" s="19">
        <v>5.590256E-3</v>
      </c>
      <c r="NA18" s="19">
        <v>5.5750189999999996E-3</v>
      </c>
      <c r="NB18" s="19">
        <v>5.5597320000000004E-3</v>
      </c>
      <c r="NC18" s="19">
        <v>5.5443920000000004E-3</v>
      </c>
      <c r="ND18" s="19">
        <v>5.529005E-3</v>
      </c>
      <c r="NE18" s="19">
        <v>5.5135779999999999E-3</v>
      </c>
      <c r="NF18" s="19">
        <v>5.4981099999999996E-3</v>
      </c>
      <c r="NG18" s="19">
        <v>5.4825990000000003E-3</v>
      </c>
      <c r="NH18" s="19">
        <v>5.4670409999999997E-3</v>
      </c>
      <c r="NI18" s="19">
        <v>5.4514389999999998E-3</v>
      </c>
      <c r="NJ18" s="19">
        <v>5.4357930000000004E-3</v>
      </c>
      <c r="NK18" s="19">
        <v>5.4200979999999999E-3</v>
      </c>
      <c r="NL18" s="19">
        <v>5.4043549999999996E-3</v>
      </c>
      <c r="NM18" s="19">
        <v>5.3885579999999999E-3</v>
      </c>
      <c r="NN18" s="19">
        <v>5.3727100000000002E-3</v>
      </c>
      <c r="NO18" s="19">
        <v>5.3568110000000004E-3</v>
      </c>
      <c r="NP18" s="19">
        <v>5.3408630000000004E-3</v>
      </c>
      <c r="NQ18" s="19">
        <v>5.3248590000000004E-3</v>
      </c>
      <c r="NR18" s="15">
        <v>5.3087999999999998E-3</v>
      </c>
      <c r="NS18" s="19">
        <v>5.2926859999999996E-3</v>
      </c>
      <c r="NT18" s="19">
        <v>5.2765190000000003E-3</v>
      </c>
      <c r="NU18" s="19">
        <v>5.2602980000000001E-3</v>
      </c>
      <c r="NV18" s="19">
        <v>5.2440250000000002E-3</v>
      </c>
      <c r="NW18" s="19">
        <v>5.2277019999999999E-3</v>
      </c>
      <c r="NX18" s="19">
        <v>5.2113339999999998E-3</v>
      </c>
      <c r="NY18" s="19">
        <v>5.194929E-3</v>
      </c>
      <c r="NZ18" s="19">
        <v>5.1784930000000002E-3</v>
      </c>
      <c r="OA18" s="19">
        <v>5.162023E-3</v>
      </c>
      <c r="OB18" s="19">
        <v>5.1455210000000001E-3</v>
      </c>
      <c r="OC18" s="19">
        <v>5.128985E-3</v>
      </c>
      <c r="OD18" s="19">
        <v>5.1124159999999998E-3</v>
      </c>
      <c r="OE18" s="19">
        <v>5.0958069999999999E-3</v>
      </c>
      <c r="OF18" s="19">
        <v>5.0791580000000003E-3</v>
      </c>
      <c r="OG18" s="19">
        <v>5.0624600000000004E-3</v>
      </c>
      <c r="OH18" s="19">
        <v>5.0457159999999996E-3</v>
      </c>
      <c r="OI18" s="19">
        <v>5.0289280000000002E-3</v>
      </c>
      <c r="OJ18" s="19">
        <v>5.0120950000000003E-3</v>
      </c>
      <c r="OK18" s="19">
        <v>4.9952110000000003E-3</v>
      </c>
      <c r="OL18" s="19">
        <v>4.9782740000000004E-3</v>
      </c>
      <c r="OM18" s="19">
        <v>4.9612830000000004E-3</v>
      </c>
      <c r="ON18" s="19">
        <v>4.9442410000000003E-3</v>
      </c>
      <c r="OO18" s="19">
        <v>4.9271460000000003E-3</v>
      </c>
      <c r="OP18" s="19">
        <v>4.9100020000000001E-3</v>
      </c>
      <c r="OQ18" s="19">
        <v>2.754636E-3</v>
      </c>
    </row>
    <row r="19" spans="1:407" x14ac:dyDescent="0.25">
      <c r="A19" t="str">
        <f t="shared" si="0"/>
        <v>FixedWing-MEDIUM-4-14-Any</v>
      </c>
      <c r="B19" t="s">
        <v>195</v>
      </c>
      <c r="C19" s="17" t="s">
        <v>42</v>
      </c>
      <c r="D19" s="18">
        <v>4</v>
      </c>
      <c r="E19" s="17">
        <v>14</v>
      </c>
      <c r="F19" s="82" t="s">
        <v>187</v>
      </c>
      <c r="G19" s="15">
        <v>0.26338420000000001</v>
      </c>
      <c r="H19" s="15">
        <v>0.22406499999999999</v>
      </c>
      <c r="I19" s="15">
        <v>0.1950993</v>
      </c>
      <c r="J19" s="15">
        <v>0.16981389999999999</v>
      </c>
      <c r="K19" s="15">
        <v>0.15141789999999999</v>
      </c>
      <c r="L19" s="15">
        <v>0.1387051</v>
      </c>
      <c r="M19" s="15">
        <v>0.12984270000000001</v>
      </c>
      <c r="N19" s="15">
        <v>0.1233896</v>
      </c>
      <c r="O19" s="15">
        <v>0.1173135</v>
      </c>
      <c r="P19" s="15">
        <v>0.1110178</v>
      </c>
      <c r="Q19" s="15">
        <v>0.1060806</v>
      </c>
      <c r="R19" s="15">
        <v>0.1009504</v>
      </c>
      <c r="S19" s="19">
        <v>9.5598639999999999E-2</v>
      </c>
      <c r="T19" s="19">
        <v>9.1100230000000004E-2</v>
      </c>
      <c r="U19" s="19">
        <v>8.7789439999999996E-2</v>
      </c>
      <c r="V19" s="19">
        <v>8.4646440000000003E-2</v>
      </c>
      <c r="W19" s="15">
        <v>8.1137500000000001E-2</v>
      </c>
      <c r="X19" s="19">
        <v>7.7435519999999994E-2</v>
      </c>
      <c r="Y19" s="19">
        <v>7.3829179999999994E-2</v>
      </c>
      <c r="Z19" s="19">
        <v>7.0500359999999998E-2</v>
      </c>
      <c r="AA19" s="19">
        <v>6.728278E-2</v>
      </c>
      <c r="AB19" s="19">
        <v>6.4183729999999994E-2</v>
      </c>
      <c r="AC19" s="19">
        <v>6.1407320000000001E-2</v>
      </c>
      <c r="AD19" s="19">
        <v>5.9156939999999998E-2</v>
      </c>
      <c r="AE19" s="19">
        <v>5.7302020000000002E-2</v>
      </c>
      <c r="AF19" s="19">
        <v>5.5539730000000002E-2</v>
      </c>
      <c r="AG19" s="19">
        <v>5.3802919999999997E-2</v>
      </c>
      <c r="AH19" s="19">
        <v>5.2144650000000001E-2</v>
      </c>
      <c r="AI19" s="19">
        <v>5.0521290000000003E-2</v>
      </c>
      <c r="AJ19" s="19">
        <v>4.8948190000000003E-2</v>
      </c>
      <c r="AK19" s="19">
        <v>4.7546079999999998E-2</v>
      </c>
      <c r="AL19" s="19">
        <v>4.617665E-2</v>
      </c>
      <c r="AM19" s="19">
        <v>4.483061E-2</v>
      </c>
      <c r="AN19" s="15">
        <v>4.35462E-2</v>
      </c>
      <c r="AO19" s="19">
        <v>4.2338979999999998E-2</v>
      </c>
      <c r="AP19" s="19">
        <v>4.1210049999999998E-2</v>
      </c>
      <c r="AQ19" s="15">
        <v>4.0153399999999999E-2</v>
      </c>
      <c r="AR19" s="19">
        <v>3.9153439999999998E-2</v>
      </c>
      <c r="AS19" s="19">
        <v>3.8205679999999999E-2</v>
      </c>
      <c r="AT19" s="19">
        <v>3.731872E-2</v>
      </c>
      <c r="AU19" s="19">
        <v>3.6466440000000003E-2</v>
      </c>
      <c r="AV19" s="19">
        <v>3.5627909999999999E-2</v>
      </c>
      <c r="AW19" s="19">
        <v>3.4800629999999999E-2</v>
      </c>
      <c r="AX19" s="19">
        <v>3.4003409999999998E-2</v>
      </c>
      <c r="AY19" s="19">
        <v>3.3250750000000003E-2</v>
      </c>
      <c r="AZ19" s="19">
        <v>3.2540649999999997E-2</v>
      </c>
      <c r="BA19" s="19">
        <v>3.1812569999999998E-2</v>
      </c>
      <c r="BB19" s="19">
        <v>3.111477E-2</v>
      </c>
      <c r="BC19" s="19">
        <v>3.044639E-2</v>
      </c>
      <c r="BD19" s="19">
        <v>2.9807569999999999E-2</v>
      </c>
      <c r="BE19" s="19">
        <v>2.9198209999999999E-2</v>
      </c>
      <c r="BF19" s="19">
        <v>2.8617719999999999E-2</v>
      </c>
      <c r="BG19" s="19">
        <v>2.8064909999999998E-2</v>
      </c>
      <c r="BH19" s="19">
        <v>2.7537860000000001E-2</v>
      </c>
      <c r="BI19" s="19">
        <v>2.7034209999999999E-2</v>
      </c>
      <c r="BJ19" s="19">
        <v>2.6551129999999999E-2</v>
      </c>
      <c r="BK19" s="19">
        <v>2.6084929999999999E-2</v>
      </c>
      <c r="BL19" s="15">
        <v>2.5633300000000001E-2</v>
      </c>
      <c r="BM19" s="19">
        <v>2.519594E-2</v>
      </c>
      <c r="BN19" s="19">
        <v>2.4774609999999999E-2</v>
      </c>
      <c r="BO19" s="19">
        <v>2.437129E-2</v>
      </c>
      <c r="BP19" s="19">
        <v>2.3986540000000001E-2</v>
      </c>
      <c r="BQ19" s="19">
        <v>2.3619310000000001E-2</v>
      </c>
      <c r="BR19" s="15">
        <v>2.3267300000000001E-2</v>
      </c>
      <c r="BS19" s="19">
        <v>2.292893E-2</v>
      </c>
      <c r="BT19" s="15">
        <v>2.2603700000000001E-2</v>
      </c>
      <c r="BU19" s="19">
        <v>2.2290790000000001E-2</v>
      </c>
      <c r="BV19" s="15">
        <v>2.19887E-2</v>
      </c>
      <c r="BW19" s="19">
        <v>2.1695969999999998E-2</v>
      </c>
      <c r="BX19" s="19">
        <v>2.1412210000000001E-2</v>
      </c>
      <c r="BY19" s="19">
        <v>2.113816E-2</v>
      </c>
      <c r="BZ19" s="19">
        <v>2.0874859999999999E-2</v>
      </c>
      <c r="CA19" s="19">
        <v>2.062257E-2</v>
      </c>
      <c r="CB19" s="19">
        <v>2.0380180000000001E-2</v>
      </c>
      <c r="CC19" s="19">
        <v>2.0145960000000001E-2</v>
      </c>
      <c r="CD19" s="19">
        <v>1.991855E-2</v>
      </c>
      <c r="CE19" s="19">
        <v>1.9697639999999999E-2</v>
      </c>
      <c r="CF19" s="19">
        <v>1.9483739999999999E-2</v>
      </c>
      <c r="CG19" s="19">
        <v>1.9277320000000001E-2</v>
      </c>
      <c r="CH19" s="19">
        <v>1.9078419999999999E-2</v>
      </c>
      <c r="CI19" s="19">
        <v>1.888662E-2</v>
      </c>
      <c r="CJ19" s="19">
        <v>1.870132E-2</v>
      </c>
      <c r="CK19" s="19">
        <v>1.852183E-2</v>
      </c>
      <c r="CL19" s="19">
        <v>1.8347269999999999E-2</v>
      </c>
      <c r="CM19" s="19">
        <v>1.817682E-2</v>
      </c>
      <c r="CN19" s="19">
        <v>1.8009850000000001E-2</v>
      </c>
      <c r="CO19" s="19">
        <v>1.7846150000000002E-2</v>
      </c>
      <c r="CP19" s="19">
        <v>1.768602E-2</v>
      </c>
      <c r="CQ19" s="19">
        <v>1.753002E-2</v>
      </c>
      <c r="CR19" s="19">
        <v>1.737884E-2</v>
      </c>
      <c r="CS19" s="19">
        <v>1.7232859999999999E-2</v>
      </c>
      <c r="CT19" s="19">
        <v>1.7092059999999999E-2</v>
      </c>
      <c r="CU19" s="19">
        <v>1.6955939999999999E-2</v>
      </c>
      <c r="CV19" s="19">
        <v>1.6823660000000001E-2</v>
      </c>
      <c r="CW19" s="15">
        <v>1.6694400000000002E-2</v>
      </c>
      <c r="CX19" s="19">
        <v>1.656757E-2</v>
      </c>
      <c r="CY19" s="19">
        <v>1.644309E-2</v>
      </c>
      <c r="CZ19" s="19">
        <v>1.6321220000000001E-2</v>
      </c>
      <c r="DA19" s="19">
        <v>1.6202250000000001E-2</v>
      </c>
      <c r="DB19" s="19">
        <v>1.6086219999999998E-2</v>
      </c>
      <c r="DC19" s="19">
        <v>1.597295E-2</v>
      </c>
      <c r="DD19" s="19">
        <v>1.586222E-2</v>
      </c>
      <c r="DE19" s="19">
        <v>1.5753949999999999E-2</v>
      </c>
      <c r="DF19" s="19">
        <v>1.5648169999999999E-2</v>
      </c>
      <c r="DG19" s="19">
        <v>1.554495E-2</v>
      </c>
      <c r="DH19" s="19">
        <v>1.544424E-2</v>
      </c>
      <c r="DI19" s="19">
        <v>1.5345859999999999E-2</v>
      </c>
      <c r="DJ19" s="15">
        <v>1.52496E-2</v>
      </c>
      <c r="DK19" s="19">
        <v>1.5155119999999999E-2</v>
      </c>
      <c r="DL19" s="19">
        <v>1.5061959999999999E-2</v>
      </c>
      <c r="DM19" s="19">
        <v>1.4969639999999999E-2</v>
      </c>
      <c r="DN19" s="19">
        <v>1.487776E-2</v>
      </c>
      <c r="DO19" s="19">
        <v>1.478615E-2</v>
      </c>
      <c r="DP19" s="19">
        <v>1.4694860000000001E-2</v>
      </c>
      <c r="DQ19" s="19">
        <v>1.4604010000000001E-2</v>
      </c>
      <c r="DR19" s="19">
        <v>1.451356E-2</v>
      </c>
      <c r="DS19" s="19">
        <v>1.4423460000000001E-2</v>
      </c>
      <c r="DT19" s="19">
        <v>1.433363E-2</v>
      </c>
      <c r="DU19" s="19">
        <v>1.4244079999999999E-2</v>
      </c>
      <c r="DV19" s="19">
        <v>1.415485E-2</v>
      </c>
      <c r="DW19" s="19">
        <v>1.406603E-2</v>
      </c>
      <c r="DX19" s="19">
        <v>1.3977740000000001E-2</v>
      </c>
      <c r="DY19" s="19">
        <v>1.3890130000000001E-2</v>
      </c>
      <c r="DZ19" s="15">
        <v>1.3803299999999999E-2</v>
      </c>
      <c r="EA19" s="19">
        <v>1.371735E-2</v>
      </c>
      <c r="EB19" s="19">
        <v>1.363225E-2</v>
      </c>
      <c r="EC19" s="19">
        <v>1.354791E-2</v>
      </c>
      <c r="ED19" s="19">
        <v>1.3464210000000001E-2</v>
      </c>
      <c r="EE19" s="19">
        <v>1.338103E-2</v>
      </c>
      <c r="EF19" s="19">
        <v>1.3298269999999999E-2</v>
      </c>
      <c r="EG19" s="19">
        <v>1.321597E-2</v>
      </c>
      <c r="EH19" s="19">
        <v>1.313426E-2</v>
      </c>
      <c r="EI19" s="15">
        <v>1.30534E-2</v>
      </c>
      <c r="EJ19" s="19">
        <v>1.297366E-2</v>
      </c>
      <c r="EK19" s="19">
        <v>1.289525E-2</v>
      </c>
      <c r="EL19" s="19">
        <v>1.281823E-2</v>
      </c>
      <c r="EM19" s="19">
        <v>1.274248E-2</v>
      </c>
      <c r="EN19" s="15">
        <v>1.26678E-2</v>
      </c>
      <c r="EO19" s="19">
        <v>1.259395E-2</v>
      </c>
      <c r="EP19" s="19">
        <v>1.2520710000000001E-2</v>
      </c>
      <c r="EQ19" s="19">
        <v>1.2448030000000001E-2</v>
      </c>
      <c r="ER19" s="15">
        <v>1.2376E-2</v>
      </c>
      <c r="ES19" s="19">
        <v>1.2304880000000001E-2</v>
      </c>
      <c r="ET19" s="19">
        <v>1.2234989999999999E-2</v>
      </c>
      <c r="EU19" s="19">
        <v>1.2166629999999999E-2</v>
      </c>
      <c r="EV19" s="19">
        <v>1.2100039999999999E-2</v>
      </c>
      <c r="EW19" s="19">
        <v>1.2035280000000001E-2</v>
      </c>
      <c r="EX19" s="19">
        <v>1.197234E-2</v>
      </c>
      <c r="EY19" s="19">
        <v>1.1911140000000001E-2</v>
      </c>
      <c r="EZ19" s="19">
        <v>1.1851540000000001E-2</v>
      </c>
      <c r="FA19" s="19">
        <v>1.1793430000000001E-2</v>
      </c>
      <c r="FB19" s="19">
        <v>1.1736730000000001E-2</v>
      </c>
      <c r="FC19" s="19">
        <v>1.168142E-2</v>
      </c>
      <c r="FD19" s="19">
        <v>1.1627470000000001E-2</v>
      </c>
      <c r="FE19" s="19">
        <v>1.1574869999999999E-2</v>
      </c>
      <c r="FF19" s="19">
        <v>1.152361E-2</v>
      </c>
      <c r="FG19" s="19">
        <v>1.147363E-2</v>
      </c>
      <c r="FH19" s="19">
        <v>1.142483E-2</v>
      </c>
      <c r="FI19" s="19">
        <v>1.1377109999999999E-2</v>
      </c>
      <c r="FJ19" s="19">
        <v>1.133034E-2</v>
      </c>
      <c r="FK19" s="19">
        <v>1.128442E-2</v>
      </c>
      <c r="FL19" s="19">
        <v>1.1239229999999999E-2</v>
      </c>
      <c r="FM19" s="19">
        <v>1.119475E-2</v>
      </c>
      <c r="FN19" s="19">
        <v>1.115093E-2</v>
      </c>
      <c r="FO19" s="19">
        <v>1.110772E-2</v>
      </c>
      <c r="FP19" s="19">
        <v>1.1065119999999999E-2</v>
      </c>
      <c r="FQ19" s="19">
        <v>1.1023069999999999E-2</v>
      </c>
      <c r="FR19" s="19">
        <v>1.098153E-2</v>
      </c>
      <c r="FS19" s="19">
        <v>1.0940439999999999E-2</v>
      </c>
      <c r="FT19" s="19">
        <v>1.089974E-2</v>
      </c>
      <c r="FU19" s="19">
        <v>1.085941E-2</v>
      </c>
      <c r="FV19" s="19">
        <v>1.081944E-2</v>
      </c>
      <c r="FW19" s="19">
        <v>1.0779830000000001E-2</v>
      </c>
      <c r="FX19" s="19">
        <v>1.074055E-2</v>
      </c>
      <c r="FY19" s="19">
        <v>1.0701570000000001E-2</v>
      </c>
      <c r="FZ19" s="19">
        <v>1.066286E-2</v>
      </c>
      <c r="GA19" s="19">
        <v>1.0624369999999999E-2</v>
      </c>
      <c r="GB19" s="19">
        <v>1.058607E-2</v>
      </c>
      <c r="GC19" s="19">
        <v>1.0547920000000001E-2</v>
      </c>
      <c r="GD19" s="19">
        <v>1.0509920000000001E-2</v>
      </c>
      <c r="GE19" s="19">
        <v>1.047205E-2</v>
      </c>
      <c r="GF19" s="15">
        <v>1.0434300000000001E-2</v>
      </c>
      <c r="GG19" s="19">
        <v>1.039667E-2</v>
      </c>
      <c r="GH19" s="19">
        <v>1.0359109999999999E-2</v>
      </c>
      <c r="GI19" s="19">
        <v>1.032157E-2</v>
      </c>
      <c r="GJ19" s="19">
        <v>1.028399E-2</v>
      </c>
      <c r="GK19" s="19">
        <v>1.024632E-2</v>
      </c>
      <c r="GL19" s="19">
        <v>1.020855E-2</v>
      </c>
      <c r="GM19" s="19">
        <v>1.017068E-2</v>
      </c>
      <c r="GN19" s="19">
        <v>1.0132749999999999E-2</v>
      </c>
      <c r="GO19" s="19">
        <v>1.0094809999999999E-2</v>
      </c>
      <c r="GP19" s="19">
        <v>1.005692E-2</v>
      </c>
      <c r="GQ19" s="19">
        <v>1.0019129999999999E-2</v>
      </c>
      <c r="GR19" s="19">
        <v>9.9814870000000007E-3</v>
      </c>
      <c r="GS19" s="19">
        <v>9.9440150000000005E-3</v>
      </c>
      <c r="GT19" s="19">
        <v>9.9067210000000003E-3</v>
      </c>
      <c r="GU19" s="19">
        <v>9.8696159999999995E-3</v>
      </c>
      <c r="GV19" s="19">
        <v>9.8327109999999992E-3</v>
      </c>
      <c r="GW19" s="19">
        <v>9.7960170000000006E-3</v>
      </c>
      <c r="GX19" s="19">
        <v>9.7595640000000001E-3</v>
      </c>
      <c r="GY19" s="19">
        <v>9.7234039999999997E-3</v>
      </c>
      <c r="GZ19" s="19">
        <v>9.6875889999999999E-3</v>
      </c>
      <c r="HA19" s="19">
        <v>9.6521739999999995E-3</v>
      </c>
      <c r="HB19" s="19">
        <v>9.6171750000000004E-3</v>
      </c>
      <c r="HC19" s="19">
        <v>9.582587E-3</v>
      </c>
      <c r="HD19" s="19">
        <v>9.5483689999999993E-3</v>
      </c>
      <c r="HE19" s="19">
        <v>9.5144860000000008E-3</v>
      </c>
      <c r="HF19" s="19">
        <v>9.4808870000000003E-3</v>
      </c>
      <c r="HG19" s="19">
        <v>9.4475259999999995E-3</v>
      </c>
      <c r="HH19" s="19">
        <v>9.4143769999999998E-3</v>
      </c>
      <c r="HI19" s="19">
        <v>9.3814399999999996E-3</v>
      </c>
      <c r="HJ19" s="19">
        <v>9.3487269999999994E-3</v>
      </c>
      <c r="HK19" s="19">
        <v>9.3162620000000005E-3</v>
      </c>
      <c r="HL19" s="19">
        <v>9.2840479999999996E-3</v>
      </c>
      <c r="HM19" s="19">
        <v>9.2520870000000009E-3</v>
      </c>
      <c r="HN19" s="19">
        <v>9.2203719999999992E-3</v>
      </c>
      <c r="HO19" s="19">
        <v>9.188903E-3</v>
      </c>
      <c r="HP19" s="19">
        <v>9.1576650000000006E-3</v>
      </c>
      <c r="HQ19" s="19">
        <v>9.12665E-3</v>
      </c>
      <c r="HR19" s="19">
        <v>9.0958470000000007E-3</v>
      </c>
      <c r="HS19" s="19">
        <v>9.065254E-3</v>
      </c>
      <c r="HT19" s="19">
        <v>9.0348589999999993E-3</v>
      </c>
      <c r="HU19" s="19">
        <v>9.004649E-3</v>
      </c>
      <c r="HV19" s="19">
        <v>8.9745829999999995E-3</v>
      </c>
      <c r="HW19" s="19">
        <v>8.9446149999999995E-3</v>
      </c>
      <c r="HX19" s="19">
        <v>8.9146929999999996E-3</v>
      </c>
      <c r="HY19" s="19">
        <v>8.8847820000000008E-3</v>
      </c>
      <c r="HZ19" s="19">
        <v>8.8548350000000001E-3</v>
      </c>
      <c r="IA19" s="19">
        <v>8.8248200000000006E-3</v>
      </c>
      <c r="IB19" s="19">
        <v>8.7946959999999994E-3</v>
      </c>
      <c r="IC19" s="19">
        <v>8.7644479999999993E-3</v>
      </c>
      <c r="ID19" s="19">
        <v>8.7340509999999996E-3</v>
      </c>
      <c r="IE19" s="19">
        <v>8.7034829999999997E-3</v>
      </c>
      <c r="IF19" s="19">
        <v>8.6727049999999993E-3</v>
      </c>
      <c r="IG19" s="19">
        <v>8.6416749999999997E-3</v>
      </c>
      <c r="IH19" s="19">
        <v>8.6103580000000002E-3</v>
      </c>
      <c r="II19" s="19">
        <v>8.5787399999999996E-3</v>
      </c>
      <c r="IJ19" s="19">
        <v>8.5468200000000001E-3</v>
      </c>
      <c r="IK19" s="19">
        <v>8.5146089999999994E-3</v>
      </c>
      <c r="IL19" s="19">
        <v>8.4821210000000005E-3</v>
      </c>
      <c r="IM19" s="19">
        <v>8.4493810000000006E-3</v>
      </c>
      <c r="IN19" s="19">
        <v>8.4164019999999999E-3</v>
      </c>
      <c r="IO19" s="19">
        <v>8.3831960000000007E-3</v>
      </c>
      <c r="IP19" s="19">
        <v>8.3497490000000001E-3</v>
      </c>
      <c r="IQ19" s="19">
        <v>8.3160439999999999E-3</v>
      </c>
      <c r="IR19" s="19">
        <v>8.2820580000000001E-3</v>
      </c>
      <c r="IS19" s="19">
        <v>8.2477939999999993E-3</v>
      </c>
      <c r="IT19" s="19">
        <v>8.2132620000000007E-3</v>
      </c>
      <c r="IU19" s="19">
        <v>8.1784730000000003E-3</v>
      </c>
      <c r="IV19" s="19">
        <v>8.1434390000000006E-3</v>
      </c>
      <c r="IW19" s="19">
        <v>8.1081790000000001E-3</v>
      </c>
      <c r="IX19" s="19">
        <v>8.0726970000000002E-3</v>
      </c>
      <c r="IY19" s="19">
        <v>8.0369949999999999E-3</v>
      </c>
      <c r="IZ19" s="19">
        <v>8.0010649999999999E-3</v>
      </c>
      <c r="JA19" s="19">
        <v>7.9648870000000004E-3</v>
      </c>
      <c r="JB19" s="19">
        <v>7.9284449999999992E-3</v>
      </c>
      <c r="JC19" s="19">
        <v>7.8917480000000005E-3</v>
      </c>
      <c r="JD19" s="19">
        <v>7.854804E-3</v>
      </c>
      <c r="JE19" s="19">
        <v>7.8176289999999996E-3</v>
      </c>
      <c r="JF19" s="19">
        <v>7.7802310000000003E-3</v>
      </c>
      <c r="JG19" s="19">
        <v>7.7426279999999997E-3</v>
      </c>
      <c r="JH19" s="19">
        <v>7.7048209999999997E-3</v>
      </c>
      <c r="JI19" s="19">
        <v>7.6668209999999999E-3</v>
      </c>
      <c r="JJ19" s="19">
        <v>7.6286260000000003E-3</v>
      </c>
      <c r="JK19" s="19">
        <v>7.5902390000000004E-3</v>
      </c>
      <c r="JL19" s="19">
        <v>7.5516639999999996E-3</v>
      </c>
      <c r="JM19" s="19">
        <v>7.512922E-3</v>
      </c>
      <c r="JN19" s="19">
        <v>7.4740450000000003E-3</v>
      </c>
      <c r="JO19" s="19">
        <v>7.4350680000000004E-3</v>
      </c>
      <c r="JP19" s="19">
        <v>7.3960170000000004E-3</v>
      </c>
      <c r="JQ19" s="19">
        <v>7.3569259999999997E-3</v>
      </c>
      <c r="JR19" s="19">
        <v>7.3178180000000002E-3</v>
      </c>
      <c r="JS19" s="19">
        <v>7.2787169999999997E-3</v>
      </c>
      <c r="JT19" s="19">
        <v>7.2396420000000001E-3</v>
      </c>
      <c r="JU19" s="19">
        <v>7.2006020000000004E-3</v>
      </c>
      <c r="JV19" s="15">
        <v>7.1615999999999997E-3</v>
      </c>
      <c r="JW19" s="19">
        <v>7.122644E-3</v>
      </c>
      <c r="JX19" s="19">
        <v>7.0837440000000003E-3</v>
      </c>
      <c r="JY19" s="19">
        <v>7.0449070000000004E-3</v>
      </c>
      <c r="JZ19" s="19">
        <v>7.006132E-3</v>
      </c>
      <c r="KA19" s="19">
        <v>6.9674209999999997E-3</v>
      </c>
      <c r="KB19" s="19">
        <v>6.9287680000000001E-3</v>
      </c>
      <c r="KC19" s="19">
        <v>6.8901789999999997E-3</v>
      </c>
      <c r="KD19" s="19">
        <v>6.8516530000000001E-3</v>
      </c>
      <c r="KE19" s="19">
        <v>6.8131939999999998E-3</v>
      </c>
      <c r="KF19" s="19">
        <v>6.7748009999999996E-3</v>
      </c>
      <c r="KG19" s="19">
        <v>6.736484E-3</v>
      </c>
      <c r="KH19" s="19">
        <v>6.6982550000000002E-3</v>
      </c>
      <c r="KI19" s="19">
        <v>6.6601289999999999E-3</v>
      </c>
      <c r="KJ19" s="19">
        <v>6.6221209999999999E-3</v>
      </c>
      <c r="KK19" s="19">
        <v>6.584248E-3</v>
      </c>
      <c r="KL19" s="19">
        <v>6.5465250000000001E-3</v>
      </c>
      <c r="KM19" s="19">
        <v>6.508977E-3</v>
      </c>
      <c r="KN19" s="19">
        <v>6.4716289999999996E-3</v>
      </c>
      <c r="KO19" s="19">
        <v>6.4345100000000001E-3</v>
      </c>
      <c r="KP19" s="19">
        <v>6.3976429999999997E-3</v>
      </c>
      <c r="KQ19" s="19">
        <v>6.3610589999999996E-3</v>
      </c>
      <c r="KR19" s="19">
        <v>6.3247829999999996E-3</v>
      </c>
      <c r="KS19" s="19">
        <v>6.2888400000000004E-3</v>
      </c>
      <c r="KT19" s="19">
        <v>6.2532489999999998E-3</v>
      </c>
      <c r="KU19" s="19">
        <v>6.2180250000000003E-3</v>
      </c>
      <c r="KV19" s="19">
        <v>6.1831739999999996E-3</v>
      </c>
      <c r="KW19" s="19">
        <v>6.1487089999999996E-3</v>
      </c>
      <c r="KX19" s="19">
        <v>6.1146339999999999E-3</v>
      </c>
      <c r="KY19" s="19">
        <v>6.0809530000000001E-3</v>
      </c>
      <c r="KZ19" s="19">
        <v>6.0476610000000002E-3</v>
      </c>
      <c r="LA19" s="19">
        <v>6.0147580000000003E-3</v>
      </c>
      <c r="LB19" s="19">
        <v>5.982238E-3</v>
      </c>
      <c r="LC19" s="19">
        <v>5.950098E-3</v>
      </c>
      <c r="LD19" s="19">
        <v>5.9183320000000001E-3</v>
      </c>
      <c r="LE19" s="19">
        <v>5.8869359999999997E-3</v>
      </c>
      <c r="LF19" s="19">
        <v>5.8559040000000003E-3</v>
      </c>
      <c r="LG19" s="19">
        <v>5.8252399999999998E-3</v>
      </c>
      <c r="LH19" s="19">
        <v>5.7949400000000002E-3</v>
      </c>
      <c r="LI19" s="19">
        <v>5.7650059999999996E-3</v>
      </c>
      <c r="LJ19" s="19">
        <v>5.735431E-3</v>
      </c>
      <c r="LK19" s="19">
        <v>5.7062119999999996E-3</v>
      </c>
      <c r="LL19" s="19">
        <v>5.6773359999999998E-3</v>
      </c>
      <c r="LM19" s="19">
        <v>5.6487940000000004E-3</v>
      </c>
      <c r="LN19" s="19">
        <v>5.6205730000000002E-3</v>
      </c>
      <c r="LO19" s="19">
        <v>5.5926600000000002E-3</v>
      </c>
      <c r="LP19" s="19">
        <v>5.5650420000000001E-3</v>
      </c>
      <c r="LQ19" s="19">
        <v>5.5377120000000002E-3</v>
      </c>
      <c r="LR19" s="19">
        <v>5.5106579999999999E-3</v>
      </c>
      <c r="LS19" s="19">
        <v>5.4838719999999999E-3</v>
      </c>
      <c r="LT19" s="19">
        <v>5.4573379999999999E-3</v>
      </c>
      <c r="LU19" s="19">
        <v>5.4310440000000003E-3</v>
      </c>
      <c r="LV19" s="19">
        <v>5.4049679999999996E-3</v>
      </c>
      <c r="LW19" s="19">
        <v>5.3790879999999998E-3</v>
      </c>
      <c r="LX19" s="19">
        <v>5.3533779999999998E-3</v>
      </c>
      <c r="LY19" s="19">
        <v>5.327816E-3</v>
      </c>
      <c r="LZ19" s="19">
        <v>5.3023790000000003E-3</v>
      </c>
      <c r="MA19" s="19">
        <v>5.2770480000000003E-3</v>
      </c>
      <c r="MB19" s="19">
        <v>5.2518039999999997E-3</v>
      </c>
      <c r="MC19" s="19">
        <v>5.2266359999999998E-3</v>
      </c>
      <c r="MD19" s="19">
        <v>5.2015300000000002E-3</v>
      </c>
      <c r="ME19" s="19">
        <v>5.1764769999999996E-3</v>
      </c>
      <c r="MF19" s="19">
        <v>5.1514689999999997E-3</v>
      </c>
      <c r="MG19" s="19">
        <v>5.1264980000000002E-3</v>
      </c>
      <c r="MH19" s="19">
        <v>5.101558E-3</v>
      </c>
      <c r="MI19" s="19">
        <v>5.0766450000000003E-3</v>
      </c>
      <c r="MJ19" s="19">
        <v>5.0517549999999998E-3</v>
      </c>
      <c r="MK19" s="19">
        <v>5.0268889999999997E-3</v>
      </c>
      <c r="ML19" s="19">
        <v>5.0020419999999999E-3</v>
      </c>
      <c r="MM19" s="19">
        <v>4.9772159999999996E-3</v>
      </c>
      <c r="MN19" s="19">
        <v>4.9524060000000003E-3</v>
      </c>
      <c r="MO19" s="19">
        <v>4.9276140000000003E-3</v>
      </c>
      <c r="MP19" s="19">
        <v>4.9028400000000003E-3</v>
      </c>
      <c r="MQ19" s="19">
        <v>4.878088E-3</v>
      </c>
      <c r="MR19" s="19">
        <v>4.8533600000000001E-3</v>
      </c>
      <c r="MS19" s="19">
        <v>4.8286639999999999E-3</v>
      </c>
      <c r="MT19" s="19">
        <v>4.8040089999999997E-3</v>
      </c>
      <c r="MU19" s="19">
        <v>4.7794029999999998E-3</v>
      </c>
      <c r="MV19" s="19">
        <v>4.7548549999999997E-3</v>
      </c>
      <c r="MW19" s="19">
        <v>4.730372E-3</v>
      </c>
      <c r="MX19" s="19">
        <v>4.705959E-3</v>
      </c>
      <c r="MY19" s="19">
        <v>4.6816310000000003E-3</v>
      </c>
      <c r="MZ19" s="19">
        <v>4.6573910000000003E-3</v>
      </c>
      <c r="NA19" s="19">
        <v>4.6332539999999998E-3</v>
      </c>
      <c r="NB19" s="19">
        <v>4.6092299999999998E-3</v>
      </c>
      <c r="NC19" s="19">
        <v>4.5853339999999999E-3</v>
      </c>
      <c r="ND19" s="19">
        <v>4.5615789999999996E-3</v>
      </c>
      <c r="NE19" s="19">
        <v>4.5379820000000003E-3</v>
      </c>
      <c r="NF19" s="19">
        <v>4.514555E-3</v>
      </c>
      <c r="NG19" s="19">
        <v>4.4913069999999999E-3</v>
      </c>
      <c r="NH19" s="19">
        <v>4.4682489999999997E-3</v>
      </c>
      <c r="NI19" s="19">
        <v>4.4453909999999999E-3</v>
      </c>
      <c r="NJ19" s="19">
        <v>4.4227420000000003E-3</v>
      </c>
      <c r="NK19" s="19">
        <v>4.4003139999999998E-3</v>
      </c>
      <c r="NL19" s="19">
        <v>4.378112E-3</v>
      </c>
      <c r="NM19" s="19">
        <v>4.3561470000000003E-3</v>
      </c>
      <c r="NN19" s="19">
        <v>4.3344250000000003E-3</v>
      </c>
      <c r="NO19" s="19">
        <v>4.3129529999999996E-3</v>
      </c>
      <c r="NP19" s="19">
        <v>4.2917340000000002E-3</v>
      </c>
      <c r="NQ19" s="19">
        <v>4.2707719999999999E-3</v>
      </c>
      <c r="NR19" s="19">
        <v>4.2500669999999997E-3</v>
      </c>
      <c r="NS19" s="19">
        <v>4.2296260000000002E-3</v>
      </c>
      <c r="NT19" s="19">
        <v>4.2094469999999998E-3</v>
      </c>
      <c r="NU19" s="19">
        <v>4.189534E-3</v>
      </c>
      <c r="NV19" s="19">
        <v>4.1698880000000001E-3</v>
      </c>
      <c r="NW19" s="19">
        <v>4.150511E-3</v>
      </c>
      <c r="NX19" s="19">
        <v>4.1314009999999998E-3</v>
      </c>
      <c r="NY19" s="19">
        <v>4.1125570000000002E-3</v>
      </c>
      <c r="NZ19" s="19">
        <v>4.0939749999999997E-3</v>
      </c>
      <c r="OA19" s="19">
        <v>4.0756509999999996E-3</v>
      </c>
      <c r="OB19" s="19">
        <v>4.0575790000000004E-3</v>
      </c>
      <c r="OC19" s="19">
        <v>4.0397539999999996E-3</v>
      </c>
      <c r="OD19" s="19">
        <v>4.0221700000000003E-3</v>
      </c>
      <c r="OE19" s="19">
        <v>4.0048180000000003E-3</v>
      </c>
      <c r="OF19" s="19">
        <v>3.9876909999999998E-3</v>
      </c>
      <c r="OG19" s="19">
        <v>3.9707759999999996E-3</v>
      </c>
      <c r="OH19" s="19">
        <v>3.9540590000000002E-3</v>
      </c>
      <c r="OI19" s="19">
        <v>3.9375260000000002E-3</v>
      </c>
      <c r="OJ19" s="19">
        <v>3.9211599999999999E-3</v>
      </c>
      <c r="OK19" s="19">
        <v>3.904944E-3</v>
      </c>
      <c r="OL19" s="19">
        <v>3.888861E-3</v>
      </c>
      <c r="OM19" s="19">
        <v>3.872899E-3</v>
      </c>
      <c r="ON19" s="19">
        <v>3.8570459999999998E-3</v>
      </c>
      <c r="OO19" s="19">
        <v>3.8412889999999999E-3</v>
      </c>
      <c r="OP19" s="19">
        <v>3.825621E-3</v>
      </c>
      <c r="OQ19" s="19">
        <v>2.3836170000000002E-3</v>
      </c>
    </row>
    <row r="20" spans="1:407" x14ac:dyDescent="0.25">
      <c r="A20" t="str">
        <f t="shared" si="0"/>
        <v>FixedWing-MEDIUM-4-7-Any</v>
      </c>
      <c r="B20" t="s">
        <v>195</v>
      </c>
      <c r="C20" s="17" t="s">
        <v>42</v>
      </c>
      <c r="D20" s="18">
        <v>4</v>
      </c>
      <c r="E20" s="17">
        <v>7</v>
      </c>
      <c r="F20" s="82" t="s">
        <v>187</v>
      </c>
      <c r="G20" s="15">
        <v>0.14872930000000001</v>
      </c>
      <c r="H20" s="15">
        <v>0.1322152</v>
      </c>
      <c r="I20" s="15">
        <v>0.124893</v>
      </c>
      <c r="J20" s="15">
        <v>0.122848</v>
      </c>
      <c r="K20" s="15">
        <v>0.1105274</v>
      </c>
      <c r="L20" s="15">
        <v>0.1017218</v>
      </c>
      <c r="M20" s="19">
        <v>9.652173E-2</v>
      </c>
      <c r="N20" s="19">
        <v>8.9526880000000003E-2</v>
      </c>
      <c r="O20" s="15">
        <v>8.4096000000000004E-2</v>
      </c>
      <c r="P20" s="19">
        <v>8.0021629999999996E-2</v>
      </c>
      <c r="Q20" s="19">
        <v>7.5215069999999995E-2</v>
      </c>
      <c r="R20" s="19">
        <v>7.0702840000000003E-2</v>
      </c>
      <c r="S20" s="19">
        <v>6.6335980000000003E-2</v>
      </c>
      <c r="T20" s="19">
        <v>6.2935989999999997E-2</v>
      </c>
      <c r="U20" s="19">
        <v>6.0665919999999998E-2</v>
      </c>
      <c r="V20" s="19">
        <v>5.872074E-2</v>
      </c>
      <c r="W20" s="19">
        <v>5.6850350000000001E-2</v>
      </c>
      <c r="X20" s="15">
        <v>5.5525499999999998E-2</v>
      </c>
      <c r="Y20" s="19">
        <v>5.4362349999999997E-2</v>
      </c>
      <c r="Z20" s="19">
        <v>5.2568419999999998E-2</v>
      </c>
      <c r="AA20" s="19">
        <v>5.0235559999999999E-2</v>
      </c>
      <c r="AB20" s="19">
        <v>4.8137060000000002E-2</v>
      </c>
      <c r="AC20" s="19">
        <v>4.6504249999999997E-2</v>
      </c>
      <c r="AD20" s="19">
        <v>4.538122E-2</v>
      </c>
      <c r="AE20" s="19">
        <v>4.4548530000000003E-2</v>
      </c>
      <c r="AF20" s="15">
        <v>4.3874900000000001E-2</v>
      </c>
      <c r="AG20" s="19">
        <v>4.3279070000000003E-2</v>
      </c>
      <c r="AH20" s="19">
        <v>4.2550589999999999E-2</v>
      </c>
      <c r="AI20" s="19">
        <v>4.1559770000000003E-2</v>
      </c>
      <c r="AJ20" s="19">
        <v>4.0422689999999997E-2</v>
      </c>
      <c r="AK20" s="19">
        <v>3.9370309999999999E-2</v>
      </c>
      <c r="AL20" s="19">
        <v>3.8476969999999999E-2</v>
      </c>
      <c r="AM20" s="19">
        <v>3.7690769999999998E-2</v>
      </c>
      <c r="AN20" s="19">
        <v>3.697367E-2</v>
      </c>
      <c r="AO20" s="19">
        <v>3.6289979999999999E-2</v>
      </c>
      <c r="AP20" s="19">
        <v>3.5581309999999998E-2</v>
      </c>
      <c r="AQ20" s="19">
        <v>3.4845029999999999E-2</v>
      </c>
      <c r="AR20" s="19">
        <v>3.4131139999999997E-2</v>
      </c>
      <c r="AS20" s="19">
        <v>3.3485389999999997E-2</v>
      </c>
      <c r="AT20" s="19">
        <v>3.2885490000000003E-2</v>
      </c>
      <c r="AU20" s="19">
        <v>3.2315589999999998E-2</v>
      </c>
      <c r="AV20" s="19">
        <v>3.1762249999999999E-2</v>
      </c>
      <c r="AW20" s="19">
        <v>3.121606E-2</v>
      </c>
      <c r="AX20" s="19">
        <v>3.0672230000000002E-2</v>
      </c>
      <c r="AY20" s="19">
        <v>3.013505E-2</v>
      </c>
      <c r="AZ20" s="15">
        <v>2.9615900000000001E-2</v>
      </c>
      <c r="BA20" s="15">
        <v>2.9124899999999999E-2</v>
      </c>
      <c r="BB20" s="19">
        <v>2.8664149999999999E-2</v>
      </c>
      <c r="BC20" s="19">
        <v>2.8230470000000001E-2</v>
      </c>
      <c r="BD20" s="19">
        <v>2.781925E-2</v>
      </c>
      <c r="BE20" s="19">
        <v>2.7423289999999999E-2</v>
      </c>
      <c r="BF20" s="19">
        <v>2.7033390000000001E-2</v>
      </c>
      <c r="BG20" s="19">
        <v>2.664503E-2</v>
      </c>
      <c r="BH20" s="19">
        <v>2.6260470000000001E-2</v>
      </c>
      <c r="BI20" s="19">
        <v>2.5886880000000001E-2</v>
      </c>
      <c r="BJ20" s="19">
        <v>2.5532740000000002E-2</v>
      </c>
      <c r="BK20" s="19">
        <v>2.5203050000000001E-2</v>
      </c>
      <c r="BL20" s="19">
        <v>2.4897030000000001E-2</v>
      </c>
      <c r="BM20" s="19">
        <v>2.4609590000000001E-2</v>
      </c>
      <c r="BN20" s="19">
        <v>2.433337E-2</v>
      </c>
      <c r="BO20" s="19">
        <v>2.4060890000000001E-2</v>
      </c>
      <c r="BP20" s="19">
        <v>2.3786740000000001E-2</v>
      </c>
      <c r="BQ20" s="19">
        <v>2.3509240000000001E-2</v>
      </c>
      <c r="BR20" s="19">
        <v>2.3231419999999999E-2</v>
      </c>
      <c r="BS20" s="19">
        <v>2.2959429999999999E-2</v>
      </c>
      <c r="BT20" s="19">
        <v>2.269875E-2</v>
      </c>
      <c r="BU20" s="19">
        <v>2.245136E-2</v>
      </c>
      <c r="BV20" s="19">
        <v>2.221559E-2</v>
      </c>
      <c r="BW20" s="19">
        <v>2.198808E-2</v>
      </c>
      <c r="BX20" s="19">
        <v>2.1765610000000001E-2</v>
      </c>
      <c r="BY20" s="19">
        <v>2.1545979999999999E-2</v>
      </c>
      <c r="BZ20" s="19">
        <v>2.1328369999999999E-2</v>
      </c>
      <c r="CA20" s="19">
        <v>2.1113759999999999E-2</v>
      </c>
      <c r="CB20" s="19">
        <v>2.0904780000000001E-2</v>
      </c>
      <c r="CC20" s="15">
        <v>2.0704400000000001E-2</v>
      </c>
      <c r="CD20" s="15">
        <v>2.05141E-2</v>
      </c>
      <c r="CE20" s="19">
        <v>2.0332989999999999E-2</v>
      </c>
      <c r="CF20" s="19">
        <v>2.015861E-2</v>
      </c>
      <c r="CG20" s="19">
        <v>1.9988249999999999E-2</v>
      </c>
      <c r="CH20" s="19">
        <v>1.9819630000000001E-2</v>
      </c>
      <c r="CI20" s="19">
        <v>1.9650890000000001E-2</v>
      </c>
      <c r="CJ20" s="19">
        <v>1.948064E-2</v>
      </c>
      <c r="CK20" s="19">
        <v>1.9308849999999999E-2</v>
      </c>
      <c r="CL20" s="19">
        <v>1.9137290000000001E-2</v>
      </c>
      <c r="CM20" s="19">
        <v>1.8968550000000001E-2</v>
      </c>
      <c r="CN20" s="19">
        <v>1.880449E-2</v>
      </c>
      <c r="CO20" s="19">
        <v>1.8645470000000001E-2</v>
      </c>
      <c r="CP20" s="19">
        <v>1.8490670000000001E-2</v>
      </c>
      <c r="CQ20" s="19">
        <v>1.833887E-2</v>
      </c>
      <c r="CR20" s="19">
        <v>1.8189070000000002E-2</v>
      </c>
      <c r="CS20" s="19">
        <v>1.8040549999999999E-2</v>
      </c>
      <c r="CT20" s="19">
        <v>1.789292E-2</v>
      </c>
      <c r="CU20" s="19">
        <v>1.7746390000000001E-2</v>
      </c>
      <c r="CV20" s="19">
        <v>1.7601740000000001E-2</v>
      </c>
      <c r="CW20" s="19">
        <v>1.7459780000000001E-2</v>
      </c>
      <c r="CX20" s="19">
        <v>1.7320789999999999E-2</v>
      </c>
      <c r="CY20" s="19">
        <v>1.7184430000000001E-2</v>
      </c>
      <c r="CZ20" s="19">
        <v>1.7050180000000002E-2</v>
      </c>
      <c r="DA20" s="19">
        <v>1.691761E-2</v>
      </c>
      <c r="DB20" s="19">
        <v>1.6786479999999999E-2</v>
      </c>
      <c r="DC20" s="19">
        <v>1.6656569999999999E-2</v>
      </c>
      <c r="DD20" s="19">
        <v>1.652754E-2</v>
      </c>
      <c r="DE20" s="15">
        <v>1.6398800000000002E-2</v>
      </c>
      <c r="DF20" s="19">
        <v>1.6269519999999999E-2</v>
      </c>
      <c r="DG20" s="19">
        <v>1.6138759999999999E-2</v>
      </c>
      <c r="DH20" s="19">
        <v>1.600569E-2</v>
      </c>
      <c r="DI20" s="19">
        <v>1.586986E-2</v>
      </c>
      <c r="DJ20" s="19">
        <v>1.5731470000000001E-2</v>
      </c>
      <c r="DK20" s="15">
        <v>1.5591300000000001E-2</v>
      </c>
      <c r="DL20" s="19">
        <v>1.545056E-2</v>
      </c>
      <c r="DM20" s="19">
        <v>1.531047E-2</v>
      </c>
      <c r="DN20" s="19">
        <v>1.517196E-2</v>
      </c>
      <c r="DO20" s="19">
        <v>1.5035450000000001E-2</v>
      </c>
      <c r="DP20" s="19">
        <v>1.490087E-2</v>
      </c>
      <c r="DQ20" s="19">
        <v>1.476777E-2</v>
      </c>
      <c r="DR20" s="19">
        <v>1.463558E-2</v>
      </c>
      <c r="DS20" s="19">
        <v>1.450387E-2</v>
      </c>
      <c r="DT20" s="19">
        <v>1.437248E-2</v>
      </c>
      <c r="DU20" s="19">
        <v>1.424158E-2</v>
      </c>
      <c r="DV20" s="19">
        <v>1.4111540000000001E-2</v>
      </c>
      <c r="DW20" s="15">
        <v>1.3982700000000001E-2</v>
      </c>
      <c r="DX20" s="19">
        <v>1.3855269999999999E-2</v>
      </c>
      <c r="DY20" s="19">
        <v>1.372923E-2</v>
      </c>
      <c r="DZ20" s="19">
        <v>1.3604389999999999E-2</v>
      </c>
      <c r="EA20" s="19">
        <v>1.348046E-2</v>
      </c>
      <c r="EB20" s="15">
        <v>1.33571E-2</v>
      </c>
      <c r="EC20" s="19">
        <v>1.323408E-2</v>
      </c>
      <c r="ED20" s="19">
        <v>1.311124E-2</v>
      </c>
      <c r="EE20" s="19">
        <v>1.298853E-2</v>
      </c>
      <c r="EF20" s="19">
        <v>1.2865990000000001E-2</v>
      </c>
      <c r="EG20" s="19">
        <v>1.274369E-2</v>
      </c>
      <c r="EH20" s="15">
        <v>1.26217E-2</v>
      </c>
      <c r="EI20" s="19">
        <v>1.250013E-2</v>
      </c>
      <c r="EJ20" s="19">
        <v>1.237912E-2</v>
      </c>
      <c r="EK20" s="19">
        <v>1.225883E-2</v>
      </c>
      <c r="EL20" s="19">
        <v>1.213944E-2</v>
      </c>
      <c r="EM20" s="19">
        <v>1.202115E-2</v>
      </c>
      <c r="EN20" s="19">
        <v>1.190416E-2</v>
      </c>
      <c r="EO20" s="19">
        <v>1.178862E-2</v>
      </c>
      <c r="EP20" s="19">
        <v>1.167456E-2</v>
      </c>
      <c r="EQ20" s="19">
        <v>1.156192E-2</v>
      </c>
      <c r="ER20" s="19">
        <v>1.1450460000000001E-2</v>
      </c>
      <c r="ES20" s="19">
        <v>1.133991E-2</v>
      </c>
      <c r="ET20" s="19">
        <v>1.122999E-2</v>
      </c>
      <c r="EU20" s="15">
        <v>1.11205E-2</v>
      </c>
      <c r="EV20" s="19">
        <v>1.1011429999999999E-2</v>
      </c>
      <c r="EW20" s="19">
        <v>1.090293E-2</v>
      </c>
      <c r="EX20" s="19">
        <v>1.0795280000000001E-2</v>
      </c>
      <c r="EY20" s="15">
        <v>1.06888E-2</v>
      </c>
      <c r="EZ20" s="19">
        <v>1.0583739999999999E-2</v>
      </c>
      <c r="FA20" s="19">
        <v>1.048028E-2</v>
      </c>
      <c r="FB20" s="19">
        <v>1.0378429999999999E-2</v>
      </c>
      <c r="FC20" s="19">
        <v>1.027808E-2</v>
      </c>
      <c r="FD20" s="19">
        <v>1.0178960000000001E-2</v>
      </c>
      <c r="FE20" s="19">
        <v>1.0080769999999999E-2</v>
      </c>
      <c r="FF20" s="19">
        <v>9.9831509999999991E-3</v>
      </c>
      <c r="FG20" s="19">
        <v>9.8858209999999995E-3</v>
      </c>
      <c r="FH20" s="19">
        <v>9.7886269999999994E-3</v>
      </c>
      <c r="FI20" s="19">
        <v>9.6915749999999991E-3</v>
      </c>
      <c r="FJ20" s="19">
        <v>9.5948219999999994E-3</v>
      </c>
      <c r="FK20" s="19">
        <v>9.4986380000000002E-3</v>
      </c>
      <c r="FL20" s="19">
        <v>9.403336E-3</v>
      </c>
      <c r="FM20" s="19">
        <v>9.3091839999999999E-3</v>
      </c>
      <c r="FN20" s="19">
        <v>9.2163520000000006E-3</v>
      </c>
      <c r="FO20" s="19">
        <v>9.1248730000000004E-3</v>
      </c>
      <c r="FP20" s="19">
        <v>9.0346539999999996E-3</v>
      </c>
      <c r="FQ20" s="19">
        <v>8.9455509999999995E-3</v>
      </c>
      <c r="FR20" s="19">
        <v>8.8574229999999997E-3</v>
      </c>
      <c r="FS20" s="19">
        <v>8.7701889999999994E-3</v>
      </c>
      <c r="FT20" s="19">
        <v>8.68383E-3</v>
      </c>
      <c r="FU20" s="19">
        <v>8.5983870000000007E-3</v>
      </c>
      <c r="FV20" s="19">
        <v>8.513942E-3</v>
      </c>
      <c r="FW20" s="19">
        <v>8.4305760000000004E-3</v>
      </c>
      <c r="FX20" s="19">
        <v>8.3483510000000004E-3</v>
      </c>
      <c r="FY20" s="19">
        <v>8.2672979999999993E-3</v>
      </c>
      <c r="FZ20" s="19">
        <v>8.1874089999999997E-3</v>
      </c>
      <c r="GA20" s="19">
        <v>8.1086479999999996E-3</v>
      </c>
      <c r="GB20" s="19">
        <v>8.0309620000000009E-3</v>
      </c>
      <c r="GC20" s="19">
        <v>7.9542950000000001E-3</v>
      </c>
      <c r="GD20" s="19">
        <v>7.8785780000000007E-3</v>
      </c>
      <c r="GE20" s="19">
        <v>7.8037489999999996E-3</v>
      </c>
      <c r="GF20" s="19">
        <v>7.7297440000000002E-3</v>
      </c>
      <c r="GG20" s="19">
        <v>7.6565089999999997E-3</v>
      </c>
      <c r="GH20" s="19">
        <v>7.5840070000000002E-3</v>
      </c>
      <c r="GI20" s="19">
        <v>7.5122269999999998E-3</v>
      </c>
      <c r="GJ20" s="19">
        <v>7.4411909999999998E-3</v>
      </c>
      <c r="GK20" s="19">
        <v>7.3709689999999998E-3</v>
      </c>
      <c r="GL20" s="19">
        <v>7.3016629999999999E-3</v>
      </c>
      <c r="GM20" s="19">
        <v>7.2333969999999999E-3</v>
      </c>
      <c r="GN20" s="19">
        <v>7.166281E-3</v>
      </c>
      <c r="GO20" s="19">
        <v>7.1003910000000002E-3</v>
      </c>
      <c r="GP20" s="19">
        <v>7.0357409999999999E-3</v>
      </c>
      <c r="GQ20" s="19">
        <v>6.9722819999999998E-3</v>
      </c>
      <c r="GR20" s="19">
        <v>6.9099110000000004E-3</v>
      </c>
      <c r="GS20" s="19">
        <v>6.8484959999999999E-3</v>
      </c>
      <c r="GT20" s="19">
        <v>6.7879070000000001E-3</v>
      </c>
      <c r="GU20" s="19">
        <v>6.7280389999999999E-3</v>
      </c>
      <c r="GV20" s="19">
        <v>6.6688229999999999E-3</v>
      </c>
      <c r="GW20" s="19">
        <v>6.6102380000000001E-3</v>
      </c>
      <c r="GX20" s="19">
        <v>6.5522810000000001E-3</v>
      </c>
      <c r="GY20" s="19">
        <v>6.494962E-3</v>
      </c>
      <c r="GZ20" s="19">
        <v>6.438282E-3</v>
      </c>
      <c r="HA20" s="19">
        <v>6.3822260000000004E-3</v>
      </c>
      <c r="HB20" s="19">
        <v>6.3267590000000004E-3</v>
      </c>
      <c r="HC20" s="19">
        <v>6.2718339999999996E-3</v>
      </c>
      <c r="HD20" s="15">
        <v>6.2173999999999997E-3</v>
      </c>
      <c r="HE20" s="19">
        <v>6.1634150000000002E-3</v>
      </c>
      <c r="HF20" s="19">
        <v>6.109845E-3</v>
      </c>
      <c r="HG20" s="19">
        <v>6.05668E-3</v>
      </c>
      <c r="HH20" s="19">
        <v>6.0039239999999999E-3</v>
      </c>
      <c r="HI20" s="19">
        <v>5.9515970000000003E-3</v>
      </c>
      <c r="HJ20" s="19">
        <v>5.8997310000000001E-3</v>
      </c>
      <c r="HK20" s="19">
        <v>5.8483670000000001E-3</v>
      </c>
      <c r="HL20" s="19">
        <v>5.7975539999999999E-3</v>
      </c>
      <c r="HM20" s="19">
        <v>5.7473460000000004E-3</v>
      </c>
      <c r="HN20" s="19">
        <v>5.6977989999999999E-3</v>
      </c>
      <c r="HO20" s="19">
        <v>5.6489649999999997E-3</v>
      </c>
      <c r="HP20" s="19">
        <v>5.6008810000000003E-3</v>
      </c>
      <c r="HQ20" s="19">
        <v>5.553573E-3</v>
      </c>
      <c r="HR20" s="19">
        <v>5.5070429999999997E-3</v>
      </c>
      <c r="HS20" s="19">
        <v>5.4612769999999996E-3</v>
      </c>
      <c r="HT20" s="19">
        <v>5.4162510000000004E-3</v>
      </c>
      <c r="HU20" s="19">
        <v>5.3719320000000003E-3</v>
      </c>
      <c r="HV20" s="19">
        <v>5.3282929999999996E-3</v>
      </c>
      <c r="HW20" s="19">
        <v>5.2853140000000002E-3</v>
      </c>
      <c r="HX20" s="19">
        <v>5.2429929999999996E-3</v>
      </c>
      <c r="HY20" s="19">
        <v>5.201341E-3</v>
      </c>
      <c r="HZ20" s="19">
        <v>5.1603769999999998E-3</v>
      </c>
      <c r="IA20" s="19">
        <v>5.1201279999999998E-3</v>
      </c>
      <c r="IB20" s="19">
        <v>5.0806150000000001E-3</v>
      </c>
      <c r="IC20" s="19">
        <v>5.0418529999999998E-3</v>
      </c>
      <c r="ID20" s="19">
        <v>5.0038529999999999E-3</v>
      </c>
      <c r="IE20" s="19">
        <v>4.9666160000000001E-3</v>
      </c>
      <c r="IF20" s="19">
        <v>4.930139E-3</v>
      </c>
      <c r="IG20" s="19">
        <v>4.8944110000000004E-3</v>
      </c>
      <c r="IH20" s="19">
        <v>4.8594199999999997E-3</v>
      </c>
      <c r="II20" s="19">
        <v>4.8251520000000001E-3</v>
      </c>
      <c r="IJ20" s="19">
        <v>4.7915850000000001E-3</v>
      </c>
      <c r="IK20" s="19">
        <v>4.7586920000000001E-3</v>
      </c>
      <c r="IL20" s="19">
        <v>4.7264359999999997E-3</v>
      </c>
      <c r="IM20" s="19">
        <v>4.6947710000000004E-3</v>
      </c>
      <c r="IN20" s="19">
        <v>4.6636489999999997E-3</v>
      </c>
      <c r="IO20" s="19">
        <v>4.6330110000000002E-3</v>
      </c>
      <c r="IP20" s="19">
        <v>4.6028019999999996E-3</v>
      </c>
      <c r="IQ20" s="19">
        <v>4.5729610000000004E-3</v>
      </c>
      <c r="IR20" s="19">
        <v>4.5434270000000001E-3</v>
      </c>
      <c r="IS20" s="19">
        <v>4.514138E-3</v>
      </c>
      <c r="IT20" s="19">
        <v>4.4850269999999999E-3</v>
      </c>
      <c r="IU20" s="19">
        <v>4.4560290000000002E-3</v>
      </c>
      <c r="IV20" s="19">
        <v>4.4270739999999996E-3</v>
      </c>
      <c r="IW20" s="19">
        <v>4.3980970000000001E-3</v>
      </c>
      <c r="IX20" s="19">
        <v>4.3690359999999998E-3</v>
      </c>
      <c r="IY20" s="19">
        <v>4.3398359999999997E-3</v>
      </c>
      <c r="IZ20" s="19">
        <v>4.3104470000000002E-3</v>
      </c>
      <c r="JA20" s="19">
        <v>4.2808220000000001E-3</v>
      </c>
      <c r="JB20" s="19">
        <v>4.2509189999999997E-3</v>
      </c>
      <c r="JC20" s="19">
        <v>4.2207039999999996E-3</v>
      </c>
      <c r="JD20" s="19">
        <v>4.1901380000000004E-3</v>
      </c>
      <c r="JE20" s="19">
        <v>4.1591939999999997E-3</v>
      </c>
      <c r="JF20" s="19">
        <v>4.1278469999999996E-3</v>
      </c>
      <c r="JG20" s="19">
        <v>4.0960809999999997E-3</v>
      </c>
      <c r="JH20" s="19">
        <v>4.0638929999999998E-3</v>
      </c>
      <c r="JI20" s="19">
        <v>4.0312899999999999E-3</v>
      </c>
      <c r="JJ20" s="19">
        <v>3.9982949999999998E-3</v>
      </c>
      <c r="JK20" s="19">
        <v>3.9649400000000001E-3</v>
      </c>
      <c r="JL20" s="19">
        <v>3.9312660000000001E-3</v>
      </c>
      <c r="JM20" s="19">
        <v>3.8973189999999998E-3</v>
      </c>
      <c r="JN20" s="19">
        <v>3.863146E-3</v>
      </c>
      <c r="JO20" s="19">
        <v>3.8287939999999999E-3</v>
      </c>
      <c r="JP20" s="19">
        <v>3.794305E-3</v>
      </c>
      <c r="JQ20" s="19">
        <v>3.7597160000000002E-3</v>
      </c>
      <c r="JR20" s="19">
        <v>3.7250600000000001E-3</v>
      </c>
      <c r="JS20" s="19">
        <v>3.6903690000000002E-3</v>
      </c>
      <c r="JT20" s="19">
        <v>3.6556739999999998E-3</v>
      </c>
      <c r="JU20" s="19">
        <v>3.6210019999999999E-3</v>
      </c>
      <c r="JV20" s="19">
        <v>3.5863819999999999E-3</v>
      </c>
      <c r="JW20" s="19">
        <v>3.551841E-3</v>
      </c>
      <c r="JX20" s="19">
        <v>3.5174030000000001E-3</v>
      </c>
      <c r="JY20" s="19">
        <v>3.4830920000000001E-3</v>
      </c>
      <c r="JZ20" s="19">
        <v>3.448932E-3</v>
      </c>
      <c r="KA20" s="19">
        <v>3.4149440000000001E-3</v>
      </c>
      <c r="KB20" s="19">
        <v>3.3811539999999999E-3</v>
      </c>
      <c r="KC20" s="19">
        <v>3.3475950000000001E-3</v>
      </c>
      <c r="KD20" s="19">
        <v>3.3143019999999999E-3</v>
      </c>
      <c r="KE20" s="19">
        <v>3.2813180000000001E-3</v>
      </c>
      <c r="KF20" s="19">
        <v>3.2486910000000002E-3</v>
      </c>
      <c r="KG20" s="19">
        <v>3.2164699999999999E-3</v>
      </c>
      <c r="KH20" s="19">
        <v>3.184704E-3</v>
      </c>
      <c r="KI20" s="19">
        <v>3.1534419999999998E-3</v>
      </c>
      <c r="KJ20" s="19">
        <v>3.1227249999999998E-3</v>
      </c>
      <c r="KK20" s="19">
        <v>3.0925869999999999E-3</v>
      </c>
      <c r="KL20" s="19">
        <v>3.0630570000000001E-3</v>
      </c>
      <c r="KM20" s="19">
        <v>3.0341579999999999E-3</v>
      </c>
      <c r="KN20" s="19">
        <v>3.0059069999999999E-3</v>
      </c>
      <c r="KO20" s="19">
        <v>2.978315E-3</v>
      </c>
      <c r="KP20" s="19">
        <v>2.9513880000000001E-3</v>
      </c>
      <c r="KQ20" s="19">
        <v>2.9251279999999999E-3</v>
      </c>
      <c r="KR20" s="19">
        <v>2.8995319999999998E-3</v>
      </c>
      <c r="KS20" s="19">
        <v>2.8745899999999998E-3</v>
      </c>
      <c r="KT20" s="19">
        <v>2.8502890000000002E-3</v>
      </c>
      <c r="KU20" s="19">
        <v>2.826608E-3</v>
      </c>
      <c r="KV20" s="19">
        <v>2.8035289999999999E-3</v>
      </c>
      <c r="KW20" s="19">
        <v>2.7810299999999999E-3</v>
      </c>
      <c r="KX20" s="19">
        <v>2.7590919999999999E-3</v>
      </c>
      <c r="KY20" s="19">
        <v>2.7376969999999999E-3</v>
      </c>
      <c r="KZ20" s="19">
        <v>2.7168280000000001E-3</v>
      </c>
      <c r="LA20" s="19">
        <v>2.696473E-3</v>
      </c>
      <c r="LB20" s="19">
        <v>2.6766189999999999E-3</v>
      </c>
      <c r="LC20" s="19">
        <v>2.6572509999999998E-3</v>
      </c>
      <c r="LD20" s="19">
        <v>2.6383550000000002E-3</v>
      </c>
      <c r="LE20" s="19">
        <v>2.6199140000000001E-3</v>
      </c>
      <c r="LF20" s="19">
        <v>2.601908E-3</v>
      </c>
      <c r="LG20" s="19">
        <v>2.5843189999999999E-3</v>
      </c>
      <c r="LH20" s="19">
        <v>2.567129E-3</v>
      </c>
      <c r="LI20" s="19">
        <v>2.5503180000000002E-3</v>
      </c>
      <c r="LJ20" s="19">
        <v>2.5338660000000001E-3</v>
      </c>
      <c r="LK20" s="19">
        <v>2.5177530000000002E-3</v>
      </c>
      <c r="LL20" s="19">
        <v>2.5019539999999998E-3</v>
      </c>
      <c r="LM20" s="19">
        <v>2.4864409999999998E-3</v>
      </c>
      <c r="LN20" s="19">
        <v>2.4711820000000002E-3</v>
      </c>
      <c r="LO20" s="19">
        <v>2.4561420000000001E-3</v>
      </c>
      <c r="LP20" s="19">
        <v>2.4412829999999998E-3</v>
      </c>
      <c r="LQ20" s="19">
        <v>2.4265710000000002E-3</v>
      </c>
      <c r="LR20" s="19">
        <v>2.4119720000000001E-3</v>
      </c>
      <c r="LS20" s="19">
        <v>2.397461E-3</v>
      </c>
      <c r="LT20" s="19">
        <v>2.3830129999999998E-3</v>
      </c>
      <c r="LU20" s="19">
        <v>2.368612E-3</v>
      </c>
      <c r="LV20" s="19">
        <v>2.3542419999999999E-3</v>
      </c>
      <c r="LW20" s="19">
        <v>2.3398910000000002E-3</v>
      </c>
      <c r="LX20" s="19">
        <v>2.3255459999999999E-3</v>
      </c>
      <c r="LY20" s="19">
        <v>2.3111939999999999E-3</v>
      </c>
      <c r="LZ20" s="19">
        <v>2.2968210000000001E-3</v>
      </c>
      <c r="MA20" s="19">
        <v>2.2824120000000002E-3</v>
      </c>
      <c r="MB20" s="19">
        <v>2.267958E-3</v>
      </c>
      <c r="MC20" s="19">
        <v>2.2534500000000002E-3</v>
      </c>
      <c r="MD20" s="19">
        <v>2.2388820000000002E-3</v>
      </c>
      <c r="ME20" s="19">
        <v>2.2242529999999998E-3</v>
      </c>
      <c r="MF20" s="19">
        <v>2.2095629999999999E-3</v>
      </c>
      <c r="MG20" s="19">
        <v>2.194812E-3</v>
      </c>
      <c r="MH20" s="19">
        <v>2.180001E-3</v>
      </c>
      <c r="MI20" s="19">
        <v>2.1651309999999998E-3</v>
      </c>
      <c r="MJ20" s="19">
        <v>2.1501990000000002E-3</v>
      </c>
      <c r="MK20" s="19">
        <v>2.135208E-3</v>
      </c>
      <c r="ML20" s="19">
        <v>2.1201589999999999E-3</v>
      </c>
      <c r="MM20" s="19">
        <v>2.105057E-3</v>
      </c>
      <c r="MN20" s="19">
        <v>2.0899109999999999E-3</v>
      </c>
      <c r="MO20" s="19">
        <v>2.0747320000000001E-3</v>
      </c>
      <c r="MP20" s="19">
        <v>2.0595330000000001E-3</v>
      </c>
      <c r="MQ20" s="19">
        <v>2.0443269999999999E-3</v>
      </c>
      <c r="MR20" s="19">
        <v>2.0291300000000001E-3</v>
      </c>
      <c r="MS20" s="19">
        <v>2.0139530000000002E-3</v>
      </c>
      <c r="MT20" s="19">
        <v>1.9988110000000001E-3</v>
      </c>
      <c r="MU20" s="19">
        <v>1.98372E-3</v>
      </c>
      <c r="MV20" s="19">
        <v>1.9686959999999998E-3</v>
      </c>
      <c r="MW20" s="19">
        <v>1.9537579999999999E-3</v>
      </c>
      <c r="MX20" s="19">
        <v>1.938925E-3</v>
      </c>
      <c r="MY20" s="19">
        <v>1.924215E-3</v>
      </c>
      <c r="MZ20" s="19">
        <v>1.9096429999999999E-3</v>
      </c>
      <c r="NA20" s="19">
        <v>1.8952229999999999E-3</v>
      </c>
      <c r="NB20" s="19">
        <v>1.880961E-3</v>
      </c>
      <c r="NC20" s="19">
        <v>1.8668580000000001E-3</v>
      </c>
      <c r="ND20" s="19">
        <v>1.8529130000000001E-3</v>
      </c>
      <c r="NE20" s="19">
        <v>1.839119E-3</v>
      </c>
      <c r="NF20" s="19">
        <v>1.8254720000000001E-3</v>
      </c>
      <c r="NG20" s="19">
        <v>1.8119659999999999E-3</v>
      </c>
      <c r="NH20" s="19">
        <v>1.7985950000000001E-3</v>
      </c>
      <c r="NI20" s="19">
        <v>1.785357E-3</v>
      </c>
      <c r="NJ20" s="19">
        <v>1.7722460000000001E-3</v>
      </c>
      <c r="NK20" s="19">
        <v>1.759259E-3</v>
      </c>
      <c r="NL20" s="19">
        <v>1.74639E-3</v>
      </c>
      <c r="NM20" s="19">
        <v>1.7336299999999999E-3</v>
      </c>
      <c r="NN20" s="19">
        <v>1.7209720000000001E-3</v>
      </c>
      <c r="NO20" s="19">
        <v>1.7084069999999999E-3</v>
      </c>
      <c r="NP20" s="19">
        <v>1.69593E-3</v>
      </c>
      <c r="NQ20" s="19">
        <v>1.683534E-3</v>
      </c>
      <c r="NR20" s="19">
        <v>1.6712160000000001E-3</v>
      </c>
      <c r="NS20" s="19">
        <v>1.658975E-3</v>
      </c>
      <c r="NT20" s="19">
        <v>1.646806E-3</v>
      </c>
      <c r="NU20" s="19">
        <v>1.634707E-3</v>
      </c>
      <c r="NV20" s="19">
        <v>1.6226719999999999E-3</v>
      </c>
      <c r="NW20" s="19">
        <v>1.610694E-3</v>
      </c>
      <c r="NX20" s="19">
        <v>1.598765E-3</v>
      </c>
      <c r="NY20" s="19">
        <v>1.586877E-3</v>
      </c>
      <c r="NZ20" s="19">
        <v>1.575023E-3</v>
      </c>
      <c r="OA20" s="19">
        <v>1.563198E-3</v>
      </c>
      <c r="OB20" s="19">
        <v>1.5513969999999999E-3</v>
      </c>
      <c r="OC20" s="19">
        <v>1.5396190000000001E-3</v>
      </c>
      <c r="OD20" s="19">
        <v>1.5278609999999999E-3</v>
      </c>
      <c r="OE20" s="19">
        <v>1.516121E-3</v>
      </c>
      <c r="OF20" s="19">
        <v>1.504397E-3</v>
      </c>
      <c r="OG20" s="19">
        <v>1.492686E-3</v>
      </c>
      <c r="OH20" s="19">
        <v>1.4809860000000001E-3</v>
      </c>
      <c r="OI20" s="19">
        <v>1.4692959999999999E-3</v>
      </c>
      <c r="OJ20" s="19">
        <v>1.457617E-3</v>
      </c>
      <c r="OK20" s="19">
        <v>1.4459500000000001E-3</v>
      </c>
      <c r="OL20" s="19">
        <v>1.434301E-3</v>
      </c>
      <c r="OM20" s="19">
        <v>1.422675E-3</v>
      </c>
      <c r="ON20" s="19">
        <v>1.4110769999999999E-3</v>
      </c>
      <c r="OO20" s="19">
        <v>1.399513E-3</v>
      </c>
      <c r="OP20" s="19">
        <v>1.387987E-3</v>
      </c>
      <c r="OQ20" s="19">
        <v>1.0812179999999999E-3</v>
      </c>
    </row>
    <row r="21" spans="1:407" x14ac:dyDescent="0.25">
      <c r="A21" t="str">
        <f t="shared" si="0"/>
        <v>FixedWing-MEDIUM-5-20-Any</v>
      </c>
      <c r="B21" t="s">
        <v>195</v>
      </c>
      <c r="C21" s="17" t="s">
        <v>42</v>
      </c>
      <c r="D21" s="18">
        <v>5</v>
      </c>
      <c r="E21" s="17">
        <v>20</v>
      </c>
      <c r="F21" s="82" t="s">
        <v>187</v>
      </c>
      <c r="G21" s="15">
        <v>0.66793840000000004</v>
      </c>
      <c r="H21" s="15">
        <v>0.54205219999999998</v>
      </c>
      <c r="I21" s="15">
        <v>0.44646839999999999</v>
      </c>
      <c r="J21" s="15">
        <v>0.37534489999999998</v>
      </c>
      <c r="K21" s="15">
        <v>0.32481339999999997</v>
      </c>
      <c r="L21" s="15">
        <v>0.2847847</v>
      </c>
      <c r="M21" s="15">
        <v>0.25252999999999998</v>
      </c>
      <c r="N21" s="15">
        <v>0.22657140000000001</v>
      </c>
      <c r="O21" s="15">
        <v>0.20566870000000001</v>
      </c>
      <c r="P21" s="15">
        <v>0.1892935</v>
      </c>
      <c r="Q21" s="15">
        <v>0.1763371</v>
      </c>
      <c r="R21" s="15">
        <v>0.1654419</v>
      </c>
      <c r="S21" s="15">
        <v>0.15717819999999999</v>
      </c>
      <c r="T21" s="15">
        <v>0.15085109999999999</v>
      </c>
      <c r="U21" s="15">
        <v>0.14463760000000001</v>
      </c>
      <c r="V21" s="15">
        <v>0.13794020000000001</v>
      </c>
      <c r="W21" s="15">
        <v>0.13118479999999999</v>
      </c>
      <c r="X21" s="15">
        <v>0.12465660000000001</v>
      </c>
      <c r="Y21" s="15">
        <v>0.1189477</v>
      </c>
      <c r="Z21" s="15">
        <v>0.1142531</v>
      </c>
      <c r="AA21" s="15">
        <v>0.1103291</v>
      </c>
      <c r="AB21" s="15">
        <v>0.1066405</v>
      </c>
      <c r="AC21" s="15">
        <v>0.1031561</v>
      </c>
      <c r="AD21" s="19">
        <v>9.9906670000000003E-2</v>
      </c>
      <c r="AE21" s="19">
        <v>9.6641080000000004E-2</v>
      </c>
      <c r="AF21" s="19">
        <v>9.322242E-2</v>
      </c>
      <c r="AG21" s="19">
        <v>8.9673779999999995E-2</v>
      </c>
      <c r="AH21" s="19">
        <v>8.6021879999999995E-2</v>
      </c>
      <c r="AI21" s="19">
        <v>8.2478259999999998E-2</v>
      </c>
      <c r="AJ21" s="15">
        <v>7.9211400000000001E-2</v>
      </c>
      <c r="AK21" s="19">
        <v>7.6228829999999997E-2</v>
      </c>
      <c r="AL21" s="19">
        <v>7.3509169999999999E-2</v>
      </c>
      <c r="AM21" s="19">
        <v>7.1158239999999998E-2</v>
      </c>
      <c r="AN21" s="19">
        <v>6.9169889999999998E-2</v>
      </c>
      <c r="AO21" s="19">
        <v>6.7327440000000002E-2</v>
      </c>
      <c r="AP21" s="15">
        <v>6.5409700000000001E-2</v>
      </c>
      <c r="AQ21" s="19">
        <v>6.3349539999999996E-2</v>
      </c>
      <c r="AR21" s="19">
        <v>6.1248980000000001E-2</v>
      </c>
      <c r="AS21" s="19">
        <v>5.9252720000000002E-2</v>
      </c>
      <c r="AT21" s="19">
        <v>5.740054E-2</v>
      </c>
      <c r="AU21" s="19">
        <v>5.5687540000000001E-2</v>
      </c>
      <c r="AV21" s="19">
        <v>5.4117770000000003E-2</v>
      </c>
      <c r="AW21" s="19">
        <v>5.270764E-2</v>
      </c>
      <c r="AX21" s="19">
        <v>5.143528E-2</v>
      </c>
      <c r="AY21" s="19">
        <v>5.0220439999999998E-2</v>
      </c>
      <c r="AZ21" s="19">
        <v>4.8936880000000002E-2</v>
      </c>
      <c r="BA21" s="19">
        <v>4.7562350000000003E-2</v>
      </c>
      <c r="BB21" s="19">
        <v>4.6156879999999997E-2</v>
      </c>
      <c r="BC21" s="19">
        <v>4.4866679999999999E-2</v>
      </c>
      <c r="BD21" s="19">
        <v>4.375362E-2</v>
      </c>
      <c r="BE21" s="15">
        <v>4.27996E-2</v>
      </c>
      <c r="BF21" s="19">
        <v>4.1939839999999999E-2</v>
      </c>
      <c r="BG21" s="19">
        <v>4.1124279999999999E-2</v>
      </c>
      <c r="BH21" s="19">
        <v>4.032471E-2</v>
      </c>
      <c r="BI21" s="19">
        <v>3.952489E-2</v>
      </c>
      <c r="BJ21" s="19">
        <v>3.8716769999999998E-2</v>
      </c>
      <c r="BK21" s="19">
        <v>3.7909640000000001E-2</v>
      </c>
      <c r="BL21" s="19">
        <v>3.7127550000000002E-2</v>
      </c>
      <c r="BM21" s="19">
        <v>3.6389379999999999E-2</v>
      </c>
      <c r="BN21" s="19">
        <v>3.569543E-2</v>
      </c>
      <c r="BO21" s="19">
        <v>3.5032220000000003E-2</v>
      </c>
      <c r="BP21" s="19">
        <v>3.4384480000000002E-2</v>
      </c>
      <c r="BQ21" s="19">
        <v>3.3717740000000003E-2</v>
      </c>
      <c r="BR21" s="19">
        <v>3.3080709999999999E-2</v>
      </c>
      <c r="BS21" s="19">
        <v>3.2474959999999997E-2</v>
      </c>
      <c r="BT21" s="19">
        <v>3.1898330000000003E-2</v>
      </c>
      <c r="BU21" s="19">
        <v>3.134634E-2</v>
      </c>
      <c r="BV21" s="19">
        <v>3.0814060000000001E-2</v>
      </c>
      <c r="BW21" s="19">
        <v>3.0297919999999999E-2</v>
      </c>
      <c r="BX21" s="15">
        <v>2.9796099999999999E-2</v>
      </c>
      <c r="BY21" s="19">
        <v>2.930841E-2</v>
      </c>
      <c r="BZ21" s="19">
        <v>2.8836029999999999E-2</v>
      </c>
      <c r="CA21" s="19">
        <v>2.8380869999999999E-2</v>
      </c>
      <c r="CB21" s="19">
        <v>2.794452E-2</v>
      </c>
      <c r="CC21" s="19">
        <v>2.7527050000000001E-2</v>
      </c>
      <c r="CD21" s="19">
        <v>2.7126649999999999E-2</v>
      </c>
      <c r="CE21" s="19">
        <v>2.6740409999999999E-2</v>
      </c>
      <c r="CF21" s="19">
        <v>2.6365420000000001E-2</v>
      </c>
      <c r="CG21" s="19">
        <v>2.5999870000000001E-2</v>
      </c>
      <c r="CH21" s="19">
        <v>2.5643510000000001E-2</v>
      </c>
      <c r="CI21" s="19">
        <v>2.5297420000000001E-2</v>
      </c>
      <c r="CJ21" s="19">
        <v>2.4962789999999999E-2</v>
      </c>
      <c r="CK21" s="19">
        <v>2.4640140000000001E-2</v>
      </c>
      <c r="CL21" s="15">
        <v>2.4328800000000001E-2</v>
      </c>
      <c r="CM21" s="19">
        <v>2.4027340000000001E-2</v>
      </c>
      <c r="CN21" s="19">
        <v>2.373395E-2</v>
      </c>
      <c r="CO21" s="19">
        <v>2.344713E-2</v>
      </c>
      <c r="CP21" s="19">
        <v>2.316613E-2</v>
      </c>
      <c r="CQ21" s="19">
        <v>2.2890939999999999E-2</v>
      </c>
      <c r="CR21" s="19">
        <v>2.262198E-2</v>
      </c>
      <c r="CS21" s="19">
        <v>2.2360129999999999E-2</v>
      </c>
      <c r="CT21" s="19">
        <v>2.2106219999999999E-2</v>
      </c>
      <c r="CU21" s="19">
        <v>2.186072E-2</v>
      </c>
      <c r="CV21" s="19">
        <v>2.1623259999999998E-2</v>
      </c>
      <c r="CW21" s="19">
        <v>2.1392979999999999E-2</v>
      </c>
      <c r="CX21" s="19">
        <v>2.1168880000000001E-2</v>
      </c>
      <c r="CY21" s="19">
        <v>2.0950219999999999E-2</v>
      </c>
      <c r="CZ21" s="19">
        <v>2.0736580000000001E-2</v>
      </c>
      <c r="DA21" s="19">
        <v>2.0527779999999999E-2</v>
      </c>
      <c r="DB21" s="15">
        <v>2.03238E-2</v>
      </c>
      <c r="DC21" s="15">
        <v>2.0124800000000002E-2</v>
      </c>
      <c r="DD21" s="19">
        <v>1.9930920000000001E-2</v>
      </c>
      <c r="DE21" s="19">
        <v>1.9742059999999999E-2</v>
      </c>
      <c r="DF21" s="19">
        <v>1.9557769999999999E-2</v>
      </c>
      <c r="DG21" s="19">
        <v>1.9377390000000001E-2</v>
      </c>
      <c r="DH21" s="19">
        <v>1.920034E-2</v>
      </c>
      <c r="DI21" s="19">
        <v>1.9026410000000001E-2</v>
      </c>
      <c r="DJ21" s="19">
        <v>1.885585E-2</v>
      </c>
      <c r="DK21" s="19">
        <v>1.8688989999999999E-2</v>
      </c>
      <c r="DL21" s="15">
        <v>1.85261E-2</v>
      </c>
      <c r="DM21" s="19">
        <v>1.836726E-2</v>
      </c>
      <c r="DN21" s="19">
        <v>1.821244E-2</v>
      </c>
      <c r="DO21" s="19">
        <v>1.8061540000000001E-2</v>
      </c>
      <c r="DP21" s="19">
        <v>1.7914269999999999E-2</v>
      </c>
      <c r="DQ21" s="19">
        <v>1.7770319999999999E-2</v>
      </c>
      <c r="DR21" s="19">
        <v>1.7629349999999998E-2</v>
      </c>
      <c r="DS21" s="19">
        <v>1.7491119999999999E-2</v>
      </c>
      <c r="DT21" s="19">
        <v>1.7355579999999999E-2</v>
      </c>
      <c r="DU21" s="19">
        <v>1.722274E-2</v>
      </c>
      <c r="DV21" s="19">
        <v>1.7092650000000001E-2</v>
      </c>
      <c r="DW21" s="19">
        <v>1.6965319999999999E-2</v>
      </c>
      <c r="DX21" s="19">
        <v>1.684078E-2</v>
      </c>
      <c r="DY21" s="19">
        <v>1.671897E-2</v>
      </c>
      <c r="DZ21" s="19">
        <v>1.659969E-2</v>
      </c>
      <c r="EA21" s="19">
        <v>1.6482779999999999E-2</v>
      </c>
      <c r="EB21" s="19">
        <v>1.636806E-2</v>
      </c>
      <c r="EC21" s="19">
        <v>1.6255470000000001E-2</v>
      </c>
      <c r="ED21" s="19">
        <v>1.6145030000000001E-2</v>
      </c>
      <c r="EE21" s="19">
        <v>1.6036709999999999E-2</v>
      </c>
      <c r="EF21" s="19">
        <v>1.5930429999999999E-2</v>
      </c>
      <c r="EG21" s="15">
        <v>1.5826E-2</v>
      </c>
      <c r="EH21" s="19">
        <v>1.5723259999999999E-2</v>
      </c>
      <c r="EI21" s="19">
        <v>1.562209E-2</v>
      </c>
      <c r="EJ21" s="19">
        <v>1.5522319999999999E-2</v>
      </c>
      <c r="EK21" s="19">
        <v>1.5423910000000001E-2</v>
      </c>
      <c r="EL21" s="19">
        <v>1.532679E-2</v>
      </c>
      <c r="EM21" s="19">
        <v>1.5230830000000001E-2</v>
      </c>
      <c r="EN21" s="19">
        <v>1.5135890000000001E-2</v>
      </c>
      <c r="EO21" s="19">
        <v>1.504174E-2</v>
      </c>
      <c r="EP21" s="19">
        <v>1.494817E-2</v>
      </c>
      <c r="EQ21" s="19">
        <v>1.485503E-2</v>
      </c>
      <c r="ER21" s="19">
        <v>1.476235E-2</v>
      </c>
      <c r="ES21" s="19">
        <v>1.467035E-2</v>
      </c>
      <c r="ET21" s="19">
        <v>1.457927E-2</v>
      </c>
      <c r="EU21" s="19">
        <v>1.448936E-2</v>
      </c>
      <c r="EV21" s="19">
        <v>1.440087E-2</v>
      </c>
      <c r="EW21" s="19">
        <v>1.4313930000000001E-2</v>
      </c>
      <c r="EX21" s="19">
        <v>1.422852E-2</v>
      </c>
      <c r="EY21" s="19">
        <v>1.4144489999999999E-2</v>
      </c>
      <c r="EZ21" s="15">
        <v>1.40616E-2</v>
      </c>
      <c r="FA21" s="19">
        <v>1.397956E-2</v>
      </c>
      <c r="FB21" s="19">
        <v>1.389816E-2</v>
      </c>
      <c r="FC21" s="19">
        <v>1.3817309999999999E-2</v>
      </c>
      <c r="FD21" s="19">
        <v>1.3736959999999999E-2</v>
      </c>
      <c r="FE21" s="19">
        <v>1.365717E-2</v>
      </c>
      <c r="FF21" s="15">
        <v>1.3578E-2</v>
      </c>
      <c r="FG21" s="19">
        <v>1.3499519999999999E-2</v>
      </c>
      <c r="FH21" s="19">
        <v>1.342169E-2</v>
      </c>
      <c r="FI21" s="19">
        <v>1.3344429999999999E-2</v>
      </c>
      <c r="FJ21" s="19">
        <v>1.3267620000000001E-2</v>
      </c>
      <c r="FK21" s="19">
        <v>1.319119E-2</v>
      </c>
      <c r="FL21" s="19">
        <v>1.3115170000000001E-2</v>
      </c>
      <c r="FM21" s="19">
        <v>1.3039729999999999E-2</v>
      </c>
      <c r="FN21" s="19">
        <v>1.296509E-2</v>
      </c>
      <c r="FO21" s="19">
        <v>1.289152E-2</v>
      </c>
      <c r="FP21" s="19">
        <v>1.2819250000000001E-2</v>
      </c>
      <c r="FQ21" s="19">
        <v>1.274846E-2</v>
      </c>
      <c r="FR21" s="19">
        <v>1.267922E-2</v>
      </c>
      <c r="FS21" s="19">
        <v>1.261148E-2</v>
      </c>
      <c r="FT21" s="15">
        <v>1.2545199999999999E-2</v>
      </c>
      <c r="FU21" s="15">
        <v>1.24803E-2</v>
      </c>
      <c r="FV21" s="19">
        <v>1.241679E-2</v>
      </c>
      <c r="FW21" s="19">
        <v>1.2354749999999999E-2</v>
      </c>
      <c r="FX21" s="19">
        <v>1.229421E-2</v>
      </c>
      <c r="FY21" s="19">
        <v>1.223521E-2</v>
      </c>
      <c r="FZ21" s="19">
        <v>1.2177729999999999E-2</v>
      </c>
      <c r="GA21" s="19">
        <v>1.2121669999999999E-2</v>
      </c>
      <c r="GB21" s="19">
        <v>1.206686E-2</v>
      </c>
      <c r="GC21" s="19">
        <v>1.2013090000000001E-2</v>
      </c>
      <c r="GD21" s="19">
        <v>1.1960180000000001E-2</v>
      </c>
      <c r="GE21" s="15">
        <v>1.1908E-2</v>
      </c>
      <c r="GF21" s="19">
        <v>1.1856510000000001E-2</v>
      </c>
      <c r="GG21" s="15">
        <v>1.18058E-2</v>
      </c>
      <c r="GH21" s="19">
        <v>1.1755939999999999E-2</v>
      </c>
      <c r="GI21" s="19">
        <v>1.170705E-2</v>
      </c>
      <c r="GJ21" s="15">
        <v>1.16592E-2</v>
      </c>
      <c r="GK21" s="19">
        <v>1.161241E-2</v>
      </c>
      <c r="GL21" s="19">
        <v>1.156665E-2</v>
      </c>
      <c r="GM21" s="19">
        <v>1.152182E-2</v>
      </c>
      <c r="GN21" s="19">
        <v>1.147784E-2</v>
      </c>
      <c r="GO21" s="19">
        <v>1.1434629999999999E-2</v>
      </c>
      <c r="GP21" s="19">
        <v>1.139215E-2</v>
      </c>
      <c r="GQ21" s="19">
        <v>1.135041E-2</v>
      </c>
      <c r="GR21" s="19">
        <v>1.1309339999999999E-2</v>
      </c>
      <c r="GS21" s="19">
        <v>1.126891E-2</v>
      </c>
      <c r="GT21" s="19">
        <v>1.1229009999999999E-2</v>
      </c>
      <c r="GU21" s="19">
        <v>1.1189549999999999E-2</v>
      </c>
      <c r="GV21" s="15">
        <v>1.11504E-2</v>
      </c>
      <c r="GW21" s="19">
        <v>1.111145E-2</v>
      </c>
      <c r="GX21" s="19">
        <v>1.107263E-2</v>
      </c>
      <c r="GY21" s="15">
        <v>1.1033899999999999E-2</v>
      </c>
      <c r="GZ21" s="15">
        <v>1.09953E-2</v>
      </c>
      <c r="HA21" s="19">
        <v>1.095689E-2</v>
      </c>
      <c r="HB21" s="19">
        <v>1.091867E-2</v>
      </c>
      <c r="HC21" s="19">
        <v>1.088066E-2</v>
      </c>
      <c r="HD21" s="19">
        <v>1.0842829999999999E-2</v>
      </c>
      <c r="HE21" s="19">
        <v>1.080513E-2</v>
      </c>
      <c r="HF21" s="19">
        <v>1.0767489999999999E-2</v>
      </c>
      <c r="HG21" s="19">
        <v>1.0729850000000001E-2</v>
      </c>
      <c r="HH21" s="19">
        <v>1.0692190000000001E-2</v>
      </c>
      <c r="HI21" s="19">
        <v>1.0654530000000001E-2</v>
      </c>
      <c r="HJ21" s="19">
        <v>1.061692E-2</v>
      </c>
      <c r="HK21" s="19">
        <v>1.0579460000000001E-2</v>
      </c>
      <c r="HL21" s="15">
        <v>1.05422E-2</v>
      </c>
      <c r="HM21" s="19">
        <v>1.0505209999999999E-2</v>
      </c>
      <c r="HN21" s="19">
        <v>1.046851E-2</v>
      </c>
      <c r="HO21" s="15">
        <v>1.04321E-2</v>
      </c>
      <c r="HP21" s="19">
        <v>1.0395969999999999E-2</v>
      </c>
      <c r="HQ21" s="19">
        <v>1.0360070000000001E-2</v>
      </c>
      <c r="HR21" s="15">
        <v>1.0324399999999999E-2</v>
      </c>
      <c r="HS21" s="19">
        <v>1.028895E-2</v>
      </c>
      <c r="HT21" s="19">
        <v>1.0253760000000001E-2</v>
      </c>
      <c r="HU21" s="19">
        <v>1.021888E-2</v>
      </c>
      <c r="HV21" s="19">
        <v>1.018434E-2</v>
      </c>
      <c r="HW21" s="15">
        <v>1.01502E-2</v>
      </c>
      <c r="HX21" s="19">
        <v>1.0116460000000001E-2</v>
      </c>
      <c r="HY21" s="19">
        <v>1.0083160000000001E-2</v>
      </c>
      <c r="HZ21" s="19">
        <v>1.005031E-2</v>
      </c>
      <c r="IA21" s="19">
        <v>1.001792E-2</v>
      </c>
      <c r="IB21" s="19">
        <v>9.9859890000000007E-3</v>
      </c>
      <c r="IC21" s="19">
        <v>9.9545339999999993E-3</v>
      </c>
      <c r="ID21" s="19">
        <v>9.9235780000000006E-3</v>
      </c>
      <c r="IE21" s="19">
        <v>9.8931320000000007E-3</v>
      </c>
      <c r="IF21" s="15">
        <v>9.8632000000000008E-3</v>
      </c>
      <c r="IG21" s="19">
        <v>9.8337770000000001E-3</v>
      </c>
      <c r="IH21" s="19">
        <v>9.8048409999999999E-3</v>
      </c>
      <c r="II21" s="19">
        <v>9.7763859999999998E-3</v>
      </c>
      <c r="IJ21" s="19">
        <v>9.7484089999999995E-3</v>
      </c>
      <c r="IK21" s="19">
        <v>9.7208829999999996E-3</v>
      </c>
      <c r="IL21" s="19">
        <v>9.6938100000000006E-3</v>
      </c>
      <c r="IM21" s="19">
        <v>9.6671810000000004E-3</v>
      </c>
      <c r="IN21" s="19">
        <v>9.6410090000000007E-3</v>
      </c>
      <c r="IO21" s="19">
        <v>9.6152849999999995E-3</v>
      </c>
      <c r="IP21" s="15">
        <v>9.5899999999999996E-3</v>
      </c>
      <c r="IQ21" s="19">
        <v>9.5651399999999998E-3</v>
      </c>
      <c r="IR21" s="19">
        <v>9.5406750000000002E-3</v>
      </c>
      <c r="IS21" s="19">
        <v>9.5165969999999999E-3</v>
      </c>
      <c r="IT21" s="19">
        <v>9.4928990000000008E-3</v>
      </c>
      <c r="IU21" s="19">
        <v>9.4695730000000002E-3</v>
      </c>
      <c r="IV21" s="19">
        <v>9.4466250000000002E-3</v>
      </c>
      <c r="IW21" s="19">
        <v>9.4240609999999992E-3</v>
      </c>
      <c r="IX21" s="19">
        <v>9.401909E-3</v>
      </c>
      <c r="IY21" s="19">
        <v>9.3801830000000003E-3</v>
      </c>
      <c r="IZ21" s="19">
        <v>9.3588920000000006E-3</v>
      </c>
      <c r="JA21" s="19">
        <v>9.3380349999999997E-3</v>
      </c>
      <c r="JB21" s="19">
        <v>9.3175889999999994E-3</v>
      </c>
      <c r="JC21" s="19">
        <v>9.29753E-3</v>
      </c>
      <c r="JD21" s="19">
        <v>9.2778289999999996E-3</v>
      </c>
      <c r="JE21" s="19">
        <v>9.2584369999999996E-3</v>
      </c>
      <c r="JF21" s="19">
        <v>9.2393119999999995E-3</v>
      </c>
      <c r="JG21" s="19">
        <v>9.2204120000000007E-3</v>
      </c>
      <c r="JH21" s="19">
        <v>9.2017100000000001E-3</v>
      </c>
      <c r="JI21" s="19">
        <v>9.1831810000000003E-3</v>
      </c>
      <c r="JJ21" s="19">
        <v>9.1647989999999995E-3</v>
      </c>
      <c r="JK21" s="19">
        <v>9.1465399999999999E-3</v>
      </c>
      <c r="JL21" s="19">
        <v>9.1283700000000002E-3</v>
      </c>
      <c r="JM21" s="19">
        <v>9.1102600000000002E-3</v>
      </c>
      <c r="JN21" s="19">
        <v>9.0921779999999994E-3</v>
      </c>
      <c r="JO21" s="19">
        <v>9.0740869999999998E-3</v>
      </c>
      <c r="JP21" s="19">
        <v>9.0559600000000001E-3</v>
      </c>
      <c r="JQ21" s="19">
        <v>9.0377640000000002E-3</v>
      </c>
      <c r="JR21" s="19">
        <v>9.0194909999999993E-3</v>
      </c>
      <c r="JS21" s="19">
        <v>9.0011320000000002E-3</v>
      </c>
      <c r="JT21" s="19">
        <v>8.982673E-3</v>
      </c>
      <c r="JU21" s="19">
        <v>8.9641080000000001E-3</v>
      </c>
      <c r="JV21" s="19">
        <v>8.9454189999999996E-3</v>
      </c>
      <c r="JW21" s="19">
        <v>8.9265920000000006E-3</v>
      </c>
      <c r="JX21" s="19">
        <v>8.9076060000000002E-3</v>
      </c>
      <c r="JY21" s="19">
        <v>8.8884350000000001E-3</v>
      </c>
      <c r="JZ21" s="19">
        <v>8.8690539999999995E-3</v>
      </c>
      <c r="KA21" s="19">
        <v>8.8494349999999992E-3</v>
      </c>
      <c r="KB21" s="19">
        <v>8.8295660000000005E-3</v>
      </c>
      <c r="KC21" s="19">
        <v>8.8094360000000003E-3</v>
      </c>
      <c r="KD21" s="19">
        <v>8.7890390000000002E-3</v>
      </c>
      <c r="KE21" s="19">
        <v>8.7683780000000003E-3</v>
      </c>
      <c r="KF21" s="19">
        <v>8.7474440000000001E-3</v>
      </c>
      <c r="KG21" s="19">
        <v>8.7262360000000001E-3</v>
      </c>
      <c r="KH21" s="19">
        <v>8.7047489999999995E-3</v>
      </c>
      <c r="KI21" s="19">
        <v>8.6829750000000008E-3</v>
      </c>
      <c r="KJ21" s="19">
        <v>8.6609149999999999E-3</v>
      </c>
      <c r="KK21" s="19">
        <v>8.6385699999999999E-3</v>
      </c>
      <c r="KL21" s="19">
        <v>8.6159559999999993E-3</v>
      </c>
      <c r="KM21" s="19">
        <v>8.5930899999999994E-3</v>
      </c>
      <c r="KN21" s="19">
        <v>8.5699939999999992E-3</v>
      </c>
      <c r="KO21" s="19">
        <v>8.5466919999999998E-3</v>
      </c>
      <c r="KP21" s="19">
        <v>8.5231990000000004E-3</v>
      </c>
      <c r="KQ21" s="19">
        <v>8.4995239999999996E-3</v>
      </c>
      <c r="KR21" s="19">
        <v>8.4756689999999999E-3</v>
      </c>
      <c r="KS21" s="19">
        <v>8.4516299999999999E-3</v>
      </c>
      <c r="KT21" s="19">
        <v>8.4274129999999999E-3</v>
      </c>
      <c r="KU21" s="19">
        <v>8.4030159999999993E-3</v>
      </c>
      <c r="KV21" s="19">
        <v>8.3784540000000005E-3</v>
      </c>
      <c r="KW21" s="19">
        <v>8.3537460000000004E-3</v>
      </c>
      <c r="KX21" s="19">
        <v>8.3289169999999999E-3</v>
      </c>
      <c r="KY21" s="19">
        <v>8.3039940000000003E-3</v>
      </c>
      <c r="KZ21" s="19">
        <v>8.2790039999999995E-3</v>
      </c>
      <c r="LA21" s="19">
        <v>8.2539780000000004E-3</v>
      </c>
      <c r="LB21" s="19">
        <v>8.2289330000000008E-3</v>
      </c>
      <c r="LC21" s="19">
        <v>8.2038939999999998E-3</v>
      </c>
      <c r="LD21" s="19">
        <v>8.1788810000000007E-3</v>
      </c>
      <c r="LE21" s="19">
        <v>8.1539179999999996E-3</v>
      </c>
      <c r="LF21" s="19">
        <v>8.1290279999999999E-3</v>
      </c>
      <c r="LG21" s="19">
        <v>8.1042340000000001E-3</v>
      </c>
      <c r="LH21" s="19">
        <v>8.0795659999999998E-3</v>
      </c>
      <c r="LI21" s="19">
        <v>8.0550489999999999E-3</v>
      </c>
      <c r="LJ21" s="19">
        <v>8.0307009999999995E-3</v>
      </c>
      <c r="LK21" s="19">
        <v>8.0065429999999996E-3</v>
      </c>
      <c r="LL21" s="19">
        <v>7.9825810000000007E-3</v>
      </c>
      <c r="LM21" s="19">
        <v>7.9588149999999993E-3</v>
      </c>
      <c r="LN21" s="19">
        <v>7.9352490000000001E-3</v>
      </c>
      <c r="LO21" s="19">
        <v>7.9118810000000008E-3</v>
      </c>
      <c r="LP21" s="19">
        <v>7.888717E-3</v>
      </c>
      <c r="LQ21" s="19">
        <v>7.8657610000000006E-3</v>
      </c>
      <c r="LR21" s="19">
        <v>7.8430280000000002E-3</v>
      </c>
      <c r="LS21" s="19">
        <v>7.820525E-3</v>
      </c>
      <c r="LT21" s="19">
        <v>7.7982640000000001E-3</v>
      </c>
      <c r="LU21" s="19">
        <v>7.7762550000000001E-3</v>
      </c>
      <c r="LV21" s="19">
        <v>7.7545030000000003E-3</v>
      </c>
      <c r="LW21" s="19">
        <v>7.7330050000000003E-3</v>
      </c>
      <c r="LX21" s="19">
        <v>7.7117610000000001E-3</v>
      </c>
      <c r="LY21" s="19">
        <v>7.6907700000000004E-3</v>
      </c>
      <c r="LZ21" s="19">
        <v>7.6700379999999997E-3</v>
      </c>
      <c r="MA21" s="19">
        <v>7.6495649999999997E-3</v>
      </c>
      <c r="MB21" s="19">
        <v>7.6293560000000003E-3</v>
      </c>
      <c r="MC21" s="19">
        <v>7.6094129999999998E-3</v>
      </c>
      <c r="MD21" s="19">
        <v>7.5897320000000001E-3</v>
      </c>
      <c r="ME21" s="19">
        <v>7.5703100000000002E-3</v>
      </c>
      <c r="MF21" s="19">
        <v>7.5511399999999996E-3</v>
      </c>
      <c r="MG21" s="19">
        <v>7.5322150000000001E-3</v>
      </c>
      <c r="MH21" s="19">
        <v>7.5135230000000003E-3</v>
      </c>
      <c r="MI21" s="19">
        <v>7.4950579999999998E-3</v>
      </c>
      <c r="MJ21" s="19">
        <v>7.4768200000000003E-3</v>
      </c>
      <c r="MK21" s="15">
        <v>7.4587999999999998E-3</v>
      </c>
      <c r="ML21" s="19">
        <v>7.4409949999999997E-3</v>
      </c>
      <c r="MM21" s="19">
        <v>7.4234009999999996E-3</v>
      </c>
      <c r="MN21" s="19">
        <v>7.4060059999999997E-3</v>
      </c>
      <c r="MO21" s="19">
        <v>7.3887919999999999E-3</v>
      </c>
      <c r="MP21" s="19">
        <v>7.3717440000000004E-3</v>
      </c>
      <c r="MQ21" s="19">
        <v>7.3548420000000003E-3</v>
      </c>
      <c r="MR21" s="19">
        <v>7.3380609999999999E-3</v>
      </c>
      <c r="MS21" s="19">
        <v>7.3213810000000001E-3</v>
      </c>
      <c r="MT21" s="19">
        <v>7.3047909999999997E-3</v>
      </c>
      <c r="MU21" s="19">
        <v>7.2882770000000001E-3</v>
      </c>
      <c r="MV21" s="19">
        <v>7.2718280000000001E-3</v>
      </c>
      <c r="MW21" s="19">
        <v>7.2554350000000002E-3</v>
      </c>
      <c r="MX21" s="19">
        <v>7.2390889999999998E-3</v>
      </c>
      <c r="MY21" s="19">
        <v>7.2227760000000002E-3</v>
      </c>
      <c r="MZ21" s="19">
        <v>7.2064850000000003E-3</v>
      </c>
      <c r="NA21" s="19">
        <v>7.1902060000000002E-3</v>
      </c>
      <c r="NB21" s="19">
        <v>7.1739289999999999E-3</v>
      </c>
      <c r="NC21" s="19">
        <v>7.1576469999999996E-3</v>
      </c>
      <c r="ND21" s="19">
        <v>7.141367E-3</v>
      </c>
      <c r="NE21" s="19">
        <v>7.1250920000000004E-3</v>
      </c>
      <c r="NF21" s="19">
        <v>7.1088289999999997E-3</v>
      </c>
      <c r="NG21" s="19">
        <v>7.0925820000000001E-3</v>
      </c>
      <c r="NH21" s="19">
        <v>7.0763570000000001E-3</v>
      </c>
      <c r="NI21" s="19">
        <v>7.0601529999999996E-3</v>
      </c>
      <c r="NJ21" s="19">
        <v>7.0439739999999997E-3</v>
      </c>
      <c r="NK21" s="19">
        <v>7.0278229999999999E-3</v>
      </c>
      <c r="NL21" s="19">
        <v>7.0117030000000002E-3</v>
      </c>
      <c r="NM21" s="19">
        <v>6.9956139999999998E-3</v>
      </c>
      <c r="NN21" s="19">
        <v>6.9795639999999997E-3</v>
      </c>
      <c r="NO21" s="19">
        <v>6.9635540000000003E-3</v>
      </c>
      <c r="NP21" s="19">
        <v>6.9475839999999997E-3</v>
      </c>
      <c r="NQ21" s="19">
        <v>6.931647E-3</v>
      </c>
      <c r="NR21" s="19">
        <v>6.9157359999999996E-3</v>
      </c>
      <c r="NS21" s="19">
        <v>6.8998410000000003E-3</v>
      </c>
      <c r="NT21" s="19">
        <v>6.8839529999999999E-3</v>
      </c>
      <c r="NU21" s="19">
        <v>6.8680659999999999E-3</v>
      </c>
      <c r="NV21" s="19">
        <v>6.8521820000000001E-3</v>
      </c>
      <c r="NW21" s="19">
        <v>6.836295E-3</v>
      </c>
      <c r="NX21" s="19">
        <v>6.8204169999999996E-3</v>
      </c>
      <c r="NY21" s="19">
        <v>6.8045459999999999E-3</v>
      </c>
      <c r="NZ21" s="19">
        <v>6.7886889999999997E-3</v>
      </c>
      <c r="OA21" s="19">
        <v>6.7728429999999997E-3</v>
      </c>
      <c r="OB21" s="19">
        <v>6.7570060000000003E-3</v>
      </c>
      <c r="OC21" s="19">
        <v>6.7411720000000001E-3</v>
      </c>
      <c r="OD21" s="19">
        <v>6.7253310000000002E-3</v>
      </c>
      <c r="OE21" s="19">
        <v>6.7094800000000003E-3</v>
      </c>
      <c r="OF21" s="19">
        <v>6.6936110000000004E-3</v>
      </c>
      <c r="OG21" s="19">
        <v>6.6777169999999997E-3</v>
      </c>
      <c r="OH21" s="19">
        <v>6.6617960000000002E-3</v>
      </c>
      <c r="OI21" s="19">
        <v>6.6458419999999999E-3</v>
      </c>
      <c r="OJ21" s="19">
        <v>6.629851E-3</v>
      </c>
      <c r="OK21" s="19">
        <v>6.6138150000000003E-3</v>
      </c>
      <c r="OL21" s="19">
        <v>6.5977279999999998E-3</v>
      </c>
      <c r="OM21" s="19">
        <v>6.5815789999999997E-3</v>
      </c>
      <c r="ON21" s="19">
        <v>6.5653580000000003E-3</v>
      </c>
      <c r="OO21" s="19">
        <v>6.5490599999999998E-3</v>
      </c>
      <c r="OP21" s="19">
        <v>6.5326780000000001E-3</v>
      </c>
      <c r="OQ21" s="19">
        <v>3.5687359999999999E-3</v>
      </c>
    </row>
    <row r="22" spans="1:407" x14ac:dyDescent="0.25">
      <c r="A22" t="str">
        <f t="shared" si="0"/>
        <v>FixedWing-MEDIUM-5-14-Any</v>
      </c>
      <c r="B22" t="s">
        <v>195</v>
      </c>
      <c r="C22" s="17" t="s">
        <v>42</v>
      </c>
      <c r="D22" s="18">
        <v>5</v>
      </c>
      <c r="E22" s="17">
        <v>14</v>
      </c>
      <c r="F22" s="82" t="s">
        <v>187</v>
      </c>
      <c r="G22" s="15">
        <v>0.38389529999999999</v>
      </c>
      <c r="H22" s="15">
        <v>0.31933070000000002</v>
      </c>
      <c r="I22" s="15">
        <v>0.27243519999999999</v>
      </c>
      <c r="J22" s="15">
        <v>0.2384125</v>
      </c>
      <c r="K22" s="15">
        <v>0.21378359999999999</v>
      </c>
      <c r="L22" s="15">
        <v>0.19281110000000001</v>
      </c>
      <c r="M22" s="15">
        <v>0.17220460000000001</v>
      </c>
      <c r="N22" s="15">
        <v>0.15669259999999999</v>
      </c>
      <c r="O22" s="15">
        <v>0.14624690000000001</v>
      </c>
      <c r="P22" s="15">
        <v>0.1380892</v>
      </c>
      <c r="Q22" s="15">
        <v>0.13226750000000001</v>
      </c>
      <c r="R22" s="15">
        <v>0.12756980000000001</v>
      </c>
      <c r="S22" s="15">
        <v>0.1229122</v>
      </c>
      <c r="T22" s="15">
        <v>0.1181844</v>
      </c>
      <c r="U22" s="15">
        <v>0.11246829999999999</v>
      </c>
      <c r="V22" s="15">
        <v>0.10575809999999999</v>
      </c>
      <c r="W22" s="19">
        <v>9.9571460000000001E-2</v>
      </c>
      <c r="X22" s="19">
        <v>9.534049E-2</v>
      </c>
      <c r="Y22" s="19">
        <v>9.2490660000000002E-2</v>
      </c>
      <c r="Z22" s="19">
        <v>8.9691880000000002E-2</v>
      </c>
      <c r="AA22" s="19">
        <v>8.6632829999999994E-2</v>
      </c>
      <c r="AB22" s="19">
        <v>8.3313570000000003E-2</v>
      </c>
      <c r="AC22" s="19">
        <v>7.9976569999999997E-2</v>
      </c>
      <c r="AD22" s="19">
        <v>7.6779109999999998E-2</v>
      </c>
      <c r="AE22" s="19">
        <v>7.3677610000000004E-2</v>
      </c>
      <c r="AF22" s="19">
        <v>7.0603330000000006E-2</v>
      </c>
      <c r="AG22" s="19">
        <v>6.7740869999999995E-2</v>
      </c>
      <c r="AH22" s="19">
        <v>6.5379930000000003E-2</v>
      </c>
      <c r="AI22" s="19">
        <v>6.3558329999999996E-2</v>
      </c>
      <c r="AJ22" s="19">
        <v>6.2040779999999997E-2</v>
      </c>
      <c r="AK22" s="19">
        <v>6.0581820000000002E-2</v>
      </c>
      <c r="AL22" s="19">
        <v>5.9021160000000003E-2</v>
      </c>
      <c r="AM22" s="19">
        <v>5.7313879999999998E-2</v>
      </c>
      <c r="AN22" s="19">
        <v>5.5501790000000002E-2</v>
      </c>
      <c r="AO22" s="19">
        <v>5.3617020000000001E-2</v>
      </c>
      <c r="AP22" s="19">
        <v>5.1798219999999999E-2</v>
      </c>
      <c r="AQ22" s="19">
        <v>5.0261109999999998E-2</v>
      </c>
      <c r="AR22" s="19">
        <v>4.9112080000000002E-2</v>
      </c>
      <c r="AS22" s="19">
        <v>4.8305010000000002E-2</v>
      </c>
      <c r="AT22" s="19">
        <v>4.7462270000000001E-2</v>
      </c>
      <c r="AU22" s="19">
        <v>4.6475240000000001E-2</v>
      </c>
      <c r="AV22" s="19">
        <v>4.5379759999999998E-2</v>
      </c>
      <c r="AW22" s="19">
        <v>4.4256089999999998E-2</v>
      </c>
      <c r="AX22" s="19">
        <v>4.3168890000000001E-2</v>
      </c>
      <c r="AY22" s="19">
        <v>4.2152990000000001E-2</v>
      </c>
      <c r="AZ22" s="19">
        <v>4.1229219999999997E-2</v>
      </c>
      <c r="BA22" s="19">
        <v>4.0404179999999998E-2</v>
      </c>
      <c r="BB22" s="19">
        <v>3.9663610000000002E-2</v>
      </c>
      <c r="BC22" s="19">
        <v>3.8973939999999999E-2</v>
      </c>
      <c r="BD22" s="19">
        <v>3.8307050000000002E-2</v>
      </c>
      <c r="BE22" s="19">
        <v>3.764663E-2</v>
      </c>
      <c r="BF22" s="19">
        <v>3.6989250000000001E-2</v>
      </c>
      <c r="BG22" s="19">
        <v>3.6348770000000002E-2</v>
      </c>
      <c r="BH22" s="19">
        <v>3.5742290000000003E-2</v>
      </c>
      <c r="BI22" s="19">
        <v>3.512419E-2</v>
      </c>
      <c r="BJ22" s="19">
        <v>3.4523449999999997E-2</v>
      </c>
      <c r="BK22" s="19">
        <v>3.3938580000000003E-2</v>
      </c>
      <c r="BL22" s="19">
        <v>3.3371270000000001E-2</v>
      </c>
      <c r="BM22" s="19">
        <v>3.2823650000000003E-2</v>
      </c>
      <c r="BN22" s="19">
        <v>3.2297350000000002E-2</v>
      </c>
      <c r="BO22" s="19">
        <v>3.1793589999999997E-2</v>
      </c>
      <c r="BP22" s="19">
        <v>3.1313239999999999E-2</v>
      </c>
      <c r="BQ22" s="19">
        <v>3.0856209999999999E-2</v>
      </c>
      <c r="BR22" s="19">
        <v>3.0420869999999999E-2</v>
      </c>
      <c r="BS22" s="19">
        <v>3.0004010000000001E-2</v>
      </c>
      <c r="BT22" s="19">
        <v>2.9601929999999999E-2</v>
      </c>
      <c r="BU22" s="15">
        <v>2.92112E-2</v>
      </c>
      <c r="BV22" s="19">
        <v>2.8829560000000001E-2</v>
      </c>
      <c r="BW22" s="19">
        <v>2.8457059999999999E-2</v>
      </c>
      <c r="BX22" s="15">
        <v>2.8095599999999998E-2</v>
      </c>
      <c r="BY22" s="19">
        <v>2.7747270000000001E-2</v>
      </c>
      <c r="BZ22" s="19">
        <v>2.7413110000000001E-2</v>
      </c>
      <c r="CA22" s="19">
        <v>2.7093079999999999E-2</v>
      </c>
      <c r="CB22" s="19">
        <v>2.678641E-2</v>
      </c>
      <c r="CC22" s="19">
        <v>2.6491460000000001E-2</v>
      </c>
      <c r="CD22" s="15">
        <v>2.6205900000000001E-2</v>
      </c>
      <c r="CE22" s="19">
        <v>2.592705E-2</v>
      </c>
      <c r="CF22" s="19">
        <v>2.5652919999999999E-2</v>
      </c>
      <c r="CG22" s="19">
        <v>2.5383139999999998E-2</v>
      </c>
      <c r="CH22" s="19">
        <v>2.511913E-2</v>
      </c>
      <c r="CI22" s="19">
        <v>2.4862889999999999E-2</v>
      </c>
      <c r="CJ22" s="19">
        <v>2.4615850000000002E-2</v>
      </c>
      <c r="CK22" s="19">
        <v>2.437806E-2</v>
      </c>
      <c r="CL22" s="19">
        <v>2.414846E-2</v>
      </c>
      <c r="CM22" s="19">
        <v>2.3925370000000001E-2</v>
      </c>
      <c r="CN22" s="19">
        <v>2.3707450000000001E-2</v>
      </c>
      <c r="CO22" s="19">
        <v>2.3494149999999998E-2</v>
      </c>
      <c r="CP22" s="19">
        <v>2.328562E-2</v>
      </c>
      <c r="CQ22" s="19">
        <v>2.3082269999999998E-2</v>
      </c>
      <c r="CR22" s="19">
        <v>2.288455E-2</v>
      </c>
      <c r="CS22" s="19">
        <v>2.269293E-2</v>
      </c>
      <c r="CT22" s="19">
        <v>2.250767E-2</v>
      </c>
      <c r="CU22" s="19">
        <v>2.2328549999999999E-2</v>
      </c>
      <c r="CV22" s="19">
        <v>2.2154759999999999E-2</v>
      </c>
      <c r="CW22" s="19">
        <v>2.1985009999999999E-2</v>
      </c>
      <c r="CX22" s="19">
        <v>2.1817940000000001E-2</v>
      </c>
      <c r="CY22" s="19">
        <v>2.1652439999999998E-2</v>
      </c>
      <c r="CZ22" s="19">
        <v>2.1488170000000001E-2</v>
      </c>
      <c r="DA22" s="19">
        <v>2.1325529999999999E-2</v>
      </c>
      <c r="DB22" s="19">
        <v>2.1165570000000002E-2</v>
      </c>
      <c r="DC22" s="19">
        <v>2.1009409999999999E-2</v>
      </c>
      <c r="DD22" s="19">
        <v>2.085772E-2</v>
      </c>
      <c r="DE22" s="19">
        <v>2.071054E-2</v>
      </c>
      <c r="DF22" s="19">
        <v>2.0567490000000001E-2</v>
      </c>
      <c r="DG22" s="19">
        <v>2.042797E-2</v>
      </c>
      <c r="DH22" s="19">
        <v>2.0291340000000001E-2</v>
      </c>
      <c r="DI22" s="19">
        <v>2.015697E-2</v>
      </c>
      <c r="DJ22" s="19">
        <v>2.0024429999999999E-2</v>
      </c>
      <c r="DK22" s="19">
        <v>1.9893480000000002E-2</v>
      </c>
      <c r="DL22" s="19">
        <v>1.9764130000000001E-2</v>
      </c>
      <c r="DM22" s="19">
        <v>1.9636520000000001E-2</v>
      </c>
      <c r="DN22" s="19">
        <v>1.9510779999999998E-2</v>
      </c>
      <c r="DO22" s="19">
        <v>1.938701E-2</v>
      </c>
      <c r="DP22" s="19">
        <v>1.9265250000000001E-2</v>
      </c>
      <c r="DQ22" s="15">
        <v>1.91454E-2</v>
      </c>
      <c r="DR22" s="19">
        <v>1.9027249999999999E-2</v>
      </c>
      <c r="DS22" s="19">
        <v>1.8910509999999998E-2</v>
      </c>
      <c r="DT22" s="19">
        <v>1.8794959999999999E-2</v>
      </c>
      <c r="DU22" s="19">
        <v>1.8680570000000001E-2</v>
      </c>
      <c r="DV22" s="19">
        <v>1.8567449999999999E-2</v>
      </c>
      <c r="DW22" s="19">
        <v>1.8455869999999999E-2</v>
      </c>
      <c r="DX22" s="19">
        <v>1.8346060000000001E-2</v>
      </c>
      <c r="DY22" s="19">
        <v>1.8238239999999999E-2</v>
      </c>
      <c r="DZ22" s="19">
        <v>1.8132519999999999E-2</v>
      </c>
      <c r="EA22" s="19">
        <v>1.802894E-2</v>
      </c>
      <c r="EB22" s="19">
        <v>1.7927329999999998E-2</v>
      </c>
      <c r="EC22" s="19">
        <v>1.7827429999999998E-2</v>
      </c>
      <c r="ED22" s="19">
        <v>1.7728959999999998E-2</v>
      </c>
      <c r="EE22" s="19">
        <v>1.763166E-2</v>
      </c>
      <c r="EF22" s="19">
        <v>1.753536E-2</v>
      </c>
      <c r="EG22" s="19">
        <v>1.7440029999999999E-2</v>
      </c>
      <c r="EH22" s="19">
        <v>1.7345679999999999E-2</v>
      </c>
      <c r="EI22" s="19">
        <v>1.7252340000000001E-2</v>
      </c>
      <c r="EJ22" s="19">
        <v>1.7160020000000002E-2</v>
      </c>
      <c r="EK22" s="15">
        <v>1.7068699999999999E-2</v>
      </c>
      <c r="EL22" s="19">
        <v>1.6978210000000001E-2</v>
      </c>
      <c r="EM22" s="19">
        <v>1.688835E-2</v>
      </c>
      <c r="EN22" s="19">
        <v>1.679891E-2</v>
      </c>
      <c r="EO22" s="19">
        <v>1.6709740000000001E-2</v>
      </c>
      <c r="EP22" s="19">
        <v>1.6620860000000001E-2</v>
      </c>
      <c r="EQ22" s="19">
        <v>1.6532439999999999E-2</v>
      </c>
      <c r="ER22" s="19">
        <v>1.6444719999999999E-2</v>
      </c>
      <c r="ES22" s="19">
        <v>1.6357920000000001E-2</v>
      </c>
      <c r="ET22" s="19">
        <v>1.6272129999999999E-2</v>
      </c>
      <c r="EU22" s="19">
        <v>1.6187340000000001E-2</v>
      </c>
      <c r="EV22" s="19">
        <v>1.610344E-2</v>
      </c>
      <c r="EW22" s="19">
        <v>1.602023E-2</v>
      </c>
      <c r="EX22" s="19">
        <v>1.5937610000000001E-2</v>
      </c>
      <c r="EY22" s="19">
        <v>1.5855480000000002E-2</v>
      </c>
      <c r="EZ22" s="19">
        <v>1.5773860000000001E-2</v>
      </c>
      <c r="FA22" s="19">
        <v>1.5692859999999999E-2</v>
      </c>
      <c r="FB22" s="15">
        <v>1.5612600000000001E-2</v>
      </c>
      <c r="FC22" s="19">
        <v>1.5533140000000001E-2</v>
      </c>
      <c r="FD22" s="19">
        <v>1.545448E-2</v>
      </c>
      <c r="FE22" s="19">
        <v>1.5376559999999999E-2</v>
      </c>
      <c r="FF22" s="19">
        <v>1.529929E-2</v>
      </c>
      <c r="FG22" s="19">
        <v>1.522256E-2</v>
      </c>
      <c r="FH22" s="19">
        <v>1.5146349999999999E-2</v>
      </c>
      <c r="FI22" s="19">
        <v>1.507067E-2</v>
      </c>
      <c r="FJ22" s="19">
        <v>1.4995619999999999E-2</v>
      </c>
      <c r="FK22" s="15">
        <v>1.49213E-2</v>
      </c>
      <c r="FL22" s="19">
        <v>1.4847809999999999E-2</v>
      </c>
      <c r="FM22" s="19">
        <v>1.4775180000000001E-2</v>
      </c>
      <c r="FN22" s="19">
        <v>1.470342E-2</v>
      </c>
      <c r="FO22" s="15">
        <v>1.46325E-2</v>
      </c>
      <c r="FP22" s="15">
        <v>1.45624E-2</v>
      </c>
      <c r="FQ22" s="19">
        <v>1.449309E-2</v>
      </c>
      <c r="FR22" s="19">
        <v>1.4424579999999999E-2</v>
      </c>
      <c r="FS22" s="19">
        <v>1.4356890000000001E-2</v>
      </c>
      <c r="FT22" s="19">
        <v>1.429007E-2</v>
      </c>
      <c r="FU22" s="19">
        <v>1.422417E-2</v>
      </c>
      <c r="FV22" s="19">
        <v>1.415917E-2</v>
      </c>
      <c r="FW22" s="15">
        <v>1.4095E-2</v>
      </c>
      <c r="FX22" s="19">
        <v>1.403153E-2</v>
      </c>
      <c r="FY22" s="19">
        <v>1.3968650000000001E-2</v>
      </c>
      <c r="FZ22" s="19">
        <v>1.390623E-2</v>
      </c>
      <c r="GA22" s="15">
        <v>1.3844199999999999E-2</v>
      </c>
      <c r="GB22" s="19">
        <v>1.3782569999999999E-2</v>
      </c>
      <c r="GC22" s="19">
        <v>1.372138E-2</v>
      </c>
      <c r="GD22" s="19">
        <v>1.366071E-2</v>
      </c>
      <c r="GE22" s="19">
        <v>1.3600640000000001E-2</v>
      </c>
      <c r="GF22" s="19">
        <v>1.3541249999999999E-2</v>
      </c>
      <c r="GG22" s="19">
        <v>1.348251E-2</v>
      </c>
      <c r="GH22" s="19">
        <v>1.342439E-2</v>
      </c>
      <c r="GI22" s="19">
        <v>1.336683E-2</v>
      </c>
      <c r="GJ22" s="19">
        <v>1.330977E-2</v>
      </c>
      <c r="GK22" s="19">
        <v>1.325316E-2</v>
      </c>
      <c r="GL22" s="19">
        <v>1.319699E-2</v>
      </c>
      <c r="GM22" s="19">
        <v>1.314126E-2</v>
      </c>
      <c r="GN22" s="19">
        <v>1.308604E-2</v>
      </c>
      <c r="GO22" s="19">
        <v>1.303139E-2</v>
      </c>
      <c r="GP22" s="19">
        <v>1.297737E-2</v>
      </c>
      <c r="GQ22" s="15">
        <v>1.2924E-2</v>
      </c>
      <c r="GR22" s="19">
        <v>1.2871290000000001E-2</v>
      </c>
      <c r="GS22" s="19">
        <v>1.2819229999999999E-2</v>
      </c>
      <c r="GT22" s="19">
        <v>1.2767769999999999E-2</v>
      </c>
      <c r="GU22" s="19">
        <v>1.271688E-2</v>
      </c>
      <c r="GV22" s="19">
        <v>1.2666480000000001E-2</v>
      </c>
      <c r="GW22" s="19">
        <v>1.2616520000000001E-2</v>
      </c>
      <c r="GX22" s="19">
        <v>1.256696E-2</v>
      </c>
      <c r="GY22" s="19">
        <v>1.2517810000000001E-2</v>
      </c>
      <c r="GZ22" s="19">
        <v>1.2469060000000001E-2</v>
      </c>
      <c r="HA22" s="19">
        <v>1.242069E-2</v>
      </c>
      <c r="HB22" s="19">
        <v>1.2372670000000001E-2</v>
      </c>
      <c r="HC22" s="15">
        <v>1.2324999999999999E-2</v>
      </c>
      <c r="HD22" s="19">
        <v>1.2277669999999999E-2</v>
      </c>
      <c r="HE22" s="19">
        <v>1.2230660000000001E-2</v>
      </c>
      <c r="HF22" s="19">
        <v>1.2183950000000001E-2</v>
      </c>
      <c r="HG22" s="19">
        <v>1.2137510000000001E-2</v>
      </c>
      <c r="HH22" s="19">
        <v>1.2091350000000001E-2</v>
      </c>
      <c r="HI22" s="19">
        <v>1.2045470000000001E-2</v>
      </c>
      <c r="HJ22" s="19">
        <v>1.1999889999999999E-2</v>
      </c>
      <c r="HK22" s="19">
        <v>1.1954609999999999E-2</v>
      </c>
      <c r="HL22" s="19">
        <v>1.1909650000000001E-2</v>
      </c>
      <c r="HM22" s="15">
        <v>1.1865000000000001E-2</v>
      </c>
      <c r="HN22" s="19">
        <v>1.182067E-2</v>
      </c>
      <c r="HO22" s="19">
        <v>1.177662E-2</v>
      </c>
      <c r="HP22" s="19">
        <v>1.173283E-2</v>
      </c>
      <c r="HQ22" s="19">
        <v>1.168923E-2</v>
      </c>
      <c r="HR22" s="19">
        <v>1.164577E-2</v>
      </c>
      <c r="HS22" s="19">
        <v>1.1602370000000001E-2</v>
      </c>
      <c r="HT22" s="19">
        <v>1.155898E-2</v>
      </c>
      <c r="HU22" s="19">
        <v>1.1515539999999999E-2</v>
      </c>
      <c r="HV22" s="19">
        <v>1.147198E-2</v>
      </c>
      <c r="HW22" s="19">
        <v>1.1428270000000001E-2</v>
      </c>
      <c r="HX22" s="19">
        <v>1.138436E-2</v>
      </c>
      <c r="HY22" s="19">
        <v>1.134025E-2</v>
      </c>
      <c r="HZ22" s="19">
        <v>1.1295940000000001E-2</v>
      </c>
      <c r="IA22" s="15">
        <v>1.12514E-2</v>
      </c>
      <c r="IB22" s="19">
        <v>1.120666E-2</v>
      </c>
      <c r="IC22" s="19">
        <v>1.116172E-2</v>
      </c>
      <c r="ID22" s="19">
        <v>1.1116620000000001E-2</v>
      </c>
      <c r="IE22" s="19">
        <v>1.107139E-2</v>
      </c>
      <c r="IF22" s="19">
        <v>1.1026040000000001E-2</v>
      </c>
      <c r="IG22" s="15">
        <v>1.09806E-2</v>
      </c>
      <c r="IH22" s="19">
        <v>1.093512E-2</v>
      </c>
      <c r="II22" s="19">
        <v>1.0889619999999999E-2</v>
      </c>
      <c r="IJ22" s="19">
        <v>1.084414E-2</v>
      </c>
      <c r="IK22" s="19">
        <v>1.079869E-2</v>
      </c>
      <c r="IL22" s="19">
        <v>1.0753270000000001E-2</v>
      </c>
      <c r="IM22" s="19">
        <v>1.0707879999999999E-2</v>
      </c>
      <c r="IN22" s="19">
        <v>1.066251E-2</v>
      </c>
      <c r="IO22" s="19">
        <v>1.0617130000000001E-2</v>
      </c>
      <c r="IP22" s="19">
        <v>1.057168E-2</v>
      </c>
      <c r="IQ22" s="19">
        <v>1.052613E-2</v>
      </c>
      <c r="IR22" s="19">
        <v>1.0480430000000001E-2</v>
      </c>
      <c r="IS22" s="19">
        <v>1.0434550000000001E-2</v>
      </c>
      <c r="IT22" s="19">
        <v>1.038845E-2</v>
      </c>
      <c r="IU22" s="19">
        <v>1.034212E-2</v>
      </c>
      <c r="IV22" s="19">
        <v>1.0295530000000001E-2</v>
      </c>
      <c r="IW22" s="19">
        <v>1.024869E-2</v>
      </c>
      <c r="IX22" s="19">
        <v>1.020162E-2</v>
      </c>
      <c r="IY22" s="19">
        <v>1.015433E-2</v>
      </c>
      <c r="IZ22" s="19">
        <v>1.0106820000000001E-2</v>
      </c>
      <c r="JA22" s="19">
        <v>1.0059129999999999E-2</v>
      </c>
      <c r="JB22" s="19">
        <v>1.0011259999999999E-2</v>
      </c>
      <c r="JC22" s="19">
        <v>9.9632439999999996E-3</v>
      </c>
      <c r="JD22" s="19">
        <v>9.9150920000000003E-3</v>
      </c>
      <c r="JE22" s="19">
        <v>9.8668139999999998E-3</v>
      </c>
      <c r="JF22" s="19">
        <v>9.8184320000000002E-3</v>
      </c>
      <c r="JG22" s="19">
        <v>9.7699540000000008E-3</v>
      </c>
      <c r="JH22" s="19">
        <v>9.7214060000000001E-3</v>
      </c>
      <c r="JI22" s="19">
        <v>9.6728030000000007E-3</v>
      </c>
      <c r="JJ22" s="19">
        <v>9.6241499999999997E-3</v>
      </c>
      <c r="JK22" s="19">
        <v>9.5754550000000001E-3</v>
      </c>
      <c r="JL22" s="19">
        <v>9.5267249999999998E-3</v>
      </c>
      <c r="JM22" s="19">
        <v>9.4779660000000009E-3</v>
      </c>
      <c r="JN22" s="19">
        <v>9.4291870000000003E-3</v>
      </c>
      <c r="JO22" s="19">
        <v>9.3803959999999992E-3</v>
      </c>
      <c r="JP22" s="19">
        <v>9.3316149999999997E-3</v>
      </c>
      <c r="JQ22" s="19">
        <v>9.2828549999999996E-3</v>
      </c>
      <c r="JR22" s="19">
        <v>9.2341479999999993E-3</v>
      </c>
      <c r="JS22" s="19">
        <v>9.1855200000000008E-3</v>
      </c>
      <c r="JT22" s="19">
        <v>9.1369950000000002E-3</v>
      </c>
      <c r="JU22" s="19">
        <v>9.0885989999999993E-3</v>
      </c>
      <c r="JV22" s="19">
        <v>9.0403570000000006E-3</v>
      </c>
      <c r="JW22" s="19">
        <v>8.9922869999999998E-3</v>
      </c>
      <c r="JX22" s="19">
        <v>8.9444150000000007E-3</v>
      </c>
      <c r="JY22" s="19">
        <v>8.8967509999999996E-3</v>
      </c>
      <c r="JZ22" s="19">
        <v>8.8493059999999995E-3</v>
      </c>
      <c r="KA22" s="19">
        <v>8.8020809999999998E-3</v>
      </c>
      <c r="KB22" s="19">
        <v>8.7550830000000003E-3</v>
      </c>
      <c r="KC22" s="19">
        <v>8.7083149999999995E-3</v>
      </c>
      <c r="KD22" s="19">
        <v>8.6617759999999995E-3</v>
      </c>
      <c r="KE22" s="19">
        <v>8.6154639999999998E-3</v>
      </c>
      <c r="KF22" s="19">
        <v>8.5693809999999992E-3</v>
      </c>
      <c r="KG22" s="19">
        <v>8.5235280000000007E-3</v>
      </c>
      <c r="KH22" s="19">
        <v>8.4779079999999993E-3</v>
      </c>
      <c r="KI22" s="19">
        <v>8.4325159999999993E-3</v>
      </c>
      <c r="KJ22" s="19">
        <v>8.3873490000000005E-3</v>
      </c>
      <c r="KK22" s="19">
        <v>8.3423960000000002E-3</v>
      </c>
      <c r="KL22" s="19">
        <v>8.2976539999999998E-3</v>
      </c>
      <c r="KM22" s="19">
        <v>8.2531119999999999E-3</v>
      </c>
      <c r="KN22" s="19">
        <v>8.2087610000000002E-3</v>
      </c>
      <c r="KO22" s="19">
        <v>8.1645859999999997E-3</v>
      </c>
      <c r="KP22" s="19">
        <v>8.1205779999999998E-3</v>
      </c>
      <c r="KQ22" s="19">
        <v>8.0767259999999994E-3</v>
      </c>
      <c r="KR22" s="19">
        <v>8.0330190000000006E-3</v>
      </c>
      <c r="KS22" s="19">
        <v>7.9894419999999994E-3</v>
      </c>
      <c r="KT22" s="19">
        <v>7.9459790000000006E-3</v>
      </c>
      <c r="KU22" s="19">
        <v>7.9026099999999991E-3</v>
      </c>
      <c r="KV22" s="19">
        <v>7.859319E-3</v>
      </c>
      <c r="KW22" s="19">
        <v>7.8160929999999997E-3</v>
      </c>
      <c r="KX22" s="19">
        <v>7.7729169999999998E-3</v>
      </c>
      <c r="KY22" s="19">
        <v>7.7297820000000001E-3</v>
      </c>
      <c r="KZ22" s="19">
        <v>7.6866829999999997E-3</v>
      </c>
      <c r="LA22" s="19">
        <v>7.6436159999999998E-3</v>
      </c>
      <c r="LB22" s="19">
        <v>7.6005880000000001E-3</v>
      </c>
      <c r="LC22" s="19">
        <v>7.5575970000000001E-3</v>
      </c>
      <c r="LD22" s="19">
        <v>7.5146450000000004E-3</v>
      </c>
      <c r="LE22" s="19">
        <v>7.471737E-3</v>
      </c>
      <c r="LF22" s="19">
        <v>7.4288740000000002E-3</v>
      </c>
      <c r="LG22" s="19">
        <v>7.3860660000000002E-3</v>
      </c>
      <c r="LH22" s="19">
        <v>7.3433250000000004E-3</v>
      </c>
      <c r="LI22" s="19">
        <v>7.3006590000000001E-3</v>
      </c>
      <c r="LJ22" s="19">
        <v>7.2580860000000004E-3</v>
      </c>
      <c r="LK22" s="19">
        <v>7.2156190000000004E-3</v>
      </c>
      <c r="LL22" s="19">
        <v>7.1732790000000003E-3</v>
      </c>
      <c r="LM22" s="19">
        <v>7.1310790000000002E-3</v>
      </c>
      <c r="LN22" s="19">
        <v>7.0890349999999996E-3</v>
      </c>
      <c r="LO22" s="19">
        <v>7.0471580000000004E-3</v>
      </c>
      <c r="LP22" s="19">
        <v>7.0054610000000002E-3</v>
      </c>
      <c r="LQ22" s="19">
        <v>6.963955E-3</v>
      </c>
      <c r="LR22" s="19">
        <v>6.9226510000000002E-3</v>
      </c>
      <c r="LS22" s="19">
        <v>6.8815559999999996E-3</v>
      </c>
      <c r="LT22" s="19">
        <v>6.8406769999999999E-3</v>
      </c>
      <c r="LU22" s="19">
        <v>6.8000150000000004E-3</v>
      </c>
      <c r="LV22" s="19">
        <v>6.7595759999999998E-3</v>
      </c>
      <c r="LW22" s="19">
        <v>6.7193569999999996E-3</v>
      </c>
      <c r="LX22" s="19">
        <v>6.6793590000000002E-3</v>
      </c>
      <c r="LY22" s="19">
        <v>6.6395849999999999E-3</v>
      </c>
      <c r="LZ22" s="19">
        <v>6.6000410000000001E-3</v>
      </c>
      <c r="MA22" s="19">
        <v>6.5607340000000004E-3</v>
      </c>
      <c r="MB22" s="19">
        <v>6.5216739999999999E-3</v>
      </c>
      <c r="MC22" s="19">
        <v>6.4828669999999998E-3</v>
      </c>
      <c r="MD22" s="19">
        <v>6.4443180000000001E-3</v>
      </c>
      <c r="ME22" s="19">
        <v>6.4060269999999999E-3</v>
      </c>
      <c r="MF22" s="19">
        <v>6.3679990000000001E-3</v>
      </c>
      <c r="MG22" s="19">
        <v>6.3302250000000001E-3</v>
      </c>
      <c r="MH22" s="19">
        <v>6.2927039999999997E-3</v>
      </c>
      <c r="MI22" s="19">
        <v>6.2554330000000003E-3</v>
      </c>
      <c r="MJ22" s="19">
        <v>6.2184120000000004E-3</v>
      </c>
      <c r="MK22" s="19">
        <v>6.1816450000000004E-3</v>
      </c>
      <c r="ML22" s="19">
        <v>6.1451350000000004E-3</v>
      </c>
      <c r="MM22" s="19">
        <v>6.1088849999999997E-3</v>
      </c>
      <c r="MN22" s="19">
        <v>6.072895E-3</v>
      </c>
      <c r="MO22" s="19">
        <v>6.0371620000000004E-3</v>
      </c>
      <c r="MP22" s="19">
        <v>6.0016840000000002E-3</v>
      </c>
      <c r="MQ22" s="19">
        <v>5.9664480000000001E-3</v>
      </c>
      <c r="MR22" s="19">
        <v>5.9314449999999996E-3</v>
      </c>
      <c r="MS22" s="19">
        <v>5.8966610000000001E-3</v>
      </c>
      <c r="MT22" s="19">
        <v>5.8620859999999999E-3</v>
      </c>
      <c r="MU22" s="19">
        <v>5.827713E-3</v>
      </c>
      <c r="MV22" s="19">
        <v>5.793538E-3</v>
      </c>
      <c r="MW22" s="19">
        <v>5.7595600000000004E-3</v>
      </c>
      <c r="MX22" s="19">
        <v>5.7257779999999999E-3</v>
      </c>
      <c r="MY22" s="19">
        <v>5.6921949999999997E-3</v>
      </c>
      <c r="MZ22" s="19">
        <v>5.6588189999999998E-3</v>
      </c>
      <c r="NA22" s="19">
        <v>5.6256559999999997E-3</v>
      </c>
      <c r="NB22" s="19">
        <v>5.592713E-3</v>
      </c>
      <c r="NC22" s="15">
        <v>5.5599999999999998E-3</v>
      </c>
      <c r="ND22" s="19">
        <v>5.5275289999999998E-3</v>
      </c>
      <c r="NE22" s="19">
        <v>5.4953099999999998E-3</v>
      </c>
      <c r="NF22" s="19">
        <v>5.4633549999999996E-3</v>
      </c>
      <c r="NG22" s="19">
        <v>5.4316709999999999E-3</v>
      </c>
      <c r="NH22" s="19">
        <v>5.4002659999999999E-3</v>
      </c>
      <c r="NI22" s="19">
        <v>5.3691390000000002E-3</v>
      </c>
      <c r="NJ22" s="19">
        <v>5.3382969999999997E-3</v>
      </c>
      <c r="NK22" s="19">
        <v>5.3077360000000004E-3</v>
      </c>
      <c r="NL22" s="19">
        <v>5.2774600000000003E-3</v>
      </c>
      <c r="NM22" s="19">
        <v>5.2474699999999997E-3</v>
      </c>
      <c r="NN22" s="19">
        <v>5.2177769999999998E-3</v>
      </c>
      <c r="NO22" s="19">
        <v>5.1883900000000002E-3</v>
      </c>
      <c r="NP22" s="19">
        <v>5.1593239999999999E-3</v>
      </c>
      <c r="NQ22" s="19">
        <v>5.1305939999999996E-3</v>
      </c>
      <c r="NR22" s="19">
        <v>5.1022159999999997E-3</v>
      </c>
      <c r="NS22" s="19">
        <v>5.074205E-3</v>
      </c>
      <c r="NT22" s="19">
        <v>5.0465789999999998E-3</v>
      </c>
      <c r="NU22" s="19">
        <v>5.0193479999999999E-3</v>
      </c>
      <c r="NV22" s="19">
        <v>4.9925259999999997E-3</v>
      </c>
      <c r="NW22" s="19">
        <v>4.9661250000000001E-3</v>
      </c>
      <c r="NX22" s="19">
        <v>4.9401549999999999E-3</v>
      </c>
      <c r="NY22" s="19">
        <v>4.9146260000000001E-3</v>
      </c>
      <c r="NZ22" s="19">
        <v>4.8895459999999998E-3</v>
      </c>
      <c r="OA22" s="19">
        <v>4.8649230000000002E-3</v>
      </c>
      <c r="OB22" s="19">
        <v>4.8407600000000004E-3</v>
      </c>
      <c r="OC22" s="19">
        <v>4.8170569999999996E-3</v>
      </c>
      <c r="OD22" s="19">
        <v>4.7938160000000002E-3</v>
      </c>
      <c r="OE22" s="19">
        <v>4.7710299999999999E-3</v>
      </c>
      <c r="OF22" s="19">
        <v>4.7486940000000004E-3</v>
      </c>
      <c r="OG22" s="19">
        <v>4.7267990000000003E-3</v>
      </c>
      <c r="OH22" s="19">
        <v>4.7053360000000001E-3</v>
      </c>
      <c r="OI22" s="19">
        <v>4.6842940000000003E-3</v>
      </c>
      <c r="OJ22" s="19">
        <v>4.6636610000000004E-3</v>
      </c>
      <c r="OK22" s="19">
        <v>4.6434220000000003E-3</v>
      </c>
      <c r="OL22" s="19">
        <v>4.6235599999999996E-3</v>
      </c>
      <c r="OM22" s="19">
        <v>4.6040539999999998E-3</v>
      </c>
      <c r="ON22" s="19">
        <v>4.584884E-3</v>
      </c>
      <c r="OO22" s="19">
        <v>4.5660259999999999E-3</v>
      </c>
      <c r="OP22" s="19">
        <v>4.5474590000000002E-3</v>
      </c>
      <c r="OQ22" s="19">
        <v>3.093747E-3</v>
      </c>
    </row>
    <row r="23" spans="1:407" x14ac:dyDescent="0.25">
      <c r="A23" t="str">
        <f t="shared" si="0"/>
        <v>FixedWing-MEDIUM-5-7-Any</v>
      </c>
      <c r="B23" t="s">
        <v>195</v>
      </c>
      <c r="C23" s="17" t="s">
        <v>42</v>
      </c>
      <c r="D23" s="18">
        <v>5</v>
      </c>
      <c r="E23" s="17">
        <v>7</v>
      </c>
      <c r="F23" s="82" t="s">
        <v>187</v>
      </c>
      <c r="G23" s="15">
        <v>0.193107</v>
      </c>
      <c r="H23" s="15">
        <v>0.16897760000000001</v>
      </c>
      <c r="I23" s="15">
        <v>0.15171560000000001</v>
      </c>
      <c r="J23" s="15">
        <v>0.14223730000000001</v>
      </c>
      <c r="K23" s="15">
        <v>0.13905680000000001</v>
      </c>
      <c r="L23" s="15">
        <v>0.12686500000000001</v>
      </c>
      <c r="M23" s="15">
        <v>0.1151261</v>
      </c>
      <c r="N23" s="15">
        <v>0.1115794</v>
      </c>
      <c r="O23" s="15">
        <v>0.10503079999999999</v>
      </c>
      <c r="P23" s="15">
        <v>9.6422400000000005E-2</v>
      </c>
      <c r="Q23" s="15">
        <v>8.9321800000000007E-2</v>
      </c>
      <c r="R23" s="19">
        <v>8.5853760000000001E-2</v>
      </c>
      <c r="S23" s="19">
        <v>8.3671490000000001E-2</v>
      </c>
      <c r="T23" s="15">
        <v>8.0609100000000003E-2</v>
      </c>
      <c r="U23" s="15">
        <v>7.5705099999999997E-2</v>
      </c>
      <c r="V23" s="19">
        <v>7.1091310000000005E-2</v>
      </c>
      <c r="W23" s="19">
        <v>6.7599480000000003E-2</v>
      </c>
      <c r="X23" s="19">
        <v>6.6053520000000004E-2</v>
      </c>
      <c r="Y23" s="19">
        <v>6.4668429999999999E-2</v>
      </c>
      <c r="Z23" s="19">
        <v>6.2146569999999998E-2</v>
      </c>
      <c r="AA23" s="19">
        <v>5.9981949999999999E-2</v>
      </c>
      <c r="AB23" s="19">
        <v>5.8557089999999999E-2</v>
      </c>
      <c r="AC23" s="19">
        <v>5.7461070000000003E-2</v>
      </c>
      <c r="AD23" s="15">
        <v>5.6314099999999999E-2</v>
      </c>
      <c r="AE23" s="19">
        <v>5.4753080000000003E-2</v>
      </c>
      <c r="AF23" s="19">
        <v>5.2809439999999999E-2</v>
      </c>
      <c r="AG23" s="19">
        <v>5.0798570000000001E-2</v>
      </c>
      <c r="AH23" s="19">
        <v>4.9285839999999997E-2</v>
      </c>
      <c r="AI23" s="19">
        <v>4.8606759999999999E-2</v>
      </c>
      <c r="AJ23" s="19">
        <v>4.8013550000000002E-2</v>
      </c>
      <c r="AK23" s="15">
        <v>4.7277199999999998E-2</v>
      </c>
      <c r="AL23" s="19">
        <v>4.6479619999999999E-2</v>
      </c>
      <c r="AM23" s="19">
        <v>4.5627010000000003E-2</v>
      </c>
      <c r="AN23" s="19">
        <v>4.4829470000000003E-2</v>
      </c>
      <c r="AO23" s="15">
        <v>4.4105600000000002E-2</v>
      </c>
      <c r="AP23" s="15">
        <v>4.3317599999999998E-2</v>
      </c>
      <c r="AQ23" s="19">
        <v>4.2480480000000001E-2</v>
      </c>
      <c r="AR23" s="19">
        <v>4.1760449999999998E-2</v>
      </c>
      <c r="AS23" s="19">
        <v>4.115419E-2</v>
      </c>
      <c r="AT23" s="19">
        <v>4.0498520000000003E-2</v>
      </c>
      <c r="AU23" s="19">
        <v>3.9775919999999999E-2</v>
      </c>
      <c r="AV23" s="19">
        <v>3.9077090000000002E-2</v>
      </c>
      <c r="AW23" s="19">
        <v>3.845109E-2</v>
      </c>
      <c r="AX23" s="19">
        <v>3.7895690000000003E-2</v>
      </c>
      <c r="AY23" s="19">
        <v>3.7333579999999998E-2</v>
      </c>
      <c r="AZ23" s="19">
        <v>3.6782219999999997E-2</v>
      </c>
      <c r="BA23" s="19">
        <v>3.6237249999999999E-2</v>
      </c>
      <c r="BB23" s="19">
        <v>3.5702520000000001E-2</v>
      </c>
      <c r="BC23" s="19">
        <v>3.5182449999999997E-2</v>
      </c>
      <c r="BD23" s="19">
        <v>3.4682560000000001E-2</v>
      </c>
      <c r="BE23" s="19">
        <v>3.4203610000000002E-2</v>
      </c>
      <c r="BF23" s="19">
        <v>3.3742130000000002E-2</v>
      </c>
      <c r="BG23" s="19">
        <v>3.3297779999999999E-2</v>
      </c>
      <c r="BH23" s="19">
        <v>3.2870780000000002E-2</v>
      </c>
      <c r="BI23" s="19">
        <v>3.2453940000000001E-2</v>
      </c>
      <c r="BJ23" s="19">
        <v>3.2038850000000001E-2</v>
      </c>
      <c r="BK23" s="19">
        <v>3.162852E-2</v>
      </c>
      <c r="BL23" s="15">
        <v>3.12324E-2</v>
      </c>
      <c r="BM23" s="19">
        <v>3.0856660000000001E-2</v>
      </c>
      <c r="BN23" s="19">
        <v>3.0502970000000001E-2</v>
      </c>
      <c r="BO23" s="19">
        <v>3.016808E-2</v>
      </c>
      <c r="BP23" s="19">
        <v>2.9846279999999999E-2</v>
      </c>
      <c r="BQ23" s="19">
        <v>2.9534359999999999E-2</v>
      </c>
      <c r="BR23" s="19">
        <v>2.9231859999999998E-2</v>
      </c>
      <c r="BS23" s="19">
        <v>2.893782E-2</v>
      </c>
      <c r="BT23" s="19">
        <v>2.865009E-2</v>
      </c>
      <c r="BU23" s="19">
        <v>2.8367570000000002E-2</v>
      </c>
      <c r="BV23" s="19">
        <v>2.8090960000000002E-2</v>
      </c>
      <c r="BW23" s="19">
        <v>2.7821240000000001E-2</v>
      </c>
      <c r="BX23" s="19">
        <v>2.7558920000000001E-2</v>
      </c>
      <c r="BY23" s="19">
        <v>2.730426E-2</v>
      </c>
      <c r="BZ23" s="19">
        <v>2.7056420000000001E-2</v>
      </c>
      <c r="CA23" s="19">
        <v>2.6812989999999998E-2</v>
      </c>
      <c r="CB23" s="19">
        <v>2.6571250000000001E-2</v>
      </c>
      <c r="CC23" s="19">
        <v>2.6329789999999999E-2</v>
      </c>
      <c r="CD23" s="19">
        <v>2.608941E-2</v>
      </c>
      <c r="CE23" s="15">
        <v>2.58525E-2</v>
      </c>
      <c r="CF23" s="19">
        <v>2.562176E-2</v>
      </c>
      <c r="CG23" s="15">
        <v>2.53992E-2</v>
      </c>
      <c r="CH23" s="19">
        <v>2.5185369999999999E-2</v>
      </c>
      <c r="CI23" s="15">
        <v>2.4979000000000001E-2</v>
      </c>
      <c r="CJ23" s="19">
        <v>2.4777150000000001E-2</v>
      </c>
      <c r="CK23" s="19">
        <v>2.457614E-2</v>
      </c>
      <c r="CL23" s="19">
        <v>2.4373229999999999E-2</v>
      </c>
      <c r="CM23" s="19">
        <v>2.4167750000000002E-2</v>
      </c>
      <c r="CN23" s="19">
        <v>2.3961079999999999E-2</v>
      </c>
      <c r="CO23" s="19">
        <v>2.3755419999999999E-2</v>
      </c>
      <c r="CP23" s="19">
        <v>2.355254E-2</v>
      </c>
      <c r="CQ23" s="19">
        <v>2.3353160000000001E-2</v>
      </c>
      <c r="CR23" s="19">
        <v>2.3156840000000001E-2</v>
      </c>
      <c r="CS23" s="19">
        <v>2.296217E-2</v>
      </c>
      <c r="CT23" s="19">
        <v>2.276721E-2</v>
      </c>
      <c r="CU23" s="19">
        <v>2.2570070000000001E-2</v>
      </c>
      <c r="CV23" s="19">
        <v>2.236983E-2</v>
      </c>
      <c r="CW23" s="19">
        <v>2.2167139999999998E-2</v>
      </c>
      <c r="CX23" s="19">
        <v>2.1964060000000001E-2</v>
      </c>
      <c r="CY23" s="19">
        <v>2.1763190000000002E-2</v>
      </c>
      <c r="CZ23" s="19">
        <v>2.1566579999999998E-2</v>
      </c>
      <c r="DA23" s="19">
        <v>2.137522E-2</v>
      </c>
      <c r="DB23" s="19">
        <v>2.1189110000000001E-2</v>
      </c>
      <c r="DC23" s="15">
        <v>2.1007600000000001E-2</v>
      </c>
      <c r="DD23" s="19">
        <v>2.0829710000000001E-2</v>
      </c>
      <c r="DE23" s="19">
        <v>2.0654450000000001E-2</v>
      </c>
      <c r="DF23" s="19">
        <v>2.0481059999999999E-2</v>
      </c>
      <c r="DG23" s="19">
        <v>2.030918E-2</v>
      </c>
      <c r="DH23" s="19">
        <v>2.0138949999999999E-2</v>
      </c>
      <c r="DI23" s="19">
        <v>1.9970729999999999E-2</v>
      </c>
      <c r="DJ23" s="19">
        <v>1.9804749999999999E-2</v>
      </c>
      <c r="DK23" s="19">
        <v>1.9640879999999999E-2</v>
      </c>
      <c r="DL23" s="19">
        <v>1.9478559999999999E-2</v>
      </c>
      <c r="DM23" s="19">
        <v>1.931706E-2</v>
      </c>
      <c r="DN23" s="19">
        <v>1.9155740000000001E-2</v>
      </c>
      <c r="DO23" s="19">
        <v>1.8994270000000001E-2</v>
      </c>
      <c r="DP23" s="19">
        <v>1.8832749999999999E-2</v>
      </c>
      <c r="DQ23" s="19">
        <v>1.8671770000000001E-2</v>
      </c>
      <c r="DR23" s="19">
        <v>1.8512310000000001E-2</v>
      </c>
      <c r="DS23" s="19">
        <v>1.8355409999999999E-2</v>
      </c>
      <c r="DT23" s="19">
        <v>1.820188E-2</v>
      </c>
      <c r="DU23" s="19">
        <v>1.805201E-2</v>
      </c>
      <c r="DV23" s="19">
        <v>1.7905629999999999E-2</v>
      </c>
      <c r="DW23" s="19">
        <v>1.7762190000000001E-2</v>
      </c>
      <c r="DX23" s="19">
        <v>1.7621029999999999E-2</v>
      </c>
      <c r="DY23" s="19">
        <v>1.7481460000000001E-2</v>
      </c>
      <c r="DZ23" s="19">
        <v>1.7342929999999999E-2</v>
      </c>
      <c r="EA23" s="19">
        <v>1.7205080000000001E-2</v>
      </c>
      <c r="EB23" s="19">
        <v>1.7067769999999999E-2</v>
      </c>
      <c r="EC23" s="19">
        <v>1.6931040000000001E-2</v>
      </c>
      <c r="ED23" s="15">
        <v>1.6795000000000001E-2</v>
      </c>
      <c r="EE23" s="19">
        <v>1.6659719999999999E-2</v>
      </c>
      <c r="EF23" s="19">
        <v>1.6525169999999999E-2</v>
      </c>
      <c r="EG23" s="19">
        <v>1.6391220000000001E-2</v>
      </c>
      <c r="EH23" s="19">
        <v>1.6257750000000001E-2</v>
      </c>
      <c r="EI23" s="19">
        <v>1.6124630000000001E-2</v>
      </c>
      <c r="EJ23" s="19">
        <v>1.5991780000000001E-2</v>
      </c>
      <c r="EK23" s="19">
        <v>1.5859140000000001E-2</v>
      </c>
      <c r="EL23" s="19">
        <v>1.5726670000000002E-2</v>
      </c>
      <c r="EM23" s="19">
        <v>1.559434E-2</v>
      </c>
      <c r="EN23" s="19">
        <v>1.5462139999999999E-2</v>
      </c>
      <c r="EO23" s="19">
        <v>1.5330170000000001E-2</v>
      </c>
      <c r="EP23" s="19">
        <v>1.519855E-2</v>
      </c>
      <c r="EQ23" s="19">
        <v>1.5067489999999999E-2</v>
      </c>
      <c r="ER23" s="19">
        <v>1.4937280000000001E-2</v>
      </c>
      <c r="ES23" s="19">
        <v>1.480825E-2</v>
      </c>
      <c r="ET23" s="19">
        <v>1.4680739999999999E-2</v>
      </c>
      <c r="EU23" s="15">
        <v>1.4555E-2</v>
      </c>
      <c r="EV23" s="19">
        <v>1.443115E-2</v>
      </c>
      <c r="EW23" s="19">
        <v>1.430913E-2</v>
      </c>
      <c r="EX23" s="15">
        <v>1.41887E-2</v>
      </c>
      <c r="EY23" s="19">
        <v>1.406949E-2</v>
      </c>
      <c r="EZ23" s="19">
        <v>1.3951130000000001E-2</v>
      </c>
      <c r="FA23" s="19">
        <v>1.383328E-2</v>
      </c>
      <c r="FB23" s="19">
        <v>1.371577E-2</v>
      </c>
      <c r="FC23" s="19">
        <v>1.3598580000000001E-2</v>
      </c>
      <c r="FD23" s="19">
        <v>1.348186E-2</v>
      </c>
      <c r="FE23" s="19">
        <v>1.336584E-2</v>
      </c>
      <c r="FF23" s="19">
        <v>1.325085E-2</v>
      </c>
      <c r="FG23" s="19">
        <v>1.313712E-2</v>
      </c>
      <c r="FH23" s="19">
        <v>1.302479E-2</v>
      </c>
      <c r="FI23" s="19">
        <v>1.291375E-2</v>
      </c>
      <c r="FJ23" s="19">
        <v>1.2803770000000001E-2</v>
      </c>
      <c r="FK23" s="19">
        <v>1.2694489999999999E-2</v>
      </c>
      <c r="FL23" s="15">
        <v>1.2585600000000001E-2</v>
      </c>
      <c r="FM23" s="19">
        <v>1.2476889999999999E-2</v>
      </c>
      <c r="FN23" s="19">
        <v>1.236838E-2</v>
      </c>
      <c r="FO23" s="19">
        <v>1.226024E-2</v>
      </c>
      <c r="FP23" s="19">
        <v>1.215281E-2</v>
      </c>
      <c r="FQ23" s="19">
        <v>1.204648E-2</v>
      </c>
      <c r="FR23" s="19">
        <v>1.194157E-2</v>
      </c>
      <c r="FS23" s="19">
        <v>1.183827E-2</v>
      </c>
      <c r="FT23" s="15">
        <v>1.17366E-2</v>
      </c>
      <c r="FU23" s="19">
        <v>1.163637E-2</v>
      </c>
      <c r="FV23" s="19">
        <v>1.1537270000000001E-2</v>
      </c>
      <c r="FW23" s="19">
        <v>1.143894E-2</v>
      </c>
      <c r="FX23" s="19">
        <v>1.134106E-2</v>
      </c>
      <c r="FY23" s="19">
        <v>1.124345E-2</v>
      </c>
      <c r="FZ23" s="19">
        <v>1.1146090000000001E-2</v>
      </c>
      <c r="GA23" s="19">
        <v>1.1049089999999999E-2</v>
      </c>
      <c r="GB23" s="19">
        <v>1.095262E-2</v>
      </c>
      <c r="GC23" s="19">
        <v>1.085682E-2</v>
      </c>
      <c r="GD23" s="19">
        <v>1.076178E-2</v>
      </c>
      <c r="GE23" s="19">
        <v>1.066747E-2</v>
      </c>
      <c r="GF23" s="19">
        <v>1.0573849999999999E-2</v>
      </c>
      <c r="GG23" s="19">
        <v>1.048084E-2</v>
      </c>
      <c r="GH23" s="19">
        <v>1.038846E-2</v>
      </c>
      <c r="GI23" s="19">
        <v>1.029678E-2</v>
      </c>
      <c r="GJ23" s="19">
        <v>1.020594E-2</v>
      </c>
      <c r="GK23" s="15">
        <v>1.0116099999999999E-2</v>
      </c>
      <c r="GL23" s="19">
        <v>1.0027380000000001E-2</v>
      </c>
      <c r="GM23" s="19">
        <v>9.9398569999999999E-3</v>
      </c>
      <c r="GN23" s="19">
        <v>9.8535329999999994E-3</v>
      </c>
      <c r="GO23" s="19">
        <v>9.7684050000000008E-3</v>
      </c>
      <c r="GP23" s="19">
        <v>9.6844789999999993E-3</v>
      </c>
      <c r="GQ23" s="19">
        <v>9.6017910000000001E-3</v>
      </c>
      <c r="GR23" s="19">
        <v>9.5204309999999993E-3</v>
      </c>
      <c r="GS23" s="19">
        <v>9.440492E-3</v>
      </c>
      <c r="GT23" s="19">
        <v>9.3620479999999996E-3</v>
      </c>
      <c r="GU23" s="19">
        <v>9.2851040000000006E-3</v>
      </c>
      <c r="GV23" s="19">
        <v>9.2095760000000006E-3</v>
      </c>
      <c r="GW23" s="19">
        <v>9.1352959999999993E-3</v>
      </c>
      <c r="GX23" s="19">
        <v>9.0620509999999998E-3</v>
      </c>
      <c r="GY23" s="19">
        <v>8.9896319999999991E-3</v>
      </c>
      <c r="GZ23" s="19">
        <v>8.9178829999999997E-3</v>
      </c>
      <c r="HA23" s="19">
        <v>8.8467210000000001E-3</v>
      </c>
      <c r="HB23" s="19">
        <v>8.7761530000000001E-3</v>
      </c>
      <c r="HC23" s="19">
        <v>8.7062389999999993E-3</v>
      </c>
      <c r="HD23" s="19">
        <v>8.6370630000000004E-3</v>
      </c>
      <c r="HE23" s="19">
        <v>8.5686809999999999E-3</v>
      </c>
      <c r="HF23" s="19">
        <v>8.5010859999999997E-3</v>
      </c>
      <c r="HG23" s="19">
        <v>8.4342050000000002E-3</v>
      </c>
      <c r="HH23" s="19">
        <v>8.3679119999999999E-3</v>
      </c>
      <c r="HI23" s="19">
        <v>8.3020690000000005E-3</v>
      </c>
      <c r="HJ23" s="19">
        <v>8.2365709999999998E-3</v>
      </c>
      <c r="HK23" s="19">
        <v>8.171368E-3</v>
      </c>
      <c r="HL23" s="19">
        <v>8.1064829999999994E-3</v>
      </c>
      <c r="HM23" s="19">
        <v>8.0419840000000003E-3</v>
      </c>
      <c r="HN23" s="19">
        <v>7.9779719999999998E-3</v>
      </c>
      <c r="HO23" s="19">
        <v>7.9145250000000004E-3</v>
      </c>
      <c r="HP23" s="19">
        <v>7.8516929999999999E-3</v>
      </c>
      <c r="HQ23" s="19">
        <v>7.7894720000000004E-3</v>
      </c>
      <c r="HR23" s="19">
        <v>7.7278190000000004E-3</v>
      </c>
      <c r="HS23" s="19">
        <v>7.6666709999999999E-3</v>
      </c>
      <c r="HT23" s="19">
        <v>7.605962E-3</v>
      </c>
      <c r="HU23" s="19">
        <v>7.5456339999999998E-3</v>
      </c>
      <c r="HV23" s="19">
        <v>7.4856560000000003E-3</v>
      </c>
      <c r="HW23" s="19">
        <v>7.4260059999999998E-3</v>
      </c>
      <c r="HX23" s="19">
        <v>7.3666809999999999E-3</v>
      </c>
      <c r="HY23" s="19">
        <v>7.3076729999999998E-3</v>
      </c>
      <c r="HZ23" s="19">
        <v>7.2489679999999997E-3</v>
      </c>
      <c r="IA23" s="19">
        <v>7.1905399999999996E-3</v>
      </c>
      <c r="IB23" s="19">
        <v>7.1323560000000003E-3</v>
      </c>
      <c r="IC23" s="19">
        <v>7.0743760000000003E-3</v>
      </c>
      <c r="ID23" s="19">
        <v>7.0165690000000003E-3</v>
      </c>
      <c r="IE23" s="19">
        <v>6.9589070000000003E-3</v>
      </c>
      <c r="IF23" s="19">
        <v>6.9013829999999996E-3</v>
      </c>
      <c r="IG23" s="19">
        <v>6.8439989999999999E-3</v>
      </c>
      <c r="IH23" s="19">
        <v>6.7867789999999997E-3</v>
      </c>
      <c r="II23" s="19">
        <v>6.7297470000000003E-3</v>
      </c>
      <c r="IJ23" s="19">
        <v>6.6729390000000001E-3</v>
      </c>
      <c r="IK23" s="19">
        <v>6.6163869999999996E-3</v>
      </c>
      <c r="IL23" s="19">
        <v>6.5601189999999997E-3</v>
      </c>
      <c r="IM23" s="19">
        <v>6.5041639999999998E-3</v>
      </c>
      <c r="IN23" s="19">
        <v>6.4485499999999999E-3</v>
      </c>
      <c r="IO23" s="19">
        <v>6.3933059999999996E-3</v>
      </c>
      <c r="IP23" s="19">
        <v>6.3384699999999997E-3</v>
      </c>
      <c r="IQ23" s="19">
        <v>6.2840750000000001E-3</v>
      </c>
      <c r="IR23" s="19">
        <v>6.2301630000000004E-3</v>
      </c>
      <c r="IS23" s="19">
        <v>6.1767710000000002E-3</v>
      </c>
      <c r="IT23" s="19">
        <v>6.1239299999999997E-3</v>
      </c>
      <c r="IU23" s="19">
        <v>6.0716609999999999E-3</v>
      </c>
      <c r="IV23" s="19">
        <v>6.0199729999999996E-3</v>
      </c>
      <c r="IW23" s="19">
        <v>5.9688629999999996E-3</v>
      </c>
      <c r="IX23" s="19">
        <v>5.9183179999999997E-3</v>
      </c>
      <c r="IY23" s="19">
        <v>5.8683149999999998E-3</v>
      </c>
      <c r="IZ23" s="19">
        <v>5.818831E-3</v>
      </c>
      <c r="JA23" s="19">
        <v>5.7698369999999999E-3</v>
      </c>
      <c r="JB23" s="19">
        <v>5.7213120000000001E-3</v>
      </c>
      <c r="JC23" s="19">
        <v>5.6732350000000004E-3</v>
      </c>
      <c r="JD23" s="19">
        <v>5.6255919999999996E-3</v>
      </c>
      <c r="JE23" s="19">
        <v>5.5783719999999998E-3</v>
      </c>
      <c r="JF23" s="19">
        <v>5.5315690000000001E-3</v>
      </c>
      <c r="JG23" s="19">
        <v>5.4851789999999997E-3</v>
      </c>
      <c r="JH23" s="19">
        <v>5.4392019999999998E-3</v>
      </c>
      <c r="JI23" s="19">
        <v>5.3936390000000004E-3</v>
      </c>
      <c r="JJ23" s="19">
        <v>5.3485019999999998E-3</v>
      </c>
      <c r="JK23" s="19">
        <v>5.3038010000000003E-3</v>
      </c>
      <c r="JL23" s="19">
        <v>5.259555E-3</v>
      </c>
      <c r="JM23" s="19">
        <v>5.2157840000000002E-3</v>
      </c>
      <c r="JN23" s="19">
        <v>5.1725069999999998E-3</v>
      </c>
      <c r="JO23" s="19">
        <v>5.1297399999999998E-3</v>
      </c>
      <c r="JP23" s="19">
        <v>5.0874939999999997E-3</v>
      </c>
      <c r="JQ23" s="19">
        <v>5.0457719999999996E-3</v>
      </c>
      <c r="JR23" s="19">
        <v>5.0045760000000002E-3</v>
      </c>
      <c r="JS23" s="19">
        <v>4.9639009999999997E-3</v>
      </c>
      <c r="JT23" s="19">
        <v>4.923747E-3</v>
      </c>
      <c r="JU23" s="19">
        <v>4.884111E-3</v>
      </c>
      <c r="JV23" s="19">
        <v>4.8449950000000004E-3</v>
      </c>
      <c r="JW23" s="19">
        <v>4.8064010000000001E-3</v>
      </c>
      <c r="JX23" s="19">
        <v>4.7683359999999998E-3</v>
      </c>
      <c r="JY23" s="19">
        <v>4.7308020000000001E-3</v>
      </c>
      <c r="JZ23" s="19">
        <v>4.6937960000000001E-3</v>
      </c>
      <c r="KA23" s="19">
        <v>4.6573150000000004E-3</v>
      </c>
      <c r="KB23" s="19">
        <v>4.6213419999999996E-3</v>
      </c>
      <c r="KC23" s="19">
        <v>4.5858610000000001E-3</v>
      </c>
      <c r="KD23" s="19">
        <v>4.5508550000000004E-3</v>
      </c>
      <c r="KE23" s="19">
        <v>4.5163039999999996E-3</v>
      </c>
      <c r="KF23" s="19">
        <v>4.4821959999999999E-3</v>
      </c>
      <c r="KG23" s="19">
        <v>4.4485150000000001E-3</v>
      </c>
      <c r="KH23" s="19">
        <v>4.4152530000000001E-3</v>
      </c>
      <c r="KI23" s="19">
        <v>4.3823960000000002E-3</v>
      </c>
      <c r="KJ23" s="19">
        <v>4.3499309999999996E-3</v>
      </c>
      <c r="KK23" s="19">
        <v>4.3178399999999999E-3</v>
      </c>
      <c r="KL23" s="19">
        <v>4.2861030000000003E-3</v>
      </c>
      <c r="KM23" s="19">
        <v>4.2546989999999998E-3</v>
      </c>
      <c r="KN23" s="19">
        <v>4.2236139999999997E-3</v>
      </c>
      <c r="KO23" s="19">
        <v>4.1928379999999999E-3</v>
      </c>
      <c r="KP23" s="19">
        <v>4.1623750000000003E-3</v>
      </c>
      <c r="KQ23" s="19">
        <v>4.1322340000000003E-3</v>
      </c>
      <c r="KR23" s="19">
        <v>4.1024340000000003E-3</v>
      </c>
      <c r="KS23" s="19">
        <v>4.0729980000000004E-3</v>
      </c>
      <c r="KT23" s="19">
        <v>4.043947E-3</v>
      </c>
      <c r="KU23" s="19">
        <v>4.0153020000000001E-3</v>
      </c>
      <c r="KV23" s="19">
        <v>3.9870799999999996E-3</v>
      </c>
      <c r="KW23" s="19">
        <v>3.959293E-3</v>
      </c>
      <c r="KX23" s="19">
        <v>3.9319489999999997E-3</v>
      </c>
      <c r="KY23" s="19">
        <v>3.9050550000000002E-3</v>
      </c>
      <c r="KZ23" s="19">
        <v>3.8786160000000001E-3</v>
      </c>
      <c r="LA23" s="19">
        <v>3.8526340000000002E-3</v>
      </c>
      <c r="LB23" s="19">
        <v>3.8271109999999998E-3</v>
      </c>
      <c r="LC23" s="19">
        <v>3.8020419999999998E-3</v>
      </c>
      <c r="LD23" s="19">
        <v>3.7774150000000001E-3</v>
      </c>
      <c r="LE23" s="19">
        <v>3.753213E-3</v>
      </c>
      <c r="LF23" s="19">
        <v>3.7294099999999998E-3</v>
      </c>
      <c r="LG23" s="19">
        <v>3.705982E-3</v>
      </c>
      <c r="LH23" s="19">
        <v>3.6828989999999999E-3</v>
      </c>
      <c r="LI23" s="19">
        <v>3.660136E-3</v>
      </c>
      <c r="LJ23" s="19">
        <v>3.637674E-3</v>
      </c>
      <c r="LK23" s="19">
        <v>3.615498E-3</v>
      </c>
      <c r="LL23" s="19">
        <v>3.5936050000000001E-3</v>
      </c>
      <c r="LM23" s="19">
        <v>3.5719929999999999E-3</v>
      </c>
      <c r="LN23" s="19">
        <v>3.5506689999999998E-3</v>
      </c>
      <c r="LO23" s="19">
        <v>3.529641E-3</v>
      </c>
      <c r="LP23" s="19">
        <v>3.5089180000000002E-3</v>
      </c>
      <c r="LQ23" s="19">
        <v>3.4885110000000001E-3</v>
      </c>
      <c r="LR23" s="19">
        <v>3.4684289999999999E-3</v>
      </c>
      <c r="LS23" s="19">
        <v>3.44868E-3</v>
      </c>
      <c r="LT23" s="19">
        <v>3.4292680000000001E-3</v>
      </c>
      <c r="LU23" s="19">
        <v>3.4101940000000001E-3</v>
      </c>
      <c r="LV23" s="19">
        <v>3.391453E-3</v>
      </c>
      <c r="LW23" s="19">
        <v>3.3730359999999998E-3</v>
      </c>
      <c r="LX23" s="19">
        <v>3.3549280000000001E-3</v>
      </c>
      <c r="LY23" s="19">
        <v>3.3371059999999998E-3</v>
      </c>
      <c r="LZ23" s="19">
        <v>3.319546E-3</v>
      </c>
      <c r="MA23" s="19">
        <v>3.302218E-3</v>
      </c>
      <c r="MB23" s="19">
        <v>3.2850919999999999E-3</v>
      </c>
      <c r="MC23" s="19">
        <v>3.2681329999999999E-3</v>
      </c>
      <c r="MD23" s="19">
        <v>3.2513070000000002E-3</v>
      </c>
      <c r="ME23" s="19">
        <v>3.2345820000000002E-3</v>
      </c>
      <c r="MF23" s="19">
        <v>3.2179230000000001E-3</v>
      </c>
      <c r="MG23" s="19">
        <v>3.2013020000000001E-3</v>
      </c>
      <c r="MH23" s="19">
        <v>3.18469E-3</v>
      </c>
      <c r="MI23" s="19">
        <v>3.1680609999999998E-3</v>
      </c>
      <c r="MJ23" s="19">
        <v>3.1513959999999999E-3</v>
      </c>
      <c r="MK23" s="19">
        <v>3.1346799999999999E-3</v>
      </c>
      <c r="ML23" s="19">
        <v>3.1179020000000001E-3</v>
      </c>
      <c r="MM23" s="19">
        <v>3.1010539999999998E-3</v>
      </c>
      <c r="MN23" s="19">
        <v>3.08413E-3</v>
      </c>
      <c r="MO23" s="19">
        <v>3.0671230000000002E-3</v>
      </c>
      <c r="MP23" s="19">
        <v>3.0500269999999999E-3</v>
      </c>
      <c r="MQ23" s="19">
        <v>3.0328289999999999E-3</v>
      </c>
      <c r="MR23" s="19">
        <v>3.0155170000000001E-3</v>
      </c>
      <c r="MS23" s="19">
        <v>2.9980739999999999E-3</v>
      </c>
      <c r="MT23" s="19">
        <v>2.9804829999999999E-3</v>
      </c>
      <c r="MU23" s="19">
        <v>2.9627260000000002E-3</v>
      </c>
      <c r="MV23" s="19">
        <v>2.9447890000000002E-3</v>
      </c>
      <c r="MW23" s="19">
        <v>2.9266560000000001E-3</v>
      </c>
      <c r="MX23" s="19">
        <v>2.9083170000000001E-3</v>
      </c>
      <c r="MY23" s="19">
        <v>2.889764E-3</v>
      </c>
      <c r="MZ23" s="19">
        <v>2.8709920000000002E-3</v>
      </c>
      <c r="NA23" s="19">
        <v>2.8519980000000001E-3</v>
      </c>
      <c r="NB23" s="19">
        <v>2.832785E-3</v>
      </c>
      <c r="NC23" s="19">
        <v>2.8133559999999999E-3</v>
      </c>
      <c r="ND23" s="19">
        <v>2.79372E-3</v>
      </c>
      <c r="NE23" s="19">
        <v>2.773888E-3</v>
      </c>
      <c r="NF23" s="19">
        <v>2.753878E-3</v>
      </c>
      <c r="NG23" s="19">
        <v>2.733709E-3</v>
      </c>
      <c r="NH23" s="19">
        <v>2.713404E-3</v>
      </c>
      <c r="NI23" s="19">
        <v>2.692987E-3</v>
      </c>
      <c r="NJ23" s="19">
        <v>2.6724829999999998E-3</v>
      </c>
      <c r="NK23" s="19">
        <v>2.6519180000000001E-3</v>
      </c>
      <c r="NL23" s="19">
        <v>2.631314E-3</v>
      </c>
      <c r="NM23" s="19">
        <v>2.610692E-3</v>
      </c>
      <c r="NN23" s="19">
        <v>2.5900699999999999E-3</v>
      </c>
      <c r="NO23" s="19">
        <v>2.5694580000000002E-3</v>
      </c>
      <c r="NP23" s="19">
        <v>2.5488680000000001E-3</v>
      </c>
      <c r="NQ23" s="19">
        <v>2.528303E-3</v>
      </c>
      <c r="NR23" s="19">
        <v>2.507764E-3</v>
      </c>
      <c r="NS23" s="19">
        <v>2.487249E-3</v>
      </c>
      <c r="NT23" s="19">
        <v>2.4667529999999999E-3</v>
      </c>
      <c r="NU23" s="19">
        <v>2.4462730000000001E-3</v>
      </c>
      <c r="NV23" s="19">
        <v>2.4258040000000002E-3</v>
      </c>
      <c r="NW23" s="19">
        <v>2.4053439999999998E-3</v>
      </c>
      <c r="NX23" s="19">
        <v>2.3848939999999998E-3</v>
      </c>
      <c r="NY23" s="19">
        <v>2.3644569999999999E-3</v>
      </c>
      <c r="NZ23" s="19">
        <v>2.3440409999999998E-3</v>
      </c>
      <c r="OA23" s="19">
        <v>2.3236540000000001E-3</v>
      </c>
      <c r="OB23" s="19">
        <v>2.303308E-3</v>
      </c>
      <c r="OC23" s="19">
        <v>2.283017E-3</v>
      </c>
      <c r="OD23" s="19">
        <v>2.2627950000000002E-3</v>
      </c>
      <c r="OE23" s="19">
        <v>2.242656E-3</v>
      </c>
      <c r="OF23" s="19">
        <v>2.2226160000000002E-3</v>
      </c>
      <c r="OG23" s="19">
        <v>2.2026889999999999E-3</v>
      </c>
      <c r="OH23" s="19">
        <v>2.1828870000000001E-3</v>
      </c>
      <c r="OI23" s="19">
        <v>2.1632230000000001E-3</v>
      </c>
      <c r="OJ23" s="19">
        <v>2.1437069999999999E-3</v>
      </c>
      <c r="OK23" s="19">
        <v>2.1243479999999999E-3</v>
      </c>
      <c r="OL23" s="19">
        <v>2.1051540000000001E-3</v>
      </c>
      <c r="OM23" s="19">
        <v>2.086128E-3</v>
      </c>
      <c r="ON23" s="19">
        <v>2.0672759999999998E-3</v>
      </c>
      <c r="OO23" s="15">
        <v>2.0485999999999998E-3</v>
      </c>
      <c r="OP23" s="19">
        <v>2.0301030000000001E-3</v>
      </c>
      <c r="OQ23" s="19">
        <v>1.5425860000000001E-3</v>
      </c>
    </row>
    <row r="24" spans="1:407" x14ac:dyDescent="0.25">
      <c r="A24" t="str">
        <f t="shared" si="0"/>
        <v>FixedWing-MEDIUM-6-20-Any</v>
      </c>
      <c r="B24" t="s">
        <v>195</v>
      </c>
      <c r="C24" s="17" t="s">
        <v>42</v>
      </c>
      <c r="D24" s="18">
        <v>6</v>
      </c>
      <c r="E24" s="17">
        <v>20</v>
      </c>
      <c r="F24" s="82" t="s">
        <v>187</v>
      </c>
      <c r="G24" s="15">
        <v>0.87398640000000005</v>
      </c>
      <c r="H24" s="15">
        <v>0.74273469999999997</v>
      </c>
      <c r="I24" s="15">
        <v>0.62941150000000001</v>
      </c>
      <c r="J24" s="15">
        <v>0.5362363</v>
      </c>
      <c r="K24" s="15">
        <v>0.46000089999999999</v>
      </c>
      <c r="L24" s="15">
        <v>0.39864470000000002</v>
      </c>
      <c r="M24" s="15">
        <v>0.350159</v>
      </c>
      <c r="N24" s="15">
        <v>0.3135018</v>
      </c>
      <c r="O24" s="15">
        <v>0.28476050000000003</v>
      </c>
      <c r="P24" s="15">
        <v>0.26026270000000001</v>
      </c>
      <c r="Q24" s="15">
        <v>0.23885680000000001</v>
      </c>
      <c r="R24" s="15">
        <v>0.22064039999999999</v>
      </c>
      <c r="S24" s="15">
        <v>0.20549149999999999</v>
      </c>
      <c r="T24" s="15">
        <v>0.19287899999999999</v>
      </c>
      <c r="U24" s="15">
        <v>0.18212490000000001</v>
      </c>
      <c r="V24" s="15">
        <v>0.17257749999999999</v>
      </c>
      <c r="W24" s="15">
        <v>0.16426859999999999</v>
      </c>
      <c r="X24" s="15">
        <v>0.1575435</v>
      </c>
      <c r="Y24" s="15">
        <v>0.1519818</v>
      </c>
      <c r="Z24" s="15">
        <v>0.14653939999999999</v>
      </c>
      <c r="AA24" s="15">
        <v>0.1404928</v>
      </c>
      <c r="AB24" s="15">
        <v>0.13442680000000001</v>
      </c>
      <c r="AC24" s="15">
        <v>0.1290357</v>
      </c>
      <c r="AD24" s="15">
        <v>0.1243879</v>
      </c>
      <c r="AE24" s="15">
        <v>0.1199606</v>
      </c>
      <c r="AF24" s="15">
        <v>0.1154554</v>
      </c>
      <c r="AG24" s="15">
        <v>0.11114549999999999</v>
      </c>
      <c r="AH24" s="15">
        <v>0.1073733</v>
      </c>
      <c r="AI24" s="15">
        <v>0.1041154</v>
      </c>
      <c r="AJ24" s="15">
        <v>0.10107820000000001</v>
      </c>
      <c r="AK24" s="19">
        <v>9.8077449999999997E-2</v>
      </c>
      <c r="AL24" s="15">
        <v>9.4996499999999998E-2</v>
      </c>
      <c r="AM24" s="19">
        <v>9.1749369999999997E-2</v>
      </c>
      <c r="AN24" s="19">
        <v>8.8386359999999997E-2</v>
      </c>
      <c r="AO24" s="19">
        <v>8.5095290000000004E-2</v>
      </c>
      <c r="AP24" s="19">
        <v>8.1983070000000005E-2</v>
      </c>
      <c r="AQ24" s="19">
        <v>7.9122219999999993E-2</v>
      </c>
      <c r="AR24" s="19">
        <v>7.6610689999999995E-2</v>
      </c>
      <c r="AS24" s="19">
        <v>7.4502739999999998E-2</v>
      </c>
      <c r="AT24" s="19">
        <v>7.2692329999999999E-2</v>
      </c>
      <c r="AU24" s="19">
        <v>7.0976490000000003E-2</v>
      </c>
      <c r="AV24" s="19">
        <v>6.9200510000000007E-2</v>
      </c>
      <c r="AW24" s="19">
        <v>6.7293720000000001E-2</v>
      </c>
      <c r="AX24" s="15">
        <v>6.5288799999999994E-2</v>
      </c>
      <c r="AY24" s="19">
        <v>6.3334290000000001E-2</v>
      </c>
      <c r="AZ24" s="19">
        <v>6.1526659999999997E-2</v>
      </c>
      <c r="BA24" s="19">
        <v>5.9881780000000003E-2</v>
      </c>
      <c r="BB24" s="15">
        <v>5.8406899999999998E-2</v>
      </c>
      <c r="BC24" s="19">
        <v>5.7075679999999997E-2</v>
      </c>
      <c r="BD24" s="19">
        <v>5.5795730000000002E-2</v>
      </c>
      <c r="BE24" s="19">
        <v>5.450609E-2</v>
      </c>
      <c r="BF24" s="19">
        <v>5.3211170000000002E-2</v>
      </c>
      <c r="BG24" s="19">
        <v>5.1927889999999997E-2</v>
      </c>
      <c r="BH24" s="15">
        <v>5.0645799999999998E-2</v>
      </c>
      <c r="BI24" s="19">
        <v>4.9390160000000002E-2</v>
      </c>
      <c r="BJ24" s="19">
        <v>4.8285759999999997E-2</v>
      </c>
      <c r="BK24" s="19">
        <v>4.7306719999999997E-2</v>
      </c>
      <c r="BL24" s="19">
        <v>4.6424760000000002E-2</v>
      </c>
      <c r="BM24" s="19">
        <v>4.5584350000000003E-2</v>
      </c>
      <c r="BN24" s="19">
        <v>4.4734629999999997E-2</v>
      </c>
      <c r="BO24" s="15">
        <v>4.3873299999999997E-2</v>
      </c>
      <c r="BP24" s="19">
        <v>4.3021629999999998E-2</v>
      </c>
      <c r="BQ24" s="19">
        <v>4.2207389999999997E-2</v>
      </c>
      <c r="BR24" s="19">
        <v>4.1441180000000001E-2</v>
      </c>
      <c r="BS24" s="19">
        <v>4.0723049999999997E-2</v>
      </c>
      <c r="BT24" s="19">
        <v>4.0040529999999998E-2</v>
      </c>
      <c r="BU24" s="19">
        <v>3.9381720000000002E-2</v>
      </c>
      <c r="BV24" s="19">
        <v>3.8738420000000003E-2</v>
      </c>
      <c r="BW24" s="19">
        <v>3.8108679999999999E-2</v>
      </c>
      <c r="BX24" s="19">
        <v>3.7492789999999998E-2</v>
      </c>
      <c r="BY24" s="19">
        <v>3.689518E-2</v>
      </c>
      <c r="BZ24" s="19">
        <v>3.6293190000000003E-2</v>
      </c>
      <c r="CA24" s="19">
        <v>3.5715660000000003E-2</v>
      </c>
      <c r="CB24" s="19">
        <v>3.5159160000000002E-2</v>
      </c>
      <c r="CC24" s="19">
        <v>3.462026E-2</v>
      </c>
      <c r="CD24" s="19">
        <v>3.4096790000000002E-2</v>
      </c>
      <c r="CE24" s="15">
        <v>3.35885E-2</v>
      </c>
      <c r="CF24" s="19">
        <v>3.309575E-2</v>
      </c>
      <c r="CG24" s="19">
        <v>3.261903E-2</v>
      </c>
      <c r="CH24" s="19">
        <v>3.2158060000000002E-2</v>
      </c>
      <c r="CI24" s="19">
        <v>3.1712320000000002E-2</v>
      </c>
      <c r="CJ24" s="19">
        <v>3.1280740000000001E-2</v>
      </c>
      <c r="CK24" s="19">
        <v>3.0862009999999999E-2</v>
      </c>
      <c r="CL24" s="19">
        <v>3.045461E-2</v>
      </c>
      <c r="CM24" s="19">
        <v>3.0057219999999999E-2</v>
      </c>
      <c r="CN24" s="19">
        <v>2.9668819999999999E-2</v>
      </c>
      <c r="CO24" s="19">
        <v>2.928907E-2</v>
      </c>
      <c r="CP24" s="19">
        <v>2.891821E-2</v>
      </c>
      <c r="CQ24" s="19">
        <v>2.8556950000000001E-2</v>
      </c>
      <c r="CR24" s="19">
        <v>2.8205709999999998E-2</v>
      </c>
      <c r="CS24" s="15">
        <v>2.78646E-2</v>
      </c>
      <c r="CT24" s="19">
        <v>2.7533180000000001E-2</v>
      </c>
      <c r="CU24" s="19">
        <v>2.7210829999999998E-2</v>
      </c>
      <c r="CV24" s="19">
        <v>2.6896639999999999E-2</v>
      </c>
      <c r="CW24" s="19">
        <v>2.6589809999999998E-2</v>
      </c>
      <c r="CX24" s="19">
        <v>2.6289739999999999E-2</v>
      </c>
      <c r="CY24" s="19">
        <v>2.5996249999999999E-2</v>
      </c>
      <c r="CZ24" s="15">
        <v>2.57095E-2</v>
      </c>
      <c r="DA24" s="19">
        <v>2.5429839999999999E-2</v>
      </c>
      <c r="DB24" s="19">
        <v>2.5157410000000002E-2</v>
      </c>
      <c r="DC24" s="19">
        <v>2.489224E-2</v>
      </c>
      <c r="DD24" s="19">
        <v>2.4634050000000001E-2</v>
      </c>
      <c r="DE24" s="19">
        <v>2.4382319999999999E-2</v>
      </c>
      <c r="DF24" s="19">
        <v>2.4136210000000002E-2</v>
      </c>
      <c r="DG24" s="19">
        <v>2.3895030000000001E-2</v>
      </c>
      <c r="DH24" s="19">
        <v>2.3658490000000001E-2</v>
      </c>
      <c r="DI24" s="19">
        <v>2.3426760000000001E-2</v>
      </c>
      <c r="DJ24" s="19">
        <v>2.320036E-2</v>
      </c>
      <c r="DK24" s="19">
        <v>2.2979909999999999E-2</v>
      </c>
      <c r="DL24" s="19">
        <v>2.2765790000000001E-2</v>
      </c>
      <c r="DM24" s="19">
        <v>2.2558160000000001E-2</v>
      </c>
      <c r="DN24" s="19">
        <v>2.2356810000000001E-2</v>
      </c>
      <c r="DO24" s="19">
        <v>2.2161259999999999E-2</v>
      </c>
      <c r="DP24" s="19">
        <v>2.1970750000000001E-2</v>
      </c>
      <c r="DQ24" s="19">
        <v>2.1784640000000001E-2</v>
      </c>
      <c r="DR24" s="19">
        <v>2.1602590000000001E-2</v>
      </c>
      <c r="DS24" s="19">
        <v>2.142469E-2</v>
      </c>
      <c r="DT24" s="19">
        <v>2.125136E-2</v>
      </c>
      <c r="DU24" s="19">
        <v>2.1083060000000001E-2</v>
      </c>
      <c r="DV24" s="19">
        <v>2.0919989999999999E-2</v>
      </c>
      <c r="DW24" s="19">
        <v>2.0762039999999999E-2</v>
      </c>
      <c r="DX24" s="19">
        <v>2.0608749999999999E-2</v>
      </c>
      <c r="DY24" s="19">
        <v>2.045953E-2</v>
      </c>
      <c r="DZ24" s="19">
        <v>2.031382E-2</v>
      </c>
      <c r="EA24" s="19">
        <v>2.0171169999999999E-2</v>
      </c>
      <c r="EB24" s="19">
        <v>2.003133E-2</v>
      </c>
      <c r="EC24" s="19">
        <v>1.9894240000000001E-2</v>
      </c>
      <c r="ED24" s="19">
        <v>1.9759949999999998E-2</v>
      </c>
      <c r="EE24" s="19">
        <v>1.962852E-2</v>
      </c>
      <c r="EF24" s="19">
        <v>1.949992E-2</v>
      </c>
      <c r="EG24" s="19">
        <v>1.937403E-2</v>
      </c>
      <c r="EH24" s="19">
        <v>1.9250570000000002E-2</v>
      </c>
      <c r="EI24" s="19">
        <v>1.912925E-2</v>
      </c>
      <c r="EJ24" s="19">
        <v>1.900978E-2</v>
      </c>
      <c r="EK24" s="19">
        <v>1.8891950000000001E-2</v>
      </c>
      <c r="EL24" s="19">
        <v>1.8775590000000002E-2</v>
      </c>
      <c r="EM24" s="19">
        <v>1.8660690000000001E-2</v>
      </c>
      <c r="EN24" s="19">
        <v>1.8547279999999999E-2</v>
      </c>
      <c r="EO24" s="19">
        <v>1.8435440000000001E-2</v>
      </c>
      <c r="EP24" s="19">
        <v>1.8325190000000002E-2</v>
      </c>
      <c r="EQ24" s="19">
        <v>1.8216429999999999E-2</v>
      </c>
      <c r="ER24" s="19">
        <v>1.8109009999999998E-2</v>
      </c>
      <c r="ES24" s="15">
        <v>1.80027E-2</v>
      </c>
      <c r="ET24" s="19">
        <v>1.7897389999999999E-2</v>
      </c>
      <c r="EU24" s="19">
        <v>1.7793010000000001E-2</v>
      </c>
      <c r="EV24" s="19">
        <v>1.768952E-2</v>
      </c>
      <c r="EW24" s="19">
        <v>1.758697E-2</v>
      </c>
      <c r="EX24" s="19">
        <v>1.748541E-2</v>
      </c>
      <c r="EY24" s="19">
        <v>1.7384960000000001E-2</v>
      </c>
      <c r="EZ24" s="19">
        <v>1.728567E-2</v>
      </c>
      <c r="FA24" s="19">
        <v>1.7187480000000002E-2</v>
      </c>
      <c r="FB24" s="19">
        <v>1.7090310000000001E-2</v>
      </c>
      <c r="FC24" s="15">
        <v>1.6993999999999999E-2</v>
      </c>
      <c r="FD24" s="19">
        <v>1.6898469999999999E-2</v>
      </c>
      <c r="FE24" s="15">
        <v>1.6803700000000001E-2</v>
      </c>
      <c r="FF24" s="19">
        <v>1.6709640000000001E-2</v>
      </c>
      <c r="FG24" s="19">
        <v>1.6616289999999999E-2</v>
      </c>
      <c r="FH24" s="15">
        <v>1.6523699999999999E-2</v>
      </c>
      <c r="FI24" s="19">
        <v>1.6432059999999998E-2</v>
      </c>
      <c r="FJ24" s="15">
        <v>1.6341499999999998E-2</v>
      </c>
      <c r="FK24" s="19">
        <v>1.625213E-2</v>
      </c>
      <c r="FL24" s="19">
        <v>1.6164049999999999E-2</v>
      </c>
      <c r="FM24" s="19">
        <v>1.6077279999999999E-2</v>
      </c>
      <c r="FN24" s="19">
        <v>1.5991890000000002E-2</v>
      </c>
      <c r="FO24" s="19">
        <v>1.5907890000000001E-2</v>
      </c>
      <c r="FP24" s="19">
        <v>1.5825260000000001E-2</v>
      </c>
      <c r="FQ24" s="19">
        <v>1.574395E-2</v>
      </c>
      <c r="FR24" s="19">
        <v>1.566393E-2</v>
      </c>
      <c r="FS24" s="15">
        <v>1.55852E-2</v>
      </c>
      <c r="FT24" s="19">
        <v>1.5507740000000001E-2</v>
      </c>
      <c r="FU24" s="19">
        <v>1.5431490000000001E-2</v>
      </c>
      <c r="FV24" s="19">
        <v>1.535634E-2</v>
      </c>
      <c r="FW24" s="19">
        <v>1.5282169999999999E-2</v>
      </c>
      <c r="FX24" s="19">
        <v>1.5208910000000001E-2</v>
      </c>
      <c r="FY24" s="15">
        <v>1.5136500000000001E-2</v>
      </c>
      <c r="FZ24" s="19">
        <v>1.5064910000000001E-2</v>
      </c>
      <c r="GA24" s="15">
        <v>1.49941E-2</v>
      </c>
      <c r="GB24" s="15">
        <v>1.4924099999999999E-2</v>
      </c>
      <c r="GC24" s="19">
        <v>1.485498E-2</v>
      </c>
      <c r="GD24" s="19">
        <v>1.4786820000000001E-2</v>
      </c>
      <c r="GE24" s="15">
        <v>1.4719599999999999E-2</v>
      </c>
      <c r="GF24" s="15">
        <v>1.4653299999999999E-2</v>
      </c>
      <c r="GG24" s="19">
        <v>1.458783E-2</v>
      </c>
      <c r="GH24" s="19">
        <v>1.452314E-2</v>
      </c>
      <c r="GI24" s="19">
        <v>1.4459140000000001E-2</v>
      </c>
      <c r="GJ24" s="19">
        <v>1.4395750000000001E-2</v>
      </c>
      <c r="GK24" s="19">
        <v>1.4332859999999999E-2</v>
      </c>
      <c r="GL24" s="19">
        <v>1.4270379999999999E-2</v>
      </c>
      <c r="GM24" s="15">
        <v>1.42083E-2</v>
      </c>
      <c r="GN24" s="19">
        <v>1.414661E-2</v>
      </c>
      <c r="GO24" s="19">
        <v>1.408531E-2</v>
      </c>
      <c r="GP24" s="19">
        <v>1.4024389999999999E-2</v>
      </c>
      <c r="GQ24" s="19">
        <v>1.396386E-2</v>
      </c>
      <c r="GR24" s="19">
        <v>1.3903749999999999E-2</v>
      </c>
      <c r="GS24" s="19">
        <v>1.384405E-2</v>
      </c>
      <c r="GT24" s="19">
        <v>1.378476E-2</v>
      </c>
      <c r="GU24" s="19">
        <v>1.372581E-2</v>
      </c>
      <c r="GV24" s="19">
        <v>1.366713E-2</v>
      </c>
      <c r="GW24" s="19">
        <v>1.360867E-2</v>
      </c>
      <c r="GX24" s="15">
        <v>1.3550400000000001E-2</v>
      </c>
      <c r="GY24" s="19">
        <v>1.3492290000000001E-2</v>
      </c>
      <c r="GZ24" s="19">
        <v>1.343431E-2</v>
      </c>
      <c r="HA24" s="19">
        <v>1.337645E-2</v>
      </c>
      <c r="HB24" s="19">
        <v>1.3318760000000001E-2</v>
      </c>
      <c r="HC24" s="19">
        <v>1.326127E-2</v>
      </c>
      <c r="HD24" s="19">
        <v>1.320403E-2</v>
      </c>
      <c r="HE24" s="19">
        <v>1.314704E-2</v>
      </c>
      <c r="HF24" s="19">
        <v>1.3090279999999999E-2</v>
      </c>
      <c r="HG24" s="19">
        <v>1.303375E-2</v>
      </c>
      <c r="HH24" s="19">
        <v>1.297742E-2</v>
      </c>
      <c r="HI24" s="19">
        <v>1.292125E-2</v>
      </c>
      <c r="HJ24" s="19">
        <v>1.286519E-2</v>
      </c>
      <c r="HK24" s="19">
        <v>1.280918E-2</v>
      </c>
      <c r="HL24" s="19">
        <v>1.2753219999999999E-2</v>
      </c>
      <c r="HM24" s="19">
        <v>1.269732E-2</v>
      </c>
      <c r="HN24" s="19">
        <v>1.264151E-2</v>
      </c>
      <c r="HO24" s="19">
        <v>1.2585809999999999E-2</v>
      </c>
      <c r="HP24" s="19">
        <v>1.253023E-2</v>
      </c>
      <c r="HQ24" s="19">
        <v>1.2474829999999999E-2</v>
      </c>
      <c r="HR24" s="19">
        <v>1.2419639999999999E-2</v>
      </c>
      <c r="HS24" s="19">
        <v>1.236466E-2</v>
      </c>
      <c r="HT24" s="15">
        <v>1.23099E-2</v>
      </c>
      <c r="HU24" s="19">
        <v>1.225533E-2</v>
      </c>
      <c r="HV24" s="19">
        <v>1.2200920000000001E-2</v>
      </c>
      <c r="HW24" s="19">
        <v>1.214663E-2</v>
      </c>
      <c r="HX24" s="19">
        <v>1.2092439999999999E-2</v>
      </c>
      <c r="HY24" s="19">
        <v>1.203832E-2</v>
      </c>
      <c r="HZ24" s="19">
        <v>1.198426E-2</v>
      </c>
      <c r="IA24" s="19">
        <v>1.193029E-2</v>
      </c>
      <c r="IB24" s="19">
        <v>1.187644E-2</v>
      </c>
      <c r="IC24" s="19">
        <v>1.182274E-2</v>
      </c>
      <c r="ID24" s="19">
        <v>1.176924E-2</v>
      </c>
      <c r="IE24" s="19">
        <v>1.1715969999999999E-2</v>
      </c>
      <c r="IF24" s="19">
        <v>1.166293E-2</v>
      </c>
      <c r="IG24" s="19">
        <v>1.161016E-2</v>
      </c>
      <c r="IH24" s="19">
        <v>1.1557670000000001E-2</v>
      </c>
      <c r="II24" s="19">
        <v>1.150546E-2</v>
      </c>
      <c r="IJ24" s="19">
        <v>1.145354E-2</v>
      </c>
      <c r="IK24" s="19">
        <v>1.1401939999999999E-2</v>
      </c>
      <c r="IL24" s="19">
        <v>1.135066E-2</v>
      </c>
      <c r="IM24" s="19">
        <v>1.1299750000000001E-2</v>
      </c>
      <c r="IN24" s="15">
        <v>1.1249200000000001E-2</v>
      </c>
      <c r="IO24" s="19">
        <v>1.119904E-2</v>
      </c>
      <c r="IP24" s="19">
        <v>1.1149279999999999E-2</v>
      </c>
      <c r="IQ24" s="19">
        <v>1.1099929999999999E-2</v>
      </c>
      <c r="IR24" s="19">
        <v>1.105102E-2</v>
      </c>
      <c r="IS24" s="19">
        <v>1.100255E-2</v>
      </c>
      <c r="IT24" s="19">
        <v>1.0954530000000001E-2</v>
      </c>
      <c r="IU24" s="19">
        <v>1.090698E-2</v>
      </c>
      <c r="IV24" s="19">
        <v>1.085991E-2</v>
      </c>
      <c r="IW24" s="19">
        <v>1.0813349999999999E-2</v>
      </c>
      <c r="IX24" s="15">
        <v>1.07673E-2</v>
      </c>
      <c r="IY24" s="19">
        <v>1.072181E-2</v>
      </c>
      <c r="IZ24" s="19">
        <v>1.067688E-2</v>
      </c>
      <c r="JA24" s="19">
        <v>1.0632539999999999E-2</v>
      </c>
      <c r="JB24" s="19">
        <v>1.058883E-2</v>
      </c>
      <c r="JC24" s="19">
        <v>1.0545769999999999E-2</v>
      </c>
      <c r="JD24" s="19">
        <v>1.050335E-2</v>
      </c>
      <c r="JE24" s="15">
        <v>1.04616E-2</v>
      </c>
      <c r="JF24" s="15">
        <v>1.0420499999999999E-2</v>
      </c>
      <c r="JG24" s="19">
        <v>1.038005E-2</v>
      </c>
      <c r="JH24" s="19">
        <v>1.0340220000000001E-2</v>
      </c>
      <c r="JI24" s="19">
        <v>1.0301009999999999E-2</v>
      </c>
      <c r="JJ24" s="15">
        <v>1.02624E-2</v>
      </c>
      <c r="JK24" s="19">
        <v>1.022438E-2</v>
      </c>
      <c r="JL24" s="19">
        <v>1.018698E-2</v>
      </c>
      <c r="JM24" s="19">
        <v>1.015019E-2</v>
      </c>
      <c r="JN24" s="19">
        <v>1.011403E-2</v>
      </c>
      <c r="JO24" s="19">
        <v>1.0078490000000001E-2</v>
      </c>
      <c r="JP24" s="19">
        <v>1.004355E-2</v>
      </c>
      <c r="JQ24" s="19">
        <v>1.0009229999999999E-2</v>
      </c>
      <c r="JR24" s="19">
        <v>9.975467E-3</v>
      </c>
      <c r="JS24" s="19">
        <v>9.9422680000000006E-3</v>
      </c>
      <c r="JT24" s="19">
        <v>9.9096159999999996E-3</v>
      </c>
      <c r="JU24" s="19">
        <v>9.8775129999999992E-3</v>
      </c>
      <c r="JV24" s="19">
        <v>9.8459800000000007E-3</v>
      </c>
      <c r="JW24" s="19">
        <v>9.8150359999999992E-3</v>
      </c>
      <c r="JX24" s="19">
        <v>9.7846879999999997E-3</v>
      </c>
      <c r="JY24" s="19">
        <v>9.7549460000000005E-3</v>
      </c>
      <c r="JZ24" s="19">
        <v>9.7257980000000008E-3</v>
      </c>
      <c r="KA24" s="19">
        <v>9.6972310000000006E-3</v>
      </c>
      <c r="KB24" s="19">
        <v>9.6692110000000005E-3</v>
      </c>
      <c r="KC24" s="19">
        <v>9.6417120000000002E-3</v>
      </c>
      <c r="KD24" s="19">
        <v>9.6147130000000004E-3</v>
      </c>
      <c r="KE24" s="19">
        <v>9.5881939999999995E-3</v>
      </c>
      <c r="KF24" s="19">
        <v>9.5621639999999997E-3</v>
      </c>
      <c r="KG24" s="19">
        <v>9.5366210000000003E-3</v>
      </c>
      <c r="KH24" s="19">
        <v>9.5115670000000003E-3</v>
      </c>
      <c r="KI24" s="19">
        <v>9.4869989999999994E-3</v>
      </c>
      <c r="KJ24" s="19">
        <v>9.4629039999999994E-3</v>
      </c>
      <c r="KK24" s="19">
        <v>9.4392639999999993E-3</v>
      </c>
      <c r="KL24" s="19">
        <v>9.4160430000000007E-3</v>
      </c>
      <c r="KM24" s="19">
        <v>9.3932129999999992E-3</v>
      </c>
      <c r="KN24" s="19">
        <v>9.3707470000000005E-3</v>
      </c>
      <c r="KO24" s="19">
        <v>9.3486219999999991E-3</v>
      </c>
      <c r="KP24" s="19">
        <v>9.3268310000000007E-3</v>
      </c>
      <c r="KQ24" s="19">
        <v>9.3053649999999995E-3</v>
      </c>
      <c r="KR24" s="19">
        <v>9.2842140000000007E-3</v>
      </c>
      <c r="KS24" s="19">
        <v>9.26336E-3</v>
      </c>
      <c r="KT24" s="19">
        <v>9.2427800000000008E-3</v>
      </c>
      <c r="KU24" s="19">
        <v>9.2224479999999994E-3</v>
      </c>
      <c r="KV24" s="19">
        <v>9.2023179999999993E-3</v>
      </c>
      <c r="KW24" s="19">
        <v>9.182361E-3</v>
      </c>
      <c r="KX24" s="19">
        <v>9.1625490000000007E-3</v>
      </c>
      <c r="KY24" s="19">
        <v>9.1428550000000001E-3</v>
      </c>
      <c r="KZ24" s="19">
        <v>9.1232759999999996E-3</v>
      </c>
      <c r="LA24" s="19">
        <v>9.1038049999999995E-3</v>
      </c>
      <c r="LB24" s="19">
        <v>9.0844340000000006E-3</v>
      </c>
      <c r="LC24" s="19">
        <v>9.0651510000000005E-3</v>
      </c>
      <c r="LD24" s="19">
        <v>9.0459359999999992E-3</v>
      </c>
      <c r="LE24" s="19">
        <v>9.0267669999999998E-3</v>
      </c>
      <c r="LF24" s="19">
        <v>9.0076050000000001E-3</v>
      </c>
      <c r="LG24" s="19">
        <v>8.9884249999999995E-3</v>
      </c>
      <c r="LH24" s="19">
        <v>8.9692049999999992E-3</v>
      </c>
      <c r="LI24" s="19">
        <v>8.9499209999999996E-3</v>
      </c>
      <c r="LJ24" s="19">
        <v>8.9305730000000007E-3</v>
      </c>
      <c r="LK24" s="19">
        <v>8.9111520000000003E-3</v>
      </c>
      <c r="LL24" s="19">
        <v>8.8916570000000007E-3</v>
      </c>
      <c r="LM24" s="19">
        <v>8.8720780000000003E-3</v>
      </c>
      <c r="LN24" s="19">
        <v>8.852403E-3</v>
      </c>
      <c r="LO24" s="19">
        <v>8.8326250000000002E-3</v>
      </c>
      <c r="LP24" s="19">
        <v>8.8127259999999999E-3</v>
      </c>
      <c r="LQ24" s="19">
        <v>8.7927030000000007E-3</v>
      </c>
      <c r="LR24" s="19">
        <v>8.7725689999999992E-3</v>
      </c>
      <c r="LS24" s="19">
        <v>8.7523259999999995E-3</v>
      </c>
      <c r="LT24" s="19">
        <v>8.7320030000000003E-3</v>
      </c>
      <c r="LU24" s="19">
        <v>8.7116190000000003E-3</v>
      </c>
      <c r="LV24" s="19">
        <v>8.6911969999999995E-3</v>
      </c>
      <c r="LW24" s="19">
        <v>8.6707539999999993E-3</v>
      </c>
      <c r="LX24" s="19">
        <v>8.6502950000000006E-3</v>
      </c>
      <c r="LY24" s="19">
        <v>8.6298290000000003E-3</v>
      </c>
      <c r="LZ24" s="19">
        <v>8.6093460000000004E-3</v>
      </c>
      <c r="MA24" s="19">
        <v>8.5888500000000003E-3</v>
      </c>
      <c r="MB24" s="19">
        <v>8.5683419999999996E-3</v>
      </c>
      <c r="MC24" s="19">
        <v>8.5478210000000006E-3</v>
      </c>
      <c r="MD24" s="19">
        <v>8.5273009999999993E-3</v>
      </c>
      <c r="ME24" s="19">
        <v>8.506787E-3</v>
      </c>
      <c r="MF24" s="19">
        <v>8.4862900000000005E-3</v>
      </c>
      <c r="MG24" s="19">
        <v>8.4658130000000009E-3</v>
      </c>
      <c r="MH24" s="19">
        <v>8.4453529999999992E-3</v>
      </c>
      <c r="MI24" s="19">
        <v>8.4249049999999999E-3</v>
      </c>
      <c r="MJ24" s="19">
        <v>8.4044500000000008E-3</v>
      </c>
      <c r="MK24" s="19">
        <v>8.383985E-3</v>
      </c>
      <c r="ML24" s="19">
        <v>8.3635010000000006E-3</v>
      </c>
      <c r="MM24" s="19">
        <v>8.3429960000000001E-3</v>
      </c>
      <c r="MN24" s="19">
        <v>8.3224790000000007E-3</v>
      </c>
      <c r="MO24" s="19">
        <v>8.3019549999999998E-3</v>
      </c>
      <c r="MP24" s="19">
        <v>8.2814369999999991E-3</v>
      </c>
      <c r="MQ24" s="19">
        <v>8.2609320000000003E-3</v>
      </c>
      <c r="MR24" s="19">
        <v>8.2404460000000002E-3</v>
      </c>
      <c r="MS24" s="19">
        <v>8.2199820000000007E-3</v>
      </c>
      <c r="MT24" s="19">
        <v>8.1995350000000009E-3</v>
      </c>
      <c r="MU24" s="19">
        <v>8.1791030000000001E-3</v>
      </c>
      <c r="MV24" s="19">
        <v>8.1586820000000004E-3</v>
      </c>
      <c r="MW24" s="19">
        <v>8.1382669999999994E-3</v>
      </c>
      <c r="MX24" s="19">
        <v>8.1178650000000002E-3</v>
      </c>
      <c r="MY24" s="19">
        <v>8.0974719999999997E-3</v>
      </c>
      <c r="MZ24" s="19">
        <v>8.0770960000000006E-3</v>
      </c>
      <c r="NA24" s="19">
        <v>8.0567380000000008E-3</v>
      </c>
      <c r="NB24" s="15">
        <v>8.0364000000000008E-3</v>
      </c>
      <c r="NC24" s="19">
        <v>8.0160839999999997E-3</v>
      </c>
      <c r="ND24" s="19">
        <v>7.9957840000000006E-3</v>
      </c>
      <c r="NE24" s="19">
        <v>7.9754990000000005E-3</v>
      </c>
      <c r="NF24" s="19">
        <v>7.955228E-3</v>
      </c>
      <c r="NG24" s="19">
        <v>7.9349680000000006E-3</v>
      </c>
      <c r="NH24" s="19">
        <v>7.9147249999999992E-3</v>
      </c>
      <c r="NI24" s="19">
        <v>7.8945009999999999E-3</v>
      </c>
      <c r="NJ24" s="19">
        <v>7.8743029999999992E-3</v>
      </c>
      <c r="NK24" s="19">
        <v>7.8541310000000003E-3</v>
      </c>
      <c r="NL24" s="19">
        <v>7.8339859999999994E-3</v>
      </c>
      <c r="NM24" s="19">
        <v>7.8138659999999992E-3</v>
      </c>
      <c r="NN24" s="19">
        <v>7.7937620000000001E-3</v>
      </c>
      <c r="NO24" s="19">
        <v>7.7736690000000004E-3</v>
      </c>
      <c r="NP24" s="19">
        <v>7.753584E-3</v>
      </c>
      <c r="NQ24" s="19">
        <v>7.7334960000000003E-3</v>
      </c>
      <c r="NR24" s="19">
        <v>7.7134100000000004E-3</v>
      </c>
      <c r="NS24" s="19">
        <v>7.6933239999999996E-3</v>
      </c>
      <c r="NT24" s="19">
        <v>7.6732440000000001E-3</v>
      </c>
      <c r="NU24" s="19">
        <v>7.653165E-3</v>
      </c>
      <c r="NV24" s="19">
        <v>7.6330820000000002E-3</v>
      </c>
      <c r="NW24" s="19">
        <v>7.6129919999999998E-3</v>
      </c>
      <c r="NX24" s="19">
        <v>7.5928810000000001E-3</v>
      </c>
      <c r="NY24" s="19">
        <v>7.5727360000000001E-3</v>
      </c>
      <c r="NZ24" s="19">
        <v>7.5525510000000002E-3</v>
      </c>
      <c r="OA24" s="19">
        <v>7.5323090000000001E-3</v>
      </c>
      <c r="OB24" s="19">
        <v>7.5120079999999997E-3</v>
      </c>
      <c r="OC24" s="19">
        <v>7.4916440000000004E-3</v>
      </c>
      <c r="OD24" s="19">
        <v>7.4712190000000003E-3</v>
      </c>
      <c r="OE24" s="19">
        <v>7.4507310000000004E-3</v>
      </c>
      <c r="OF24" s="19">
        <v>7.4301749999999998E-3</v>
      </c>
      <c r="OG24" s="19">
        <v>7.4095539999999996E-3</v>
      </c>
      <c r="OH24" s="19">
        <v>7.3888560000000001E-3</v>
      </c>
      <c r="OI24" s="19">
        <v>7.3680780000000001E-3</v>
      </c>
      <c r="OJ24" s="19">
        <v>7.3472140000000003E-3</v>
      </c>
      <c r="OK24" s="19">
        <v>7.3262559999999997E-3</v>
      </c>
      <c r="OL24" s="19">
        <v>7.3052059999999999E-3</v>
      </c>
      <c r="OM24" s="19">
        <v>7.2840609999999997E-3</v>
      </c>
      <c r="ON24" s="19">
        <v>7.262826E-3</v>
      </c>
      <c r="OO24" s="19">
        <v>7.241501E-3</v>
      </c>
      <c r="OP24" s="19">
        <v>7.2200859999999997E-3</v>
      </c>
      <c r="OQ24" s="19">
        <v>4.2234029999999997E-3</v>
      </c>
    </row>
    <row r="25" spans="1:407" x14ac:dyDescent="0.25">
      <c r="A25" t="str">
        <f t="shared" si="0"/>
        <v>FixedWing-MEDIUM-6-14-Any</v>
      </c>
      <c r="B25" t="s">
        <v>195</v>
      </c>
      <c r="C25" s="17" t="s">
        <v>42</v>
      </c>
      <c r="D25" s="18">
        <v>6</v>
      </c>
      <c r="E25" s="17">
        <v>14</v>
      </c>
      <c r="F25" s="82" t="s">
        <v>187</v>
      </c>
      <c r="G25" s="15">
        <v>0.53783729999999996</v>
      </c>
      <c r="H25" s="15">
        <v>0.44138579999999999</v>
      </c>
      <c r="I25" s="15">
        <v>0.3689789</v>
      </c>
      <c r="J25" s="15">
        <v>0.31755090000000002</v>
      </c>
      <c r="K25" s="15">
        <v>0.2795146</v>
      </c>
      <c r="L25" s="15">
        <v>0.250888</v>
      </c>
      <c r="M25" s="15">
        <v>0.22862399999999999</v>
      </c>
      <c r="N25" s="15">
        <v>0.2108071</v>
      </c>
      <c r="O25" s="15">
        <v>0.19401679999999999</v>
      </c>
      <c r="P25" s="15">
        <v>0.17734279999999999</v>
      </c>
      <c r="Q25" s="15">
        <v>0.1636263</v>
      </c>
      <c r="R25" s="15">
        <v>0.1537857</v>
      </c>
      <c r="S25" s="15">
        <v>0.14540210000000001</v>
      </c>
      <c r="T25" s="15">
        <v>0.13886950000000001</v>
      </c>
      <c r="U25" s="15">
        <v>0.13445180000000001</v>
      </c>
      <c r="V25" s="15">
        <v>0.13084760000000001</v>
      </c>
      <c r="W25" s="15">
        <v>0.12598480000000001</v>
      </c>
      <c r="X25" s="15">
        <v>0.1201271</v>
      </c>
      <c r="Y25" s="15">
        <v>0.11436499999999999</v>
      </c>
      <c r="Z25" s="15">
        <v>0.1088827</v>
      </c>
      <c r="AA25" s="15">
        <v>0.1043215</v>
      </c>
      <c r="AB25" s="15">
        <v>0.1004085</v>
      </c>
      <c r="AC25" s="19">
        <v>9.6544409999999997E-2</v>
      </c>
      <c r="AD25" s="19">
        <v>9.2793429999999996E-2</v>
      </c>
      <c r="AE25" s="19">
        <v>8.9292579999999996E-2</v>
      </c>
      <c r="AF25" s="15">
        <v>8.5982000000000003E-2</v>
      </c>
      <c r="AG25" s="15">
        <v>8.2925499999999999E-2</v>
      </c>
      <c r="AH25" s="15">
        <v>8.0330100000000002E-2</v>
      </c>
      <c r="AI25" s="19">
        <v>7.8306440000000005E-2</v>
      </c>
      <c r="AJ25" s="19">
        <v>7.6477580000000003E-2</v>
      </c>
      <c r="AK25" s="19">
        <v>7.4324360000000006E-2</v>
      </c>
      <c r="AL25" s="19">
        <v>7.1738819999999995E-2</v>
      </c>
      <c r="AM25" s="19">
        <v>6.8956909999999996E-2</v>
      </c>
      <c r="AN25" s="19">
        <v>6.6316739999999999E-2</v>
      </c>
      <c r="AO25" s="15">
        <v>6.4104800000000003E-2</v>
      </c>
      <c r="AP25" s="19">
        <v>6.238461E-2</v>
      </c>
      <c r="AQ25" s="19">
        <v>6.1034850000000002E-2</v>
      </c>
      <c r="AR25" s="19">
        <v>5.9889379999999999E-2</v>
      </c>
      <c r="AS25" s="19">
        <v>5.8826410000000003E-2</v>
      </c>
      <c r="AT25" s="19">
        <v>5.7735990000000001E-2</v>
      </c>
      <c r="AU25" s="15">
        <v>5.6452799999999997E-2</v>
      </c>
      <c r="AV25" s="19">
        <v>5.4925290000000002E-2</v>
      </c>
      <c r="AW25" s="19">
        <v>5.3285140000000002E-2</v>
      </c>
      <c r="AX25" s="15">
        <v>5.1706099999999998E-2</v>
      </c>
      <c r="AY25" s="19">
        <v>5.0288649999999997E-2</v>
      </c>
      <c r="AZ25" s="19">
        <v>4.8994009999999998E-2</v>
      </c>
      <c r="BA25" s="19">
        <v>4.7878110000000002E-2</v>
      </c>
      <c r="BB25" s="19">
        <v>4.6933709999999997E-2</v>
      </c>
      <c r="BC25" s="19">
        <v>4.6238250000000002E-2</v>
      </c>
      <c r="BD25" s="19">
        <v>4.5691049999999997E-2</v>
      </c>
      <c r="BE25" s="19">
        <v>4.5095339999999998E-2</v>
      </c>
      <c r="BF25" s="19">
        <v>4.4346620000000003E-2</v>
      </c>
      <c r="BG25" s="19">
        <v>4.3487709999999999E-2</v>
      </c>
      <c r="BH25" s="19">
        <v>4.2607310000000002E-2</v>
      </c>
      <c r="BI25" s="15">
        <v>4.1763399999999999E-2</v>
      </c>
      <c r="BJ25" s="19">
        <v>4.0985569999999999E-2</v>
      </c>
      <c r="BK25" s="19">
        <v>4.0291380000000002E-2</v>
      </c>
      <c r="BL25" s="15">
        <v>3.9678600000000001E-2</v>
      </c>
      <c r="BM25" s="19">
        <v>3.9121389999999999E-2</v>
      </c>
      <c r="BN25" s="15">
        <v>3.8580700000000002E-2</v>
      </c>
      <c r="BO25" s="19">
        <v>3.802436E-2</v>
      </c>
      <c r="BP25" s="19">
        <v>3.7456040000000003E-2</v>
      </c>
      <c r="BQ25" s="19">
        <v>3.6896360000000003E-2</v>
      </c>
      <c r="BR25" s="15">
        <v>3.6365399999999999E-2</v>
      </c>
      <c r="BS25" s="19">
        <v>3.5858859999999999E-2</v>
      </c>
      <c r="BT25" s="19">
        <v>3.5368129999999998E-2</v>
      </c>
      <c r="BU25" s="19">
        <v>3.4885840000000001E-2</v>
      </c>
      <c r="BV25" s="19">
        <v>3.4410789999999997E-2</v>
      </c>
      <c r="BW25" s="19">
        <v>3.394718E-2</v>
      </c>
      <c r="BX25" s="19">
        <v>3.3500189999999999E-2</v>
      </c>
      <c r="BY25" s="15">
        <v>3.30733E-2</v>
      </c>
      <c r="BZ25" s="19">
        <v>3.2668179999999998E-2</v>
      </c>
      <c r="CA25" s="19">
        <v>3.2284640000000003E-2</v>
      </c>
      <c r="CB25" s="19">
        <v>3.1920190000000001E-2</v>
      </c>
      <c r="CC25" s="19">
        <v>3.157016E-2</v>
      </c>
      <c r="CD25" s="19">
        <v>3.1229079999999999E-2</v>
      </c>
      <c r="CE25" s="19">
        <v>3.0892670000000001E-2</v>
      </c>
      <c r="CF25" s="15">
        <v>3.0560299999999999E-2</v>
      </c>
      <c r="CG25" s="15">
        <v>3.02352E-2</v>
      </c>
      <c r="CH25" s="19">
        <v>2.9921139999999999E-2</v>
      </c>
      <c r="CI25" s="19">
        <v>2.9620110000000002E-2</v>
      </c>
      <c r="CJ25" s="19">
        <v>2.933243E-2</v>
      </c>
      <c r="CK25" s="19">
        <v>2.9057280000000001E-2</v>
      </c>
      <c r="CL25" s="19">
        <v>2.879259E-2</v>
      </c>
      <c r="CM25" s="19">
        <v>2.853518E-2</v>
      </c>
      <c r="CN25" s="19">
        <v>2.8282330000000001E-2</v>
      </c>
      <c r="CO25" s="19">
        <v>2.803315E-2</v>
      </c>
      <c r="CP25" s="19">
        <v>2.7788839999999999E-2</v>
      </c>
      <c r="CQ25" s="19">
        <v>2.7551349999999999E-2</v>
      </c>
      <c r="CR25" s="19">
        <v>2.732186E-2</v>
      </c>
      <c r="CS25" s="19">
        <v>2.7100519999999999E-2</v>
      </c>
      <c r="CT25" s="19">
        <v>2.6886810000000001E-2</v>
      </c>
      <c r="CU25" s="19">
        <v>2.6679890000000001E-2</v>
      </c>
      <c r="CV25" s="19">
        <v>2.647857E-2</v>
      </c>
      <c r="CW25" s="19">
        <v>2.6281180000000001E-2</v>
      </c>
      <c r="CX25" s="19">
        <v>2.6085850000000001E-2</v>
      </c>
      <c r="CY25" s="19">
        <v>2.5891129999999998E-2</v>
      </c>
      <c r="CZ25" s="19">
        <v>2.5696719999999999E-2</v>
      </c>
      <c r="DA25" s="19">
        <v>2.5503660000000001E-2</v>
      </c>
      <c r="DB25" s="19">
        <v>2.5313559999999999E-2</v>
      </c>
      <c r="DC25" s="19">
        <v>2.5127940000000001E-2</v>
      </c>
      <c r="DD25" s="19">
        <v>2.4947420000000001E-2</v>
      </c>
      <c r="DE25" s="19">
        <v>2.477174E-2</v>
      </c>
      <c r="DF25" s="19">
        <v>2.4599929999999999E-2</v>
      </c>
      <c r="DG25" s="19">
        <v>2.4430569999999999E-2</v>
      </c>
      <c r="DH25" s="19">
        <v>2.4262240000000001E-2</v>
      </c>
      <c r="DI25" s="19">
        <v>2.409383E-2</v>
      </c>
      <c r="DJ25" s="19">
        <v>2.392474E-2</v>
      </c>
      <c r="DK25" s="19">
        <v>2.3755040000000002E-2</v>
      </c>
      <c r="DL25" s="19">
        <v>2.358524E-2</v>
      </c>
      <c r="DM25" s="19">
        <v>2.341623E-2</v>
      </c>
      <c r="DN25" s="19">
        <v>2.3248810000000002E-2</v>
      </c>
      <c r="DO25" s="19">
        <v>2.3083570000000001E-2</v>
      </c>
      <c r="DP25" s="19">
        <v>2.2920610000000001E-2</v>
      </c>
      <c r="DQ25" s="19">
        <v>2.2759649999999999E-2</v>
      </c>
      <c r="DR25" s="19">
        <v>2.2600269999999999E-2</v>
      </c>
      <c r="DS25" s="19">
        <v>2.2442050000000002E-2</v>
      </c>
      <c r="DT25" s="19">
        <v>2.2284760000000001E-2</v>
      </c>
      <c r="DU25" s="19">
        <v>2.212838E-2</v>
      </c>
      <c r="DV25" s="19">
        <v>2.1973059999999999E-2</v>
      </c>
      <c r="DW25" s="19">
        <v>2.1819089999999999E-2</v>
      </c>
      <c r="DX25" s="19">
        <v>2.1666769999999998E-2</v>
      </c>
      <c r="DY25" s="19">
        <v>2.1516339999999998E-2</v>
      </c>
      <c r="DZ25" s="19">
        <v>2.136789E-2</v>
      </c>
      <c r="EA25" s="19">
        <v>2.122137E-2</v>
      </c>
      <c r="EB25" s="19">
        <v>2.1076750000000002E-2</v>
      </c>
      <c r="EC25" s="19">
        <v>2.0934020000000001E-2</v>
      </c>
      <c r="ED25" s="19">
        <v>2.0793309999999999E-2</v>
      </c>
      <c r="EE25" s="19">
        <v>2.0654809999999999E-2</v>
      </c>
      <c r="EF25" s="15">
        <v>2.0518700000000001E-2</v>
      </c>
      <c r="EG25" s="19">
        <v>2.0385150000000001E-2</v>
      </c>
      <c r="EH25" s="19">
        <v>2.025422E-2</v>
      </c>
      <c r="EI25" s="19">
        <v>2.0125839999999999E-2</v>
      </c>
      <c r="EJ25" s="19">
        <v>1.999979E-2</v>
      </c>
      <c r="EK25" s="19">
        <v>1.9875839999999999E-2</v>
      </c>
      <c r="EL25" s="19">
        <v>1.975383E-2</v>
      </c>
      <c r="EM25" s="19">
        <v>1.963376E-2</v>
      </c>
      <c r="EN25" s="19">
        <v>1.9515810000000001E-2</v>
      </c>
      <c r="EO25" s="19">
        <v>1.9400230000000001E-2</v>
      </c>
      <c r="EP25" s="19">
        <v>1.928728E-2</v>
      </c>
      <c r="EQ25" s="19">
        <v>1.917717E-2</v>
      </c>
      <c r="ER25" s="19">
        <v>1.9069969999999999E-2</v>
      </c>
      <c r="ES25" s="19">
        <v>1.8965559999999999E-2</v>
      </c>
      <c r="ET25" s="19">
        <v>1.8863580000000001E-2</v>
      </c>
      <c r="EU25" s="19">
        <v>1.876359E-2</v>
      </c>
      <c r="EV25" s="19">
        <v>1.8665169999999998E-2</v>
      </c>
      <c r="EW25" s="19">
        <v>1.8568020000000001E-2</v>
      </c>
      <c r="EX25" s="15">
        <v>1.8471999999999999E-2</v>
      </c>
      <c r="EY25" s="19">
        <v>1.837718E-2</v>
      </c>
      <c r="EZ25" s="19">
        <v>1.828374E-2</v>
      </c>
      <c r="FA25" s="19">
        <v>1.8191990000000002E-2</v>
      </c>
      <c r="FB25" s="19">
        <v>1.8102239999999999E-2</v>
      </c>
      <c r="FC25" s="19">
        <v>1.8014720000000001E-2</v>
      </c>
      <c r="FD25" s="19">
        <v>1.7929420000000001E-2</v>
      </c>
      <c r="FE25" s="19">
        <v>1.784616E-2</v>
      </c>
      <c r="FF25" s="19">
        <v>1.776461E-2</v>
      </c>
      <c r="FG25" s="15">
        <v>1.7684399999999999E-2</v>
      </c>
      <c r="FH25" s="15">
        <v>1.7605200000000001E-2</v>
      </c>
      <c r="FI25" s="19">
        <v>1.752683E-2</v>
      </c>
      <c r="FJ25" s="19">
        <v>1.7449260000000001E-2</v>
      </c>
      <c r="FK25" s="19">
        <v>1.7372579999999999E-2</v>
      </c>
      <c r="FL25" s="19">
        <v>1.7296949999999998E-2</v>
      </c>
      <c r="FM25" s="19">
        <v>1.722251E-2</v>
      </c>
      <c r="FN25" s="19">
        <v>1.7149290000000001E-2</v>
      </c>
      <c r="FO25" s="19">
        <v>1.7077160000000001E-2</v>
      </c>
      <c r="FP25" s="19">
        <v>1.7005940000000001E-2</v>
      </c>
      <c r="FQ25" s="19">
        <v>1.6935370000000002E-2</v>
      </c>
      <c r="FR25" s="19">
        <v>1.6865189999999999E-2</v>
      </c>
      <c r="FS25" s="15">
        <v>1.67952E-2</v>
      </c>
      <c r="FT25" s="19">
        <v>1.672531E-2</v>
      </c>
      <c r="FU25" s="19">
        <v>1.665554E-2</v>
      </c>
      <c r="FV25" s="19">
        <v>1.658598E-2</v>
      </c>
      <c r="FW25" s="15">
        <v>1.6516800000000002E-2</v>
      </c>
      <c r="FX25" s="19">
        <v>1.644808E-2</v>
      </c>
      <c r="FY25" s="19">
        <v>1.637984E-2</v>
      </c>
      <c r="FZ25" s="19">
        <v>1.6312050000000002E-2</v>
      </c>
      <c r="GA25" s="19">
        <v>1.6244580000000002E-2</v>
      </c>
      <c r="GB25" s="19">
        <v>1.617729E-2</v>
      </c>
      <c r="GC25" s="19">
        <v>1.6110050000000001E-2</v>
      </c>
      <c r="GD25" s="19">
        <v>1.6042770000000001E-2</v>
      </c>
      <c r="GE25" s="19">
        <v>1.597546E-2</v>
      </c>
      <c r="GF25" s="15">
        <v>1.5908200000000001E-2</v>
      </c>
      <c r="GG25" s="19">
        <v>1.5841060000000001E-2</v>
      </c>
      <c r="GH25" s="19">
        <v>1.5774079999999999E-2</v>
      </c>
      <c r="GI25" s="19">
        <v>1.5707229999999999E-2</v>
      </c>
      <c r="GJ25" s="19">
        <v>1.5640459999999998E-2</v>
      </c>
      <c r="GK25" s="19">
        <v>1.557367E-2</v>
      </c>
      <c r="GL25" s="19">
        <v>1.550676E-2</v>
      </c>
      <c r="GM25" s="19">
        <v>1.5439680000000001E-2</v>
      </c>
      <c r="GN25" s="15">
        <v>1.53724E-2</v>
      </c>
      <c r="GO25" s="19">
        <v>1.5304979999999999E-2</v>
      </c>
      <c r="GP25" s="19">
        <v>1.5237489999999999E-2</v>
      </c>
      <c r="GQ25" s="19">
        <v>1.5170019999999999E-2</v>
      </c>
      <c r="GR25" s="19">
        <v>1.5102640000000001E-2</v>
      </c>
      <c r="GS25" s="19">
        <v>1.5035349999999999E-2</v>
      </c>
      <c r="GT25" s="19">
        <v>1.4968179999999999E-2</v>
      </c>
      <c r="GU25" s="19">
        <v>1.490111E-2</v>
      </c>
      <c r="GV25" s="19">
        <v>1.4834150000000001E-2</v>
      </c>
      <c r="GW25" s="19">
        <v>1.476734E-2</v>
      </c>
      <c r="GX25" s="19">
        <v>1.470074E-2</v>
      </c>
      <c r="GY25" s="19">
        <v>1.463445E-2</v>
      </c>
      <c r="GZ25" s="15">
        <v>1.4568599999999999E-2</v>
      </c>
      <c r="HA25" s="19">
        <v>1.450326E-2</v>
      </c>
      <c r="HB25" s="19">
        <v>1.443846E-2</v>
      </c>
      <c r="HC25" s="19">
        <v>1.437418E-2</v>
      </c>
      <c r="HD25" s="19">
        <v>1.4310359999999999E-2</v>
      </c>
      <c r="HE25" s="15">
        <v>1.42469E-2</v>
      </c>
      <c r="HF25" s="19">
        <v>1.418375E-2</v>
      </c>
      <c r="HG25" s="19">
        <v>1.4120870000000001E-2</v>
      </c>
      <c r="HH25" s="19">
        <v>1.4058279999999999E-2</v>
      </c>
      <c r="HI25" s="19">
        <v>1.399604E-2</v>
      </c>
      <c r="HJ25" s="19">
        <v>1.393426E-2</v>
      </c>
      <c r="HK25" s="19">
        <v>1.387302E-2</v>
      </c>
      <c r="HL25" s="19">
        <v>1.3812390000000001E-2</v>
      </c>
      <c r="HM25" s="19">
        <v>1.375236E-2</v>
      </c>
      <c r="HN25" s="19">
        <v>1.3692930000000001E-2</v>
      </c>
      <c r="HO25" s="19">
        <v>1.363405E-2</v>
      </c>
      <c r="HP25" s="19">
        <v>1.357569E-2</v>
      </c>
      <c r="HQ25" s="19">
        <v>1.351784E-2</v>
      </c>
      <c r="HR25" s="19">
        <v>1.346048E-2</v>
      </c>
      <c r="HS25" s="19">
        <v>1.340365E-2</v>
      </c>
      <c r="HT25" s="19">
        <v>1.3347380000000001E-2</v>
      </c>
      <c r="HU25" s="19">
        <v>1.329171E-2</v>
      </c>
      <c r="HV25" s="15">
        <v>1.3236599999999999E-2</v>
      </c>
      <c r="HW25" s="19">
        <v>1.3181989999999999E-2</v>
      </c>
      <c r="HX25" s="15">
        <v>1.31278E-2</v>
      </c>
      <c r="HY25" s="19">
        <v>1.3073909999999999E-2</v>
      </c>
      <c r="HZ25" s="15">
        <v>1.3020199999999999E-2</v>
      </c>
      <c r="IA25" s="19">
        <v>1.296656E-2</v>
      </c>
      <c r="IB25" s="15">
        <v>1.29129E-2</v>
      </c>
      <c r="IC25" s="15">
        <v>1.2859199999999999E-2</v>
      </c>
      <c r="ID25" s="19">
        <v>1.280544E-2</v>
      </c>
      <c r="IE25" s="19">
        <v>1.275163E-2</v>
      </c>
      <c r="IF25" s="19">
        <v>1.269779E-2</v>
      </c>
      <c r="IG25" s="19">
        <v>1.2643929999999999E-2</v>
      </c>
      <c r="IH25" s="19">
        <v>1.259008E-2</v>
      </c>
      <c r="II25" s="19">
        <v>1.2536250000000001E-2</v>
      </c>
      <c r="IJ25" s="19">
        <v>1.2482470000000001E-2</v>
      </c>
      <c r="IK25" s="19">
        <v>1.2428750000000001E-2</v>
      </c>
      <c r="IL25" s="19">
        <v>1.237511E-2</v>
      </c>
      <c r="IM25" s="15">
        <v>1.23216E-2</v>
      </c>
      <c r="IN25" s="19">
        <v>1.226822E-2</v>
      </c>
      <c r="IO25" s="19">
        <v>1.221499E-2</v>
      </c>
      <c r="IP25" s="15">
        <v>1.21619E-2</v>
      </c>
      <c r="IQ25" s="19">
        <v>1.210892E-2</v>
      </c>
      <c r="IR25" s="19">
        <v>1.2056020000000001E-2</v>
      </c>
      <c r="IS25" s="19">
        <v>1.2003150000000001E-2</v>
      </c>
      <c r="IT25" s="19">
        <v>1.1950260000000001E-2</v>
      </c>
      <c r="IU25" s="19">
        <v>1.1897329999999999E-2</v>
      </c>
      <c r="IV25" s="19">
        <v>1.184433E-2</v>
      </c>
      <c r="IW25" s="19">
        <v>1.179127E-2</v>
      </c>
      <c r="IX25" s="19">
        <v>1.1738169999999999E-2</v>
      </c>
      <c r="IY25" s="19">
        <v>1.1685050000000001E-2</v>
      </c>
      <c r="IZ25" s="19">
        <v>1.1631910000000001E-2</v>
      </c>
      <c r="JA25" s="19">
        <v>1.157878E-2</v>
      </c>
      <c r="JB25" s="19">
        <v>1.152566E-2</v>
      </c>
      <c r="JC25" s="19">
        <v>1.147259E-2</v>
      </c>
      <c r="JD25" s="19">
        <v>1.141956E-2</v>
      </c>
      <c r="JE25" s="19">
        <v>1.1366619999999999E-2</v>
      </c>
      <c r="JF25" s="19">
        <v>1.1313790000000001E-2</v>
      </c>
      <c r="JG25" s="19">
        <v>1.1261149999999999E-2</v>
      </c>
      <c r="JH25" s="19">
        <v>1.120873E-2</v>
      </c>
      <c r="JI25" s="19">
        <v>1.1156610000000001E-2</v>
      </c>
      <c r="JJ25" s="19">
        <v>1.110481E-2</v>
      </c>
      <c r="JK25" s="19">
        <v>1.105335E-2</v>
      </c>
      <c r="JL25" s="19">
        <v>1.100221E-2</v>
      </c>
      <c r="JM25" s="19">
        <v>1.095137E-2</v>
      </c>
      <c r="JN25" s="19">
        <v>1.090079E-2</v>
      </c>
      <c r="JO25" s="15">
        <v>1.08504E-2</v>
      </c>
      <c r="JP25" s="19">
        <v>1.080017E-2</v>
      </c>
      <c r="JQ25" s="19">
        <v>1.075007E-2</v>
      </c>
      <c r="JR25" s="19">
        <v>1.0700090000000001E-2</v>
      </c>
      <c r="JS25" s="19">
        <v>1.065023E-2</v>
      </c>
      <c r="JT25" s="19">
        <v>1.060051E-2</v>
      </c>
      <c r="JU25" s="19">
        <v>1.055095E-2</v>
      </c>
      <c r="JV25" s="19">
        <v>1.050158E-2</v>
      </c>
      <c r="JW25" s="19">
        <v>1.045243E-2</v>
      </c>
      <c r="JX25" s="19">
        <v>1.0403529999999999E-2</v>
      </c>
      <c r="JY25" s="15">
        <v>1.03549E-2</v>
      </c>
      <c r="JZ25" s="19">
        <v>1.0306539999999999E-2</v>
      </c>
      <c r="KA25" s="19">
        <v>1.025848E-2</v>
      </c>
      <c r="KB25" s="19">
        <v>1.021072E-2</v>
      </c>
      <c r="KC25" s="19">
        <v>1.016326E-2</v>
      </c>
      <c r="KD25" s="15">
        <v>1.0116099999999999E-2</v>
      </c>
      <c r="KE25" s="15">
        <v>1.00692E-2</v>
      </c>
      <c r="KF25" s="19">
        <v>1.002255E-2</v>
      </c>
      <c r="KG25" s="19">
        <v>9.9761169999999996E-3</v>
      </c>
      <c r="KH25" s="19">
        <v>9.9298670000000002E-3</v>
      </c>
      <c r="KI25" s="19">
        <v>9.8837649999999992E-3</v>
      </c>
      <c r="KJ25" s="19">
        <v>9.8377829999999993E-3</v>
      </c>
      <c r="KK25" s="19">
        <v>9.7919019999999999E-3</v>
      </c>
      <c r="KL25" s="19">
        <v>9.7460989999999994E-3</v>
      </c>
      <c r="KM25" s="19">
        <v>9.7003599999999999E-3</v>
      </c>
      <c r="KN25" s="19">
        <v>9.6546670000000005E-3</v>
      </c>
      <c r="KO25" s="19">
        <v>9.6090120000000001E-3</v>
      </c>
      <c r="KP25" s="19">
        <v>9.5633899999999997E-3</v>
      </c>
      <c r="KQ25" s="19">
        <v>9.5178050000000007E-3</v>
      </c>
      <c r="KR25" s="19">
        <v>9.4722680000000007E-3</v>
      </c>
      <c r="KS25" s="19">
        <v>9.4267989999999996E-3</v>
      </c>
      <c r="KT25" s="19">
        <v>9.3814199999999997E-3</v>
      </c>
      <c r="KU25" s="19">
        <v>9.3361699999999995E-3</v>
      </c>
      <c r="KV25" s="19">
        <v>9.2910749999999993E-3</v>
      </c>
      <c r="KW25" s="19">
        <v>9.2461620000000005E-3</v>
      </c>
      <c r="KX25" s="19">
        <v>9.2014469999999998E-3</v>
      </c>
      <c r="KY25" s="19">
        <v>9.1569379999999999E-3</v>
      </c>
      <c r="KZ25" s="19">
        <v>9.1126360000000003E-3</v>
      </c>
      <c r="LA25" s="19">
        <v>9.0685369999999998E-3</v>
      </c>
      <c r="LB25" s="19">
        <v>9.0246370000000003E-3</v>
      </c>
      <c r="LC25" s="19">
        <v>8.9809299999999998E-3</v>
      </c>
      <c r="LD25" s="19">
        <v>8.9374099999999998E-3</v>
      </c>
      <c r="LE25" s="19">
        <v>8.8940800000000004E-3</v>
      </c>
      <c r="LF25" s="19">
        <v>8.850943E-3</v>
      </c>
      <c r="LG25" s="19">
        <v>8.8079979999999992E-3</v>
      </c>
      <c r="LH25" s="19">
        <v>8.7652440000000002E-3</v>
      </c>
      <c r="LI25" s="19">
        <v>8.7226790000000005E-3</v>
      </c>
      <c r="LJ25" s="19">
        <v>8.6803020000000009E-3</v>
      </c>
      <c r="LK25" s="19">
        <v>8.6381159999999995E-3</v>
      </c>
      <c r="LL25" s="19">
        <v>8.5961260000000008E-3</v>
      </c>
      <c r="LM25" s="19">
        <v>8.5543449999999997E-3</v>
      </c>
      <c r="LN25" s="19">
        <v>8.5127880000000003E-3</v>
      </c>
      <c r="LO25" s="19">
        <v>8.47148E-3</v>
      </c>
      <c r="LP25" s="19">
        <v>8.4304470000000006E-3</v>
      </c>
      <c r="LQ25" s="19">
        <v>8.3897190000000003E-3</v>
      </c>
      <c r="LR25" s="19">
        <v>8.3493200000000004E-3</v>
      </c>
      <c r="LS25" s="19">
        <v>8.3092760000000009E-3</v>
      </c>
      <c r="LT25" s="19">
        <v>8.2696090000000007E-3</v>
      </c>
      <c r="LU25" s="19">
        <v>8.2303380000000002E-3</v>
      </c>
      <c r="LV25" s="19">
        <v>8.1914780000000003E-3</v>
      </c>
      <c r="LW25" s="19">
        <v>8.1530370000000001E-3</v>
      </c>
      <c r="LX25" s="19">
        <v>8.1150170000000004E-3</v>
      </c>
      <c r="LY25" s="19">
        <v>8.0774209999999996E-3</v>
      </c>
      <c r="LZ25" s="19">
        <v>8.0402449999999997E-3</v>
      </c>
      <c r="MA25" s="19">
        <v>8.0034830000000005E-3</v>
      </c>
      <c r="MB25" s="19">
        <v>7.9671240000000008E-3</v>
      </c>
      <c r="MC25" s="19">
        <v>7.9311590000000001E-3</v>
      </c>
      <c r="MD25" s="19">
        <v>7.8955799999999993E-3</v>
      </c>
      <c r="ME25" s="19">
        <v>7.8603749999999993E-3</v>
      </c>
      <c r="MF25" s="19">
        <v>7.8255359999999993E-3</v>
      </c>
      <c r="MG25" s="19">
        <v>7.7910519999999997E-3</v>
      </c>
      <c r="MH25" s="19">
        <v>7.7569090000000002E-3</v>
      </c>
      <c r="MI25" s="19">
        <v>7.7230969999999999E-3</v>
      </c>
      <c r="MJ25" s="19">
        <v>7.6896040000000001E-3</v>
      </c>
      <c r="MK25" s="19">
        <v>7.6564179999999999E-3</v>
      </c>
      <c r="ML25" s="19">
        <v>7.6235280000000001E-3</v>
      </c>
      <c r="MM25" s="19">
        <v>7.5909280000000003E-3</v>
      </c>
      <c r="MN25" s="19">
        <v>7.5586159999999998E-3</v>
      </c>
      <c r="MO25" s="19">
        <v>7.5265940000000002E-3</v>
      </c>
      <c r="MP25" s="19">
        <v>7.4948649999999999E-3</v>
      </c>
      <c r="MQ25" s="19">
        <v>7.4634369999999998E-3</v>
      </c>
      <c r="MR25" s="19">
        <v>7.4323119999999999E-3</v>
      </c>
      <c r="MS25" s="19">
        <v>7.4014950000000001E-3</v>
      </c>
      <c r="MT25" s="19">
        <v>7.3709880000000002E-3</v>
      </c>
      <c r="MU25" s="19">
        <v>7.3407899999999998E-3</v>
      </c>
      <c r="MV25" s="19">
        <v>7.310899E-3</v>
      </c>
      <c r="MW25" s="19">
        <v>7.2813110000000004E-3</v>
      </c>
      <c r="MX25" s="19">
        <v>7.2520240000000001E-3</v>
      </c>
      <c r="MY25" s="19">
        <v>7.223035E-3</v>
      </c>
      <c r="MZ25" s="19">
        <v>7.1943420000000003E-3</v>
      </c>
      <c r="NA25" s="19">
        <v>7.1659389999999996E-3</v>
      </c>
      <c r="NB25" s="19">
        <v>7.1378170000000003E-3</v>
      </c>
      <c r="NC25" s="19">
        <v>7.1099680000000004E-3</v>
      </c>
      <c r="ND25" s="19">
        <v>7.0823780000000003E-3</v>
      </c>
      <c r="NE25" s="19">
        <v>7.055034E-3</v>
      </c>
      <c r="NF25" s="19">
        <v>7.0279160000000004E-3</v>
      </c>
      <c r="NG25" s="19">
        <v>7.0010039999999999E-3</v>
      </c>
      <c r="NH25" s="19">
        <v>6.9742780000000004E-3</v>
      </c>
      <c r="NI25" s="19">
        <v>6.9477189999999998E-3</v>
      </c>
      <c r="NJ25" s="19">
        <v>6.921305E-3</v>
      </c>
      <c r="NK25" s="19">
        <v>6.8950130000000002E-3</v>
      </c>
      <c r="NL25" s="19">
        <v>6.8688200000000003E-3</v>
      </c>
      <c r="NM25" s="19">
        <v>6.842707E-3</v>
      </c>
      <c r="NN25" s="19">
        <v>6.8166520000000003E-3</v>
      </c>
      <c r="NO25" s="19">
        <v>6.7906360000000001E-3</v>
      </c>
      <c r="NP25" s="19">
        <v>6.7646429999999999E-3</v>
      </c>
      <c r="NQ25" s="19">
        <v>6.7386570000000003E-3</v>
      </c>
      <c r="NR25" s="19">
        <v>6.7126659999999999E-3</v>
      </c>
      <c r="NS25" s="19">
        <v>6.6866579999999998E-3</v>
      </c>
      <c r="NT25" s="19">
        <v>6.6606210000000002E-3</v>
      </c>
      <c r="NU25" s="19">
        <v>6.6345409999999999E-3</v>
      </c>
      <c r="NV25" s="19">
        <v>6.6084009999999999E-3</v>
      </c>
      <c r="NW25" s="19">
        <v>6.5821860000000003E-3</v>
      </c>
      <c r="NX25" s="19">
        <v>6.5558760000000004E-3</v>
      </c>
      <c r="NY25" s="19">
        <v>6.5294560000000003E-3</v>
      </c>
      <c r="NZ25" s="19">
        <v>6.5029060000000001E-3</v>
      </c>
      <c r="OA25" s="19">
        <v>6.4762149999999996E-3</v>
      </c>
      <c r="OB25" s="19">
        <v>6.4493720000000001E-3</v>
      </c>
      <c r="OC25" s="19">
        <v>6.4223680000000003E-3</v>
      </c>
      <c r="OD25" s="19">
        <v>6.3952009999999997E-3</v>
      </c>
      <c r="OE25" s="19">
        <v>6.367864E-3</v>
      </c>
      <c r="OF25" s="19">
        <v>6.3403549999999998E-3</v>
      </c>
      <c r="OG25" s="19">
        <v>6.3126730000000004E-3</v>
      </c>
      <c r="OH25" s="19">
        <v>6.2848180000000002E-3</v>
      </c>
      <c r="OI25" s="19">
        <v>6.2567949999999999E-3</v>
      </c>
      <c r="OJ25" s="19">
        <v>6.2286069999999997E-3</v>
      </c>
      <c r="OK25" s="19">
        <v>6.2002649999999999E-3</v>
      </c>
      <c r="OL25" s="19">
        <v>6.1717819999999998E-3</v>
      </c>
      <c r="OM25" s="19">
        <v>6.1431719999999997E-3</v>
      </c>
      <c r="ON25" s="19">
        <v>6.1144550000000004E-3</v>
      </c>
      <c r="OO25" s="19">
        <v>6.0856469999999996E-3</v>
      </c>
      <c r="OP25" s="19">
        <v>6.0567659999999999E-3</v>
      </c>
      <c r="OQ25" s="19">
        <v>3.6627780000000002E-3</v>
      </c>
    </row>
    <row r="26" spans="1:407" x14ac:dyDescent="0.25">
      <c r="A26" t="str">
        <f t="shared" si="0"/>
        <v>FixedWing-MEDIUM-6-7-Any</v>
      </c>
      <c r="B26" t="s">
        <v>195</v>
      </c>
      <c r="C26" s="17" t="s">
        <v>42</v>
      </c>
      <c r="D26" s="18">
        <v>6</v>
      </c>
      <c r="E26" s="17">
        <v>7</v>
      </c>
      <c r="F26" s="82" t="s">
        <v>187</v>
      </c>
      <c r="G26" s="15">
        <v>0.25302629999999998</v>
      </c>
      <c r="H26" s="15">
        <v>0.20797669999999999</v>
      </c>
      <c r="I26" s="15">
        <v>0.18145249999999999</v>
      </c>
      <c r="J26" s="15">
        <v>0.16482849999999999</v>
      </c>
      <c r="K26" s="15">
        <v>0.15514439999999999</v>
      </c>
      <c r="L26" s="15">
        <v>0.15177669999999999</v>
      </c>
      <c r="M26" s="15">
        <v>0.14031460000000001</v>
      </c>
      <c r="N26" s="15">
        <v>0.1262057</v>
      </c>
      <c r="O26" s="15">
        <v>0.12050669999999999</v>
      </c>
      <c r="P26" s="15">
        <v>0.1171412</v>
      </c>
      <c r="Q26" s="15">
        <v>0.1085178</v>
      </c>
      <c r="R26" s="19">
        <v>9.964228E-2</v>
      </c>
      <c r="S26" s="19">
        <v>9.4226770000000001E-2</v>
      </c>
      <c r="T26" s="19">
        <v>9.1260160000000007E-2</v>
      </c>
      <c r="U26" s="19">
        <v>8.8686020000000004E-2</v>
      </c>
      <c r="V26" s="19">
        <v>8.4108550000000004E-2</v>
      </c>
      <c r="W26" s="19">
        <v>7.9786490000000002E-2</v>
      </c>
      <c r="X26" s="19">
        <v>7.7268669999999998E-2</v>
      </c>
      <c r="Y26" s="19">
        <v>7.5574249999999996E-2</v>
      </c>
      <c r="Z26" s="19">
        <v>7.3083759999999998E-2</v>
      </c>
      <c r="AA26" s="19">
        <v>6.960711E-2</v>
      </c>
      <c r="AB26" s="19">
        <v>6.6413479999999997E-2</v>
      </c>
      <c r="AC26" s="19">
        <v>6.4200649999999998E-2</v>
      </c>
      <c r="AD26" s="19">
        <v>6.2698950000000003E-2</v>
      </c>
      <c r="AE26" s="19">
        <v>6.1634370000000001E-2</v>
      </c>
      <c r="AF26" s="19">
        <v>6.0737350000000002E-2</v>
      </c>
      <c r="AG26" s="15">
        <v>5.9641800000000002E-2</v>
      </c>
      <c r="AH26" s="19">
        <v>5.819394E-2</v>
      </c>
      <c r="AI26" s="19">
        <v>5.6364119999999997E-2</v>
      </c>
      <c r="AJ26" s="19">
        <v>5.4408209999999999E-2</v>
      </c>
      <c r="AK26" s="19">
        <v>5.2605020000000002E-2</v>
      </c>
      <c r="AL26" s="19">
        <v>5.1007629999999998E-2</v>
      </c>
      <c r="AM26" s="19">
        <v>4.9779579999999997E-2</v>
      </c>
      <c r="AN26" s="19">
        <v>4.9299120000000002E-2</v>
      </c>
      <c r="AO26" s="19">
        <v>4.9357169999999999E-2</v>
      </c>
      <c r="AP26" s="19">
        <v>4.9446150000000001E-2</v>
      </c>
      <c r="AQ26" s="19">
        <v>4.8948440000000003E-2</v>
      </c>
      <c r="AR26" s="19">
        <v>4.7849990000000002E-2</v>
      </c>
      <c r="AS26" s="19">
        <v>4.660897E-2</v>
      </c>
      <c r="AT26" s="19">
        <v>4.5559919999999997E-2</v>
      </c>
      <c r="AU26" s="19">
        <v>4.4719259999999997E-2</v>
      </c>
      <c r="AV26" s="15">
        <v>4.3996800000000003E-2</v>
      </c>
      <c r="AW26" s="19">
        <v>4.3379460000000002E-2</v>
      </c>
      <c r="AX26" s="15">
        <v>4.28662E-2</v>
      </c>
      <c r="AY26" s="19">
        <v>4.2395240000000001E-2</v>
      </c>
      <c r="AZ26" s="19">
        <v>4.1889879999999997E-2</v>
      </c>
      <c r="BA26" s="19">
        <v>4.1340790000000002E-2</v>
      </c>
      <c r="BB26" s="19">
        <v>4.0794270000000001E-2</v>
      </c>
      <c r="BC26" s="19">
        <v>4.0283869999999999E-2</v>
      </c>
      <c r="BD26" s="19">
        <v>3.9779689999999999E-2</v>
      </c>
      <c r="BE26" s="19">
        <v>3.928131E-2</v>
      </c>
      <c r="BF26" s="19">
        <v>3.877245E-2</v>
      </c>
      <c r="BG26" s="15">
        <v>3.8249600000000002E-2</v>
      </c>
      <c r="BH26" s="19">
        <v>3.7728690000000002E-2</v>
      </c>
      <c r="BI26" s="19">
        <v>3.7230729999999997E-2</v>
      </c>
      <c r="BJ26" s="15">
        <v>3.6765399999999997E-2</v>
      </c>
      <c r="BK26" s="19">
        <v>3.6329550000000002E-2</v>
      </c>
      <c r="BL26" s="19">
        <v>3.591598E-2</v>
      </c>
      <c r="BM26" s="19">
        <v>3.5518929999999997E-2</v>
      </c>
      <c r="BN26" s="15">
        <v>3.5131900000000001E-2</v>
      </c>
      <c r="BO26" s="19">
        <v>3.474708E-2</v>
      </c>
      <c r="BP26" s="19">
        <v>3.4359210000000001E-2</v>
      </c>
      <c r="BQ26" s="19">
        <v>3.3969739999999998E-2</v>
      </c>
      <c r="BR26" s="19">
        <v>3.3584919999999997E-2</v>
      </c>
      <c r="BS26" s="19">
        <v>3.3209969999999998E-2</v>
      </c>
      <c r="BT26" s="19">
        <v>3.2846710000000001E-2</v>
      </c>
      <c r="BU26" s="19">
        <v>3.2494349999999998E-2</v>
      </c>
      <c r="BV26" s="19">
        <v>3.2150409999999997E-2</v>
      </c>
      <c r="BW26" s="19">
        <v>3.181225E-2</v>
      </c>
      <c r="BX26" s="19">
        <v>3.147842E-2</v>
      </c>
      <c r="BY26" s="15">
        <v>3.1148800000000001E-2</v>
      </c>
      <c r="BZ26" s="19">
        <v>3.0824529999999999E-2</v>
      </c>
      <c r="CA26" s="19">
        <v>3.0507639999999999E-2</v>
      </c>
      <c r="CB26" s="19">
        <v>3.0200029999999999E-2</v>
      </c>
      <c r="CC26" s="19">
        <v>2.9902270000000002E-2</v>
      </c>
      <c r="CD26" s="19">
        <v>2.9613159999999999E-2</v>
      </c>
      <c r="CE26" s="19">
        <v>2.933063E-2</v>
      </c>
      <c r="CF26" s="19">
        <v>2.9052850000000002E-2</v>
      </c>
      <c r="CG26" s="19">
        <v>2.8778539999999998E-2</v>
      </c>
      <c r="CH26" s="15">
        <v>2.85072E-2</v>
      </c>
      <c r="CI26" s="19">
        <v>2.823956E-2</v>
      </c>
      <c r="CJ26" s="19">
        <v>2.797738E-2</v>
      </c>
      <c r="CK26" s="19">
        <v>2.7722440000000001E-2</v>
      </c>
      <c r="CL26" s="19">
        <v>2.747573E-2</v>
      </c>
      <c r="CM26" s="19">
        <v>2.7237270000000001E-2</v>
      </c>
      <c r="CN26" s="15">
        <v>2.7006200000000001E-2</v>
      </c>
      <c r="CO26" s="19">
        <v>2.6780809999999999E-2</v>
      </c>
      <c r="CP26" s="19">
        <v>2.6558950000000001E-2</v>
      </c>
      <c r="CQ26" s="19">
        <v>2.633891E-2</v>
      </c>
      <c r="CR26" s="19">
        <v>2.6120250000000001E-2</v>
      </c>
      <c r="CS26" s="15">
        <v>2.5903900000000001E-2</v>
      </c>
      <c r="CT26" s="15">
        <v>2.56914E-2</v>
      </c>
      <c r="CU26" s="15">
        <v>2.5483800000000001E-2</v>
      </c>
      <c r="CV26" s="19">
        <v>2.5281169999999999E-2</v>
      </c>
      <c r="CW26" s="19">
        <v>2.5082719999999999E-2</v>
      </c>
      <c r="CX26" s="19">
        <v>2.4887260000000001E-2</v>
      </c>
      <c r="CY26" s="19">
        <v>2.4693590000000001E-2</v>
      </c>
      <c r="CZ26" s="19">
        <v>2.450076E-2</v>
      </c>
      <c r="DA26" s="19">
        <v>2.430827E-2</v>
      </c>
      <c r="DB26" s="19">
        <v>2.4116209999999999E-2</v>
      </c>
      <c r="DC26" s="19">
        <v>2.3925140000000001E-2</v>
      </c>
      <c r="DD26" s="19">
        <v>2.3735880000000001E-2</v>
      </c>
      <c r="DE26" s="19">
        <v>2.3549110000000002E-2</v>
      </c>
      <c r="DF26" s="15">
        <v>2.33651E-2</v>
      </c>
      <c r="DG26" s="19">
        <v>2.3183639999999998E-2</v>
      </c>
      <c r="DH26" s="19">
        <v>2.3004139999999999E-2</v>
      </c>
      <c r="DI26" s="19">
        <v>2.2825930000000001E-2</v>
      </c>
      <c r="DJ26" s="19">
        <v>2.264847E-2</v>
      </c>
      <c r="DK26" s="19">
        <v>2.247159E-2</v>
      </c>
      <c r="DL26" s="19">
        <v>2.2295470000000001E-2</v>
      </c>
      <c r="DM26" s="19">
        <v>2.2120540000000001E-2</v>
      </c>
      <c r="DN26" s="19">
        <v>2.1947290000000001E-2</v>
      </c>
      <c r="DO26" s="19">
        <v>2.177606E-2</v>
      </c>
      <c r="DP26" s="19">
        <v>2.160689E-2</v>
      </c>
      <c r="DQ26" s="19">
        <v>2.143952E-2</v>
      </c>
      <c r="DR26" s="19">
        <v>2.1273480000000001E-2</v>
      </c>
      <c r="DS26" s="19">
        <v>2.110836E-2</v>
      </c>
      <c r="DT26" s="19">
        <v>2.0943989999999999E-2</v>
      </c>
      <c r="DU26" s="19">
        <v>2.0780469999999999E-2</v>
      </c>
      <c r="DV26" s="19">
        <v>2.061822E-2</v>
      </c>
      <c r="DW26" s="19">
        <v>2.0457670000000001E-2</v>
      </c>
      <c r="DX26" s="19">
        <v>2.029912E-2</v>
      </c>
      <c r="DY26" s="19">
        <v>2.0142589999999998E-2</v>
      </c>
      <c r="DZ26" s="19">
        <v>1.998786E-2</v>
      </c>
      <c r="EA26" s="19">
        <v>1.9834669999999999E-2</v>
      </c>
      <c r="EB26" s="19">
        <v>1.9682789999999999E-2</v>
      </c>
      <c r="EC26" s="19">
        <v>1.9532130000000002E-2</v>
      </c>
      <c r="ED26" s="19">
        <v>1.9382719999999999E-2</v>
      </c>
      <c r="EE26" s="15">
        <v>1.92347E-2</v>
      </c>
      <c r="EF26" s="19">
        <v>1.9088219999999999E-2</v>
      </c>
      <c r="EG26" s="19">
        <v>1.8943359999999999E-2</v>
      </c>
      <c r="EH26" s="19">
        <v>1.8800069999999999E-2</v>
      </c>
      <c r="EI26" s="19">
        <v>1.865816E-2</v>
      </c>
      <c r="EJ26" s="19">
        <v>1.8517249999999999E-2</v>
      </c>
      <c r="EK26" s="19">
        <v>1.8376920000000001E-2</v>
      </c>
      <c r="EL26" s="19">
        <v>1.823673E-2</v>
      </c>
      <c r="EM26" s="19">
        <v>1.8096339999999999E-2</v>
      </c>
      <c r="EN26" s="19">
        <v>1.7955570000000001E-2</v>
      </c>
      <c r="EO26" s="19">
        <v>1.7814440000000001E-2</v>
      </c>
      <c r="EP26" s="19">
        <v>1.7673069999999999E-2</v>
      </c>
      <c r="EQ26" s="19">
        <v>1.7531629999999999E-2</v>
      </c>
      <c r="ER26" s="19">
        <v>1.7390240000000001E-2</v>
      </c>
      <c r="ES26" s="19">
        <v>1.7248920000000001E-2</v>
      </c>
      <c r="ET26" s="19">
        <v>1.7107609999999999E-2</v>
      </c>
      <c r="EU26" s="19">
        <v>1.6966220000000001E-2</v>
      </c>
      <c r="EV26" s="19">
        <v>1.6824639999999998E-2</v>
      </c>
      <c r="EW26" s="19">
        <v>1.6682869999999999E-2</v>
      </c>
      <c r="EX26" s="19">
        <v>1.6541009999999998E-2</v>
      </c>
      <c r="EY26" s="19">
        <v>1.6399239999999999E-2</v>
      </c>
      <c r="EZ26" s="19">
        <v>1.6257830000000001E-2</v>
      </c>
      <c r="FA26" s="19">
        <v>1.6117039999999999E-2</v>
      </c>
      <c r="FB26" s="19">
        <v>1.5977040000000001E-2</v>
      </c>
      <c r="FC26" s="19">
        <v>1.5837879999999999E-2</v>
      </c>
      <c r="FD26" s="15">
        <v>1.5699500000000002E-2</v>
      </c>
      <c r="FE26" s="19">
        <v>1.5561719999999999E-2</v>
      </c>
      <c r="FF26" s="19">
        <v>1.542435E-2</v>
      </c>
      <c r="FG26" s="19">
        <v>1.5287220000000001E-2</v>
      </c>
      <c r="FH26" s="19">
        <v>1.515031E-2</v>
      </c>
      <c r="FI26" s="15">
        <v>1.50137E-2</v>
      </c>
      <c r="FJ26" s="19">
        <v>1.4877659999999999E-2</v>
      </c>
      <c r="FK26" s="19">
        <v>1.474254E-2</v>
      </c>
      <c r="FL26" s="19">
        <v>1.460871E-2</v>
      </c>
      <c r="FM26" s="19">
        <v>1.447653E-2</v>
      </c>
      <c r="FN26" s="19">
        <v>1.434623E-2</v>
      </c>
      <c r="FO26" s="19">
        <v>1.421797E-2</v>
      </c>
      <c r="FP26" s="19">
        <v>1.409181E-2</v>
      </c>
      <c r="FQ26" s="19">
        <v>1.3967729999999999E-2</v>
      </c>
      <c r="FR26" s="19">
        <v>1.384575E-2</v>
      </c>
      <c r="FS26" s="19">
        <v>1.3725869999999999E-2</v>
      </c>
      <c r="FT26" s="19">
        <v>1.3608159999999999E-2</v>
      </c>
      <c r="FU26" s="19">
        <v>1.349266E-2</v>
      </c>
      <c r="FV26" s="19">
        <v>1.337939E-2</v>
      </c>
      <c r="FW26" s="19">
        <v>1.326833E-2</v>
      </c>
      <c r="FX26" s="19">
        <v>1.315938E-2</v>
      </c>
      <c r="FY26" s="19">
        <v>1.3052380000000001E-2</v>
      </c>
      <c r="FZ26" s="19">
        <v>1.2947139999999999E-2</v>
      </c>
      <c r="GA26" s="19">
        <v>1.2843439999999999E-2</v>
      </c>
      <c r="GB26" s="19">
        <v>1.274108E-2</v>
      </c>
      <c r="GC26" s="19">
        <v>1.2639910000000001E-2</v>
      </c>
      <c r="GD26" s="19">
        <v>1.253983E-2</v>
      </c>
      <c r="GE26" s="19">
        <v>1.244079E-2</v>
      </c>
      <c r="GF26" s="19">
        <v>1.2342779999999999E-2</v>
      </c>
      <c r="GG26" s="15">
        <v>1.2245799999999999E-2</v>
      </c>
      <c r="GH26" s="19">
        <v>1.214986E-2</v>
      </c>
      <c r="GI26" s="19">
        <v>1.205496E-2</v>
      </c>
      <c r="GJ26" s="19">
        <v>1.1961090000000001E-2</v>
      </c>
      <c r="GK26" s="15">
        <v>1.18683E-2</v>
      </c>
      <c r="GL26" s="19">
        <v>1.1776669999999999E-2</v>
      </c>
      <c r="GM26" s="19">
        <v>1.168631E-2</v>
      </c>
      <c r="GN26" s="19">
        <v>1.1597359999999999E-2</v>
      </c>
      <c r="GO26" s="19">
        <v>1.150994E-2</v>
      </c>
      <c r="GP26" s="15">
        <v>1.14241E-2</v>
      </c>
      <c r="GQ26" s="19">
        <v>1.133983E-2</v>
      </c>
      <c r="GR26" s="19">
        <v>1.125702E-2</v>
      </c>
      <c r="GS26" s="19">
        <v>1.117548E-2</v>
      </c>
      <c r="GT26" s="19">
        <v>1.1094969999999999E-2</v>
      </c>
      <c r="GU26" s="19">
        <v>1.1015240000000001E-2</v>
      </c>
      <c r="GV26" s="19">
        <v>1.0936049999999999E-2</v>
      </c>
      <c r="GW26" s="19">
        <v>1.0857210000000001E-2</v>
      </c>
      <c r="GX26" s="19">
        <v>1.0778609999999999E-2</v>
      </c>
      <c r="GY26" s="19">
        <v>1.070017E-2</v>
      </c>
      <c r="GZ26" s="19">
        <v>1.062188E-2</v>
      </c>
      <c r="HA26" s="19">
        <v>1.0543749999999999E-2</v>
      </c>
      <c r="HB26" s="19">
        <v>1.0465840000000001E-2</v>
      </c>
      <c r="HC26" s="19">
        <v>1.038822E-2</v>
      </c>
      <c r="HD26" s="19">
        <v>1.0310990000000001E-2</v>
      </c>
      <c r="HE26" s="19">
        <v>1.023424E-2</v>
      </c>
      <c r="HF26" s="19">
        <v>1.015811E-2</v>
      </c>
      <c r="HG26" s="19">
        <v>1.008269E-2</v>
      </c>
      <c r="HH26" s="19">
        <v>1.0008080000000001E-2</v>
      </c>
      <c r="HI26" s="19">
        <v>9.9343539999999994E-3</v>
      </c>
      <c r="HJ26" s="19">
        <v>9.8615400000000002E-3</v>
      </c>
      <c r="HK26" s="19">
        <v>9.7896489999999992E-3</v>
      </c>
      <c r="HL26" s="19">
        <v>9.7186749999999995E-3</v>
      </c>
      <c r="HM26" s="19">
        <v>9.6486009999999997E-3</v>
      </c>
      <c r="HN26" s="19">
        <v>9.5794020000000007E-3</v>
      </c>
      <c r="HO26" s="19">
        <v>9.5110520000000007E-3</v>
      </c>
      <c r="HP26" s="19">
        <v>9.4435189999999992E-3</v>
      </c>
      <c r="HQ26" s="19">
        <v>9.3767639999999992E-3</v>
      </c>
      <c r="HR26" s="19">
        <v>9.3107290000000002E-3</v>
      </c>
      <c r="HS26" s="19">
        <v>9.2453339999999991E-3</v>
      </c>
      <c r="HT26" s="19">
        <v>9.1804750000000004E-3</v>
      </c>
      <c r="HU26" s="19">
        <v>9.1160349999999998E-3</v>
      </c>
      <c r="HV26" s="19">
        <v>9.0519050000000007E-3</v>
      </c>
      <c r="HW26" s="15">
        <v>8.9879999999999995E-3</v>
      </c>
      <c r="HX26" s="19">
        <v>8.9242729999999999E-3</v>
      </c>
      <c r="HY26" s="19">
        <v>8.8607310000000002E-3</v>
      </c>
      <c r="HZ26" s="19">
        <v>8.7974279999999995E-3</v>
      </c>
      <c r="IA26" s="19">
        <v>8.7344629999999996E-3</v>
      </c>
      <c r="IB26" s="19">
        <v>8.6719569999999992E-3</v>
      </c>
      <c r="IC26" s="19">
        <v>8.6100310000000006E-3</v>
      </c>
      <c r="ID26" s="19">
        <v>8.5487800000000006E-3</v>
      </c>
      <c r="IE26" s="19">
        <v>8.4882699999999991E-3</v>
      </c>
      <c r="IF26" s="19">
        <v>8.4285200000000001E-3</v>
      </c>
      <c r="IG26" s="19">
        <v>8.3695120000000008E-3</v>
      </c>
      <c r="IH26" s="19">
        <v>8.3111980000000005E-3</v>
      </c>
      <c r="II26" s="19">
        <v>8.2535100000000004E-3</v>
      </c>
      <c r="IJ26" s="19">
        <v>8.1963780000000007E-3</v>
      </c>
      <c r="IK26" s="19">
        <v>8.1397410000000007E-3</v>
      </c>
      <c r="IL26" s="19">
        <v>8.0835509999999996E-3</v>
      </c>
      <c r="IM26" s="19">
        <v>8.0277820000000007E-3</v>
      </c>
      <c r="IN26" s="19">
        <v>7.9724189999999997E-3</v>
      </c>
      <c r="IO26" s="19">
        <v>7.9174640000000008E-3</v>
      </c>
      <c r="IP26" s="19">
        <v>7.8629210000000001E-3</v>
      </c>
      <c r="IQ26" s="19">
        <v>7.8087929999999996E-3</v>
      </c>
      <c r="IR26" s="19">
        <v>7.7550789999999998E-3</v>
      </c>
      <c r="IS26" s="19">
        <v>7.701762E-3</v>
      </c>
      <c r="IT26" s="19">
        <v>7.6488240000000002E-3</v>
      </c>
      <c r="IU26" s="19">
        <v>7.5962440000000003E-3</v>
      </c>
      <c r="IV26" s="19">
        <v>7.5440079999999996E-3</v>
      </c>
      <c r="IW26" s="19">
        <v>7.4921179999999999E-3</v>
      </c>
      <c r="IX26" s="19">
        <v>7.4405959999999998E-3</v>
      </c>
      <c r="IY26" s="19">
        <v>7.3894859999999998E-3</v>
      </c>
      <c r="IZ26" s="19">
        <v>7.3388510000000004E-3</v>
      </c>
      <c r="JA26" s="19">
        <v>7.2887669999999998E-3</v>
      </c>
      <c r="JB26" s="19">
        <v>7.2393079999999999E-3</v>
      </c>
      <c r="JC26" s="19">
        <v>7.1905399999999996E-3</v>
      </c>
      <c r="JD26" s="19">
        <v>7.142504E-3</v>
      </c>
      <c r="JE26" s="19">
        <v>7.0952159999999997E-3</v>
      </c>
      <c r="JF26" s="19">
        <v>7.04866E-3</v>
      </c>
      <c r="JG26" s="19">
        <v>7.0027939999999997E-3</v>
      </c>
      <c r="JH26" s="19">
        <v>6.9575599999999998E-3</v>
      </c>
      <c r="JI26" s="19">
        <v>6.9128949999999996E-3</v>
      </c>
      <c r="JJ26" s="19">
        <v>6.8687440000000004E-3</v>
      </c>
      <c r="JK26" s="19">
        <v>6.825065E-3</v>
      </c>
      <c r="JL26" s="19">
        <v>6.7818319999999998E-3</v>
      </c>
      <c r="JM26" s="19">
        <v>6.73904E-3</v>
      </c>
      <c r="JN26" s="19">
        <v>6.6966919999999997E-3</v>
      </c>
      <c r="JO26" s="19">
        <v>6.6548010000000001E-3</v>
      </c>
      <c r="JP26" s="19">
        <v>6.6133809999999998E-3</v>
      </c>
      <c r="JQ26" s="19">
        <v>6.5724420000000004E-3</v>
      </c>
      <c r="JR26" s="19">
        <v>6.531991E-3</v>
      </c>
      <c r="JS26" s="19">
        <v>6.492027E-3</v>
      </c>
      <c r="JT26" s="19">
        <v>6.4525449999999996E-3</v>
      </c>
      <c r="JU26" s="19">
        <v>6.4135299999999998E-3</v>
      </c>
      <c r="JV26" s="19">
        <v>6.374953E-3</v>
      </c>
      <c r="JW26" s="19">
        <v>6.3367750000000002E-3</v>
      </c>
      <c r="JX26" s="19">
        <v>6.2989420000000001E-3</v>
      </c>
      <c r="JY26" s="19">
        <v>6.2613909999999998E-3</v>
      </c>
      <c r="JZ26" s="19">
        <v>6.2240469999999999E-3</v>
      </c>
      <c r="KA26" s="19">
        <v>6.1868299999999999E-3</v>
      </c>
      <c r="KB26" s="19">
        <v>6.1496570000000002E-3</v>
      </c>
      <c r="KC26" s="19">
        <v>6.1124430000000004E-3</v>
      </c>
      <c r="KD26" s="19">
        <v>6.075113E-3</v>
      </c>
      <c r="KE26" s="19">
        <v>6.0375899999999998E-3</v>
      </c>
      <c r="KF26" s="19">
        <v>5.9998079999999997E-3</v>
      </c>
      <c r="KG26" s="19">
        <v>5.9617130000000004E-3</v>
      </c>
      <c r="KH26" s="19">
        <v>5.9232629999999998E-3</v>
      </c>
      <c r="KI26" s="19">
        <v>5.8844329999999997E-3</v>
      </c>
      <c r="KJ26" s="19">
        <v>5.8452169999999998E-3</v>
      </c>
      <c r="KK26" s="19">
        <v>5.805625E-3</v>
      </c>
      <c r="KL26" s="19">
        <v>5.7656829999999997E-3</v>
      </c>
      <c r="KM26" s="19">
        <v>5.7254280000000003E-3</v>
      </c>
      <c r="KN26" s="19">
        <v>5.6849040000000002E-3</v>
      </c>
      <c r="KO26" s="19">
        <v>5.6441570000000003E-3</v>
      </c>
      <c r="KP26" s="19">
        <v>5.6032310000000002E-3</v>
      </c>
      <c r="KQ26" s="19">
        <v>5.5621689999999996E-3</v>
      </c>
      <c r="KR26" s="19">
        <v>5.5210049999999998E-3</v>
      </c>
      <c r="KS26" s="19">
        <v>5.4797750000000001E-3</v>
      </c>
      <c r="KT26" s="19">
        <v>5.4385120000000004E-3</v>
      </c>
      <c r="KU26" s="19">
        <v>5.3972430000000004E-3</v>
      </c>
      <c r="KV26" s="19">
        <v>5.3559990000000002E-3</v>
      </c>
      <c r="KW26" s="19">
        <v>5.3148070000000004E-3</v>
      </c>
      <c r="KX26" s="19">
        <v>5.2736959999999996E-3</v>
      </c>
      <c r="KY26" s="19">
        <v>5.2326899999999999E-3</v>
      </c>
      <c r="KZ26" s="19">
        <v>5.1918169999999996E-3</v>
      </c>
      <c r="LA26" s="19">
        <v>5.1511059999999999E-3</v>
      </c>
      <c r="LB26" s="19">
        <v>5.1105860000000003E-3</v>
      </c>
      <c r="LC26" s="19">
        <v>5.0702919999999997E-3</v>
      </c>
      <c r="LD26" s="19">
        <v>5.0302630000000001E-3</v>
      </c>
      <c r="LE26" s="19">
        <v>4.9905410000000002E-3</v>
      </c>
      <c r="LF26" s="19">
        <v>4.9511759999999998E-3</v>
      </c>
      <c r="LG26" s="19">
        <v>4.912217E-3</v>
      </c>
      <c r="LH26" s="19">
        <v>4.873713E-3</v>
      </c>
      <c r="LI26" s="19">
        <v>4.8357139999999996E-3</v>
      </c>
      <c r="LJ26" s="19">
        <v>4.7982650000000003E-3</v>
      </c>
      <c r="LK26" s="19">
        <v>4.7614010000000002E-3</v>
      </c>
      <c r="LL26" s="19">
        <v>4.7251539999999996E-3</v>
      </c>
      <c r="LM26" s="19">
        <v>4.6895440000000004E-3</v>
      </c>
      <c r="LN26" s="19">
        <v>4.6545809999999996E-3</v>
      </c>
      <c r="LO26" s="19">
        <v>4.620267E-3</v>
      </c>
      <c r="LP26" s="19">
        <v>4.5865949999999997E-3</v>
      </c>
      <c r="LQ26" s="19">
        <v>4.5535489999999996E-3</v>
      </c>
      <c r="LR26" s="19">
        <v>4.5211080000000002E-3</v>
      </c>
      <c r="LS26" s="19">
        <v>4.489247E-3</v>
      </c>
      <c r="LT26" s="19">
        <v>4.457936E-3</v>
      </c>
      <c r="LU26" s="19">
        <v>4.427144E-3</v>
      </c>
      <c r="LV26" s="19">
        <v>4.3968419999999998E-3</v>
      </c>
      <c r="LW26" s="19">
        <v>4.367002E-3</v>
      </c>
      <c r="LX26" s="19">
        <v>4.337601E-3</v>
      </c>
      <c r="LY26" s="19">
        <v>4.3086169999999998E-3</v>
      </c>
      <c r="LZ26" s="19">
        <v>4.2800310000000001E-3</v>
      </c>
      <c r="MA26" s="19">
        <v>4.2518269999999997E-3</v>
      </c>
      <c r="MB26" s="19">
        <v>4.223989E-3</v>
      </c>
      <c r="MC26" s="19">
        <v>4.1964990000000002E-3</v>
      </c>
      <c r="MD26" s="19">
        <v>4.1693370000000004E-3</v>
      </c>
      <c r="ME26" s="19">
        <v>4.1424770000000003E-3</v>
      </c>
      <c r="MF26" s="19">
        <v>4.1158940000000001E-3</v>
      </c>
      <c r="MG26" s="19">
        <v>4.0895590000000004E-3</v>
      </c>
      <c r="MH26" s="19">
        <v>4.0634390000000003E-3</v>
      </c>
      <c r="MI26" s="19">
        <v>4.0375059999999997E-3</v>
      </c>
      <c r="MJ26" s="19">
        <v>4.0117290000000003E-3</v>
      </c>
      <c r="MK26" s="19">
        <v>3.986084E-3</v>
      </c>
      <c r="ML26" s="19">
        <v>3.9605480000000004E-3</v>
      </c>
      <c r="MM26" s="19">
        <v>3.935104E-3</v>
      </c>
      <c r="MN26" s="19">
        <v>3.9097389999999997E-3</v>
      </c>
      <c r="MO26" s="19">
        <v>3.8844439999999999E-3</v>
      </c>
      <c r="MP26" s="19">
        <v>3.8592140000000001E-3</v>
      </c>
      <c r="MQ26" s="19">
        <v>3.8340480000000001E-3</v>
      </c>
      <c r="MR26" s="19">
        <v>3.8089479999999999E-3</v>
      </c>
      <c r="MS26" s="19">
        <v>3.7839169999999999E-3</v>
      </c>
      <c r="MT26" s="19">
        <v>3.75896E-3</v>
      </c>
      <c r="MU26" s="19">
        <v>3.734083E-3</v>
      </c>
      <c r="MV26" s="19">
        <v>3.709291E-3</v>
      </c>
      <c r="MW26" s="19">
        <v>3.6845889999999998E-3</v>
      </c>
      <c r="MX26" s="19">
        <v>3.6599789999999998E-3</v>
      </c>
      <c r="MY26" s="19">
        <v>3.6354650000000001E-3</v>
      </c>
      <c r="MZ26" s="19">
        <v>3.6110510000000001E-3</v>
      </c>
      <c r="NA26" s="19">
        <v>3.5867400000000002E-3</v>
      </c>
      <c r="NB26" s="19">
        <v>3.5625370000000002E-3</v>
      </c>
      <c r="NC26" s="19">
        <v>3.5384489999999999E-3</v>
      </c>
      <c r="ND26" s="19">
        <v>3.514479E-3</v>
      </c>
      <c r="NE26" s="19">
        <v>3.4906350000000002E-3</v>
      </c>
      <c r="NF26" s="19">
        <v>3.4669229999999998E-3</v>
      </c>
      <c r="NG26" s="19">
        <v>3.4433459999999999E-3</v>
      </c>
      <c r="NH26" s="19">
        <v>3.4199090000000001E-3</v>
      </c>
      <c r="NI26" s="19">
        <v>3.396615E-3</v>
      </c>
      <c r="NJ26" s="19">
        <v>3.3734659999999999E-3</v>
      </c>
      <c r="NK26" s="19">
        <v>3.350465E-3</v>
      </c>
      <c r="NL26" s="19">
        <v>3.3276159999999998E-3</v>
      </c>
      <c r="NM26" s="19">
        <v>3.3049239999999999E-3</v>
      </c>
      <c r="NN26" s="19">
        <v>3.282395E-3</v>
      </c>
      <c r="NO26" s="19">
        <v>3.260036E-3</v>
      </c>
      <c r="NP26" s="19">
        <v>3.2378540000000001E-3</v>
      </c>
      <c r="NQ26" s="19">
        <v>3.2158579999999998E-3</v>
      </c>
      <c r="NR26" s="19">
        <v>3.194054E-3</v>
      </c>
      <c r="NS26" s="19">
        <v>3.1724510000000002E-3</v>
      </c>
      <c r="NT26" s="19">
        <v>3.1510539999999999E-3</v>
      </c>
      <c r="NU26" s="19">
        <v>3.129869E-3</v>
      </c>
      <c r="NV26" s="15">
        <v>3.1088999999999999E-3</v>
      </c>
      <c r="NW26" s="19">
        <v>3.0881459999999999E-3</v>
      </c>
      <c r="NX26" s="19">
        <v>3.0676100000000001E-3</v>
      </c>
      <c r="NY26" s="19">
        <v>3.0472860000000002E-3</v>
      </c>
      <c r="NZ26" s="19">
        <v>3.0271709999999999E-3</v>
      </c>
      <c r="OA26" s="19">
        <v>3.0072580000000001E-3</v>
      </c>
      <c r="OB26" s="19">
        <v>2.9875370000000002E-3</v>
      </c>
      <c r="OC26" s="19">
        <v>2.9679989999999998E-3</v>
      </c>
      <c r="OD26" s="19">
        <v>2.9486339999999999E-3</v>
      </c>
      <c r="OE26" s="19">
        <v>2.9294310000000001E-3</v>
      </c>
      <c r="OF26" s="19">
        <v>2.9103810000000001E-3</v>
      </c>
      <c r="OG26" s="19">
        <v>2.8914750000000001E-3</v>
      </c>
      <c r="OH26" s="19">
        <v>2.872702E-3</v>
      </c>
      <c r="OI26" s="19">
        <v>2.8540560000000002E-3</v>
      </c>
      <c r="OJ26" s="19">
        <v>2.8355250000000002E-3</v>
      </c>
      <c r="OK26" s="19">
        <v>2.8171009999999998E-3</v>
      </c>
      <c r="OL26" s="19">
        <v>2.7987720000000002E-3</v>
      </c>
      <c r="OM26" s="19">
        <v>2.7805270000000001E-3</v>
      </c>
      <c r="ON26" s="19">
        <v>2.762357E-3</v>
      </c>
      <c r="OO26" s="19">
        <v>2.744252E-3</v>
      </c>
      <c r="OP26" s="19">
        <v>2.7262020000000001E-3</v>
      </c>
      <c r="OQ26" s="19">
        <v>1.940123E-3</v>
      </c>
    </row>
    <row r="27" spans="1:407" x14ac:dyDescent="0.25">
      <c r="A27" t="str">
        <f t="shared" si="0"/>
        <v>FixedWing-COARSE-3-20-Any</v>
      </c>
      <c r="B27" t="s">
        <v>195</v>
      </c>
      <c r="C27" s="17" t="s">
        <v>40</v>
      </c>
      <c r="D27" s="18">
        <v>3</v>
      </c>
      <c r="E27" s="17">
        <v>20</v>
      </c>
      <c r="F27" s="82" t="s">
        <v>187</v>
      </c>
      <c r="G27" s="15">
        <v>0.15365319999999999</v>
      </c>
      <c r="H27" s="15">
        <v>0.1228563</v>
      </c>
      <c r="I27" s="15">
        <v>0.1024591</v>
      </c>
      <c r="J27" s="15">
        <v>8.8186399999999998E-2</v>
      </c>
      <c r="K27" s="19">
        <v>7.9331269999999995E-2</v>
      </c>
      <c r="L27" s="15">
        <v>7.3818800000000004E-2</v>
      </c>
      <c r="M27" s="19">
        <v>6.9163639999999998E-2</v>
      </c>
      <c r="N27" s="19">
        <v>6.4321470000000006E-2</v>
      </c>
      <c r="O27" s="19">
        <v>5.9644870000000003E-2</v>
      </c>
      <c r="P27" s="19">
        <v>5.5854679999999997E-2</v>
      </c>
      <c r="Q27" s="19">
        <v>5.2952159999999998E-2</v>
      </c>
      <c r="R27" s="19">
        <v>5.0830340000000002E-2</v>
      </c>
      <c r="S27" s="19">
        <v>4.886923E-2</v>
      </c>
      <c r="T27" s="19">
        <v>4.6984539999999998E-2</v>
      </c>
      <c r="U27" s="15">
        <v>4.4898300000000002E-2</v>
      </c>
      <c r="V27" s="19">
        <v>4.2975630000000001E-2</v>
      </c>
      <c r="W27" s="19">
        <v>4.104439E-2</v>
      </c>
      <c r="X27" s="19">
        <v>3.9095329999999998E-2</v>
      </c>
      <c r="Y27" s="19">
        <v>3.7149349999999998E-2</v>
      </c>
      <c r="Z27" s="19">
        <v>3.5313320000000002E-2</v>
      </c>
      <c r="AA27" s="19">
        <v>3.3660379999999997E-2</v>
      </c>
      <c r="AB27" s="19">
        <v>3.213982E-2</v>
      </c>
      <c r="AC27" s="19">
        <v>3.0671859999999999E-2</v>
      </c>
      <c r="AD27" s="19">
        <v>2.9267049999999999E-2</v>
      </c>
      <c r="AE27" s="19">
        <v>2.7985429999999999E-2</v>
      </c>
      <c r="AF27" s="19">
        <v>2.684425E-2</v>
      </c>
      <c r="AG27" s="19">
        <v>2.5807150000000001E-2</v>
      </c>
      <c r="AH27" s="19">
        <v>2.4817680000000002E-2</v>
      </c>
      <c r="AI27" s="15">
        <v>2.3853300000000001E-2</v>
      </c>
      <c r="AJ27" s="19">
        <v>2.2886960000000001E-2</v>
      </c>
      <c r="AK27" s="15">
        <v>2.1976300000000001E-2</v>
      </c>
      <c r="AL27" s="19">
        <v>2.1121460000000002E-2</v>
      </c>
      <c r="AM27" s="19">
        <v>2.0315639999999999E-2</v>
      </c>
      <c r="AN27" s="19">
        <v>1.9554129999999999E-2</v>
      </c>
      <c r="AO27" s="19">
        <v>1.8833349999999999E-2</v>
      </c>
      <c r="AP27" s="19">
        <v>1.815106E-2</v>
      </c>
      <c r="AQ27" s="19">
        <v>1.7504309999999999E-2</v>
      </c>
      <c r="AR27" s="19">
        <v>1.6889109999999999E-2</v>
      </c>
      <c r="AS27" s="19">
        <v>1.6303580000000002E-2</v>
      </c>
      <c r="AT27" s="19">
        <v>1.5748990000000001E-2</v>
      </c>
      <c r="AU27" s="19">
        <v>1.522719E-2</v>
      </c>
      <c r="AV27" s="19">
        <v>1.473766E-2</v>
      </c>
      <c r="AW27" s="19">
        <v>1.427634E-2</v>
      </c>
      <c r="AX27" s="19">
        <v>1.383795E-2</v>
      </c>
      <c r="AY27" s="19">
        <v>1.341941E-2</v>
      </c>
      <c r="AZ27" s="19">
        <v>1.302043E-2</v>
      </c>
      <c r="BA27" s="19">
        <v>1.264085E-2</v>
      </c>
      <c r="BB27" s="15">
        <v>1.22796E-2</v>
      </c>
      <c r="BC27" s="15">
        <v>1.19363E-2</v>
      </c>
      <c r="BD27" s="19">
        <v>1.161062E-2</v>
      </c>
      <c r="BE27" s="19">
        <v>1.1301739999999999E-2</v>
      </c>
      <c r="BF27" s="19">
        <v>1.100829E-2</v>
      </c>
      <c r="BG27" s="19">
        <v>1.072796E-2</v>
      </c>
      <c r="BH27" s="19">
        <v>1.045915E-2</v>
      </c>
      <c r="BI27" s="19">
        <v>1.020156E-2</v>
      </c>
      <c r="BJ27" s="19">
        <v>9.9550899999999998E-3</v>
      </c>
      <c r="BK27" s="19">
        <v>9.7192430000000007E-3</v>
      </c>
      <c r="BL27" s="19">
        <v>9.4937189999999994E-3</v>
      </c>
      <c r="BM27" s="19">
        <v>9.2788060000000006E-3</v>
      </c>
      <c r="BN27" s="19">
        <v>9.0746239999999999E-3</v>
      </c>
      <c r="BO27" s="19">
        <v>8.8808099999999994E-3</v>
      </c>
      <c r="BP27" s="19">
        <v>8.6966200000000004E-3</v>
      </c>
      <c r="BQ27" s="19">
        <v>8.5206840000000006E-3</v>
      </c>
      <c r="BR27" s="15">
        <v>8.3514000000000001E-3</v>
      </c>
      <c r="BS27" s="19">
        <v>8.1874700000000005E-3</v>
      </c>
      <c r="BT27" s="19">
        <v>8.0285870000000002E-3</v>
      </c>
      <c r="BU27" s="19">
        <v>7.8752319999999994E-3</v>
      </c>
      <c r="BV27" s="19">
        <v>7.7280259999999998E-3</v>
      </c>
      <c r="BW27" s="19">
        <v>7.5875029999999998E-3</v>
      </c>
      <c r="BX27" s="19">
        <v>7.4538770000000002E-3</v>
      </c>
      <c r="BY27" s="19">
        <v>7.3271109999999999E-3</v>
      </c>
      <c r="BZ27" s="19">
        <v>7.2065710000000002E-3</v>
      </c>
      <c r="CA27" s="19">
        <v>7.0912509999999998E-3</v>
      </c>
      <c r="CB27" s="19">
        <v>6.9801159999999998E-3</v>
      </c>
      <c r="CC27" s="19">
        <v>6.8722219999999999E-3</v>
      </c>
      <c r="CD27" s="19">
        <v>6.7672629999999999E-3</v>
      </c>
      <c r="CE27" s="19">
        <v>6.6653759999999998E-3</v>
      </c>
      <c r="CF27" s="19">
        <v>6.56684E-3</v>
      </c>
      <c r="CG27" s="19">
        <v>6.4717689999999996E-3</v>
      </c>
      <c r="CH27" s="19">
        <v>6.380251E-3</v>
      </c>
      <c r="CI27" s="19">
        <v>6.292555E-3</v>
      </c>
      <c r="CJ27" s="19">
        <v>6.208702E-3</v>
      </c>
      <c r="CK27" s="19">
        <v>6.128433E-3</v>
      </c>
      <c r="CL27" s="19">
        <v>6.051407E-3</v>
      </c>
      <c r="CM27" s="19">
        <v>5.9771989999999999E-3</v>
      </c>
      <c r="CN27" s="19">
        <v>5.9054609999999999E-3</v>
      </c>
      <c r="CO27" s="19">
        <v>5.8357540000000003E-3</v>
      </c>
      <c r="CP27" s="19">
        <v>5.7678160000000003E-3</v>
      </c>
      <c r="CQ27" s="19">
        <v>5.7015750000000004E-3</v>
      </c>
      <c r="CR27" s="19">
        <v>5.6372530000000001E-3</v>
      </c>
      <c r="CS27" s="19">
        <v>5.5751339999999998E-3</v>
      </c>
      <c r="CT27" s="19">
        <v>5.5152860000000003E-3</v>
      </c>
      <c r="CU27" s="19">
        <v>5.4575500000000002E-3</v>
      </c>
      <c r="CV27" s="19">
        <v>5.4017149999999996E-3</v>
      </c>
      <c r="CW27" s="19">
        <v>5.3475880000000003E-3</v>
      </c>
      <c r="CX27" s="19">
        <v>5.2950540000000004E-3</v>
      </c>
      <c r="CY27" s="19">
        <v>5.2439189999999997E-3</v>
      </c>
      <c r="CZ27" s="19">
        <v>5.1940570000000002E-3</v>
      </c>
      <c r="DA27" s="19">
        <v>5.1454099999999996E-3</v>
      </c>
      <c r="DB27" s="19">
        <v>5.0979370000000003E-3</v>
      </c>
      <c r="DC27" s="19">
        <v>5.0516220000000004E-3</v>
      </c>
      <c r="DD27" s="19">
        <v>5.0064089999999999E-3</v>
      </c>
      <c r="DE27" s="19">
        <v>4.9622590000000001E-3</v>
      </c>
      <c r="DF27" s="19">
        <v>4.9191649999999996E-3</v>
      </c>
      <c r="DG27" s="19">
        <v>4.8771810000000004E-3</v>
      </c>
      <c r="DH27" s="19">
        <v>4.836389E-3</v>
      </c>
      <c r="DI27" s="19">
        <v>4.7967569999999996E-3</v>
      </c>
      <c r="DJ27" s="19">
        <v>4.7582570000000001E-3</v>
      </c>
      <c r="DK27" s="19">
        <v>4.7208650000000003E-3</v>
      </c>
      <c r="DL27" s="19">
        <v>4.6845280000000003E-3</v>
      </c>
      <c r="DM27" s="19">
        <v>4.6491459999999998E-3</v>
      </c>
      <c r="DN27" s="19">
        <v>4.6146249999999998E-3</v>
      </c>
      <c r="DO27" s="19">
        <v>4.580883E-3</v>
      </c>
      <c r="DP27" s="19">
        <v>4.5478840000000003E-3</v>
      </c>
      <c r="DQ27" s="19">
        <v>4.5156299999999996E-3</v>
      </c>
      <c r="DR27" s="19">
        <v>4.4841710000000003E-3</v>
      </c>
      <c r="DS27" s="19">
        <v>4.4535039999999996E-3</v>
      </c>
      <c r="DT27" s="19">
        <v>4.4236329999999997E-3</v>
      </c>
      <c r="DU27" s="19">
        <v>4.3944969999999998E-3</v>
      </c>
      <c r="DV27" s="19">
        <v>4.3660210000000003E-3</v>
      </c>
      <c r="DW27" s="19">
        <v>4.3380889999999998E-3</v>
      </c>
      <c r="DX27" s="19">
        <v>4.3106350000000002E-3</v>
      </c>
      <c r="DY27" s="19">
        <v>4.2836039999999999E-3</v>
      </c>
      <c r="DZ27" s="19">
        <v>4.256999E-3</v>
      </c>
      <c r="EA27" s="19">
        <v>4.2308240000000002E-3</v>
      </c>
      <c r="EB27" s="19">
        <v>4.205126E-3</v>
      </c>
      <c r="EC27" s="19">
        <v>4.1799350000000001E-3</v>
      </c>
      <c r="ED27" s="19">
        <v>4.1552799999999999E-3</v>
      </c>
      <c r="EE27" s="19">
        <v>4.131114E-3</v>
      </c>
      <c r="EF27" s="19">
        <v>4.1073940000000003E-3</v>
      </c>
      <c r="EG27" s="19">
        <v>4.0840310000000001E-3</v>
      </c>
      <c r="EH27" s="19">
        <v>4.0609660000000001E-3</v>
      </c>
      <c r="EI27" s="19">
        <v>4.0381810000000001E-3</v>
      </c>
      <c r="EJ27" s="19">
        <v>4.0157270000000002E-3</v>
      </c>
      <c r="EK27" s="19">
        <v>3.9936720000000002E-3</v>
      </c>
      <c r="EL27" s="19">
        <v>3.972092E-3</v>
      </c>
      <c r="EM27" s="19">
        <v>3.9510470000000001E-3</v>
      </c>
      <c r="EN27" s="19">
        <v>3.9305909999999998E-3</v>
      </c>
      <c r="EO27" s="19">
        <v>3.9107400000000002E-3</v>
      </c>
      <c r="EP27" s="19">
        <v>3.8914980000000002E-3</v>
      </c>
      <c r="EQ27" s="19">
        <v>3.872796E-3</v>
      </c>
      <c r="ER27" s="19">
        <v>3.854564E-3</v>
      </c>
      <c r="ES27" s="19">
        <v>3.8367369999999998E-3</v>
      </c>
      <c r="ET27" s="19">
        <v>3.8192970000000001E-3</v>
      </c>
      <c r="EU27" s="19">
        <v>3.8022419999999999E-3</v>
      </c>
      <c r="EV27" s="19">
        <v>3.7855779999999999E-3</v>
      </c>
      <c r="EW27" s="19">
        <v>3.7692889999999999E-3</v>
      </c>
      <c r="EX27" s="19">
        <v>3.7533549999999999E-3</v>
      </c>
      <c r="EY27" s="19">
        <v>3.7377159999999999E-3</v>
      </c>
      <c r="EZ27" s="19">
        <v>3.7223069999999998E-3</v>
      </c>
      <c r="FA27" s="19">
        <v>3.7070279999999998E-3</v>
      </c>
      <c r="FB27" s="19">
        <v>3.691827E-3</v>
      </c>
      <c r="FC27" s="19">
        <v>3.6766590000000001E-3</v>
      </c>
      <c r="FD27" s="19">
        <v>3.6615279999999998E-3</v>
      </c>
      <c r="FE27" s="19">
        <v>3.6464409999999998E-3</v>
      </c>
      <c r="FF27" s="19">
        <v>3.6314049999999999E-3</v>
      </c>
      <c r="FG27" s="19">
        <v>3.6163900000000001E-3</v>
      </c>
      <c r="FH27" s="19">
        <v>3.6013659999999999E-3</v>
      </c>
      <c r="FI27" s="19">
        <v>3.5862839999999999E-3</v>
      </c>
      <c r="FJ27" s="19">
        <v>3.5710830000000001E-3</v>
      </c>
      <c r="FK27" s="19">
        <v>3.5556960000000001E-3</v>
      </c>
      <c r="FL27" s="19">
        <v>3.540124E-3</v>
      </c>
      <c r="FM27" s="19">
        <v>3.5243819999999999E-3</v>
      </c>
      <c r="FN27" s="19">
        <v>3.5085310000000001E-3</v>
      </c>
      <c r="FO27" s="19">
        <v>3.4926179999999999E-3</v>
      </c>
      <c r="FP27" s="15">
        <v>3.4767000000000001E-3</v>
      </c>
      <c r="FQ27" s="19">
        <v>3.4607739999999998E-3</v>
      </c>
      <c r="FR27" s="19">
        <v>3.444828E-3</v>
      </c>
      <c r="FS27" s="19">
        <v>3.42882E-3</v>
      </c>
      <c r="FT27" s="19">
        <v>3.4127039999999999E-3</v>
      </c>
      <c r="FU27" s="19">
        <v>3.3964350000000002E-3</v>
      </c>
      <c r="FV27" s="19">
        <v>3.3800100000000001E-3</v>
      </c>
      <c r="FW27" s="19">
        <v>3.363455E-3</v>
      </c>
      <c r="FX27" s="19">
        <v>3.3468320000000001E-3</v>
      </c>
      <c r="FY27" s="19">
        <v>3.3302050000000001E-3</v>
      </c>
      <c r="FZ27" s="19">
        <v>3.3136340000000002E-3</v>
      </c>
      <c r="GA27" s="19">
        <v>3.2971519999999998E-3</v>
      </c>
      <c r="GB27" s="19">
        <v>3.2807700000000001E-3</v>
      </c>
      <c r="GC27" s="19">
        <v>3.2644890000000002E-3</v>
      </c>
      <c r="GD27" s="15">
        <v>3.2483E-3</v>
      </c>
      <c r="GE27" s="19">
        <v>3.2321799999999999E-3</v>
      </c>
      <c r="GF27" s="19">
        <v>3.216146E-3</v>
      </c>
      <c r="GG27" s="19">
        <v>3.200226E-3</v>
      </c>
      <c r="GH27" s="19">
        <v>3.1844709999999999E-3</v>
      </c>
      <c r="GI27" s="19">
        <v>3.1689370000000001E-3</v>
      </c>
      <c r="GJ27" s="19">
        <v>3.1536950000000002E-3</v>
      </c>
      <c r="GK27" s="19">
        <v>3.1387950000000002E-3</v>
      </c>
      <c r="GL27" s="19">
        <v>3.1242840000000002E-3</v>
      </c>
      <c r="GM27" s="19">
        <v>3.1101869999999999E-3</v>
      </c>
      <c r="GN27" s="19">
        <v>3.0965179999999999E-3</v>
      </c>
      <c r="GO27" s="19">
        <v>3.0832659999999999E-3</v>
      </c>
      <c r="GP27" s="19">
        <v>3.0704349999999998E-3</v>
      </c>
      <c r="GQ27" s="19">
        <v>3.0580289999999999E-3</v>
      </c>
      <c r="GR27" s="19">
        <v>3.0460600000000002E-3</v>
      </c>
      <c r="GS27" s="19">
        <v>3.034536E-3</v>
      </c>
      <c r="GT27" s="19">
        <v>3.0234670000000002E-3</v>
      </c>
      <c r="GU27" s="19">
        <v>3.012846E-3</v>
      </c>
      <c r="GV27" s="19">
        <v>3.0026699999999998E-3</v>
      </c>
      <c r="GW27" s="19">
        <v>2.9929129999999998E-3</v>
      </c>
      <c r="GX27" s="19">
        <v>2.9835500000000002E-3</v>
      </c>
      <c r="GY27" s="19">
        <v>2.9745459999999998E-3</v>
      </c>
      <c r="GZ27" s="19">
        <v>2.9658850000000001E-3</v>
      </c>
      <c r="HA27" s="19">
        <v>2.9575560000000001E-3</v>
      </c>
      <c r="HB27" s="19">
        <v>2.9495580000000001E-3</v>
      </c>
      <c r="HC27" s="19">
        <v>2.941885E-3</v>
      </c>
      <c r="HD27" s="19">
        <v>2.9345349999999998E-3</v>
      </c>
      <c r="HE27" s="19">
        <v>2.9274969999999998E-3</v>
      </c>
      <c r="HF27" s="19">
        <v>2.920757E-3</v>
      </c>
      <c r="HG27" s="19">
        <v>2.9142870000000002E-3</v>
      </c>
      <c r="HH27" s="19">
        <v>2.9080550000000001E-3</v>
      </c>
      <c r="HI27" s="19">
        <v>2.9020280000000001E-3</v>
      </c>
      <c r="HJ27" s="19">
        <v>2.8961899999999999E-3</v>
      </c>
      <c r="HK27" s="19">
        <v>2.8905269999999999E-3</v>
      </c>
      <c r="HL27" s="19">
        <v>2.8850389999999998E-3</v>
      </c>
      <c r="HM27" s="19">
        <v>2.8797219999999999E-3</v>
      </c>
      <c r="HN27" s="19">
        <v>2.8745720000000002E-3</v>
      </c>
      <c r="HO27" s="19">
        <v>2.869581E-3</v>
      </c>
      <c r="HP27" s="19">
        <v>2.8647379999999999E-3</v>
      </c>
      <c r="HQ27" s="19">
        <v>2.8600209999999999E-3</v>
      </c>
      <c r="HR27" s="19">
        <v>2.8554019999999999E-3</v>
      </c>
      <c r="HS27" s="19">
        <v>2.8508549999999998E-3</v>
      </c>
      <c r="HT27" s="19">
        <v>2.8463780000000001E-3</v>
      </c>
      <c r="HU27" s="19">
        <v>2.841971E-3</v>
      </c>
      <c r="HV27" s="19">
        <v>2.8376600000000001E-3</v>
      </c>
      <c r="HW27" s="19">
        <v>2.8334609999999998E-3</v>
      </c>
      <c r="HX27" s="19">
        <v>2.829387E-3</v>
      </c>
      <c r="HY27" s="19">
        <v>2.8254420000000001E-3</v>
      </c>
      <c r="HZ27" s="19">
        <v>2.8216209999999999E-3</v>
      </c>
      <c r="IA27" s="19">
        <v>2.817908E-3</v>
      </c>
      <c r="IB27" s="19">
        <v>2.8142810000000001E-3</v>
      </c>
      <c r="IC27" s="19">
        <v>2.8107179999999998E-3</v>
      </c>
      <c r="ID27" s="19">
        <v>2.8072090000000002E-3</v>
      </c>
      <c r="IE27" s="19">
        <v>2.803753E-3</v>
      </c>
      <c r="IF27" s="19">
        <v>2.8003640000000001E-3</v>
      </c>
      <c r="IG27" s="19">
        <v>2.7970500000000001E-3</v>
      </c>
      <c r="IH27" s="19">
        <v>2.793818E-3</v>
      </c>
      <c r="II27" s="19">
        <v>2.7906649999999999E-3</v>
      </c>
      <c r="IJ27" s="19">
        <v>2.787585E-3</v>
      </c>
      <c r="IK27" s="19">
        <v>2.784566E-3</v>
      </c>
      <c r="IL27" s="19">
        <v>2.7815890000000001E-3</v>
      </c>
      <c r="IM27" s="19">
        <v>2.7786410000000001E-3</v>
      </c>
      <c r="IN27" s="19">
        <v>2.7757210000000001E-3</v>
      </c>
      <c r="IO27" s="19">
        <v>2.7728309999999999E-3</v>
      </c>
      <c r="IP27" s="19">
        <v>2.7699920000000002E-3</v>
      </c>
      <c r="IQ27" s="19">
        <v>2.767219E-3</v>
      </c>
      <c r="IR27" s="19">
        <v>2.7645259999999998E-3</v>
      </c>
      <c r="IS27" s="19">
        <v>2.7619179999999999E-3</v>
      </c>
      <c r="IT27" s="19">
        <v>2.7593919999999998E-3</v>
      </c>
      <c r="IU27" s="19">
        <v>2.7569410000000002E-3</v>
      </c>
      <c r="IV27" s="19">
        <v>2.7545479999999999E-3</v>
      </c>
      <c r="IW27" s="19">
        <v>2.7521899999999998E-3</v>
      </c>
      <c r="IX27" s="19">
        <v>2.7498560000000002E-3</v>
      </c>
      <c r="IY27" s="19">
        <v>2.7475350000000002E-3</v>
      </c>
      <c r="IZ27" s="19">
        <v>2.745234E-3</v>
      </c>
      <c r="JA27" s="19">
        <v>2.7429540000000001E-3</v>
      </c>
      <c r="JB27" s="19">
        <v>2.7406990000000001E-3</v>
      </c>
      <c r="JC27" s="19">
        <v>2.7384610000000002E-3</v>
      </c>
      <c r="JD27" s="19">
        <v>2.7362290000000002E-3</v>
      </c>
      <c r="JE27" s="19">
        <v>2.7339980000000001E-3</v>
      </c>
      <c r="JF27" s="19">
        <v>2.731753E-3</v>
      </c>
      <c r="JG27" s="19">
        <v>2.7294810000000002E-3</v>
      </c>
      <c r="JH27" s="19">
        <v>2.7271769999999999E-3</v>
      </c>
      <c r="JI27" s="19">
        <v>2.7248400000000001E-3</v>
      </c>
      <c r="JJ27" s="19">
        <v>2.722482E-3</v>
      </c>
      <c r="JK27" s="19">
        <v>2.7201119999999998E-3</v>
      </c>
      <c r="JL27" s="19">
        <v>2.717732E-3</v>
      </c>
      <c r="JM27" s="19">
        <v>2.715337E-3</v>
      </c>
      <c r="JN27" s="19">
        <v>2.7129179999999999E-3</v>
      </c>
      <c r="JO27" s="19">
        <v>2.7104680000000002E-3</v>
      </c>
      <c r="JP27" s="19">
        <v>2.7079729999999998E-3</v>
      </c>
      <c r="JQ27" s="19">
        <v>2.7054169999999999E-3</v>
      </c>
      <c r="JR27" s="19">
        <v>2.7027900000000001E-3</v>
      </c>
      <c r="JS27" s="19">
        <v>2.7000869999999999E-3</v>
      </c>
      <c r="JT27" s="19">
        <v>2.6973079999999998E-3</v>
      </c>
      <c r="JU27" s="19">
        <v>2.6944489999999998E-3</v>
      </c>
      <c r="JV27" s="19">
        <v>2.691508E-3</v>
      </c>
      <c r="JW27" s="19">
        <v>2.6884740000000002E-3</v>
      </c>
      <c r="JX27" s="19">
        <v>2.6853379999999998E-3</v>
      </c>
      <c r="JY27" s="19">
        <v>2.6820939999999999E-3</v>
      </c>
      <c r="JZ27" s="19">
        <v>2.6787320000000001E-3</v>
      </c>
      <c r="KA27" s="19">
        <v>2.675246E-3</v>
      </c>
      <c r="KB27" s="19">
        <v>2.6716320000000002E-3</v>
      </c>
      <c r="KC27" s="19">
        <v>2.6678990000000001E-3</v>
      </c>
      <c r="KD27" s="19">
        <v>2.664058E-3</v>
      </c>
      <c r="KE27" s="19">
        <v>2.6601179999999999E-3</v>
      </c>
      <c r="KF27" s="19">
        <v>2.6560910000000002E-3</v>
      </c>
      <c r="KG27" s="19">
        <v>2.6519780000000001E-3</v>
      </c>
      <c r="KH27" s="19">
        <v>2.6477800000000002E-3</v>
      </c>
      <c r="KI27" s="19">
        <v>2.643495E-3</v>
      </c>
      <c r="KJ27" s="19">
        <v>2.6391209999999999E-3</v>
      </c>
      <c r="KK27" s="19">
        <v>2.6346529999999998E-3</v>
      </c>
      <c r="KL27" s="19">
        <v>2.6300910000000002E-3</v>
      </c>
      <c r="KM27" s="19">
        <v>2.6254410000000001E-3</v>
      </c>
      <c r="KN27" s="19">
        <v>2.620711E-3</v>
      </c>
      <c r="KO27" s="19">
        <v>2.6159040000000001E-3</v>
      </c>
      <c r="KP27" s="19">
        <v>2.6110299999999999E-3</v>
      </c>
      <c r="KQ27" s="19">
        <v>2.6060860000000001E-3</v>
      </c>
      <c r="KR27" s="19">
        <v>2.6010719999999998E-3</v>
      </c>
      <c r="KS27" s="19">
        <v>2.595988E-3</v>
      </c>
      <c r="KT27" s="19">
        <v>2.5908329999999999E-3</v>
      </c>
      <c r="KU27" s="19">
        <v>2.5856099999999999E-3</v>
      </c>
      <c r="KV27" s="19">
        <v>2.580321E-3</v>
      </c>
      <c r="KW27" s="19">
        <v>2.5749800000000002E-3</v>
      </c>
      <c r="KX27" s="15">
        <v>2.5696E-3</v>
      </c>
      <c r="KY27" s="19">
        <v>2.5641990000000001E-3</v>
      </c>
      <c r="KZ27" s="19">
        <v>2.5587909999999999E-3</v>
      </c>
      <c r="LA27" s="19">
        <v>2.55339E-3</v>
      </c>
      <c r="LB27" s="19">
        <v>2.5480070000000001E-3</v>
      </c>
      <c r="LC27" s="19">
        <v>2.5426479999999998E-3</v>
      </c>
      <c r="LD27" s="19">
        <v>2.5373230000000002E-3</v>
      </c>
      <c r="LE27" s="19">
        <v>2.532032E-3</v>
      </c>
      <c r="LF27" s="19">
        <v>2.526777E-3</v>
      </c>
      <c r="LG27" s="19">
        <v>2.5215630000000001E-3</v>
      </c>
      <c r="LH27" s="19">
        <v>2.5163920000000001E-3</v>
      </c>
      <c r="LI27" s="19">
        <v>2.511264E-3</v>
      </c>
      <c r="LJ27" s="19">
        <v>2.5061770000000001E-3</v>
      </c>
      <c r="LK27" s="19">
        <v>2.501124E-3</v>
      </c>
      <c r="LL27" s="19">
        <v>2.4960960000000002E-3</v>
      </c>
      <c r="LM27" s="19">
        <v>2.4910790000000002E-3</v>
      </c>
      <c r="LN27" s="19">
        <v>2.4860619999999998E-3</v>
      </c>
      <c r="LO27" s="19">
        <v>2.481029E-3</v>
      </c>
      <c r="LP27" s="19">
        <v>2.4759679999999998E-3</v>
      </c>
      <c r="LQ27" s="19">
        <v>2.4708680000000002E-3</v>
      </c>
      <c r="LR27" s="19">
        <v>2.4657199999999998E-3</v>
      </c>
      <c r="LS27" s="19">
        <v>2.4605130000000001E-3</v>
      </c>
      <c r="LT27" s="19">
        <v>2.45524E-3</v>
      </c>
      <c r="LU27" s="19">
        <v>2.4498850000000002E-3</v>
      </c>
      <c r="LV27" s="19">
        <v>2.4444380000000002E-3</v>
      </c>
      <c r="LW27" s="19">
        <v>2.4388869999999998E-3</v>
      </c>
      <c r="LX27" s="19">
        <v>2.4332199999999998E-3</v>
      </c>
      <c r="LY27" s="19">
        <v>2.4274259999999999E-3</v>
      </c>
      <c r="LZ27" s="19">
        <v>2.421496E-3</v>
      </c>
      <c r="MA27" s="19">
        <v>2.4154250000000001E-3</v>
      </c>
      <c r="MB27" s="19">
        <v>2.4092079999999999E-3</v>
      </c>
      <c r="MC27" s="19">
        <v>2.4028399999999998E-3</v>
      </c>
      <c r="MD27" s="19">
        <v>2.3963169999999998E-3</v>
      </c>
      <c r="ME27" s="19">
        <v>2.3896329999999999E-3</v>
      </c>
      <c r="MF27" s="19">
        <v>2.3827779999999999E-3</v>
      </c>
      <c r="MG27" s="19">
        <v>2.3757449999999999E-3</v>
      </c>
      <c r="MH27" s="19">
        <v>2.368528E-3</v>
      </c>
      <c r="MI27" s="19">
        <v>2.36112E-3</v>
      </c>
      <c r="MJ27" s="19">
        <v>2.3535190000000001E-3</v>
      </c>
      <c r="MK27" s="19">
        <v>2.345724E-3</v>
      </c>
      <c r="ML27" s="19">
        <v>2.3377390000000001E-3</v>
      </c>
      <c r="MM27" s="19">
        <v>2.3295690000000001E-3</v>
      </c>
      <c r="MN27" s="19">
        <v>2.3212200000000001E-3</v>
      </c>
      <c r="MO27" s="19">
        <v>2.3126969999999998E-3</v>
      </c>
      <c r="MP27" s="19">
        <v>2.3040030000000002E-3</v>
      </c>
      <c r="MQ27" s="19">
        <v>2.2951429999999999E-3</v>
      </c>
      <c r="MR27" s="19">
        <v>2.2861230000000001E-3</v>
      </c>
      <c r="MS27" s="19">
        <v>2.2769499999999998E-3</v>
      </c>
      <c r="MT27" s="19">
        <v>2.2676340000000001E-3</v>
      </c>
      <c r="MU27" s="19">
        <v>2.2581860000000001E-3</v>
      </c>
      <c r="MV27" s="19">
        <v>2.248622E-3</v>
      </c>
      <c r="MW27" s="19">
        <v>2.2389530000000001E-3</v>
      </c>
      <c r="MX27" s="19">
        <v>2.2291939999999999E-3</v>
      </c>
      <c r="MY27" s="19">
        <v>2.2193529999999999E-3</v>
      </c>
      <c r="MZ27" s="19">
        <v>2.2094390000000001E-3</v>
      </c>
      <c r="NA27" s="19">
        <v>2.1994570000000001E-3</v>
      </c>
      <c r="NB27" s="19">
        <v>2.1894129999999999E-3</v>
      </c>
      <c r="NC27" s="19">
        <v>2.179313E-3</v>
      </c>
      <c r="ND27" s="19">
        <v>2.1691639999999999E-3</v>
      </c>
      <c r="NE27" s="19">
        <v>2.1589719999999999E-3</v>
      </c>
      <c r="NF27" s="19">
        <v>2.1487469999999999E-3</v>
      </c>
      <c r="NG27" s="19">
        <v>2.1384970000000001E-3</v>
      </c>
      <c r="NH27" s="19">
        <v>2.1282269999999999E-3</v>
      </c>
      <c r="NI27" s="19">
        <v>2.1179430000000002E-3</v>
      </c>
      <c r="NJ27" s="19">
        <v>2.1076490000000001E-3</v>
      </c>
      <c r="NK27" s="19">
        <v>2.0973440000000001E-3</v>
      </c>
      <c r="NL27" s="19">
        <v>2.0870329999999999E-3</v>
      </c>
      <c r="NM27" s="19">
        <v>2.0767170000000001E-3</v>
      </c>
      <c r="NN27" s="15">
        <v>2.0663999999999999E-3</v>
      </c>
      <c r="NO27" s="19">
        <v>2.0560859999999999E-3</v>
      </c>
      <c r="NP27" s="19">
        <v>2.045781E-3</v>
      </c>
      <c r="NQ27" s="19">
        <v>2.0354909999999999E-3</v>
      </c>
      <c r="NR27" s="19">
        <v>2.0252199999999999E-3</v>
      </c>
      <c r="NS27" s="19">
        <v>2.0149719999999999E-3</v>
      </c>
      <c r="NT27" s="19">
        <v>2.004746E-3</v>
      </c>
      <c r="NU27" s="19">
        <v>1.9945420000000002E-3</v>
      </c>
      <c r="NV27" s="19">
        <v>1.984361E-3</v>
      </c>
      <c r="NW27" s="19">
        <v>1.974202E-3</v>
      </c>
      <c r="NX27" s="19">
        <v>1.9640669999999999E-3</v>
      </c>
      <c r="NY27" s="19">
        <v>1.953958E-3</v>
      </c>
      <c r="NZ27" s="19">
        <v>1.9438770000000001E-3</v>
      </c>
      <c r="OA27" s="19">
        <v>1.9338269999999999E-3</v>
      </c>
      <c r="OB27" s="19">
        <v>1.9238149999999999E-3</v>
      </c>
      <c r="OC27" s="19">
        <v>1.9138409999999999E-3</v>
      </c>
      <c r="OD27" s="19">
        <v>1.9039090000000001E-3</v>
      </c>
      <c r="OE27" s="19">
        <v>1.8940199999999999E-3</v>
      </c>
      <c r="OF27" s="19">
        <v>1.884181E-3</v>
      </c>
      <c r="OG27" s="19">
        <v>1.8743950000000001E-3</v>
      </c>
      <c r="OH27" s="19">
        <v>1.8646699999999999E-3</v>
      </c>
      <c r="OI27" s="19">
        <v>1.8550120000000001E-3</v>
      </c>
      <c r="OJ27" s="19">
        <v>1.8454330000000001E-3</v>
      </c>
      <c r="OK27" s="19">
        <v>1.835939E-3</v>
      </c>
      <c r="OL27" s="19">
        <v>1.8265410000000001E-3</v>
      </c>
      <c r="OM27" s="19">
        <v>1.8172450000000001E-3</v>
      </c>
      <c r="ON27" s="19">
        <v>1.808055E-3</v>
      </c>
      <c r="OO27" s="19">
        <v>1.7989760000000001E-3</v>
      </c>
      <c r="OP27" s="19">
        <v>1.790013E-3</v>
      </c>
      <c r="OQ27" s="19">
        <v>1.1603340000000001E-3</v>
      </c>
    </row>
    <row r="28" spans="1:407" x14ac:dyDescent="0.25">
      <c r="A28" t="str">
        <f t="shared" si="0"/>
        <v>FixedWing-COARSE-3-14-Any</v>
      </c>
      <c r="B28" t="s">
        <v>195</v>
      </c>
      <c r="C28" s="20" t="s">
        <v>40</v>
      </c>
      <c r="D28" s="18">
        <v>3</v>
      </c>
      <c r="E28" s="17">
        <v>14</v>
      </c>
      <c r="F28" s="82" t="s">
        <v>187</v>
      </c>
      <c r="G28" s="15">
        <v>0.1040354</v>
      </c>
      <c r="H28" s="19">
        <v>8.5669060000000005E-2</v>
      </c>
      <c r="I28" s="19">
        <v>7.4735979999999994E-2</v>
      </c>
      <c r="J28" s="19">
        <v>6.7964350000000007E-2</v>
      </c>
      <c r="K28" s="19">
        <v>6.2611509999999995E-2</v>
      </c>
      <c r="L28" s="19">
        <v>5.810423E-2</v>
      </c>
      <c r="M28" s="19">
        <v>5.5033970000000001E-2</v>
      </c>
      <c r="N28" s="19">
        <v>5.2672789999999997E-2</v>
      </c>
      <c r="O28" s="19">
        <v>5.021838E-2</v>
      </c>
      <c r="P28" s="19">
        <v>4.7623060000000002E-2</v>
      </c>
      <c r="Q28" s="19">
        <v>4.5637179999999999E-2</v>
      </c>
      <c r="R28" s="19">
        <v>4.3117469999999998E-2</v>
      </c>
      <c r="S28" s="15">
        <v>4.0388100000000003E-2</v>
      </c>
      <c r="T28" s="19">
        <v>3.811672E-2</v>
      </c>
      <c r="U28" s="19">
        <v>3.6322159999999999E-2</v>
      </c>
      <c r="V28" s="19">
        <v>3.4612740000000003E-2</v>
      </c>
      <c r="W28" s="15">
        <v>3.3019899999999998E-2</v>
      </c>
      <c r="X28" s="19">
        <v>3.1526459999999999E-2</v>
      </c>
      <c r="Y28" s="19">
        <v>3.0061419999999998E-2</v>
      </c>
      <c r="Z28" s="19">
        <v>2.8637070000000001E-2</v>
      </c>
      <c r="AA28" s="19">
        <v>2.736036E-2</v>
      </c>
      <c r="AB28" s="19">
        <v>2.6259379999999999E-2</v>
      </c>
      <c r="AC28" s="15">
        <v>2.52666E-2</v>
      </c>
      <c r="AD28" s="19">
        <v>2.432606E-2</v>
      </c>
      <c r="AE28" s="19">
        <v>2.342464E-2</v>
      </c>
      <c r="AF28" s="19">
        <v>2.2567190000000001E-2</v>
      </c>
      <c r="AG28" s="19">
        <v>2.168573E-2</v>
      </c>
      <c r="AH28" s="19">
        <v>2.0860050000000002E-2</v>
      </c>
      <c r="AI28" s="19">
        <v>2.008913E-2</v>
      </c>
      <c r="AJ28" s="19">
        <v>1.9372159999999999E-2</v>
      </c>
      <c r="AK28" s="19">
        <v>1.8698119999999999E-2</v>
      </c>
      <c r="AL28" s="19">
        <v>1.8055249999999998E-2</v>
      </c>
      <c r="AM28" s="15">
        <v>1.7441399999999999E-2</v>
      </c>
      <c r="AN28" s="19">
        <v>1.685584E-2</v>
      </c>
      <c r="AO28" s="19">
        <v>1.6299910000000001E-2</v>
      </c>
      <c r="AP28" s="19">
        <v>1.5777889999999999E-2</v>
      </c>
      <c r="AQ28" s="19">
        <v>1.5293269999999999E-2</v>
      </c>
      <c r="AR28" s="19">
        <v>1.484329E-2</v>
      </c>
      <c r="AS28" s="19">
        <v>1.442097E-2</v>
      </c>
      <c r="AT28" s="19">
        <v>1.402082E-2</v>
      </c>
      <c r="AU28" s="19">
        <v>1.3639719999999999E-2</v>
      </c>
      <c r="AV28" s="15">
        <v>1.3276100000000001E-2</v>
      </c>
      <c r="AW28" s="19">
        <v>1.292923E-2</v>
      </c>
      <c r="AX28" s="19">
        <v>1.259907E-2</v>
      </c>
      <c r="AY28" s="19">
        <v>1.228721E-2</v>
      </c>
      <c r="AZ28" s="19">
        <v>1.199419E-2</v>
      </c>
      <c r="BA28" s="15">
        <v>1.1718900000000001E-2</v>
      </c>
      <c r="BB28" s="19">
        <v>1.1459260000000001E-2</v>
      </c>
      <c r="BC28" s="19">
        <v>1.1211520000000001E-2</v>
      </c>
      <c r="BD28" s="19">
        <v>1.0972610000000001E-2</v>
      </c>
      <c r="BE28" s="19">
        <v>1.074168E-2</v>
      </c>
      <c r="BF28" s="19">
        <v>1.0518309999999999E-2</v>
      </c>
      <c r="BG28" s="19">
        <v>1.0301960000000001E-2</v>
      </c>
      <c r="BH28" s="19">
        <v>1.009315E-2</v>
      </c>
      <c r="BI28" s="19">
        <v>9.8933760000000006E-3</v>
      </c>
      <c r="BJ28" s="19">
        <v>9.7036680000000004E-3</v>
      </c>
      <c r="BK28" s="19">
        <v>9.5239869999999994E-3</v>
      </c>
      <c r="BL28" s="19">
        <v>9.353185E-3</v>
      </c>
      <c r="BM28" s="19">
        <v>9.1891779999999992E-3</v>
      </c>
      <c r="BN28" s="19">
        <v>9.0307159999999994E-3</v>
      </c>
      <c r="BO28" s="19">
        <v>8.8781190000000003E-3</v>
      </c>
      <c r="BP28" s="19">
        <v>8.7318020000000003E-3</v>
      </c>
      <c r="BQ28" s="19">
        <v>8.5916719999999999E-3</v>
      </c>
      <c r="BR28" s="19">
        <v>8.4582189999999995E-3</v>
      </c>
      <c r="BS28" s="19">
        <v>8.3322929999999993E-3</v>
      </c>
      <c r="BT28" s="19">
        <v>8.2142269999999993E-3</v>
      </c>
      <c r="BU28" s="19">
        <v>8.1034439999999996E-3</v>
      </c>
      <c r="BV28" s="19">
        <v>7.9983899999999993E-3</v>
      </c>
      <c r="BW28" s="19">
        <v>7.8968340000000001E-3</v>
      </c>
      <c r="BX28" s="19">
        <v>7.7969019999999997E-3</v>
      </c>
      <c r="BY28" s="19">
        <v>7.6979190000000001E-3</v>
      </c>
      <c r="BZ28" s="19">
        <v>7.6003119999999997E-3</v>
      </c>
      <c r="CA28" s="19">
        <v>7.5049579999999999E-3</v>
      </c>
      <c r="CB28" s="19">
        <v>7.4130009999999998E-3</v>
      </c>
      <c r="CC28" s="19">
        <v>7.3252509999999996E-3</v>
      </c>
      <c r="CD28" s="19">
        <v>7.2417849999999997E-3</v>
      </c>
      <c r="CE28" s="19">
        <v>7.1619630000000004E-3</v>
      </c>
      <c r="CF28" s="19">
        <v>7.0848860000000003E-3</v>
      </c>
      <c r="CG28" s="19">
        <v>7.0095469999999997E-3</v>
      </c>
      <c r="CH28" s="19">
        <v>6.9351940000000004E-3</v>
      </c>
      <c r="CI28" s="19">
        <v>6.8616049999999998E-3</v>
      </c>
      <c r="CJ28" s="19">
        <v>6.7890600000000004E-3</v>
      </c>
      <c r="CK28" s="19">
        <v>6.7179529999999996E-3</v>
      </c>
      <c r="CL28" s="19">
        <v>6.6487330000000004E-3</v>
      </c>
      <c r="CM28" s="19">
        <v>6.5817890000000002E-3</v>
      </c>
      <c r="CN28" s="19">
        <v>6.517297E-3</v>
      </c>
      <c r="CO28" s="19">
        <v>6.4550060000000001E-3</v>
      </c>
      <c r="CP28" s="19">
        <v>6.3942549999999997E-3</v>
      </c>
      <c r="CQ28" s="19">
        <v>6.3342670000000002E-3</v>
      </c>
      <c r="CR28" s="19">
        <v>6.274572E-3</v>
      </c>
      <c r="CS28" s="19">
        <v>6.2152029999999999E-3</v>
      </c>
      <c r="CT28" s="19">
        <v>6.1565860000000003E-3</v>
      </c>
      <c r="CU28" s="19">
        <v>6.0992399999999997E-3</v>
      </c>
      <c r="CV28" s="19">
        <v>6.0436159999999999E-3</v>
      </c>
      <c r="CW28" s="19">
        <v>5.9899869999999996E-3</v>
      </c>
      <c r="CX28" s="19">
        <v>5.938474E-3</v>
      </c>
      <c r="CY28" s="19">
        <v>5.8888669999999999E-3</v>
      </c>
      <c r="CZ28" s="19">
        <v>5.8406370000000001E-3</v>
      </c>
      <c r="DA28" s="19">
        <v>5.7930550000000001E-3</v>
      </c>
      <c r="DB28" s="19">
        <v>5.7455520000000001E-3</v>
      </c>
      <c r="DC28" s="19">
        <v>5.6980099999999999E-3</v>
      </c>
      <c r="DD28" s="19">
        <v>5.6508269999999998E-3</v>
      </c>
      <c r="DE28" s="19">
        <v>5.6046719999999998E-3</v>
      </c>
      <c r="DF28" s="19">
        <v>5.5601749999999997E-3</v>
      </c>
      <c r="DG28" s="19">
        <v>5.5176849999999996E-3</v>
      </c>
      <c r="DH28" s="19">
        <v>5.4772520000000002E-3</v>
      </c>
      <c r="DI28" s="19">
        <v>5.438526E-3</v>
      </c>
      <c r="DJ28" s="19">
        <v>5.4008609999999999E-3</v>
      </c>
      <c r="DK28" s="19">
        <v>5.3635310000000004E-3</v>
      </c>
      <c r="DL28" s="19">
        <v>5.3260260000000002E-3</v>
      </c>
      <c r="DM28" s="19">
        <v>5.2882679999999996E-3</v>
      </c>
      <c r="DN28" s="19">
        <v>5.2506560000000002E-3</v>
      </c>
      <c r="DO28" s="19">
        <v>5.2137920000000001E-3</v>
      </c>
      <c r="DP28" s="19">
        <v>5.1781860000000004E-3</v>
      </c>
      <c r="DQ28" s="19">
        <v>5.1440979999999997E-3</v>
      </c>
      <c r="DR28" s="19">
        <v>5.1115730000000003E-3</v>
      </c>
      <c r="DS28" s="19">
        <v>5.0803940000000002E-3</v>
      </c>
      <c r="DT28" s="19">
        <v>5.050227E-3</v>
      </c>
      <c r="DU28" s="19">
        <v>5.0207519999999999E-3</v>
      </c>
      <c r="DV28" s="19">
        <v>4.9918080000000004E-3</v>
      </c>
      <c r="DW28" s="19">
        <v>4.9634129999999999E-3</v>
      </c>
      <c r="DX28" s="19">
        <v>4.9357359999999996E-3</v>
      </c>
      <c r="DY28" s="19">
        <v>4.9089329999999999E-3</v>
      </c>
      <c r="DZ28" s="19">
        <v>4.8830799999999997E-3</v>
      </c>
      <c r="EA28" s="19">
        <v>4.8581600000000003E-3</v>
      </c>
      <c r="EB28" s="19">
        <v>4.8340650000000002E-3</v>
      </c>
      <c r="EC28" s="19">
        <v>4.8105300000000004E-3</v>
      </c>
      <c r="ED28" s="19">
        <v>4.7872280000000001E-3</v>
      </c>
      <c r="EE28" s="19">
        <v>4.7638510000000004E-3</v>
      </c>
      <c r="EF28" s="19">
        <v>4.7402750000000004E-3</v>
      </c>
      <c r="EG28" s="19">
        <v>4.7165469999999998E-3</v>
      </c>
      <c r="EH28" s="19">
        <v>4.6928689999999997E-3</v>
      </c>
      <c r="EI28" s="19">
        <v>4.6694290000000001E-3</v>
      </c>
      <c r="EJ28" s="19">
        <v>4.6463269999999996E-3</v>
      </c>
      <c r="EK28" s="19">
        <v>4.6235490000000002E-3</v>
      </c>
      <c r="EL28" s="19">
        <v>4.6009830000000003E-3</v>
      </c>
      <c r="EM28" s="19">
        <v>4.578398E-3</v>
      </c>
      <c r="EN28" s="19">
        <v>4.5555420000000001E-3</v>
      </c>
      <c r="EO28" s="19">
        <v>4.5322210000000003E-3</v>
      </c>
      <c r="EP28" s="19">
        <v>4.5084139999999997E-3</v>
      </c>
      <c r="EQ28" s="19">
        <v>4.4842559999999998E-3</v>
      </c>
      <c r="ER28" s="19">
        <v>4.4599790000000002E-3</v>
      </c>
      <c r="ES28" s="19">
        <v>4.435792E-3</v>
      </c>
      <c r="ET28" s="19">
        <v>4.4118159999999998E-3</v>
      </c>
      <c r="EU28" s="19">
        <v>4.3880689999999997E-3</v>
      </c>
      <c r="EV28" s="19">
        <v>4.364517E-3</v>
      </c>
      <c r="EW28" s="19">
        <v>4.3410669999999997E-3</v>
      </c>
      <c r="EX28" s="19">
        <v>4.3176309999999997E-3</v>
      </c>
      <c r="EY28" s="19">
        <v>4.2941519999999999E-3</v>
      </c>
      <c r="EZ28" s="19">
        <v>4.2706569999999998E-3</v>
      </c>
      <c r="FA28" s="19">
        <v>4.2472090000000001E-3</v>
      </c>
      <c r="FB28" s="19">
        <v>4.2239030000000002E-3</v>
      </c>
      <c r="FC28" s="19">
        <v>4.2008050000000002E-3</v>
      </c>
      <c r="FD28" s="19">
        <v>4.1779349999999998E-3</v>
      </c>
      <c r="FE28" s="19">
        <v>4.1552459999999996E-3</v>
      </c>
      <c r="FF28" s="19">
        <v>4.132658E-3</v>
      </c>
      <c r="FG28" s="19">
        <v>4.110056E-3</v>
      </c>
      <c r="FH28" s="19">
        <v>4.0873419999999999E-3</v>
      </c>
      <c r="FI28" s="19">
        <v>4.0644729999999999E-3</v>
      </c>
      <c r="FJ28" s="19">
        <v>4.0415019999999998E-3</v>
      </c>
      <c r="FK28" s="19">
        <v>4.0185439999999998E-3</v>
      </c>
      <c r="FL28" s="19">
        <v>3.9957550000000001E-3</v>
      </c>
      <c r="FM28" s="19">
        <v>3.9732739999999997E-3</v>
      </c>
      <c r="FN28" s="19">
        <v>3.951212E-3</v>
      </c>
      <c r="FO28" s="19">
        <v>3.92961E-3</v>
      </c>
      <c r="FP28" s="19">
        <v>3.908468E-3</v>
      </c>
      <c r="FQ28" s="19">
        <v>3.8877320000000001E-3</v>
      </c>
      <c r="FR28" s="19">
        <v>3.86733E-3</v>
      </c>
      <c r="FS28" s="19">
        <v>3.8472060000000001E-3</v>
      </c>
      <c r="FT28" s="19">
        <v>3.8273449999999998E-3</v>
      </c>
      <c r="FU28" s="19">
        <v>3.8077720000000001E-3</v>
      </c>
      <c r="FV28" s="19">
        <v>3.7885269999999999E-3</v>
      </c>
      <c r="FW28" s="19">
        <v>3.7696370000000002E-3</v>
      </c>
      <c r="FX28" s="19">
        <v>3.7511150000000002E-3</v>
      </c>
      <c r="FY28" s="19">
        <v>3.7329490000000002E-3</v>
      </c>
      <c r="FZ28" s="19">
        <v>3.715103E-3</v>
      </c>
      <c r="GA28" s="19">
        <v>3.6975160000000001E-3</v>
      </c>
      <c r="GB28" s="19">
        <v>3.6801199999999998E-3</v>
      </c>
      <c r="GC28" s="19">
        <v>3.6628519999999999E-3</v>
      </c>
      <c r="GD28" s="19">
        <v>3.6456800000000001E-3</v>
      </c>
      <c r="GE28" s="19">
        <v>3.6285890000000002E-3</v>
      </c>
      <c r="GF28" s="19">
        <v>3.6115779999999998E-3</v>
      </c>
      <c r="GG28" s="19">
        <v>3.5946340000000002E-3</v>
      </c>
      <c r="GH28" s="19">
        <v>3.5777489999999999E-3</v>
      </c>
      <c r="GI28" s="19">
        <v>3.5609040000000002E-3</v>
      </c>
      <c r="GJ28" s="19">
        <v>3.5440789999999999E-3</v>
      </c>
      <c r="GK28" s="19">
        <v>3.5272530000000002E-3</v>
      </c>
      <c r="GL28" s="19">
        <v>3.510418E-3</v>
      </c>
      <c r="GM28" s="19">
        <v>3.4935890000000001E-3</v>
      </c>
      <c r="GN28" s="19">
        <v>3.4768070000000002E-3</v>
      </c>
      <c r="GO28" s="19">
        <v>3.4601279999999998E-3</v>
      </c>
      <c r="GP28" s="19">
        <v>3.4435970000000001E-3</v>
      </c>
      <c r="GQ28" s="19">
        <v>3.427238E-3</v>
      </c>
      <c r="GR28" s="19">
        <v>3.411047E-3</v>
      </c>
      <c r="GS28" s="19">
        <v>3.3949900000000001E-3</v>
      </c>
      <c r="GT28" s="19">
        <v>3.3790159999999999E-3</v>
      </c>
      <c r="GU28" s="19">
        <v>3.3630660000000001E-3</v>
      </c>
      <c r="GV28" s="19">
        <v>3.34709E-3</v>
      </c>
      <c r="GW28" s="19">
        <v>3.3310670000000001E-3</v>
      </c>
      <c r="GX28" s="19">
        <v>3.3150079999999999E-3</v>
      </c>
      <c r="GY28" s="19">
        <v>3.2989460000000001E-3</v>
      </c>
      <c r="GZ28" s="19">
        <v>3.28291E-3</v>
      </c>
      <c r="HA28" s="19">
        <v>3.266924E-3</v>
      </c>
      <c r="HB28" s="19">
        <v>3.2509919999999999E-3</v>
      </c>
      <c r="HC28" s="19">
        <v>3.2351150000000002E-3</v>
      </c>
      <c r="HD28" s="19">
        <v>3.219286E-3</v>
      </c>
      <c r="HE28" s="19">
        <v>3.2034939999999999E-3</v>
      </c>
      <c r="HF28" s="19">
        <v>3.1877400000000001E-3</v>
      </c>
      <c r="HG28" s="19">
        <v>3.1720390000000002E-3</v>
      </c>
      <c r="HH28" s="19">
        <v>3.15643E-3</v>
      </c>
      <c r="HI28" s="19">
        <v>3.140959E-3</v>
      </c>
      <c r="HJ28" s="19">
        <v>3.125662E-3</v>
      </c>
      <c r="HK28" s="19">
        <v>3.1105669999999998E-3</v>
      </c>
      <c r="HL28" s="19">
        <v>3.0956830000000001E-3</v>
      </c>
      <c r="HM28" s="19">
        <v>3.0810130000000001E-3</v>
      </c>
      <c r="HN28" s="19">
        <v>3.066549E-3</v>
      </c>
      <c r="HO28" s="19">
        <v>3.0522779999999998E-3</v>
      </c>
      <c r="HP28" s="19">
        <v>3.0381869999999999E-3</v>
      </c>
      <c r="HQ28" s="19">
        <v>3.0242759999999998E-3</v>
      </c>
      <c r="HR28" s="19">
        <v>3.0105560000000002E-3</v>
      </c>
      <c r="HS28" s="19">
        <v>2.9970460000000002E-3</v>
      </c>
      <c r="HT28" s="19">
        <v>2.9837549999999998E-3</v>
      </c>
      <c r="HU28" s="19">
        <v>2.9706939999999999E-3</v>
      </c>
      <c r="HV28" s="19">
        <v>2.9578590000000002E-3</v>
      </c>
      <c r="HW28" s="19">
        <v>2.9452380000000002E-3</v>
      </c>
      <c r="HX28" s="19">
        <v>2.932816E-3</v>
      </c>
      <c r="HY28" s="19">
        <v>2.9205730000000001E-3</v>
      </c>
      <c r="HZ28" s="19">
        <v>2.9084919999999999E-3</v>
      </c>
      <c r="IA28" s="19">
        <v>2.896563E-3</v>
      </c>
      <c r="IB28" s="19">
        <v>2.884785E-3</v>
      </c>
      <c r="IC28" s="19">
        <v>2.87316E-3</v>
      </c>
      <c r="ID28" s="19">
        <v>2.8616869999999999E-3</v>
      </c>
      <c r="IE28" s="19">
        <v>2.8503600000000001E-3</v>
      </c>
      <c r="IF28" s="19">
        <v>2.8391760000000001E-3</v>
      </c>
      <c r="IG28" s="19">
        <v>2.8281270000000002E-3</v>
      </c>
      <c r="IH28" s="19">
        <v>2.8172010000000001E-3</v>
      </c>
      <c r="II28" s="19">
        <v>2.806387E-3</v>
      </c>
      <c r="IJ28" s="19">
        <v>2.7956700000000001E-3</v>
      </c>
      <c r="IK28" s="19">
        <v>2.7850409999999998E-3</v>
      </c>
      <c r="IL28" s="19">
        <v>2.7744940000000002E-3</v>
      </c>
      <c r="IM28" s="19">
        <v>2.7640239999999999E-3</v>
      </c>
      <c r="IN28" s="19">
        <v>2.7536269999999998E-3</v>
      </c>
      <c r="IO28" s="19">
        <v>2.7432939999999999E-3</v>
      </c>
      <c r="IP28" s="19">
        <v>2.733025E-3</v>
      </c>
      <c r="IQ28" s="19">
        <v>2.722819E-3</v>
      </c>
      <c r="IR28" s="19">
        <v>2.712674E-3</v>
      </c>
      <c r="IS28" s="19">
        <v>2.7025880000000001E-3</v>
      </c>
      <c r="IT28" s="19">
        <v>2.6925550000000001E-3</v>
      </c>
      <c r="IU28" s="19">
        <v>2.68257E-3</v>
      </c>
      <c r="IV28" s="19">
        <v>2.6726250000000001E-3</v>
      </c>
      <c r="IW28" s="19">
        <v>2.6627119999999998E-3</v>
      </c>
      <c r="IX28" s="19">
        <v>2.6528160000000001E-3</v>
      </c>
      <c r="IY28" s="19">
        <v>2.6429240000000001E-3</v>
      </c>
      <c r="IZ28" s="19">
        <v>2.6330199999999998E-3</v>
      </c>
      <c r="JA28" s="19">
        <v>2.623088E-3</v>
      </c>
      <c r="JB28" s="19">
        <v>2.6131129999999998E-3</v>
      </c>
      <c r="JC28" s="19">
        <v>2.6030820000000001E-3</v>
      </c>
      <c r="JD28" s="19">
        <v>2.5929830000000001E-3</v>
      </c>
      <c r="JE28" s="19">
        <v>2.5828079999999998E-3</v>
      </c>
      <c r="JF28" s="19">
        <v>2.5725570000000001E-3</v>
      </c>
      <c r="JG28" s="19">
        <v>2.5622319999999998E-3</v>
      </c>
      <c r="JH28" s="19">
        <v>2.551836E-3</v>
      </c>
      <c r="JI28" s="19">
        <v>2.5413710000000002E-3</v>
      </c>
      <c r="JJ28" s="19">
        <v>2.5308409999999998E-3</v>
      </c>
      <c r="JK28" s="19">
        <v>2.5202480000000001E-3</v>
      </c>
      <c r="JL28" s="19">
        <v>2.5095859999999998E-3</v>
      </c>
      <c r="JM28" s="19">
        <v>2.4988480000000001E-3</v>
      </c>
      <c r="JN28" s="19">
        <v>2.4880179999999998E-3</v>
      </c>
      <c r="JO28" s="19">
        <v>2.47708E-3</v>
      </c>
      <c r="JP28" s="19">
        <v>2.4660179999999999E-3</v>
      </c>
      <c r="JQ28" s="19">
        <v>2.4548119999999998E-3</v>
      </c>
      <c r="JR28" s="19">
        <v>2.4434410000000002E-3</v>
      </c>
      <c r="JS28" s="19">
        <v>2.4318880000000001E-3</v>
      </c>
      <c r="JT28" s="19">
        <v>2.420134E-3</v>
      </c>
      <c r="JU28" s="19">
        <v>2.408168E-3</v>
      </c>
      <c r="JV28" s="19">
        <v>2.3959770000000001E-3</v>
      </c>
      <c r="JW28" s="19">
        <v>2.3835499999999999E-3</v>
      </c>
      <c r="JX28" s="19">
        <v>2.3708739999999998E-3</v>
      </c>
      <c r="JY28" s="19">
        <v>2.357942E-3</v>
      </c>
      <c r="JZ28" s="19">
        <v>2.344746E-3</v>
      </c>
      <c r="KA28" s="19">
        <v>2.3312810000000002E-3</v>
      </c>
      <c r="KB28" s="19">
        <v>2.3175489999999999E-3</v>
      </c>
      <c r="KC28" s="19">
        <v>2.3035540000000002E-3</v>
      </c>
      <c r="KD28" s="19">
        <v>2.2893029999999999E-3</v>
      </c>
      <c r="KE28" s="19">
        <v>2.274814E-3</v>
      </c>
      <c r="KF28" s="19">
        <v>2.2601029999999999E-3</v>
      </c>
      <c r="KG28" s="19">
        <v>2.2451889999999999E-3</v>
      </c>
      <c r="KH28" s="19">
        <v>2.2300879999999999E-3</v>
      </c>
      <c r="KI28" s="19">
        <v>2.2148139999999998E-3</v>
      </c>
      <c r="KJ28" s="19">
        <v>2.1993859999999998E-3</v>
      </c>
      <c r="KK28" s="19">
        <v>2.1838169999999998E-3</v>
      </c>
      <c r="KL28" s="19">
        <v>2.1681199999999999E-3</v>
      </c>
      <c r="KM28" s="19">
        <v>2.1523060000000001E-3</v>
      </c>
      <c r="KN28" s="19">
        <v>2.1363889999999998E-3</v>
      </c>
      <c r="KO28" s="19">
        <v>2.1203839999999999E-3</v>
      </c>
      <c r="KP28" s="19">
        <v>2.1043030000000001E-3</v>
      </c>
      <c r="KQ28" s="19">
        <v>2.088164E-3</v>
      </c>
      <c r="KR28" s="19">
        <v>2.0719800000000002E-3</v>
      </c>
      <c r="KS28" s="19">
        <v>2.0557689999999998E-3</v>
      </c>
      <c r="KT28" s="19">
        <v>2.0395529999999999E-3</v>
      </c>
      <c r="KU28" s="19">
        <v>2.0233510000000001E-3</v>
      </c>
      <c r="KV28" s="19">
        <v>2.0071889999999999E-3</v>
      </c>
      <c r="KW28" s="19">
        <v>1.99109E-3</v>
      </c>
      <c r="KX28" s="19">
        <v>1.9750789999999998E-3</v>
      </c>
      <c r="KY28" s="19">
        <v>1.9591830000000002E-3</v>
      </c>
      <c r="KZ28" s="19">
        <v>1.9434280000000001E-3</v>
      </c>
      <c r="LA28" s="19">
        <v>1.927836E-3</v>
      </c>
      <c r="LB28" s="19">
        <v>1.912424E-3</v>
      </c>
      <c r="LC28" s="19">
        <v>1.8972069999999999E-3</v>
      </c>
      <c r="LD28" s="19">
        <v>1.882194E-3</v>
      </c>
      <c r="LE28" s="19">
        <v>1.8673959999999999E-3</v>
      </c>
      <c r="LF28" s="19">
        <v>1.85282E-3</v>
      </c>
      <c r="LG28" s="19">
        <v>1.83847E-3</v>
      </c>
      <c r="LH28" s="19">
        <v>1.8243529999999999E-3</v>
      </c>
      <c r="LI28" s="19">
        <v>1.8104740000000001E-3</v>
      </c>
      <c r="LJ28" s="19">
        <v>1.7968330000000001E-3</v>
      </c>
      <c r="LK28" s="19">
        <v>1.7834330000000001E-3</v>
      </c>
      <c r="LL28" s="19">
        <v>1.770265E-3</v>
      </c>
      <c r="LM28" s="19">
        <v>1.7573230000000001E-3</v>
      </c>
      <c r="LN28" s="19">
        <v>1.744596E-3</v>
      </c>
      <c r="LO28" s="19">
        <v>1.7320720000000001E-3</v>
      </c>
      <c r="LP28" s="19">
        <v>1.719744E-3</v>
      </c>
      <c r="LQ28" s="19">
        <v>1.707599E-3</v>
      </c>
      <c r="LR28" s="19">
        <v>1.695633E-3</v>
      </c>
      <c r="LS28" s="19">
        <v>1.68384E-3</v>
      </c>
      <c r="LT28" s="19">
        <v>1.672219E-3</v>
      </c>
      <c r="LU28" s="19">
        <v>1.66077E-3</v>
      </c>
      <c r="LV28" s="19">
        <v>1.649488E-3</v>
      </c>
      <c r="LW28" s="19">
        <v>1.6383719999999999E-3</v>
      </c>
      <c r="LX28" s="19">
        <v>1.6274180000000001E-3</v>
      </c>
      <c r="LY28" s="19">
        <v>1.6166240000000001E-3</v>
      </c>
      <c r="LZ28" s="19">
        <v>1.605986E-3</v>
      </c>
      <c r="MA28" s="19">
        <v>1.595501E-3</v>
      </c>
      <c r="MB28" s="19">
        <v>1.585166E-3</v>
      </c>
      <c r="MC28" s="19">
        <v>1.5749780000000001E-3</v>
      </c>
      <c r="MD28" s="19">
        <v>1.5649349999999999E-3</v>
      </c>
      <c r="ME28" s="19">
        <v>1.555037E-3</v>
      </c>
      <c r="MF28" s="19">
        <v>1.5452770000000001E-3</v>
      </c>
      <c r="MG28" s="19">
        <v>1.535652E-3</v>
      </c>
      <c r="MH28" s="19">
        <v>1.5261529999999999E-3</v>
      </c>
      <c r="MI28" s="19">
        <v>1.5167760000000001E-3</v>
      </c>
      <c r="MJ28" s="19">
        <v>1.507516E-3</v>
      </c>
      <c r="MK28" s="19">
        <v>1.498369E-3</v>
      </c>
      <c r="ML28" s="19">
        <v>1.489331E-3</v>
      </c>
      <c r="MM28" s="15">
        <v>1.4804E-3</v>
      </c>
      <c r="MN28" s="19">
        <v>1.4715729999999999E-3</v>
      </c>
      <c r="MO28" s="19">
        <v>1.4628530000000001E-3</v>
      </c>
      <c r="MP28" s="19">
        <v>1.4542349999999999E-3</v>
      </c>
      <c r="MQ28" s="19">
        <v>1.445722E-3</v>
      </c>
      <c r="MR28" s="19">
        <v>1.4373109999999999E-3</v>
      </c>
      <c r="MS28" s="19">
        <v>1.429006E-3</v>
      </c>
      <c r="MT28" s="19">
        <v>1.420812E-3</v>
      </c>
      <c r="MU28" s="19">
        <v>1.4127359999999999E-3</v>
      </c>
      <c r="MV28" s="19">
        <v>1.4047829999999999E-3</v>
      </c>
      <c r="MW28" s="19">
        <v>1.3969609999999999E-3</v>
      </c>
      <c r="MX28" s="19">
        <v>1.3892780000000001E-3</v>
      </c>
      <c r="MY28" s="19">
        <v>1.3817390000000001E-3</v>
      </c>
      <c r="MZ28" s="19">
        <v>1.374346E-3</v>
      </c>
      <c r="NA28" s="19">
        <v>1.367102E-3</v>
      </c>
      <c r="NB28" s="15">
        <v>1.3600000000000001E-3</v>
      </c>
      <c r="NC28" s="19">
        <v>1.3530390000000001E-3</v>
      </c>
      <c r="ND28" s="19">
        <v>1.3462140000000001E-3</v>
      </c>
      <c r="NE28" s="19">
        <v>1.339523E-3</v>
      </c>
      <c r="NF28" s="19">
        <v>1.332962E-3</v>
      </c>
      <c r="NG28" s="19">
        <v>1.3265270000000001E-3</v>
      </c>
      <c r="NH28" s="19">
        <v>1.320217E-3</v>
      </c>
      <c r="NI28" s="19">
        <v>1.3140300000000001E-3</v>
      </c>
      <c r="NJ28" s="19">
        <v>1.307964E-3</v>
      </c>
      <c r="NK28" s="19">
        <v>1.302016E-3</v>
      </c>
      <c r="NL28" s="19">
        <v>1.2961769999999999E-3</v>
      </c>
      <c r="NM28" s="19">
        <v>1.2904469999999999E-3</v>
      </c>
      <c r="NN28" s="19">
        <v>1.284819E-3</v>
      </c>
      <c r="NO28" s="19">
        <v>1.279292E-3</v>
      </c>
      <c r="NP28" s="19">
        <v>1.273861E-3</v>
      </c>
      <c r="NQ28" s="19">
        <v>1.2685229999999999E-3</v>
      </c>
      <c r="NR28" s="19">
        <v>1.2632749999999999E-3</v>
      </c>
      <c r="NS28" s="19">
        <v>1.2581160000000001E-3</v>
      </c>
      <c r="NT28" s="19">
        <v>1.2530429999999999E-3</v>
      </c>
      <c r="NU28" s="19">
        <v>1.2480530000000001E-3</v>
      </c>
      <c r="NV28" s="19">
        <v>1.2431390000000001E-3</v>
      </c>
      <c r="NW28" s="15">
        <v>1.2382999999999999E-3</v>
      </c>
      <c r="NX28" s="19">
        <v>1.233531E-3</v>
      </c>
      <c r="NY28" s="19">
        <v>1.2288310000000001E-3</v>
      </c>
      <c r="NZ28" s="19">
        <v>1.224197E-3</v>
      </c>
      <c r="OA28" s="19">
        <v>1.219627E-3</v>
      </c>
      <c r="OB28" s="19">
        <v>1.2151180000000001E-3</v>
      </c>
      <c r="OC28" s="19">
        <v>1.2106689999999999E-3</v>
      </c>
      <c r="OD28" s="19">
        <v>1.206277E-3</v>
      </c>
      <c r="OE28" s="19">
        <v>1.2019369999999999E-3</v>
      </c>
      <c r="OF28" s="19">
        <v>1.197645E-3</v>
      </c>
      <c r="OG28" s="19">
        <v>1.193396E-3</v>
      </c>
      <c r="OH28" s="19">
        <v>1.1891880000000001E-3</v>
      </c>
      <c r="OI28" s="19">
        <v>1.18502E-3</v>
      </c>
      <c r="OJ28" s="19">
        <v>1.1808910000000001E-3</v>
      </c>
      <c r="OK28" s="19">
        <v>1.1768010000000001E-3</v>
      </c>
      <c r="OL28" s="19">
        <v>1.1727490000000001E-3</v>
      </c>
      <c r="OM28" s="19">
        <v>1.1687360000000001E-3</v>
      </c>
      <c r="ON28" s="19">
        <v>1.164759E-3</v>
      </c>
      <c r="OO28" s="19">
        <v>1.1608180000000001E-3</v>
      </c>
      <c r="OP28" s="19">
        <v>1.156905E-3</v>
      </c>
      <c r="OQ28" s="19">
        <v>8.4139390000000005E-4</v>
      </c>
    </row>
    <row r="29" spans="1:407" x14ac:dyDescent="0.25">
      <c r="A29" t="str">
        <f t="shared" si="0"/>
        <v>FixedWing-COARSE-3-7-Any</v>
      </c>
      <c r="B29" t="s">
        <v>195</v>
      </c>
      <c r="C29" s="20" t="s">
        <v>40</v>
      </c>
      <c r="D29" s="18">
        <v>3</v>
      </c>
      <c r="E29" s="17">
        <v>7</v>
      </c>
      <c r="F29" s="82" t="s">
        <v>187</v>
      </c>
      <c r="G29" s="19">
        <v>6.6919439999999997E-2</v>
      </c>
      <c r="H29" s="19">
        <v>6.3496239999999995E-2</v>
      </c>
      <c r="I29" s="19">
        <v>5.8880670000000003E-2</v>
      </c>
      <c r="J29" s="19">
        <v>5.2700280000000002E-2</v>
      </c>
      <c r="K29" s="19">
        <v>4.7405660000000002E-2</v>
      </c>
      <c r="L29" s="19">
        <v>4.5623740000000003E-2</v>
      </c>
      <c r="M29" s="19">
        <v>4.3514539999999997E-2</v>
      </c>
      <c r="N29" s="19">
        <v>4.0626040000000002E-2</v>
      </c>
      <c r="O29" s="19">
        <v>3.7576850000000002E-2</v>
      </c>
      <c r="P29" s="15">
        <v>3.5435500000000002E-2</v>
      </c>
      <c r="Q29" s="19">
        <v>3.369159E-2</v>
      </c>
      <c r="R29" s="19">
        <v>3.2195649999999999E-2</v>
      </c>
      <c r="S29" s="19">
        <v>2.9951490000000001E-2</v>
      </c>
      <c r="T29" s="19">
        <v>2.791012E-2</v>
      </c>
      <c r="U29" s="19">
        <v>2.6400150000000001E-2</v>
      </c>
      <c r="V29" s="19">
        <v>2.538054E-2</v>
      </c>
      <c r="W29" s="19">
        <v>2.4567080000000002E-2</v>
      </c>
      <c r="X29" s="19">
        <v>2.3742510000000001E-2</v>
      </c>
      <c r="Y29" s="19">
        <v>2.2856419999999999E-2</v>
      </c>
      <c r="Z29" s="19">
        <v>2.197139E-2</v>
      </c>
      <c r="AA29" s="19">
        <v>2.1153390000000001E-2</v>
      </c>
      <c r="AB29" s="19">
        <v>2.0319159999999999E-2</v>
      </c>
      <c r="AC29" s="19">
        <v>1.9545770000000001E-2</v>
      </c>
      <c r="AD29" s="15">
        <v>1.8830800000000002E-2</v>
      </c>
      <c r="AE29" s="19">
        <v>1.8178630000000001E-2</v>
      </c>
      <c r="AF29" s="19">
        <v>1.7589239999999999E-2</v>
      </c>
      <c r="AG29" s="19">
        <v>1.7041069999999998E-2</v>
      </c>
      <c r="AH29" s="19">
        <v>1.6520110000000001E-2</v>
      </c>
      <c r="AI29" s="19">
        <v>1.601723E-2</v>
      </c>
      <c r="AJ29" s="19">
        <v>1.555339E-2</v>
      </c>
      <c r="AK29" s="19">
        <v>1.5130050000000001E-2</v>
      </c>
      <c r="AL29" s="19">
        <v>1.473708E-2</v>
      </c>
      <c r="AM29" s="19">
        <v>1.436048E-2</v>
      </c>
      <c r="AN29" s="19">
        <v>1.3993459999999999E-2</v>
      </c>
      <c r="AO29" s="15">
        <v>1.3637399999999999E-2</v>
      </c>
      <c r="AP29" s="19">
        <v>1.329545E-2</v>
      </c>
      <c r="AQ29" s="19">
        <v>1.2969629999999999E-2</v>
      </c>
      <c r="AR29" s="19">
        <v>1.265986E-2</v>
      </c>
      <c r="AS29" s="19">
        <v>1.2365559999999999E-2</v>
      </c>
      <c r="AT29" s="15">
        <v>1.2085200000000001E-2</v>
      </c>
      <c r="AU29" s="19">
        <v>1.1815829999999999E-2</v>
      </c>
      <c r="AV29" s="19">
        <v>1.155436E-2</v>
      </c>
      <c r="AW29" s="19">
        <v>1.1299139999999999E-2</v>
      </c>
      <c r="AX29" s="19">
        <v>1.105077E-2</v>
      </c>
      <c r="AY29" s="19">
        <v>1.0810480000000001E-2</v>
      </c>
      <c r="AZ29" s="19">
        <v>1.057949E-2</v>
      </c>
      <c r="BA29" s="19">
        <v>1.035848E-2</v>
      </c>
      <c r="BB29" s="19">
        <v>1.0147440000000001E-2</v>
      </c>
      <c r="BC29" s="19">
        <v>9.9456920000000008E-3</v>
      </c>
      <c r="BD29" s="19">
        <v>9.752185E-3</v>
      </c>
      <c r="BE29" s="19">
        <v>9.5661960000000008E-3</v>
      </c>
      <c r="BF29" s="19">
        <v>9.3874639999999999E-3</v>
      </c>
      <c r="BG29" s="19">
        <v>9.2156619999999995E-3</v>
      </c>
      <c r="BH29" s="19">
        <v>9.0500679999999997E-3</v>
      </c>
      <c r="BI29" s="19">
        <v>8.8899960000000007E-3</v>
      </c>
      <c r="BJ29" s="19">
        <v>8.7352850000000006E-3</v>
      </c>
      <c r="BK29" s="19">
        <v>8.5855619999999997E-3</v>
      </c>
      <c r="BL29" s="19">
        <v>8.440075E-3</v>
      </c>
      <c r="BM29" s="19">
        <v>8.298283E-3</v>
      </c>
      <c r="BN29" s="19">
        <v>8.1601839999999991E-3</v>
      </c>
      <c r="BO29" s="19">
        <v>8.0262289999999993E-3</v>
      </c>
      <c r="BP29" s="19">
        <v>7.8970670000000007E-3</v>
      </c>
      <c r="BQ29" s="19">
        <v>7.7733159999999997E-3</v>
      </c>
      <c r="BR29" s="19">
        <v>7.6554839999999997E-3</v>
      </c>
      <c r="BS29" s="19">
        <v>7.5435679999999996E-3</v>
      </c>
      <c r="BT29" s="19">
        <v>7.4366190000000002E-3</v>
      </c>
      <c r="BU29" s="19">
        <v>7.3329989999999998E-3</v>
      </c>
      <c r="BV29" s="19">
        <v>7.2314529999999997E-3</v>
      </c>
      <c r="BW29" s="19">
        <v>7.131816E-3</v>
      </c>
      <c r="BX29" s="19">
        <v>7.0345249999999998E-3</v>
      </c>
      <c r="BY29" s="19">
        <v>6.939817E-3</v>
      </c>
      <c r="BZ29" s="19">
        <v>6.847751E-3</v>
      </c>
      <c r="CA29" s="19">
        <v>6.7585809999999996E-3</v>
      </c>
      <c r="CB29" s="19">
        <v>6.6727610000000001E-3</v>
      </c>
      <c r="CC29" s="19">
        <v>6.5905879999999997E-3</v>
      </c>
      <c r="CD29" s="19">
        <v>6.5119419999999997E-3</v>
      </c>
      <c r="CE29" s="19">
        <v>6.4364330000000001E-3</v>
      </c>
      <c r="CF29" s="19">
        <v>6.3637019999999997E-3</v>
      </c>
      <c r="CG29" s="19">
        <v>6.2935079999999997E-3</v>
      </c>
      <c r="CH29" s="19">
        <v>6.2254529999999997E-3</v>
      </c>
      <c r="CI29" s="19">
        <v>6.1587439999999999E-3</v>
      </c>
      <c r="CJ29" s="19">
        <v>6.0923899999999996E-3</v>
      </c>
      <c r="CK29" s="19">
        <v>6.0256900000000002E-3</v>
      </c>
      <c r="CL29" s="19">
        <v>5.9585139999999998E-3</v>
      </c>
      <c r="CM29" s="19">
        <v>5.8911989999999997E-3</v>
      </c>
      <c r="CN29" s="19">
        <v>5.8241940000000004E-3</v>
      </c>
      <c r="CO29" s="19">
        <v>5.7578220000000001E-3</v>
      </c>
      <c r="CP29" s="19">
        <v>5.6922559999999997E-3</v>
      </c>
      <c r="CQ29" s="19">
        <v>5.627656E-3</v>
      </c>
      <c r="CR29" s="19">
        <v>5.5642629999999998E-3</v>
      </c>
      <c r="CS29" s="19">
        <v>5.5023210000000001E-3</v>
      </c>
      <c r="CT29" s="19">
        <v>5.4419519999999999E-3</v>
      </c>
      <c r="CU29" s="19">
        <v>5.3830579999999996E-3</v>
      </c>
      <c r="CV29" s="19">
        <v>5.3253149999999997E-3</v>
      </c>
      <c r="CW29" s="19">
        <v>5.2682140000000002E-3</v>
      </c>
      <c r="CX29" s="19">
        <v>5.2111800000000002E-3</v>
      </c>
      <c r="CY29" s="19">
        <v>5.153744E-3</v>
      </c>
      <c r="CZ29" s="19">
        <v>5.0957060000000002E-3</v>
      </c>
      <c r="DA29" s="19">
        <v>5.0371690000000002E-3</v>
      </c>
      <c r="DB29" s="19">
        <v>4.9784410000000001E-3</v>
      </c>
      <c r="DC29" s="19">
        <v>4.9198890000000002E-3</v>
      </c>
      <c r="DD29" s="19">
        <v>4.861827E-3</v>
      </c>
      <c r="DE29" s="19">
        <v>4.8044170000000001E-3</v>
      </c>
      <c r="DF29" s="19">
        <v>4.7476089999999999E-3</v>
      </c>
      <c r="DG29" s="19">
        <v>4.69113E-3</v>
      </c>
      <c r="DH29" s="19">
        <v>4.6345800000000001E-3</v>
      </c>
      <c r="DI29" s="19">
        <v>4.5776059999999997E-3</v>
      </c>
      <c r="DJ29" s="19">
        <v>4.5200409999999998E-3</v>
      </c>
      <c r="DK29" s="19">
        <v>4.461947E-3</v>
      </c>
      <c r="DL29" s="19">
        <v>4.4035660000000003E-3</v>
      </c>
      <c r="DM29" s="19">
        <v>4.3452500000000002E-3</v>
      </c>
      <c r="DN29" s="19">
        <v>4.2873809999999998E-3</v>
      </c>
      <c r="DO29" s="19">
        <v>4.2303039999999998E-3</v>
      </c>
      <c r="DP29" s="19">
        <v>4.1742639999999996E-3</v>
      </c>
      <c r="DQ29" s="19">
        <v>4.119363E-3</v>
      </c>
      <c r="DR29" s="19">
        <v>4.0655589999999998E-3</v>
      </c>
      <c r="DS29" s="19">
        <v>4.0127369999999997E-3</v>
      </c>
      <c r="DT29" s="19">
        <v>3.9608209999999998E-3</v>
      </c>
      <c r="DU29" s="19">
        <v>3.9098249999999996E-3</v>
      </c>
      <c r="DV29" s="19">
        <v>3.8598529999999999E-3</v>
      </c>
      <c r="DW29" s="19">
        <v>3.8110399999999999E-3</v>
      </c>
      <c r="DX29" s="19">
        <v>3.7634830000000002E-3</v>
      </c>
      <c r="DY29" s="19">
        <v>3.717185E-3</v>
      </c>
      <c r="DZ29" s="19">
        <v>3.672041E-3</v>
      </c>
      <c r="EA29" s="19">
        <v>3.6278780000000002E-3</v>
      </c>
      <c r="EB29" s="19">
        <v>3.584514E-3</v>
      </c>
      <c r="EC29" s="19">
        <v>3.541841E-3</v>
      </c>
      <c r="ED29" s="19">
        <v>3.4998500000000001E-3</v>
      </c>
      <c r="EE29" s="19">
        <v>3.4586220000000002E-3</v>
      </c>
      <c r="EF29" s="19">
        <v>3.4182629999999999E-3</v>
      </c>
      <c r="EG29" s="19">
        <v>3.3788590000000001E-3</v>
      </c>
      <c r="EH29" s="19">
        <v>3.3404329999999999E-3</v>
      </c>
      <c r="EI29" s="19">
        <v>3.3029320000000002E-3</v>
      </c>
      <c r="EJ29" s="19">
        <v>3.2662199999999998E-3</v>
      </c>
      <c r="EK29" s="19">
        <v>3.230115E-3</v>
      </c>
      <c r="EL29" s="19">
        <v>3.194438E-3</v>
      </c>
      <c r="EM29" s="19">
        <v>3.1590699999999999E-3</v>
      </c>
      <c r="EN29" s="19">
        <v>3.1239810000000001E-3</v>
      </c>
      <c r="EO29" s="19">
        <v>3.0892239999999998E-3</v>
      </c>
      <c r="EP29" s="19">
        <v>3.0548870000000001E-3</v>
      </c>
      <c r="EQ29" s="19">
        <v>3.0210620000000001E-3</v>
      </c>
      <c r="ER29" s="19">
        <v>2.9878019999999999E-3</v>
      </c>
      <c r="ES29" s="19">
        <v>2.9551170000000002E-3</v>
      </c>
      <c r="ET29" s="19">
        <v>2.9229669999999998E-3</v>
      </c>
      <c r="EU29" s="19">
        <v>2.8912930000000001E-3</v>
      </c>
      <c r="EV29" s="19">
        <v>2.860048E-3</v>
      </c>
      <c r="EW29" s="19">
        <v>2.8292360000000002E-3</v>
      </c>
      <c r="EX29" s="19">
        <v>2.7989109999999998E-3</v>
      </c>
      <c r="EY29" s="19">
        <v>2.7691619999999999E-3</v>
      </c>
      <c r="EZ29" s="19">
        <v>2.7400710000000002E-3</v>
      </c>
      <c r="FA29" s="19">
        <v>2.711677E-3</v>
      </c>
      <c r="FB29" s="19">
        <v>2.6839590000000001E-3</v>
      </c>
      <c r="FC29" s="19">
        <v>2.6568310000000001E-3</v>
      </c>
      <c r="FD29" s="19">
        <v>2.6301649999999998E-3</v>
      </c>
      <c r="FE29" s="19">
        <v>2.6038110000000001E-3</v>
      </c>
      <c r="FF29" s="19">
        <v>2.5776309999999999E-3</v>
      </c>
      <c r="FG29" s="19">
        <v>2.5515300000000002E-3</v>
      </c>
      <c r="FH29" s="19">
        <v>2.5254729999999999E-3</v>
      </c>
      <c r="FI29" s="19">
        <v>2.4994790000000002E-3</v>
      </c>
      <c r="FJ29" s="19">
        <v>2.4736089999999999E-3</v>
      </c>
      <c r="FK29" s="19">
        <v>2.4479409999999999E-3</v>
      </c>
      <c r="FL29" s="19">
        <v>2.4225370000000002E-3</v>
      </c>
      <c r="FM29" s="19">
        <v>2.397433E-3</v>
      </c>
      <c r="FN29" s="19">
        <v>2.3726279999999999E-3</v>
      </c>
      <c r="FO29" s="19">
        <v>2.3480929999999999E-3</v>
      </c>
      <c r="FP29" s="19">
        <v>2.3237800000000001E-3</v>
      </c>
      <c r="FQ29" s="19">
        <v>2.2996539999999999E-3</v>
      </c>
      <c r="FR29" s="19">
        <v>2.2756959999999998E-3</v>
      </c>
      <c r="FS29" s="19">
        <v>2.2519100000000002E-3</v>
      </c>
      <c r="FT29" s="19">
        <v>2.2283120000000001E-3</v>
      </c>
      <c r="FU29" s="19">
        <v>2.2049119999999998E-3</v>
      </c>
      <c r="FV29" s="19">
        <v>2.1817020000000002E-3</v>
      </c>
      <c r="FW29" s="19">
        <v>2.1586550000000002E-3</v>
      </c>
      <c r="FX29" s="19">
        <v>2.1357289999999998E-3</v>
      </c>
      <c r="FY29" s="19">
        <v>2.1128800000000001E-3</v>
      </c>
      <c r="FZ29" s="19">
        <v>2.0900789999999999E-3</v>
      </c>
      <c r="GA29" s="19">
        <v>2.0673219999999999E-3</v>
      </c>
      <c r="GB29" s="19">
        <v>2.0446319999999998E-3</v>
      </c>
      <c r="GC29" s="19">
        <v>2.0220479999999998E-3</v>
      </c>
      <c r="GD29" s="19">
        <v>1.9996110000000001E-3</v>
      </c>
      <c r="GE29" s="19">
        <v>1.977347E-3</v>
      </c>
      <c r="GF29" s="19">
        <v>1.9552609999999998E-3</v>
      </c>
      <c r="GG29" s="19">
        <v>1.9333410000000001E-3</v>
      </c>
      <c r="GH29" s="19">
        <v>1.9115689999999999E-3</v>
      </c>
      <c r="GI29" s="19">
        <v>1.8899310000000001E-3</v>
      </c>
      <c r="GJ29" s="19">
        <v>1.8684299999999999E-3</v>
      </c>
      <c r="GK29" s="19">
        <v>1.847095E-3</v>
      </c>
      <c r="GL29" s="19">
        <v>1.825976E-3</v>
      </c>
      <c r="GM29" s="19">
        <v>1.805142E-3</v>
      </c>
      <c r="GN29" s="19">
        <v>1.7846660000000001E-3</v>
      </c>
      <c r="GO29" s="19">
        <v>1.7646090000000001E-3</v>
      </c>
      <c r="GP29" s="19">
        <v>1.7450059999999999E-3</v>
      </c>
      <c r="GQ29" s="19">
        <v>1.725861E-3</v>
      </c>
      <c r="GR29" s="19">
        <v>1.707152E-3</v>
      </c>
      <c r="GS29" s="19">
        <v>1.688836E-3</v>
      </c>
      <c r="GT29" s="19">
        <v>1.6708750000000001E-3</v>
      </c>
      <c r="GU29" s="19">
        <v>1.653238E-3</v>
      </c>
      <c r="GV29" s="19">
        <v>1.635917E-3</v>
      </c>
      <c r="GW29" s="19">
        <v>1.6189189999999999E-3</v>
      </c>
      <c r="GX29" s="19">
        <v>1.6022670000000001E-3</v>
      </c>
      <c r="GY29" s="19">
        <v>1.585985E-3</v>
      </c>
      <c r="GZ29" s="19">
        <v>1.570089E-3</v>
      </c>
      <c r="HA29" s="19">
        <v>1.554581E-3</v>
      </c>
      <c r="HB29" s="19">
        <v>1.5394530000000001E-3</v>
      </c>
      <c r="HC29" s="19">
        <v>1.5246859999999999E-3</v>
      </c>
      <c r="HD29" s="19">
        <v>1.510263E-3</v>
      </c>
      <c r="HE29" s="19">
        <v>1.4961670000000001E-3</v>
      </c>
      <c r="HF29" s="19">
        <v>1.4823830000000001E-3</v>
      </c>
      <c r="HG29" s="19">
        <v>1.4688990000000001E-3</v>
      </c>
      <c r="HH29" s="15">
        <v>1.4557000000000001E-3</v>
      </c>
      <c r="HI29" s="19">
        <v>1.442764E-3</v>
      </c>
      <c r="HJ29" s="19">
        <v>1.4300630000000001E-3</v>
      </c>
      <c r="HK29" s="19">
        <v>1.41756E-3</v>
      </c>
      <c r="HL29" s="19">
        <v>1.4052159999999999E-3</v>
      </c>
      <c r="HM29" s="19">
        <v>1.392994E-3</v>
      </c>
      <c r="HN29" s="19">
        <v>1.3808659999999999E-3</v>
      </c>
      <c r="HO29" s="19">
        <v>1.368815E-3</v>
      </c>
      <c r="HP29" s="19">
        <v>1.356835E-3</v>
      </c>
      <c r="HQ29" s="19">
        <v>1.3449270000000001E-3</v>
      </c>
      <c r="HR29" s="19">
        <v>1.333093E-3</v>
      </c>
      <c r="HS29" s="19">
        <v>1.321338E-3</v>
      </c>
      <c r="HT29" s="19">
        <v>1.3096570000000001E-3</v>
      </c>
      <c r="HU29" s="19">
        <v>1.2980369999999999E-3</v>
      </c>
      <c r="HV29" s="19">
        <v>1.2864599999999999E-3</v>
      </c>
      <c r="HW29" s="19">
        <v>1.2749059999999999E-3</v>
      </c>
      <c r="HX29" s="19">
        <v>1.26336E-3</v>
      </c>
      <c r="HY29" s="19">
        <v>1.251816E-3</v>
      </c>
      <c r="HZ29" s="19">
        <v>1.240276E-3</v>
      </c>
      <c r="IA29" s="19">
        <v>1.2287509999999999E-3</v>
      </c>
      <c r="IB29" s="19">
        <v>1.217259E-3</v>
      </c>
      <c r="IC29" s="19">
        <v>1.2058220000000001E-3</v>
      </c>
      <c r="ID29" s="19">
        <v>1.194458E-3</v>
      </c>
      <c r="IE29" s="19">
        <v>1.1831840000000001E-3</v>
      </c>
      <c r="IF29" s="19">
        <v>1.172008E-3</v>
      </c>
      <c r="IG29" s="19">
        <v>1.160934E-3</v>
      </c>
      <c r="IH29" s="19">
        <v>1.149965E-3</v>
      </c>
      <c r="II29" s="19">
        <v>1.139101E-3</v>
      </c>
      <c r="IJ29" s="19">
        <v>1.128347E-3</v>
      </c>
      <c r="IK29" s="19">
        <v>1.1177050000000001E-3</v>
      </c>
      <c r="IL29" s="19">
        <v>1.1071810000000001E-3</v>
      </c>
      <c r="IM29" s="19">
        <v>1.096784E-3</v>
      </c>
      <c r="IN29" s="19">
        <v>1.086519E-3</v>
      </c>
      <c r="IO29" s="19">
        <v>1.0763929999999999E-3</v>
      </c>
      <c r="IP29" s="19">
        <v>1.0664139999999999E-3</v>
      </c>
      <c r="IQ29" s="19">
        <v>1.0565920000000001E-3</v>
      </c>
      <c r="IR29" s="19">
        <v>1.0469380000000001E-3</v>
      </c>
      <c r="IS29" s="19">
        <v>1.0374640000000001E-3</v>
      </c>
      <c r="IT29" s="19">
        <v>1.028185E-3</v>
      </c>
      <c r="IU29" s="19">
        <v>1.0191110000000001E-3</v>
      </c>
      <c r="IV29" s="19">
        <v>1.0102539999999999E-3</v>
      </c>
      <c r="IW29" s="19">
        <v>1.001619E-3</v>
      </c>
      <c r="IX29" s="19">
        <v>9.9320739999999999E-4</v>
      </c>
      <c r="IY29" s="19">
        <v>9.8501810000000008E-4</v>
      </c>
      <c r="IZ29" s="19">
        <v>9.7704749999999994E-4</v>
      </c>
      <c r="JA29" s="19">
        <v>9.6929429999999999E-4</v>
      </c>
      <c r="JB29" s="19">
        <v>9.6175980000000002E-4</v>
      </c>
      <c r="JC29" s="19">
        <v>9.5444840000000002E-4</v>
      </c>
      <c r="JD29" s="19">
        <v>9.4736820000000004E-4</v>
      </c>
      <c r="JE29" s="19">
        <v>9.4052830000000004E-4</v>
      </c>
      <c r="JF29" s="19">
        <v>9.3393770000000005E-4</v>
      </c>
      <c r="JG29" s="19">
        <v>9.2760369999999996E-4</v>
      </c>
      <c r="JH29" s="19">
        <v>9.2152830000000001E-4</v>
      </c>
      <c r="JI29" s="19">
        <v>9.1570859999999998E-4</v>
      </c>
      <c r="JJ29" s="19">
        <v>9.1013499999999996E-4</v>
      </c>
      <c r="JK29" s="19">
        <v>9.0479440000000003E-4</v>
      </c>
      <c r="JL29" s="19">
        <v>8.996694E-4</v>
      </c>
      <c r="JM29" s="19">
        <v>8.9474059999999998E-4</v>
      </c>
      <c r="JN29" s="19">
        <v>8.8998810000000001E-4</v>
      </c>
      <c r="JO29" s="19">
        <v>8.8539230000000003E-4</v>
      </c>
      <c r="JP29" s="19">
        <v>8.8093489999999997E-4</v>
      </c>
      <c r="JQ29" s="19">
        <v>8.7659840000000005E-4</v>
      </c>
      <c r="JR29" s="19">
        <v>8.7236499999999995E-4</v>
      </c>
      <c r="JS29" s="19">
        <v>8.6821740000000004E-4</v>
      </c>
      <c r="JT29" s="19">
        <v>8.6413709999999999E-4</v>
      </c>
      <c r="JU29" s="19">
        <v>8.6010649999999998E-4</v>
      </c>
      <c r="JV29" s="19">
        <v>8.5610700000000005E-4</v>
      </c>
      <c r="JW29" s="19">
        <v>8.5211919999999999E-4</v>
      </c>
      <c r="JX29" s="19">
        <v>8.481246E-4</v>
      </c>
      <c r="JY29" s="19">
        <v>8.4410569999999996E-4</v>
      </c>
      <c r="JZ29" s="19">
        <v>8.4004749999999997E-4</v>
      </c>
      <c r="KA29" s="19">
        <v>8.3593730000000002E-4</v>
      </c>
      <c r="KB29" s="19">
        <v>8.3176400000000003E-4</v>
      </c>
      <c r="KC29" s="19">
        <v>8.2751920000000004E-4</v>
      </c>
      <c r="KD29" s="19">
        <v>8.2319640000000003E-4</v>
      </c>
      <c r="KE29" s="19">
        <v>8.1879160000000002E-4</v>
      </c>
      <c r="KF29" s="19">
        <v>8.143019E-4</v>
      </c>
      <c r="KG29" s="19">
        <v>8.0972430000000005E-4</v>
      </c>
      <c r="KH29" s="19">
        <v>8.0505699999999997E-4</v>
      </c>
      <c r="KI29" s="19">
        <v>8.002978E-4</v>
      </c>
      <c r="KJ29" s="19">
        <v>7.9544559999999997E-4</v>
      </c>
      <c r="KK29" s="19">
        <v>7.905001E-4</v>
      </c>
      <c r="KL29" s="19">
        <v>7.8546159999999998E-4</v>
      </c>
      <c r="KM29" s="19">
        <v>7.8033200000000001E-4</v>
      </c>
      <c r="KN29" s="19">
        <v>7.7511500000000005E-4</v>
      </c>
      <c r="KO29" s="19">
        <v>7.6981650000000005E-4</v>
      </c>
      <c r="KP29" s="19">
        <v>7.644444E-4</v>
      </c>
      <c r="KQ29" s="19">
        <v>7.5900649999999996E-4</v>
      </c>
      <c r="KR29" s="19">
        <v>7.5351249999999997E-4</v>
      </c>
      <c r="KS29" s="19">
        <v>7.479718E-4</v>
      </c>
      <c r="KT29" s="19">
        <v>7.4239469999999998E-4</v>
      </c>
      <c r="KU29" s="19">
        <v>7.3679129999999998E-4</v>
      </c>
      <c r="KV29" s="19">
        <v>7.3117189999999995E-4</v>
      </c>
      <c r="KW29" s="19">
        <v>7.2554620000000005E-4</v>
      </c>
      <c r="KX29" s="19">
        <v>7.1992390000000001E-4</v>
      </c>
      <c r="KY29" s="19">
        <v>7.1431450000000003E-4</v>
      </c>
      <c r="KZ29" s="19">
        <v>7.0872700000000003E-4</v>
      </c>
      <c r="LA29" s="19">
        <v>7.0316849999999995E-4</v>
      </c>
      <c r="LB29" s="19">
        <v>6.9764519999999995E-4</v>
      </c>
      <c r="LC29" s="19">
        <v>6.9216109999999998E-4</v>
      </c>
      <c r="LD29" s="19">
        <v>6.8671979999999997E-4</v>
      </c>
      <c r="LE29" s="19">
        <v>6.8132360000000005E-4</v>
      </c>
      <c r="LF29" s="19">
        <v>6.7597410000000001E-4</v>
      </c>
      <c r="LG29" s="19">
        <v>6.7067259999999997E-4</v>
      </c>
      <c r="LH29" s="19">
        <v>6.6542049999999996E-4</v>
      </c>
      <c r="LI29" s="19">
        <v>6.6021920000000004E-4</v>
      </c>
      <c r="LJ29" s="19">
        <v>6.5507019999999996E-4</v>
      </c>
      <c r="LK29" s="19">
        <v>6.4997380000000003E-4</v>
      </c>
      <c r="LL29" s="19">
        <v>6.4493009999999997E-4</v>
      </c>
      <c r="LM29" s="19">
        <v>6.3993860000000004E-4</v>
      </c>
      <c r="LN29" s="19">
        <v>6.349986E-4</v>
      </c>
      <c r="LO29" s="19">
        <v>6.3010880000000005E-4</v>
      </c>
      <c r="LP29" s="19">
        <v>6.2526699999999999E-4</v>
      </c>
      <c r="LQ29" s="19">
        <v>6.2047109999999997E-4</v>
      </c>
      <c r="LR29" s="19">
        <v>6.1571819999999998E-4</v>
      </c>
      <c r="LS29" s="19">
        <v>6.1100490000000004E-4</v>
      </c>
      <c r="LT29" s="19">
        <v>6.0632739999999996E-4</v>
      </c>
      <c r="LU29" s="19">
        <v>6.0168050000000001E-4</v>
      </c>
      <c r="LV29" s="19">
        <v>5.9705860000000002E-4</v>
      </c>
      <c r="LW29" s="19">
        <v>5.9245559999999997E-4</v>
      </c>
      <c r="LX29" s="19">
        <v>5.8786570000000005E-4</v>
      </c>
      <c r="LY29" s="19">
        <v>5.8328399999999999E-4</v>
      </c>
      <c r="LZ29" s="19">
        <v>5.7870630000000001E-4</v>
      </c>
      <c r="MA29" s="19">
        <v>5.7413039999999998E-4</v>
      </c>
      <c r="MB29" s="19">
        <v>5.6955519999999998E-4</v>
      </c>
      <c r="MC29" s="19">
        <v>5.6498150000000005E-4</v>
      </c>
      <c r="MD29" s="19">
        <v>5.6041140000000005E-4</v>
      </c>
      <c r="ME29" s="19">
        <v>5.5584690000000001E-4</v>
      </c>
      <c r="MF29" s="19">
        <v>5.5129129999999997E-4</v>
      </c>
      <c r="MG29" s="19">
        <v>5.4674740000000002E-4</v>
      </c>
      <c r="MH29" s="19">
        <v>5.4221860000000001E-4</v>
      </c>
      <c r="MI29" s="19">
        <v>5.3770849999999998E-4</v>
      </c>
      <c r="MJ29" s="19">
        <v>5.3322039999999997E-4</v>
      </c>
      <c r="MK29" s="19">
        <v>5.2875769999999995E-4</v>
      </c>
      <c r="ML29" s="19">
        <v>5.2432379999999999E-4</v>
      </c>
      <c r="MM29" s="19">
        <v>5.1992209999999995E-4</v>
      </c>
      <c r="MN29" s="19">
        <v>5.1555570000000003E-4</v>
      </c>
      <c r="MO29" s="19">
        <v>5.1122690000000002E-4</v>
      </c>
      <c r="MP29" s="19">
        <v>5.0693799999999996E-4</v>
      </c>
      <c r="MQ29" s="19">
        <v>5.0269010000000001E-4</v>
      </c>
      <c r="MR29" s="19">
        <v>4.9848440000000002E-4</v>
      </c>
      <c r="MS29" s="19">
        <v>4.9432160000000003E-4</v>
      </c>
      <c r="MT29" s="19">
        <v>4.9020159999999999E-4</v>
      </c>
      <c r="MU29" s="19">
        <v>4.8612459999999998E-4</v>
      </c>
      <c r="MV29" s="19">
        <v>4.8209019999999997E-4</v>
      </c>
      <c r="MW29" s="19">
        <v>4.780985E-4</v>
      </c>
      <c r="MX29" s="19">
        <v>4.7414959999999998E-4</v>
      </c>
      <c r="MY29" s="19">
        <v>4.7024289999999998E-4</v>
      </c>
      <c r="MZ29" s="19">
        <v>4.6637859999999997E-4</v>
      </c>
      <c r="NA29" s="19">
        <v>4.6255649999999999E-4</v>
      </c>
      <c r="NB29" s="19">
        <v>4.5877659999999997E-4</v>
      </c>
      <c r="NC29" s="19">
        <v>4.550391E-4</v>
      </c>
      <c r="ND29" s="19">
        <v>4.5134370000000001E-4</v>
      </c>
      <c r="NE29" s="19">
        <v>4.4769090000000003E-4</v>
      </c>
      <c r="NF29" s="19">
        <v>4.4408069999999998E-4</v>
      </c>
      <c r="NG29" s="19">
        <v>4.4051369999999998E-4</v>
      </c>
      <c r="NH29" s="19">
        <v>4.3699070000000002E-4</v>
      </c>
      <c r="NI29" s="19">
        <v>4.3351149999999998E-4</v>
      </c>
      <c r="NJ29" s="19">
        <v>4.3007659999999998E-4</v>
      </c>
      <c r="NK29" s="19">
        <v>4.2668589999999998E-4</v>
      </c>
      <c r="NL29" s="19">
        <v>4.2333890000000003E-4</v>
      </c>
      <c r="NM29" s="19">
        <v>4.2003500000000003E-4</v>
      </c>
      <c r="NN29" s="19">
        <v>4.1677259999999997E-4</v>
      </c>
      <c r="NO29" s="19">
        <v>4.1355020000000001E-4</v>
      </c>
      <c r="NP29" s="19">
        <v>4.1036540000000002E-4</v>
      </c>
      <c r="NQ29" s="19">
        <v>4.0721559999999998E-4</v>
      </c>
      <c r="NR29" s="19">
        <v>4.0409819999999999E-4</v>
      </c>
      <c r="NS29" s="19">
        <v>4.0100949999999998E-4</v>
      </c>
      <c r="NT29" s="19">
        <v>3.9794610000000002E-4</v>
      </c>
      <c r="NU29" s="19">
        <v>3.9490389999999998E-4</v>
      </c>
      <c r="NV29" s="19">
        <v>3.9187910000000001E-4</v>
      </c>
      <c r="NW29" s="19">
        <v>3.888672E-4</v>
      </c>
      <c r="NX29" s="19">
        <v>3.8586380000000002E-4</v>
      </c>
      <c r="NY29" s="19">
        <v>3.8286499999999997E-4</v>
      </c>
      <c r="NZ29" s="19">
        <v>3.7986710000000002E-4</v>
      </c>
      <c r="OA29" s="19">
        <v>3.7686730000000002E-4</v>
      </c>
      <c r="OB29" s="19">
        <v>3.7386389999999998E-4</v>
      </c>
      <c r="OC29" s="19">
        <v>3.708556E-4</v>
      </c>
      <c r="OD29" s="19">
        <v>3.6784239999999998E-4</v>
      </c>
      <c r="OE29" s="19">
        <v>3.6482499999999999E-4</v>
      </c>
      <c r="OF29" s="19">
        <v>3.6180529999999998E-4</v>
      </c>
      <c r="OG29" s="19">
        <v>3.5878510000000001E-4</v>
      </c>
      <c r="OH29" s="19">
        <v>3.5576649999999999E-4</v>
      </c>
      <c r="OI29" s="19">
        <v>3.5275170000000002E-4</v>
      </c>
      <c r="OJ29" s="19">
        <v>3.497428E-4</v>
      </c>
      <c r="OK29" s="19">
        <v>3.4674199999999998E-4</v>
      </c>
      <c r="OL29" s="19">
        <v>3.4375129999999999E-4</v>
      </c>
      <c r="OM29" s="19">
        <v>3.4077240000000001E-4</v>
      </c>
      <c r="ON29" s="19">
        <v>3.3780680000000001E-4</v>
      </c>
      <c r="OO29" s="19">
        <v>3.3485600000000002E-4</v>
      </c>
      <c r="OP29" s="19">
        <v>3.3192120000000001E-4</v>
      </c>
      <c r="OQ29" s="19">
        <v>2.9566210000000001E-4</v>
      </c>
    </row>
    <row r="30" spans="1:407" x14ac:dyDescent="0.25">
      <c r="A30" t="str">
        <f t="shared" si="0"/>
        <v>FixedWing-COARSE-4-20-Any</v>
      </c>
      <c r="B30" t="s">
        <v>195</v>
      </c>
      <c r="C30" s="20" t="s">
        <v>40</v>
      </c>
      <c r="D30" s="18">
        <v>4</v>
      </c>
      <c r="E30" s="17">
        <v>20</v>
      </c>
      <c r="F30" s="82" t="s">
        <v>187</v>
      </c>
      <c r="G30" s="15">
        <v>0.29466979999999998</v>
      </c>
      <c r="H30" s="15">
        <v>0.22821749999999999</v>
      </c>
      <c r="I30" s="15">
        <v>0.1839297</v>
      </c>
      <c r="J30" s="15">
        <v>0.152864</v>
      </c>
      <c r="K30" s="15">
        <v>0.1307991</v>
      </c>
      <c r="L30" s="15">
        <v>0.1149684</v>
      </c>
      <c r="M30" s="15">
        <v>0.10372149999999999</v>
      </c>
      <c r="N30" s="19">
        <v>9.5596070000000005E-2</v>
      </c>
      <c r="O30" s="19">
        <v>8.9595439999999998E-2</v>
      </c>
      <c r="P30" s="19">
        <v>8.4617349999999994E-2</v>
      </c>
      <c r="Q30" s="19">
        <v>8.0153959999999996E-2</v>
      </c>
      <c r="R30" s="19">
        <v>7.5619469999999994E-2</v>
      </c>
      <c r="S30" s="19">
        <v>7.0989849999999993E-2</v>
      </c>
      <c r="T30" s="19">
        <v>6.6739190000000004E-2</v>
      </c>
      <c r="U30" s="19">
        <v>6.3066750000000005E-2</v>
      </c>
      <c r="V30" s="19">
        <v>6.0356590000000002E-2</v>
      </c>
      <c r="W30" s="15">
        <v>5.84123E-2</v>
      </c>
      <c r="X30" s="19">
        <v>5.669076E-2</v>
      </c>
      <c r="Y30" s="19">
        <v>5.4771590000000002E-2</v>
      </c>
      <c r="Z30" s="19">
        <v>5.2638810000000001E-2</v>
      </c>
      <c r="AA30" s="19">
        <v>5.043893E-2</v>
      </c>
      <c r="AB30" s="19">
        <v>4.8214630000000001E-2</v>
      </c>
      <c r="AC30" s="19">
        <v>4.6012669999999999E-2</v>
      </c>
      <c r="AD30" s="19">
        <v>4.3866380000000003E-2</v>
      </c>
      <c r="AE30" s="19">
        <v>4.1887760000000003E-2</v>
      </c>
      <c r="AF30" s="19">
        <v>4.0189370000000002E-2</v>
      </c>
      <c r="AG30" s="19">
        <v>3.877717E-2</v>
      </c>
      <c r="AH30" s="19">
        <v>3.7467229999999997E-2</v>
      </c>
      <c r="AI30" s="19">
        <v>3.6152579999999997E-2</v>
      </c>
      <c r="AJ30" s="19">
        <v>3.4865920000000002E-2</v>
      </c>
      <c r="AK30" s="19">
        <v>3.3638729999999999E-2</v>
      </c>
      <c r="AL30" s="19">
        <v>3.2454179999999999E-2</v>
      </c>
      <c r="AM30" s="19">
        <v>3.1324230000000002E-2</v>
      </c>
      <c r="AN30" s="19">
        <v>3.027144E-2</v>
      </c>
      <c r="AO30" s="19">
        <v>2.9288439999999999E-2</v>
      </c>
      <c r="AP30" s="19">
        <v>2.8352929999999998E-2</v>
      </c>
      <c r="AQ30" s="19">
        <v>2.7461139999999998E-2</v>
      </c>
      <c r="AR30" s="19">
        <v>2.6614189999999999E-2</v>
      </c>
      <c r="AS30" s="19">
        <v>2.5757840000000001E-2</v>
      </c>
      <c r="AT30" s="19">
        <v>2.495499E-2</v>
      </c>
      <c r="AU30" s="19">
        <v>2.4203470000000001E-2</v>
      </c>
      <c r="AV30" s="19">
        <v>2.3496639999999999E-2</v>
      </c>
      <c r="AW30" s="19">
        <v>2.2824560000000001E-2</v>
      </c>
      <c r="AX30" s="19">
        <v>2.217802E-2</v>
      </c>
      <c r="AY30" s="19">
        <v>2.1554710000000001E-2</v>
      </c>
      <c r="AZ30" s="19">
        <v>2.0956909999999999E-2</v>
      </c>
      <c r="BA30" s="19">
        <v>2.0386439999999999E-2</v>
      </c>
      <c r="BB30" s="19">
        <v>1.9843949999999999E-2</v>
      </c>
      <c r="BC30" s="19">
        <v>1.9330650000000001E-2</v>
      </c>
      <c r="BD30" s="19">
        <v>1.8846379999999999E-2</v>
      </c>
      <c r="BE30" s="19">
        <v>1.8388060000000001E-2</v>
      </c>
      <c r="BF30" s="19">
        <v>1.7951430000000001E-2</v>
      </c>
      <c r="BG30" s="19">
        <v>1.7533650000000001E-2</v>
      </c>
      <c r="BH30" s="19">
        <v>1.7133010000000001E-2</v>
      </c>
      <c r="BI30" s="19">
        <v>1.6748430000000002E-2</v>
      </c>
      <c r="BJ30" s="19">
        <v>1.637912E-2</v>
      </c>
      <c r="BK30" s="19">
        <v>1.6024340000000001E-2</v>
      </c>
      <c r="BL30" s="19">
        <v>1.5684010000000002E-2</v>
      </c>
      <c r="BM30" s="19">
        <v>1.5359589999999999E-2</v>
      </c>
      <c r="BN30" s="19">
        <v>1.505161E-2</v>
      </c>
      <c r="BO30" s="19">
        <v>1.475803E-2</v>
      </c>
      <c r="BP30" s="19">
        <v>1.447561E-2</v>
      </c>
      <c r="BQ30" s="15">
        <v>1.42022E-2</v>
      </c>
      <c r="BR30" s="15">
        <v>1.3937099999999999E-2</v>
      </c>
      <c r="BS30" s="19">
        <v>1.3680589999999999E-2</v>
      </c>
      <c r="BT30" s="19">
        <v>1.343277E-2</v>
      </c>
      <c r="BU30" s="19">
        <v>1.319293E-2</v>
      </c>
      <c r="BV30" s="19">
        <v>1.295996E-2</v>
      </c>
      <c r="BW30" s="19">
        <v>1.2733339999999999E-2</v>
      </c>
      <c r="BX30" s="19">
        <v>1.251296E-2</v>
      </c>
      <c r="BY30" s="19">
        <v>1.229833E-2</v>
      </c>
      <c r="BZ30" s="19">
        <v>1.208849E-2</v>
      </c>
      <c r="CA30" s="19">
        <v>1.188283E-2</v>
      </c>
      <c r="CB30" s="19">
        <v>1.168165E-2</v>
      </c>
      <c r="CC30" s="19">
        <v>1.148656E-2</v>
      </c>
      <c r="CD30" s="19">
        <v>1.129937E-2</v>
      </c>
      <c r="CE30" s="19">
        <v>1.112084E-2</v>
      </c>
      <c r="CF30" s="19">
        <v>1.0950110000000001E-2</v>
      </c>
      <c r="CG30" s="19">
        <v>1.078553E-2</v>
      </c>
      <c r="CH30" s="15">
        <v>1.0625600000000001E-2</v>
      </c>
      <c r="CI30" s="19">
        <v>1.046923E-2</v>
      </c>
      <c r="CJ30" s="19">
        <v>1.031573E-2</v>
      </c>
      <c r="CK30" s="19">
        <v>1.016503E-2</v>
      </c>
      <c r="CL30" s="19">
        <v>1.0017669999999999E-2</v>
      </c>
      <c r="CM30" s="19">
        <v>9.8745529999999995E-3</v>
      </c>
      <c r="CN30" s="19">
        <v>9.7362830000000001E-3</v>
      </c>
      <c r="CO30" s="19">
        <v>9.602902E-3</v>
      </c>
      <c r="CP30" s="19">
        <v>9.4739650000000009E-3</v>
      </c>
      <c r="CQ30" s="19">
        <v>9.3489290000000006E-3</v>
      </c>
      <c r="CR30" s="19">
        <v>9.2272550000000002E-3</v>
      </c>
      <c r="CS30" s="19">
        <v>9.1084119999999998E-3</v>
      </c>
      <c r="CT30" s="19">
        <v>8.9919200000000005E-3</v>
      </c>
      <c r="CU30" s="19">
        <v>8.8775399999999997E-3</v>
      </c>
      <c r="CV30" s="19">
        <v>8.7655119999999996E-3</v>
      </c>
      <c r="CW30" s="19">
        <v>8.6565210000000004E-3</v>
      </c>
      <c r="CX30" s="19">
        <v>8.5511939999999998E-3</v>
      </c>
      <c r="CY30" s="19">
        <v>8.4497110000000004E-3</v>
      </c>
      <c r="CZ30" s="19">
        <v>8.3517609999999992E-3</v>
      </c>
      <c r="DA30" s="19">
        <v>8.2569519999999997E-3</v>
      </c>
      <c r="DB30" s="19">
        <v>8.1650879999999992E-3</v>
      </c>
      <c r="DC30" s="19">
        <v>8.0761860000000008E-3</v>
      </c>
      <c r="DD30" s="19">
        <v>7.9902480000000001E-3</v>
      </c>
      <c r="DE30" s="19">
        <v>7.9071460000000003E-3</v>
      </c>
      <c r="DF30" s="19">
        <v>7.8265120000000007E-3</v>
      </c>
      <c r="DG30" s="19">
        <v>7.7479109999999997E-3</v>
      </c>
      <c r="DH30" s="19">
        <v>7.6709159999999998E-3</v>
      </c>
      <c r="DI30" s="19">
        <v>7.5952629999999997E-3</v>
      </c>
      <c r="DJ30" s="19">
        <v>7.5207709999999999E-3</v>
      </c>
      <c r="DK30" s="19">
        <v>7.4474040000000004E-3</v>
      </c>
      <c r="DL30" s="19">
        <v>7.3753630000000002E-3</v>
      </c>
      <c r="DM30" s="19">
        <v>7.3049660000000004E-3</v>
      </c>
      <c r="DN30" s="19">
        <v>7.2365759999999998E-3</v>
      </c>
      <c r="DO30" s="19">
        <v>7.1704120000000001E-3</v>
      </c>
      <c r="DP30" s="15">
        <v>7.1065E-3</v>
      </c>
      <c r="DQ30" s="19">
        <v>7.0446720000000001E-3</v>
      </c>
      <c r="DR30" s="19">
        <v>6.9845829999999999E-3</v>
      </c>
      <c r="DS30" s="19">
        <v>6.9259090000000001E-3</v>
      </c>
      <c r="DT30" s="19">
        <v>6.8683429999999998E-3</v>
      </c>
      <c r="DU30" s="19">
        <v>6.8117539999999997E-3</v>
      </c>
      <c r="DV30" s="19">
        <v>6.756204E-3</v>
      </c>
      <c r="DW30" s="19">
        <v>6.7018629999999997E-3</v>
      </c>
      <c r="DX30" s="19">
        <v>6.6489280000000001E-3</v>
      </c>
      <c r="DY30" s="19">
        <v>6.597538E-3</v>
      </c>
      <c r="DZ30" s="19">
        <v>6.5476809999999996E-3</v>
      </c>
      <c r="EA30" s="19">
        <v>6.4992349999999999E-3</v>
      </c>
      <c r="EB30" s="19">
        <v>6.4519460000000001E-3</v>
      </c>
      <c r="EC30" s="19">
        <v>6.4055750000000002E-3</v>
      </c>
      <c r="ED30" s="19">
        <v>6.3598500000000002E-3</v>
      </c>
      <c r="EE30" s="19">
        <v>6.3146390000000004E-3</v>
      </c>
      <c r="EF30" s="19">
        <v>6.2699879999999998E-3</v>
      </c>
      <c r="EG30" s="19">
        <v>6.2260509999999998E-3</v>
      </c>
      <c r="EH30" s="19">
        <v>6.1830399999999999E-3</v>
      </c>
      <c r="EI30" s="19">
        <v>6.1411219999999997E-3</v>
      </c>
      <c r="EJ30" s="19">
        <v>6.1003200000000002E-3</v>
      </c>
      <c r="EK30" s="19">
        <v>6.0605759999999998E-3</v>
      </c>
      <c r="EL30" s="19">
        <v>6.0217580000000003E-3</v>
      </c>
      <c r="EM30" s="19">
        <v>5.9837579999999996E-3</v>
      </c>
      <c r="EN30" s="19">
        <v>5.946425E-3</v>
      </c>
      <c r="EO30" s="19">
        <v>5.909676E-3</v>
      </c>
      <c r="EP30" s="19">
        <v>5.8734629999999998E-3</v>
      </c>
      <c r="EQ30" s="19">
        <v>5.8377409999999996E-3</v>
      </c>
      <c r="ER30" s="19">
        <v>5.8024970000000002E-3</v>
      </c>
      <c r="ES30" s="19">
        <v>5.7676769999999997E-3</v>
      </c>
      <c r="ET30" s="19">
        <v>5.7331659999999996E-3</v>
      </c>
      <c r="EU30" s="19">
        <v>5.698842E-3</v>
      </c>
      <c r="EV30" s="19">
        <v>5.6646129999999998E-3</v>
      </c>
      <c r="EW30" s="19">
        <v>5.6304559999999998E-3</v>
      </c>
      <c r="EX30" s="19">
        <v>5.5963580000000001E-3</v>
      </c>
      <c r="EY30" s="19">
        <v>5.5623909999999999E-3</v>
      </c>
      <c r="EZ30" s="19">
        <v>5.5286390000000001E-3</v>
      </c>
      <c r="FA30" s="19">
        <v>5.4951770000000004E-3</v>
      </c>
      <c r="FB30" s="19">
        <v>5.4620759999999997E-3</v>
      </c>
      <c r="FC30" s="19">
        <v>5.4293470000000002E-3</v>
      </c>
      <c r="FD30" s="19">
        <v>5.396924E-3</v>
      </c>
      <c r="FE30" s="19">
        <v>5.3646950000000001E-3</v>
      </c>
      <c r="FF30" s="19">
        <v>5.3325439999999998E-3</v>
      </c>
      <c r="FG30" s="19">
        <v>5.3004100000000002E-3</v>
      </c>
      <c r="FH30" s="19">
        <v>5.2682550000000003E-3</v>
      </c>
      <c r="FI30" s="19">
        <v>5.2361200000000004E-3</v>
      </c>
      <c r="FJ30" s="19">
        <v>5.2040699999999999E-3</v>
      </c>
      <c r="FK30" s="19">
        <v>5.1721980000000002E-3</v>
      </c>
      <c r="FL30" s="19">
        <v>5.1406100000000003E-3</v>
      </c>
      <c r="FM30" s="19">
        <v>5.1093850000000001E-3</v>
      </c>
      <c r="FN30" s="19">
        <v>5.0785400000000003E-3</v>
      </c>
      <c r="FO30" s="19">
        <v>5.0480480000000003E-3</v>
      </c>
      <c r="FP30" s="19">
        <v>5.0178480000000001E-3</v>
      </c>
      <c r="FQ30" s="19">
        <v>4.9879030000000001E-3</v>
      </c>
      <c r="FR30" s="19">
        <v>4.9581750000000004E-3</v>
      </c>
      <c r="FS30" s="19">
        <v>4.9286809999999999E-3</v>
      </c>
      <c r="FT30" s="19">
        <v>4.8994679999999997E-3</v>
      </c>
      <c r="FU30" s="19">
        <v>4.8706039999999997E-3</v>
      </c>
      <c r="FV30" s="19">
        <v>4.8421820000000004E-3</v>
      </c>
      <c r="FW30" s="19">
        <v>4.8142790000000003E-3</v>
      </c>
      <c r="FX30" s="19">
        <v>4.7869389999999996E-3</v>
      </c>
      <c r="FY30" s="19">
        <v>4.7601620000000001E-3</v>
      </c>
      <c r="FZ30" s="19">
        <v>4.733915E-3</v>
      </c>
      <c r="GA30" s="19">
        <v>4.7081629999999996E-3</v>
      </c>
      <c r="GB30" s="19">
        <v>4.682833E-3</v>
      </c>
      <c r="GC30" s="19">
        <v>4.6578560000000001E-3</v>
      </c>
      <c r="GD30" s="19">
        <v>4.633163E-3</v>
      </c>
      <c r="GE30" s="19">
        <v>4.608694E-3</v>
      </c>
      <c r="GF30" s="19">
        <v>4.5844240000000001E-3</v>
      </c>
      <c r="GG30" s="19">
        <v>4.5603400000000004E-3</v>
      </c>
      <c r="GH30" s="19">
        <v>4.5364480000000002E-3</v>
      </c>
      <c r="GI30" s="19">
        <v>4.5127409999999998E-3</v>
      </c>
      <c r="GJ30" s="19">
        <v>4.4892229999999997E-3</v>
      </c>
      <c r="GK30" s="19">
        <v>4.4659089999999997E-3</v>
      </c>
      <c r="GL30" s="19">
        <v>4.4428030000000004E-3</v>
      </c>
      <c r="GM30" s="19">
        <v>4.41991E-3</v>
      </c>
      <c r="GN30" s="19">
        <v>4.3972330000000004E-3</v>
      </c>
      <c r="GO30" s="19">
        <v>4.3747680000000002E-3</v>
      </c>
      <c r="GP30" s="19">
        <v>4.3525389999999999E-3</v>
      </c>
      <c r="GQ30" s="19">
        <v>4.3305640000000003E-3</v>
      </c>
      <c r="GR30" s="19">
        <v>4.3088600000000003E-3</v>
      </c>
      <c r="GS30" s="19">
        <v>4.2874260000000004E-3</v>
      </c>
      <c r="GT30" s="19">
        <v>4.2662569999999999E-3</v>
      </c>
      <c r="GU30" s="19">
        <v>4.2453669999999999E-3</v>
      </c>
      <c r="GV30" s="19">
        <v>4.2247559999999997E-3</v>
      </c>
      <c r="GW30" s="19">
        <v>4.2044309999999998E-3</v>
      </c>
      <c r="GX30" s="19">
        <v>4.1843940000000001E-3</v>
      </c>
      <c r="GY30" s="19">
        <v>4.164648E-3</v>
      </c>
      <c r="GZ30" s="19">
        <v>4.1451989999999996E-3</v>
      </c>
      <c r="HA30" s="19">
        <v>4.1260469999999999E-3</v>
      </c>
      <c r="HB30" s="19">
        <v>4.1071770000000001E-3</v>
      </c>
      <c r="HC30" s="19">
        <v>4.0885560000000001E-3</v>
      </c>
      <c r="HD30" s="19">
        <v>4.070153E-3</v>
      </c>
      <c r="HE30" s="19">
        <v>4.0519509999999998E-3</v>
      </c>
      <c r="HF30" s="19">
        <v>4.0339429999999999E-3</v>
      </c>
      <c r="HG30" s="19">
        <v>4.0161399999999996E-3</v>
      </c>
      <c r="HH30" s="19">
        <v>3.9985649999999999E-3</v>
      </c>
      <c r="HI30" s="19">
        <v>3.9812479999999997E-3</v>
      </c>
      <c r="HJ30" s="19">
        <v>3.9642310000000004E-3</v>
      </c>
      <c r="HK30" s="19">
        <v>3.9475509999999997E-3</v>
      </c>
      <c r="HL30" s="19">
        <v>3.9312380000000001E-3</v>
      </c>
      <c r="HM30" s="19">
        <v>3.9152950000000001E-3</v>
      </c>
      <c r="HN30" s="19">
        <v>3.8997300000000001E-3</v>
      </c>
      <c r="HO30" s="19">
        <v>3.8845389999999998E-3</v>
      </c>
      <c r="HP30" s="19">
        <v>3.8697110000000001E-3</v>
      </c>
      <c r="HQ30" s="19">
        <v>3.8552339999999999E-3</v>
      </c>
      <c r="HR30" s="19">
        <v>3.8410979999999998E-3</v>
      </c>
      <c r="HS30" s="19">
        <v>3.827287E-3</v>
      </c>
      <c r="HT30" s="19">
        <v>3.8138009999999999E-3</v>
      </c>
      <c r="HU30" s="19">
        <v>3.8006440000000002E-3</v>
      </c>
      <c r="HV30" s="19">
        <v>3.7878230000000001E-3</v>
      </c>
      <c r="HW30" s="19">
        <v>3.7753299999999999E-3</v>
      </c>
      <c r="HX30" s="19">
        <v>3.763162E-3</v>
      </c>
      <c r="HY30" s="19">
        <v>3.7513059999999998E-3</v>
      </c>
      <c r="HZ30" s="19">
        <v>3.739745E-3</v>
      </c>
      <c r="IA30" s="19">
        <v>3.7284570000000001E-3</v>
      </c>
      <c r="IB30" s="19">
        <v>3.7174130000000001E-3</v>
      </c>
      <c r="IC30" s="19">
        <v>3.7065840000000002E-3</v>
      </c>
      <c r="ID30" s="19">
        <v>3.6959480000000001E-3</v>
      </c>
      <c r="IE30" s="19">
        <v>3.6854930000000002E-3</v>
      </c>
      <c r="IF30" s="19">
        <v>3.6752059999999999E-3</v>
      </c>
      <c r="IG30" s="19">
        <v>3.665073E-3</v>
      </c>
      <c r="IH30" s="19">
        <v>3.6550850000000002E-3</v>
      </c>
      <c r="II30" s="19">
        <v>3.645241E-3</v>
      </c>
      <c r="IJ30" s="19">
        <v>3.6355379999999998E-3</v>
      </c>
      <c r="IK30" s="19">
        <v>3.6259730000000002E-3</v>
      </c>
      <c r="IL30" s="19">
        <v>3.6165440000000002E-3</v>
      </c>
      <c r="IM30" s="19">
        <v>3.607238E-3</v>
      </c>
      <c r="IN30" s="19">
        <v>3.598048E-3</v>
      </c>
      <c r="IO30" s="19">
        <v>3.5889619999999998E-3</v>
      </c>
      <c r="IP30" s="19">
        <v>3.579966E-3</v>
      </c>
      <c r="IQ30" s="19">
        <v>3.5710440000000002E-3</v>
      </c>
      <c r="IR30" s="19">
        <v>3.5621810000000002E-3</v>
      </c>
      <c r="IS30" s="19">
        <v>3.5533639999999998E-3</v>
      </c>
      <c r="IT30" s="19">
        <v>3.5445810000000002E-3</v>
      </c>
      <c r="IU30" s="19">
        <v>3.5358210000000002E-3</v>
      </c>
      <c r="IV30" s="19">
        <v>3.5270739999999998E-3</v>
      </c>
      <c r="IW30" s="19">
        <v>3.5183240000000002E-3</v>
      </c>
      <c r="IX30" s="19">
        <v>3.5095640000000002E-3</v>
      </c>
      <c r="IY30" s="19">
        <v>3.5007829999999999E-3</v>
      </c>
      <c r="IZ30" s="19">
        <v>3.4919700000000001E-3</v>
      </c>
      <c r="JA30" s="19">
        <v>3.4831129999999999E-3</v>
      </c>
      <c r="JB30" s="19">
        <v>3.474198E-3</v>
      </c>
      <c r="JC30" s="19">
        <v>3.4652149999999998E-3</v>
      </c>
      <c r="JD30" s="19">
        <v>3.456153E-3</v>
      </c>
      <c r="JE30" s="19">
        <v>3.447009E-3</v>
      </c>
      <c r="JF30" s="19">
        <v>3.4377779999999998E-3</v>
      </c>
      <c r="JG30" s="19">
        <v>3.4284570000000002E-3</v>
      </c>
      <c r="JH30" s="19">
        <v>3.4190549999999998E-3</v>
      </c>
      <c r="JI30" s="19">
        <v>3.409577E-3</v>
      </c>
      <c r="JJ30" s="19">
        <v>3.4000279999999998E-3</v>
      </c>
      <c r="JK30" s="19">
        <v>3.390414E-3</v>
      </c>
      <c r="JL30" s="19">
        <v>3.3807450000000001E-3</v>
      </c>
      <c r="JM30" s="19">
        <v>3.3710390000000002E-3</v>
      </c>
      <c r="JN30" s="19">
        <v>3.3613050000000002E-3</v>
      </c>
      <c r="JO30" s="19">
        <v>3.3515569999999998E-3</v>
      </c>
      <c r="JP30" s="19">
        <v>3.3418020000000001E-3</v>
      </c>
      <c r="JQ30" s="19">
        <v>3.3320419999999999E-3</v>
      </c>
      <c r="JR30" s="19">
        <v>3.322284E-3</v>
      </c>
      <c r="JS30" s="19">
        <v>3.312527E-3</v>
      </c>
      <c r="JT30" s="19">
        <v>3.3027709999999999E-3</v>
      </c>
      <c r="JU30" s="19">
        <v>3.293018E-3</v>
      </c>
      <c r="JV30" s="19">
        <v>3.2832809999999999E-3</v>
      </c>
      <c r="JW30" s="19">
        <v>3.2735770000000002E-3</v>
      </c>
      <c r="JX30" s="19">
        <v>3.2639269999999998E-3</v>
      </c>
      <c r="JY30" s="19">
        <v>3.2543559999999999E-3</v>
      </c>
      <c r="JZ30" s="19">
        <v>3.2448830000000001E-3</v>
      </c>
      <c r="KA30" s="19">
        <v>3.2355209999999999E-3</v>
      </c>
      <c r="KB30" s="19">
        <v>3.226287E-3</v>
      </c>
      <c r="KC30" s="19">
        <v>3.2171830000000002E-3</v>
      </c>
      <c r="KD30" s="19">
        <v>3.20821E-3</v>
      </c>
      <c r="KE30" s="19">
        <v>3.1993690000000001E-3</v>
      </c>
      <c r="KF30" s="19">
        <v>3.1906629999999998E-3</v>
      </c>
      <c r="KG30" s="19">
        <v>3.182102E-3</v>
      </c>
      <c r="KH30" s="19">
        <v>3.173698E-3</v>
      </c>
      <c r="KI30" s="19">
        <v>3.165462E-3</v>
      </c>
      <c r="KJ30" s="19">
        <v>3.157399E-3</v>
      </c>
      <c r="KK30" s="19">
        <v>3.149509E-3</v>
      </c>
      <c r="KL30" s="19">
        <v>3.1417939999999998E-3</v>
      </c>
      <c r="KM30" s="19">
        <v>3.1342420000000002E-3</v>
      </c>
      <c r="KN30" s="19">
        <v>3.1268390000000002E-3</v>
      </c>
      <c r="KO30" s="19">
        <v>3.1195670000000002E-3</v>
      </c>
      <c r="KP30" s="19">
        <v>3.1124210000000002E-3</v>
      </c>
      <c r="KQ30" s="19">
        <v>3.1053980000000001E-3</v>
      </c>
      <c r="KR30" s="19">
        <v>3.0984989999999998E-3</v>
      </c>
      <c r="KS30" s="19">
        <v>3.09173E-3</v>
      </c>
      <c r="KT30" s="19">
        <v>3.0850869999999998E-3</v>
      </c>
      <c r="KU30" s="19">
        <v>3.0785650000000001E-3</v>
      </c>
      <c r="KV30" s="19">
        <v>3.0721630000000002E-3</v>
      </c>
      <c r="KW30" s="19">
        <v>3.0658719999999999E-3</v>
      </c>
      <c r="KX30" s="19">
        <v>3.0596730000000002E-3</v>
      </c>
      <c r="KY30" s="19">
        <v>3.0535499999999999E-3</v>
      </c>
      <c r="KZ30" s="19">
        <v>3.0474920000000002E-3</v>
      </c>
      <c r="LA30" s="19">
        <v>3.0414940000000001E-3</v>
      </c>
      <c r="LB30" s="19">
        <v>3.0355479999999999E-3</v>
      </c>
      <c r="LC30" s="19">
        <v>3.029655E-3</v>
      </c>
      <c r="LD30" s="19">
        <v>3.0238069999999999E-3</v>
      </c>
      <c r="LE30" s="19">
        <v>3.0179989999999999E-3</v>
      </c>
      <c r="LF30" s="19">
        <v>3.0122270000000001E-3</v>
      </c>
      <c r="LG30" s="19">
        <v>3.0064850000000001E-3</v>
      </c>
      <c r="LH30" s="19">
        <v>3.0007559999999998E-3</v>
      </c>
      <c r="LI30" s="19">
        <v>2.9950250000000001E-3</v>
      </c>
      <c r="LJ30" s="19">
        <v>2.989284E-3</v>
      </c>
      <c r="LK30" s="19">
        <v>2.9835270000000001E-3</v>
      </c>
      <c r="LL30" s="19">
        <v>2.9777499999999999E-3</v>
      </c>
      <c r="LM30" s="19">
        <v>2.9719500000000001E-3</v>
      </c>
      <c r="LN30" s="19">
        <v>2.9661259999999999E-3</v>
      </c>
      <c r="LO30" s="19">
        <v>2.9602729999999998E-3</v>
      </c>
      <c r="LP30" s="19">
        <v>2.9543899999999999E-3</v>
      </c>
      <c r="LQ30" s="19">
        <v>2.9484759999999998E-3</v>
      </c>
      <c r="LR30" s="19">
        <v>2.9425240000000002E-3</v>
      </c>
      <c r="LS30" s="19">
        <v>2.9365250000000002E-3</v>
      </c>
      <c r="LT30" s="19">
        <v>2.9304790000000002E-3</v>
      </c>
      <c r="LU30" s="19">
        <v>2.9243870000000001E-3</v>
      </c>
      <c r="LV30" s="19">
        <v>2.9182489999999999E-3</v>
      </c>
      <c r="LW30" s="19">
        <v>2.9120690000000002E-3</v>
      </c>
      <c r="LX30" s="19">
        <v>2.905847E-3</v>
      </c>
      <c r="LY30" s="19">
        <v>2.899581E-3</v>
      </c>
      <c r="LZ30" s="19">
        <v>2.8932710000000002E-3</v>
      </c>
      <c r="MA30" s="19">
        <v>2.8869210000000002E-3</v>
      </c>
      <c r="MB30" s="19">
        <v>2.8805240000000002E-3</v>
      </c>
      <c r="MC30" s="19">
        <v>2.8740760000000001E-3</v>
      </c>
      <c r="MD30" s="19">
        <v>2.867582E-3</v>
      </c>
      <c r="ME30" s="19">
        <v>2.8610419999999998E-3</v>
      </c>
      <c r="MF30" s="19">
        <v>2.8544629999999998E-3</v>
      </c>
      <c r="MG30" s="19">
        <v>2.8478499999999999E-3</v>
      </c>
      <c r="MH30" s="19">
        <v>2.841208E-3</v>
      </c>
      <c r="MI30" s="19">
        <v>2.8345390000000001E-3</v>
      </c>
      <c r="MJ30" s="19">
        <v>2.8278470000000001E-3</v>
      </c>
      <c r="MK30" s="19">
        <v>2.821137E-3</v>
      </c>
      <c r="ML30" s="19">
        <v>2.8144070000000001E-3</v>
      </c>
      <c r="MM30" s="19">
        <v>2.8076540000000001E-3</v>
      </c>
      <c r="MN30" s="19">
        <v>2.800879E-3</v>
      </c>
      <c r="MO30" s="19">
        <v>2.7940840000000001E-3</v>
      </c>
      <c r="MP30" s="19">
        <v>2.787271E-3</v>
      </c>
      <c r="MQ30" s="19">
        <v>2.7804409999999998E-3</v>
      </c>
      <c r="MR30" s="19">
        <v>2.773597E-3</v>
      </c>
      <c r="MS30" s="19">
        <v>2.7667410000000001E-3</v>
      </c>
      <c r="MT30" s="19">
        <v>2.759872E-3</v>
      </c>
      <c r="MU30" s="19">
        <v>2.7529949999999998E-3</v>
      </c>
      <c r="MV30" s="19">
        <v>2.7461080000000001E-3</v>
      </c>
      <c r="MW30" s="19">
        <v>2.7392100000000002E-3</v>
      </c>
      <c r="MX30" s="19">
        <v>2.7323030000000002E-3</v>
      </c>
      <c r="MY30" s="19">
        <v>2.725388E-3</v>
      </c>
      <c r="MZ30" s="19">
        <v>2.718467E-3</v>
      </c>
      <c r="NA30" s="19">
        <v>2.7115389999999998E-3</v>
      </c>
      <c r="NB30" s="19">
        <v>2.7046079999999998E-3</v>
      </c>
      <c r="NC30" s="19">
        <v>2.697671E-3</v>
      </c>
      <c r="ND30" s="19">
        <v>2.6907279999999999E-3</v>
      </c>
      <c r="NE30" s="19">
        <v>2.6837789999999999E-3</v>
      </c>
      <c r="NF30" s="19">
        <v>2.6768249999999999E-3</v>
      </c>
      <c r="NG30" s="19">
        <v>2.6698590000000001E-3</v>
      </c>
      <c r="NH30" s="19">
        <v>2.6628799999999998E-3</v>
      </c>
      <c r="NI30" s="19">
        <v>2.6558879999999999E-3</v>
      </c>
      <c r="NJ30" s="19">
        <v>2.6488800000000002E-3</v>
      </c>
      <c r="NK30" s="19">
        <v>2.6418539999999999E-3</v>
      </c>
      <c r="NL30" s="19">
        <v>2.6348109999999999E-3</v>
      </c>
      <c r="NM30" s="19">
        <v>2.6277470000000002E-3</v>
      </c>
      <c r="NN30" s="19">
        <v>2.6206630000000001E-3</v>
      </c>
      <c r="NO30" s="19">
        <v>2.6135590000000001E-3</v>
      </c>
      <c r="NP30" s="19">
        <v>2.6064360000000002E-3</v>
      </c>
      <c r="NQ30" s="19">
        <v>2.5992929999999999E-3</v>
      </c>
      <c r="NR30" s="19">
        <v>2.5921289999999999E-3</v>
      </c>
      <c r="NS30" s="19">
        <v>2.5849459999999999E-3</v>
      </c>
      <c r="NT30" s="19">
        <v>2.5777439999999999E-3</v>
      </c>
      <c r="NU30" s="19">
        <v>2.5705239999999998E-3</v>
      </c>
      <c r="NV30" s="19">
        <v>2.563287E-3</v>
      </c>
      <c r="NW30" s="19">
        <v>2.5560359999999998E-3</v>
      </c>
      <c r="NX30" s="19">
        <v>2.548771E-3</v>
      </c>
      <c r="NY30" s="19">
        <v>2.5414970000000002E-3</v>
      </c>
      <c r="NZ30" s="19">
        <v>2.5342139999999999E-3</v>
      </c>
      <c r="OA30" s="19">
        <v>2.5269200000000002E-3</v>
      </c>
      <c r="OB30" s="19">
        <v>2.519613E-3</v>
      </c>
      <c r="OC30" s="19">
        <v>2.5122920000000002E-3</v>
      </c>
      <c r="OD30" s="19">
        <v>2.5049489999999998E-3</v>
      </c>
      <c r="OE30" s="19">
        <v>2.4975800000000001E-3</v>
      </c>
      <c r="OF30" s="19">
        <v>2.4901799999999998E-3</v>
      </c>
      <c r="OG30" s="19">
        <v>2.4827439999999998E-3</v>
      </c>
      <c r="OH30" s="19">
        <v>2.4752680000000001E-3</v>
      </c>
      <c r="OI30" s="19">
        <v>2.4677509999999998E-3</v>
      </c>
      <c r="OJ30" s="19">
        <v>2.460191E-3</v>
      </c>
      <c r="OK30" s="19">
        <v>2.4525829999999999E-3</v>
      </c>
      <c r="OL30" s="19">
        <v>2.444926E-3</v>
      </c>
      <c r="OM30" s="19">
        <v>2.4372180000000001E-3</v>
      </c>
      <c r="ON30" s="19">
        <v>2.4294569999999999E-3</v>
      </c>
      <c r="OO30" s="19">
        <v>2.4216429999999998E-3</v>
      </c>
      <c r="OP30" s="19">
        <v>2.4137770000000002E-3</v>
      </c>
      <c r="OQ30" s="19">
        <v>1.4255889999999999E-3</v>
      </c>
    </row>
    <row r="31" spans="1:407" x14ac:dyDescent="0.25">
      <c r="A31" t="str">
        <f t="shared" si="0"/>
        <v>FixedWing-COARSE-4-14-Any</v>
      </c>
      <c r="B31" t="s">
        <v>195</v>
      </c>
      <c r="C31" s="20" t="s">
        <v>40</v>
      </c>
      <c r="D31" s="18">
        <v>4</v>
      </c>
      <c r="E31" s="17">
        <v>14</v>
      </c>
      <c r="F31" s="82" t="s">
        <v>187</v>
      </c>
      <c r="G31" s="15">
        <v>0.1700836</v>
      </c>
      <c r="H31" s="15">
        <v>0.14160500000000001</v>
      </c>
      <c r="I31" s="15">
        <v>0.1218289</v>
      </c>
      <c r="J31" s="15">
        <v>0.1044506</v>
      </c>
      <c r="K31" s="19">
        <v>9.1917529999999997E-2</v>
      </c>
      <c r="L31" s="19">
        <v>8.3159830000000004E-2</v>
      </c>
      <c r="M31" s="19">
        <v>7.7057290000000001E-2</v>
      </c>
      <c r="N31" s="19">
        <v>7.2544059999999994E-2</v>
      </c>
      <c r="O31" s="19">
        <v>6.8073720000000004E-2</v>
      </c>
      <c r="P31" s="15">
        <v>6.4250799999999997E-2</v>
      </c>
      <c r="Q31" s="15">
        <v>6.15104E-2</v>
      </c>
      <c r="R31" s="19">
        <v>5.8618820000000002E-2</v>
      </c>
      <c r="S31" s="19">
        <v>5.5656520000000001E-2</v>
      </c>
      <c r="T31" s="19">
        <v>5.3058910000000001E-2</v>
      </c>
      <c r="U31" s="19">
        <v>5.0873389999999998E-2</v>
      </c>
      <c r="V31" s="19">
        <v>4.8576870000000001E-2</v>
      </c>
      <c r="W31" s="19">
        <v>4.6147550000000002E-2</v>
      </c>
      <c r="X31" s="15">
        <v>4.3535900000000002E-2</v>
      </c>
      <c r="Y31" s="15">
        <v>4.1280900000000002E-2</v>
      </c>
      <c r="Z31" s="19">
        <v>3.9470659999999998E-2</v>
      </c>
      <c r="AA31" s="19">
        <v>3.7818360000000002E-2</v>
      </c>
      <c r="AB31" s="19">
        <v>3.6312669999999998E-2</v>
      </c>
      <c r="AC31" s="19">
        <v>3.4993570000000002E-2</v>
      </c>
      <c r="AD31" s="19">
        <v>3.3844590000000001E-2</v>
      </c>
      <c r="AE31" s="19">
        <v>3.2712829999999998E-2</v>
      </c>
      <c r="AF31" s="19">
        <v>3.1537469999999998E-2</v>
      </c>
      <c r="AG31" s="19">
        <v>3.0383719999999999E-2</v>
      </c>
      <c r="AH31" s="19">
        <v>2.930878E-2</v>
      </c>
      <c r="AI31" s="19">
        <v>2.8340270000000001E-2</v>
      </c>
      <c r="AJ31" s="19">
        <v>2.7457180000000001E-2</v>
      </c>
      <c r="AK31" s="19">
        <v>2.6611329999999999E-2</v>
      </c>
      <c r="AL31" s="19">
        <v>2.5773589999999999E-2</v>
      </c>
      <c r="AM31" s="19">
        <v>2.4902270000000001E-2</v>
      </c>
      <c r="AN31" s="19">
        <v>2.4085909999999999E-2</v>
      </c>
      <c r="AO31" s="19">
        <v>2.332934E-2</v>
      </c>
      <c r="AP31" s="19">
        <v>2.2627169999999999E-2</v>
      </c>
      <c r="AQ31" s="19">
        <v>2.1969249999999999E-2</v>
      </c>
      <c r="AR31" s="19">
        <v>2.1349770000000001E-2</v>
      </c>
      <c r="AS31" s="19">
        <v>2.0762929999999999E-2</v>
      </c>
      <c r="AT31" s="19">
        <v>2.0202790000000002E-2</v>
      </c>
      <c r="AU31" s="19">
        <v>1.9664419999999998E-2</v>
      </c>
      <c r="AV31" s="19">
        <v>1.9148390000000001E-2</v>
      </c>
      <c r="AW31" s="19">
        <v>1.8659080000000001E-2</v>
      </c>
      <c r="AX31" s="19">
        <v>1.8199429999999999E-2</v>
      </c>
      <c r="AY31" s="19">
        <v>1.7769119999999999E-2</v>
      </c>
      <c r="AZ31" s="19">
        <v>1.736441E-2</v>
      </c>
      <c r="BA31" s="19">
        <v>1.697949E-2</v>
      </c>
      <c r="BB31" s="19">
        <v>1.6609120000000002E-2</v>
      </c>
      <c r="BC31" s="19">
        <v>1.624977E-2</v>
      </c>
      <c r="BD31" s="19">
        <v>1.590018E-2</v>
      </c>
      <c r="BE31" s="19">
        <v>1.5561459999999999E-2</v>
      </c>
      <c r="BF31" s="19">
        <v>1.523707E-2</v>
      </c>
      <c r="BG31" s="19">
        <v>1.4929670000000001E-2</v>
      </c>
      <c r="BH31" s="19">
        <v>1.4639310000000001E-2</v>
      </c>
      <c r="BI31" s="15">
        <v>1.4364500000000001E-2</v>
      </c>
      <c r="BJ31" s="15">
        <v>1.41032E-2</v>
      </c>
      <c r="BK31" s="19">
        <v>1.385233E-2</v>
      </c>
      <c r="BL31" s="19">
        <v>1.360892E-2</v>
      </c>
      <c r="BM31" s="19">
        <v>1.337119E-2</v>
      </c>
      <c r="BN31" s="19">
        <v>1.3139609999999999E-2</v>
      </c>
      <c r="BO31" s="19">
        <v>1.2916220000000001E-2</v>
      </c>
      <c r="BP31" s="19">
        <v>1.270317E-2</v>
      </c>
      <c r="BQ31" s="19">
        <v>1.2501429999999999E-2</v>
      </c>
      <c r="BR31" s="19">
        <v>1.2310389999999999E-2</v>
      </c>
      <c r="BS31" s="19">
        <v>1.212856E-2</v>
      </c>
      <c r="BT31" s="19">
        <v>1.195422E-2</v>
      </c>
      <c r="BU31" s="19">
        <v>1.1785210000000001E-2</v>
      </c>
      <c r="BV31" s="15">
        <v>1.16195E-2</v>
      </c>
      <c r="BW31" s="19">
        <v>1.1455979999999999E-2</v>
      </c>
      <c r="BX31" s="19">
        <v>1.129497E-2</v>
      </c>
      <c r="BY31" s="19">
        <v>1.113783E-2</v>
      </c>
      <c r="BZ31" s="19">
        <v>1.0986279999999999E-2</v>
      </c>
      <c r="CA31" s="19">
        <v>1.0841450000000001E-2</v>
      </c>
      <c r="CB31" s="19">
        <v>1.070339E-2</v>
      </c>
      <c r="CC31" s="19">
        <v>1.0571260000000001E-2</v>
      </c>
      <c r="CD31" s="19">
        <v>1.044373E-2</v>
      </c>
      <c r="CE31" s="19">
        <v>1.031937E-2</v>
      </c>
      <c r="CF31" s="19">
        <v>1.019712E-2</v>
      </c>
      <c r="CG31" s="19">
        <v>1.0076369999999999E-2</v>
      </c>
      <c r="CH31" s="19">
        <v>9.957367E-3</v>
      </c>
      <c r="CI31" s="19">
        <v>9.8411920000000003E-3</v>
      </c>
      <c r="CJ31" s="19">
        <v>9.729316E-3</v>
      </c>
      <c r="CK31" s="19">
        <v>9.622762E-3</v>
      </c>
      <c r="CL31" s="19">
        <v>9.521547E-3</v>
      </c>
      <c r="CM31" s="19">
        <v>9.4247849999999998E-3</v>
      </c>
      <c r="CN31" s="19">
        <v>9.3310890000000007E-3</v>
      </c>
      <c r="CO31" s="19">
        <v>9.2391279999999992E-3</v>
      </c>
      <c r="CP31" s="19">
        <v>9.1481289999999996E-3</v>
      </c>
      <c r="CQ31" s="19">
        <v>9.0580130000000002E-3</v>
      </c>
      <c r="CR31" s="19">
        <v>8.9694909999999996E-3</v>
      </c>
      <c r="CS31" s="19">
        <v>8.8836799999999997E-3</v>
      </c>
      <c r="CT31" s="19">
        <v>8.8015409999999995E-3</v>
      </c>
      <c r="CU31" s="19">
        <v>8.7233799999999993E-3</v>
      </c>
      <c r="CV31" s="19">
        <v>8.6487519999999991E-3</v>
      </c>
      <c r="CW31" s="19">
        <v>8.576785E-3</v>
      </c>
      <c r="CX31" s="19">
        <v>8.5066280000000005E-3</v>
      </c>
      <c r="CY31" s="19">
        <v>8.4378370000000001E-3</v>
      </c>
      <c r="CZ31" s="19">
        <v>8.3704750000000005E-3</v>
      </c>
      <c r="DA31" s="19">
        <v>8.3048419999999998E-3</v>
      </c>
      <c r="DB31" s="19">
        <v>8.2412249999999996E-3</v>
      </c>
      <c r="DC31" s="19">
        <v>8.1798070000000007E-3</v>
      </c>
      <c r="DD31" s="19">
        <v>8.1206490000000006E-3</v>
      </c>
      <c r="DE31" s="19">
        <v>8.0636900000000001E-3</v>
      </c>
      <c r="DF31" s="19">
        <v>8.0087040000000002E-3</v>
      </c>
      <c r="DG31" s="19">
        <v>7.9552760000000007E-3</v>
      </c>
      <c r="DH31" s="19">
        <v>7.9028699999999993E-3</v>
      </c>
      <c r="DI31" s="19">
        <v>7.8510390000000006E-3</v>
      </c>
      <c r="DJ31" s="19">
        <v>7.799594E-3</v>
      </c>
      <c r="DK31" s="19">
        <v>7.7485779999999999E-3</v>
      </c>
      <c r="DL31" s="19">
        <v>7.698145E-3</v>
      </c>
      <c r="DM31" s="19">
        <v>7.6484480000000004E-3</v>
      </c>
      <c r="DN31" s="19">
        <v>7.5995689999999996E-3</v>
      </c>
      <c r="DO31" s="19">
        <v>7.5514759999999997E-3</v>
      </c>
      <c r="DP31" s="19">
        <v>7.5039989999999999E-3</v>
      </c>
      <c r="DQ31" s="19">
        <v>7.4568539999999997E-3</v>
      </c>
      <c r="DR31" s="19">
        <v>7.4096830000000002E-3</v>
      </c>
      <c r="DS31" s="19">
        <v>7.3622519999999997E-3</v>
      </c>
      <c r="DT31" s="19">
        <v>7.3145420000000003E-3</v>
      </c>
      <c r="DU31" s="19">
        <v>7.2667440000000003E-3</v>
      </c>
      <c r="DV31" s="19">
        <v>7.2191260000000002E-3</v>
      </c>
      <c r="DW31" s="19">
        <v>7.1719039999999998E-3</v>
      </c>
      <c r="DX31" s="19">
        <v>7.125162E-3</v>
      </c>
      <c r="DY31" s="19">
        <v>7.0788680000000003E-3</v>
      </c>
      <c r="DZ31" s="19">
        <v>7.0329160000000002E-3</v>
      </c>
      <c r="EA31" s="19">
        <v>6.9871739999999996E-3</v>
      </c>
      <c r="EB31" s="19">
        <v>6.941511E-3</v>
      </c>
      <c r="EC31" s="19">
        <v>6.8958520000000001E-3</v>
      </c>
      <c r="ED31" s="19">
        <v>6.8502090000000003E-3</v>
      </c>
      <c r="EE31" s="19">
        <v>6.8046670000000004E-3</v>
      </c>
      <c r="EF31" s="19">
        <v>6.7593599999999998E-3</v>
      </c>
      <c r="EG31" s="19">
        <v>6.7144459999999998E-3</v>
      </c>
      <c r="EH31" s="19">
        <v>6.6700559999999997E-3</v>
      </c>
      <c r="EI31" s="19">
        <v>6.62629E-3</v>
      </c>
      <c r="EJ31" s="19">
        <v>6.5831860000000004E-3</v>
      </c>
      <c r="EK31" s="19">
        <v>6.5407249999999998E-3</v>
      </c>
      <c r="EL31" s="19">
        <v>6.4988310000000001E-3</v>
      </c>
      <c r="EM31" s="19">
        <v>6.4574230000000003E-3</v>
      </c>
      <c r="EN31" s="19">
        <v>6.4164729999999998E-3</v>
      </c>
      <c r="EO31" s="19">
        <v>6.3760070000000004E-3</v>
      </c>
      <c r="EP31" s="19">
        <v>6.3361099999999998E-3</v>
      </c>
      <c r="EQ31" s="19">
        <v>6.2969189999999998E-3</v>
      </c>
      <c r="ER31" s="19">
        <v>6.2585669999999996E-3</v>
      </c>
      <c r="ES31" s="19">
        <v>6.2211829999999999E-3</v>
      </c>
      <c r="ET31" s="19">
        <v>6.1848629999999996E-3</v>
      </c>
      <c r="EU31" s="19">
        <v>6.1496600000000004E-3</v>
      </c>
      <c r="EV31" s="19">
        <v>6.1155799999999998E-3</v>
      </c>
      <c r="EW31" s="19">
        <v>6.0825870000000004E-3</v>
      </c>
      <c r="EX31" s="19">
        <v>6.0506370000000002E-3</v>
      </c>
      <c r="EY31" s="19">
        <v>6.0196540000000002E-3</v>
      </c>
      <c r="EZ31" s="19">
        <v>5.9895490000000003E-3</v>
      </c>
      <c r="FA31" s="19">
        <v>5.9602470000000001E-3</v>
      </c>
      <c r="FB31" s="19">
        <v>5.9316849999999999E-3</v>
      </c>
      <c r="FC31" s="19">
        <v>5.9038340000000002E-3</v>
      </c>
      <c r="FD31" s="19">
        <v>5.8766570000000004E-3</v>
      </c>
      <c r="FE31" s="19">
        <v>5.8501430000000004E-3</v>
      </c>
      <c r="FF31" s="19">
        <v>5.8242789999999999E-3</v>
      </c>
      <c r="FG31" s="19">
        <v>5.7990419999999999E-3</v>
      </c>
      <c r="FH31" s="19">
        <v>5.7744149999999998E-3</v>
      </c>
      <c r="FI31" s="19">
        <v>5.7503720000000001E-3</v>
      </c>
      <c r="FJ31" s="19">
        <v>5.7268570000000001E-3</v>
      </c>
      <c r="FK31" s="19">
        <v>5.7038189999999997E-3</v>
      </c>
      <c r="FL31" s="19">
        <v>5.6812049999999999E-3</v>
      </c>
      <c r="FM31" s="19">
        <v>5.6589800000000001E-3</v>
      </c>
      <c r="FN31" s="19">
        <v>5.6371019999999997E-3</v>
      </c>
      <c r="FO31" s="19">
        <v>5.6155429999999998E-3</v>
      </c>
      <c r="FP31" s="19">
        <v>5.5942739999999998E-3</v>
      </c>
      <c r="FQ31" s="19">
        <v>5.5732589999999997E-3</v>
      </c>
      <c r="FR31" s="19">
        <v>5.5524700000000003E-3</v>
      </c>
      <c r="FS31" s="19">
        <v>5.5318729999999997E-3</v>
      </c>
      <c r="FT31" s="19">
        <v>5.5114200000000004E-3</v>
      </c>
      <c r="FU31" s="19">
        <v>5.4910740000000003E-3</v>
      </c>
      <c r="FV31" s="19">
        <v>5.4708079999999997E-3</v>
      </c>
      <c r="FW31" s="19">
        <v>5.4506119999999996E-3</v>
      </c>
      <c r="FX31" s="19">
        <v>5.4304690000000003E-3</v>
      </c>
      <c r="FY31" s="19">
        <v>5.4103670000000001E-3</v>
      </c>
      <c r="FZ31" s="19">
        <v>5.3902899999999998E-3</v>
      </c>
      <c r="GA31" s="19">
        <v>5.3702189999999999E-3</v>
      </c>
      <c r="GB31" s="19">
        <v>5.3501399999999998E-3</v>
      </c>
      <c r="GC31" s="19">
        <v>5.330039E-3</v>
      </c>
      <c r="GD31" s="19">
        <v>5.3098920000000001E-3</v>
      </c>
      <c r="GE31" s="19">
        <v>5.2896749999999998E-3</v>
      </c>
      <c r="GF31" s="19">
        <v>5.2693690000000003E-3</v>
      </c>
      <c r="GG31" s="19">
        <v>5.2489679999999997E-3</v>
      </c>
      <c r="GH31" s="19">
        <v>5.2284690000000003E-3</v>
      </c>
      <c r="GI31" s="19">
        <v>5.2078710000000002E-3</v>
      </c>
      <c r="GJ31" s="19">
        <v>5.1871729999999998E-3</v>
      </c>
      <c r="GK31" s="19">
        <v>5.1663940000000004E-3</v>
      </c>
      <c r="GL31" s="19">
        <v>5.1455490000000001E-3</v>
      </c>
      <c r="GM31" s="19">
        <v>5.1246570000000003E-3</v>
      </c>
      <c r="GN31" s="19">
        <v>5.1037260000000003E-3</v>
      </c>
      <c r="GO31" s="19">
        <v>5.0827570000000002E-3</v>
      </c>
      <c r="GP31" s="19">
        <v>5.0617459999999998E-3</v>
      </c>
      <c r="GQ31" s="19">
        <v>5.0406959999999999E-3</v>
      </c>
      <c r="GR31" s="19">
        <v>5.0196090000000004E-3</v>
      </c>
      <c r="GS31" s="19">
        <v>4.9984970000000002E-3</v>
      </c>
      <c r="GT31" s="19">
        <v>4.9773680000000002E-3</v>
      </c>
      <c r="GU31" s="19">
        <v>4.9562440000000003E-3</v>
      </c>
      <c r="GV31" s="19">
        <v>4.935142E-3</v>
      </c>
      <c r="GW31" s="19">
        <v>4.9140800000000004E-3</v>
      </c>
      <c r="GX31" s="19">
        <v>4.893072E-3</v>
      </c>
      <c r="GY31" s="19">
        <v>4.8721329999999998E-3</v>
      </c>
      <c r="GZ31" s="19">
        <v>4.8512700000000004E-3</v>
      </c>
      <c r="HA31" s="19">
        <v>4.8305010000000001E-3</v>
      </c>
      <c r="HB31" s="19">
        <v>4.8098259999999997E-3</v>
      </c>
      <c r="HC31" s="19">
        <v>4.7892389999999998E-3</v>
      </c>
      <c r="HD31" s="19">
        <v>4.7687199999999997E-3</v>
      </c>
      <c r="HE31" s="19">
        <v>4.7482440000000004E-3</v>
      </c>
      <c r="HF31" s="19">
        <v>4.7277780000000002E-3</v>
      </c>
      <c r="HG31" s="19">
        <v>4.7072889999999999E-3</v>
      </c>
      <c r="HH31" s="19">
        <v>4.6867539999999996E-3</v>
      </c>
      <c r="HI31" s="19">
        <v>4.6661649999999999E-3</v>
      </c>
      <c r="HJ31" s="19">
        <v>4.645527E-3</v>
      </c>
      <c r="HK31" s="19">
        <v>4.6248679999999999E-3</v>
      </c>
      <c r="HL31" s="19">
        <v>4.6042210000000004E-3</v>
      </c>
      <c r="HM31" s="19">
        <v>4.5836210000000004E-3</v>
      </c>
      <c r="HN31" s="19">
        <v>4.5631029999999998E-3</v>
      </c>
      <c r="HO31" s="19">
        <v>4.5426950000000002E-3</v>
      </c>
      <c r="HP31" s="19">
        <v>4.522412E-3</v>
      </c>
      <c r="HQ31" s="19">
        <v>4.5022630000000003E-3</v>
      </c>
      <c r="HR31" s="19">
        <v>4.4822509999999996E-3</v>
      </c>
      <c r="HS31" s="19">
        <v>4.4623780000000004E-3</v>
      </c>
      <c r="HT31" s="19">
        <v>4.4426450000000003E-3</v>
      </c>
      <c r="HU31" s="19">
        <v>4.423064E-3</v>
      </c>
      <c r="HV31" s="19">
        <v>4.4036409999999998E-3</v>
      </c>
      <c r="HW31" s="19">
        <v>4.3843859999999997E-3</v>
      </c>
      <c r="HX31" s="19">
        <v>4.3653110000000002E-3</v>
      </c>
      <c r="HY31" s="19">
        <v>4.3464269999999999E-3</v>
      </c>
      <c r="HZ31" s="19">
        <v>4.3277360000000004E-3</v>
      </c>
      <c r="IA31" s="19">
        <v>4.3092399999999998E-3</v>
      </c>
      <c r="IB31" s="19">
        <v>4.2909319999999999E-3</v>
      </c>
      <c r="IC31" s="19">
        <v>4.2728130000000003E-3</v>
      </c>
      <c r="ID31" s="19">
        <v>4.2548780000000001E-3</v>
      </c>
      <c r="IE31" s="19">
        <v>4.2371309999999999E-3</v>
      </c>
      <c r="IF31" s="19">
        <v>4.2195720000000004E-3</v>
      </c>
      <c r="IG31" s="19">
        <v>4.2022070000000003E-3</v>
      </c>
      <c r="IH31" s="19">
        <v>4.1850419999999999E-3</v>
      </c>
      <c r="II31" s="19">
        <v>4.1680980000000003E-3</v>
      </c>
      <c r="IJ31" s="19">
        <v>4.1513920000000003E-3</v>
      </c>
      <c r="IK31" s="19">
        <v>4.1349459999999996E-3</v>
      </c>
      <c r="IL31" s="19">
        <v>4.1187769999999997E-3</v>
      </c>
      <c r="IM31" s="19">
        <v>4.1029029999999998E-3</v>
      </c>
      <c r="IN31" s="19">
        <v>4.0873300000000001E-3</v>
      </c>
      <c r="IO31" s="19">
        <v>4.0720590000000003E-3</v>
      </c>
      <c r="IP31" s="19">
        <v>4.0570789999999999E-3</v>
      </c>
      <c r="IQ31" s="19">
        <v>4.0423689999999996E-3</v>
      </c>
      <c r="IR31" s="19">
        <v>4.0279069999999998E-3</v>
      </c>
      <c r="IS31" s="19">
        <v>4.0136779999999997E-3</v>
      </c>
      <c r="IT31" s="19">
        <v>3.9996679999999996E-3</v>
      </c>
      <c r="IU31" s="19">
        <v>3.9858649999999999E-3</v>
      </c>
      <c r="IV31" s="19">
        <v>3.9722550000000001E-3</v>
      </c>
      <c r="IW31" s="19">
        <v>3.9588319999999998E-3</v>
      </c>
      <c r="IX31" s="19">
        <v>3.9455810000000001E-3</v>
      </c>
      <c r="IY31" s="19">
        <v>3.9324879999999996E-3</v>
      </c>
      <c r="IZ31" s="19">
        <v>3.9195330000000002E-3</v>
      </c>
      <c r="JA31" s="19">
        <v>3.9066919999999998E-3</v>
      </c>
      <c r="JB31" s="19">
        <v>3.8939420000000001E-3</v>
      </c>
      <c r="JC31" s="19">
        <v>3.88127E-3</v>
      </c>
      <c r="JD31" s="19">
        <v>3.868659E-3</v>
      </c>
      <c r="JE31" s="19">
        <v>3.8560980000000001E-3</v>
      </c>
      <c r="JF31" s="19">
        <v>3.8435660000000001E-3</v>
      </c>
      <c r="JG31" s="19">
        <v>3.831049E-3</v>
      </c>
      <c r="JH31" s="19">
        <v>3.8185200000000002E-3</v>
      </c>
      <c r="JI31" s="19">
        <v>3.8059560000000001E-3</v>
      </c>
      <c r="JJ31" s="19">
        <v>3.7933260000000001E-3</v>
      </c>
      <c r="JK31" s="15">
        <v>3.7805999999999998E-3</v>
      </c>
      <c r="JL31" s="19">
        <v>3.7677460000000002E-3</v>
      </c>
      <c r="JM31" s="19">
        <v>3.7547420000000001E-3</v>
      </c>
      <c r="JN31" s="19">
        <v>3.7415740000000001E-3</v>
      </c>
      <c r="JO31" s="19">
        <v>3.7282280000000001E-3</v>
      </c>
      <c r="JP31" s="19">
        <v>3.7146940000000002E-3</v>
      </c>
      <c r="JQ31" s="19">
        <v>3.700966E-3</v>
      </c>
      <c r="JR31" s="19">
        <v>3.6870409999999998E-3</v>
      </c>
      <c r="JS31" s="19">
        <v>3.672921E-3</v>
      </c>
      <c r="JT31" s="19">
        <v>3.6586119999999999E-3</v>
      </c>
      <c r="JU31" s="19">
        <v>3.6441189999999999E-3</v>
      </c>
      <c r="JV31" s="19">
        <v>3.6294470000000001E-3</v>
      </c>
      <c r="JW31" s="19">
        <v>3.614609E-3</v>
      </c>
      <c r="JX31" s="19">
        <v>3.5996190000000001E-3</v>
      </c>
      <c r="JY31" s="19">
        <v>3.5844919999999999E-3</v>
      </c>
      <c r="JZ31" s="19">
        <v>3.5692359999999999E-3</v>
      </c>
      <c r="KA31" s="19">
        <v>3.5538620000000001E-3</v>
      </c>
      <c r="KB31" s="19">
        <v>3.5383749999999999E-3</v>
      </c>
      <c r="KC31" s="19">
        <v>3.5227840000000002E-3</v>
      </c>
      <c r="KD31" s="19">
        <v>3.5070940000000001E-3</v>
      </c>
      <c r="KE31" s="19">
        <v>3.4913090000000002E-3</v>
      </c>
      <c r="KF31" s="19">
        <v>3.475428E-3</v>
      </c>
      <c r="KG31" s="19">
        <v>3.4594539999999998E-3</v>
      </c>
      <c r="KH31" s="19">
        <v>3.443392E-3</v>
      </c>
      <c r="KI31" s="19">
        <v>3.4272439999999999E-3</v>
      </c>
      <c r="KJ31" s="19">
        <v>3.4110130000000001E-3</v>
      </c>
      <c r="KK31" s="15">
        <v>3.3947000000000001E-3</v>
      </c>
      <c r="KL31" s="19">
        <v>3.3783099999999998E-3</v>
      </c>
      <c r="KM31" s="19">
        <v>3.36185E-3</v>
      </c>
      <c r="KN31" s="19">
        <v>3.3453319999999999E-3</v>
      </c>
      <c r="KO31" s="19">
        <v>3.3287719999999998E-3</v>
      </c>
      <c r="KP31" s="19">
        <v>3.312185E-3</v>
      </c>
      <c r="KQ31" s="19">
        <v>3.2955900000000002E-3</v>
      </c>
      <c r="KR31" s="19">
        <v>3.2790079999999999E-3</v>
      </c>
      <c r="KS31" s="19">
        <v>3.26246E-3</v>
      </c>
      <c r="KT31" s="19">
        <v>3.2459630000000001E-3</v>
      </c>
      <c r="KU31" s="19">
        <v>3.2295330000000001E-3</v>
      </c>
      <c r="KV31" s="19">
        <v>3.2131799999999999E-3</v>
      </c>
      <c r="KW31" s="19">
        <v>3.1969160000000002E-3</v>
      </c>
      <c r="KX31" s="19">
        <v>3.1807490000000001E-3</v>
      </c>
      <c r="KY31" s="19">
        <v>3.164685E-3</v>
      </c>
      <c r="KZ31" s="19">
        <v>3.1487260000000001E-3</v>
      </c>
      <c r="LA31" s="19">
        <v>3.132873E-3</v>
      </c>
      <c r="LB31" s="19">
        <v>3.1171229999999999E-3</v>
      </c>
      <c r="LC31" s="19">
        <v>3.1014760000000001E-3</v>
      </c>
      <c r="LD31" s="19">
        <v>3.0859279999999999E-3</v>
      </c>
      <c r="LE31" s="19">
        <v>3.0704740000000001E-3</v>
      </c>
      <c r="LF31" s="19">
        <v>3.055112E-3</v>
      </c>
      <c r="LG31" s="19">
        <v>3.0398420000000001E-3</v>
      </c>
      <c r="LH31" s="19">
        <v>3.0246639999999998E-3</v>
      </c>
      <c r="LI31" s="19">
        <v>3.00958E-3</v>
      </c>
      <c r="LJ31" s="19">
        <v>2.9945900000000001E-3</v>
      </c>
      <c r="LK31" s="19">
        <v>2.9796979999999998E-3</v>
      </c>
      <c r="LL31" s="19">
        <v>2.9649020000000002E-3</v>
      </c>
      <c r="LM31" s="19">
        <v>2.950201E-3</v>
      </c>
      <c r="LN31" s="19">
        <v>2.9355929999999998E-3</v>
      </c>
      <c r="LO31" s="19">
        <v>2.9210730000000002E-3</v>
      </c>
      <c r="LP31" s="19">
        <v>2.9066370000000001E-3</v>
      </c>
      <c r="LQ31" s="19">
        <v>2.8922819999999999E-3</v>
      </c>
      <c r="LR31" s="19">
        <v>2.878004E-3</v>
      </c>
      <c r="LS31" s="19">
        <v>2.8637990000000002E-3</v>
      </c>
      <c r="LT31" s="19">
        <v>2.8496609999999999E-3</v>
      </c>
      <c r="LU31" s="19">
        <v>2.8355860000000002E-3</v>
      </c>
      <c r="LV31" s="19">
        <v>2.8215639999999999E-3</v>
      </c>
      <c r="LW31" s="19">
        <v>2.8075859999999999E-3</v>
      </c>
      <c r="LX31" s="19">
        <v>2.7936390000000001E-3</v>
      </c>
      <c r="LY31" s="19">
        <v>2.779709E-3</v>
      </c>
      <c r="LZ31" s="19">
        <v>2.7657860000000001E-3</v>
      </c>
      <c r="MA31" s="19">
        <v>2.7518579999999998E-3</v>
      </c>
      <c r="MB31" s="19">
        <v>2.7379150000000001E-3</v>
      </c>
      <c r="MC31" s="19">
        <v>2.7239510000000001E-3</v>
      </c>
      <c r="MD31" s="19">
        <v>2.7099580000000002E-3</v>
      </c>
      <c r="ME31" s="19">
        <v>2.6959359999999999E-3</v>
      </c>
      <c r="MF31" s="19">
        <v>2.681882E-3</v>
      </c>
      <c r="MG31" s="19">
        <v>2.6677939999999998E-3</v>
      </c>
      <c r="MH31" s="19">
        <v>2.6536730000000001E-3</v>
      </c>
      <c r="MI31" s="19">
        <v>2.6395210000000001E-3</v>
      </c>
      <c r="MJ31" s="19">
        <v>2.6253420000000001E-3</v>
      </c>
      <c r="MK31" s="19">
        <v>2.611141E-3</v>
      </c>
      <c r="ML31" s="19">
        <v>2.5969209999999999E-3</v>
      </c>
      <c r="MM31" s="19">
        <v>2.5826880000000001E-3</v>
      </c>
      <c r="MN31" s="19">
        <v>2.568444E-3</v>
      </c>
      <c r="MO31" s="19">
        <v>2.554195E-3</v>
      </c>
      <c r="MP31" s="19">
        <v>2.539945E-3</v>
      </c>
      <c r="MQ31" s="19">
        <v>2.5256969999999999E-3</v>
      </c>
      <c r="MR31" s="19">
        <v>2.5114550000000001E-3</v>
      </c>
      <c r="MS31" s="19">
        <v>2.4972219999999999E-3</v>
      </c>
      <c r="MT31" s="19">
        <v>2.4830049999999999E-3</v>
      </c>
      <c r="MU31" s="19">
        <v>2.4688090000000002E-3</v>
      </c>
      <c r="MV31" s="19">
        <v>2.4546379999999999E-3</v>
      </c>
      <c r="MW31" s="19">
        <v>2.4405009999999999E-3</v>
      </c>
      <c r="MX31" s="19">
        <v>2.4264009999999999E-3</v>
      </c>
      <c r="MY31" s="19">
        <v>2.4123500000000002E-3</v>
      </c>
      <c r="MZ31" s="19">
        <v>2.3983540000000001E-3</v>
      </c>
      <c r="NA31" s="19">
        <v>2.3844209999999998E-3</v>
      </c>
      <c r="NB31" s="19">
        <v>2.3705589999999999E-3</v>
      </c>
      <c r="NC31" s="19">
        <v>2.356777E-3</v>
      </c>
      <c r="ND31" s="19">
        <v>2.3430859999999999E-3</v>
      </c>
      <c r="NE31" s="19">
        <v>2.3294940000000001E-3</v>
      </c>
      <c r="NF31" s="19">
        <v>2.3160110000000002E-3</v>
      </c>
      <c r="NG31" s="19">
        <v>2.3026449999999999E-3</v>
      </c>
      <c r="NH31" s="19">
        <v>2.2894040000000001E-3</v>
      </c>
      <c r="NI31" s="19">
        <v>2.2762979999999999E-3</v>
      </c>
      <c r="NJ31" s="19">
        <v>2.2633340000000001E-3</v>
      </c>
      <c r="NK31" s="19">
        <v>2.2505189999999999E-3</v>
      </c>
      <c r="NL31" s="19">
        <v>2.237859E-3</v>
      </c>
      <c r="NM31" s="19">
        <v>2.2253580000000002E-3</v>
      </c>
      <c r="NN31" s="19">
        <v>2.21302E-3</v>
      </c>
      <c r="NO31" s="19">
        <v>2.2008449999999999E-3</v>
      </c>
      <c r="NP31" s="19">
        <v>2.1888329999999998E-3</v>
      </c>
      <c r="NQ31" s="19">
        <v>2.176983E-3</v>
      </c>
      <c r="NR31" s="19">
        <v>2.165293E-3</v>
      </c>
      <c r="NS31" s="19">
        <v>2.153762E-3</v>
      </c>
      <c r="NT31" s="19">
        <v>2.1423890000000002E-3</v>
      </c>
      <c r="NU31" s="19">
        <v>2.1311709999999998E-3</v>
      </c>
      <c r="NV31" s="19">
        <v>2.1201079999999999E-3</v>
      </c>
      <c r="NW31" s="15">
        <v>2.1091999999999999E-3</v>
      </c>
      <c r="NX31" s="19">
        <v>2.098445E-3</v>
      </c>
      <c r="NY31" s="19">
        <v>2.0878440000000002E-3</v>
      </c>
      <c r="NZ31" s="19">
        <v>2.0773940000000002E-3</v>
      </c>
      <c r="OA31" s="19">
        <v>2.067096E-3</v>
      </c>
      <c r="OB31" s="19">
        <v>2.0569490000000002E-3</v>
      </c>
      <c r="OC31" s="19">
        <v>2.046951E-3</v>
      </c>
      <c r="OD31" s="19">
        <v>2.0371040000000001E-3</v>
      </c>
      <c r="OE31" s="19">
        <v>2.0274030000000001E-3</v>
      </c>
      <c r="OF31" s="19">
        <v>2.0178489999999999E-3</v>
      </c>
      <c r="OG31" s="19">
        <v>2.0084360000000002E-3</v>
      </c>
      <c r="OH31" s="19">
        <v>1.9991610000000002E-3</v>
      </c>
      <c r="OI31" s="19">
        <v>1.9900180000000001E-3</v>
      </c>
      <c r="OJ31" s="19">
        <v>1.9809990000000002E-3</v>
      </c>
      <c r="OK31" s="19">
        <v>1.9720979999999998E-3</v>
      </c>
      <c r="OL31" s="19">
        <v>1.9633070000000001E-3</v>
      </c>
      <c r="OM31" s="19">
        <v>1.9546210000000001E-3</v>
      </c>
      <c r="ON31" s="19">
        <v>1.946033E-3</v>
      </c>
      <c r="OO31" s="19">
        <v>1.937537E-3</v>
      </c>
      <c r="OP31" s="19">
        <v>1.929128E-3</v>
      </c>
      <c r="OQ31" s="19">
        <v>1.215348E-3</v>
      </c>
    </row>
    <row r="32" spans="1:407" x14ac:dyDescent="0.25">
      <c r="A32" t="str">
        <f t="shared" si="0"/>
        <v>FixedWing-COARSE-4-7-Any</v>
      </c>
      <c r="B32" t="s">
        <v>195</v>
      </c>
      <c r="C32" s="20" t="s">
        <v>40</v>
      </c>
      <c r="D32" s="18">
        <v>4</v>
      </c>
      <c r="E32" s="17">
        <v>7</v>
      </c>
      <c r="F32" s="82" t="s">
        <v>187</v>
      </c>
      <c r="G32" s="19">
        <v>9.1546619999999995E-2</v>
      </c>
      <c r="H32" s="15">
        <v>7.7222799999999994E-2</v>
      </c>
      <c r="I32" s="19">
        <v>7.3258390000000007E-2</v>
      </c>
      <c r="J32" s="19">
        <v>7.2763369999999994E-2</v>
      </c>
      <c r="K32" s="19">
        <v>6.3940029999999995E-2</v>
      </c>
      <c r="L32" s="19">
        <v>5.7205810000000003E-2</v>
      </c>
      <c r="M32" s="19">
        <v>5.3807170000000001E-2</v>
      </c>
      <c r="N32" s="19">
        <v>4.9945959999999998E-2</v>
      </c>
      <c r="O32" s="19">
        <v>4.7599320000000001E-2</v>
      </c>
      <c r="P32" s="15">
        <v>4.6880400000000003E-2</v>
      </c>
      <c r="Q32" s="19">
        <v>4.3610929999999999E-2</v>
      </c>
      <c r="R32" s="19">
        <v>4.0404139999999998E-2</v>
      </c>
      <c r="S32" s="19">
        <v>3.8811110000000003E-2</v>
      </c>
      <c r="T32" s="19">
        <v>3.7054879999999998E-2</v>
      </c>
      <c r="U32" s="19">
        <v>3.4860790000000003E-2</v>
      </c>
      <c r="V32" s="19">
        <v>3.3232539999999998E-2</v>
      </c>
      <c r="W32" s="19">
        <v>3.2104260000000003E-2</v>
      </c>
      <c r="X32" s="19">
        <v>3.1214889999999999E-2</v>
      </c>
      <c r="Y32" s="19">
        <v>3.040402E-2</v>
      </c>
      <c r="Z32" s="19">
        <v>2.943687E-2</v>
      </c>
      <c r="AA32" s="15">
        <v>2.8285500000000002E-2</v>
      </c>
      <c r="AB32" s="19">
        <v>2.7258870000000001E-2</v>
      </c>
      <c r="AC32" s="19">
        <v>2.6401609999999999E-2</v>
      </c>
      <c r="AD32" s="19">
        <v>2.5612469999999998E-2</v>
      </c>
      <c r="AE32" s="19">
        <v>2.4760520000000001E-2</v>
      </c>
      <c r="AF32" s="19">
        <v>2.3969210000000001E-2</v>
      </c>
      <c r="AG32" s="15">
        <v>2.3207200000000001E-2</v>
      </c>
      <c r="AH32" s="19">
        <v>2.2516729999999999E-2</v>
      </c>
      <c r="AI32" s="19">
        <v>2.190021E-2</v>
      </c>
      <c r="AJ32" s="19">
        <v>2.1324340000000001E-2</v>
      </c>
      <c r="AK32" s="19">
        <v>2.0790889999999999E-2</v>
      </c>
      <c r="AL32" s="19">
        <v>2.0310390000000001E-2</v>
      </c>
      <c r="AM32" s="19">
        <v>1.9865069999999999E-2</v>
      </c>
      <c r="AN32" s="19">
        <v>1.9436869999999998E-2</v>
      </c>
      <c r="AO32" s="19">
        <v>1.9015859999999999E-2</v>
      </c>
      <c r="AP32" s="19">
        <v>1.8597929999999999E-2</v>
      </c>
      <c r="AQ32" s="19">
        <v>1.8190979999999999E-2</v>
      </c>
      <c r="AR32" s="19">
        <v>1.7811210000000001E-2</v>
      </c>
      <c r="AS32" s="15">
        <v>1.74629E-2</v>
      </c>
      <c r="AT32" s="19">
        <v>1.7140160000000002E-2</v>
      </c>
      <c r="AU32" s="19">
        <v>1.6840089999999999E-2</v>
      </c>
      <c r="AV32" s="19">
        <v>1.6559319999999999E-2</v>
      </c>
      <c r="AW32" s="15">
        <v>1.62886E-2</v>
      </c>
      <c r="AX32" s="19">
        <v>1.6019619999999998E-2</v>
      </c>
      <c r="AY32" s="19">
        <v>1.5750770000000001E-2</v>
      </c>
      <c r="AZ32" s="15">
        <v>1.54857E-2</v>
      </c>
      <c r="BA32" s="19">
        <v>1.522916E-2</v>
      </c>
      <c r="BB32" s="19">
        <v>1.498443E-2</v>
      </c>
      <c r="BC32" s="19">
        <v>1.475373E-2</v>
      </c>
      <c r="BD32" s="19">
        <v>1.4537960000000001E-2</v>
      </c>
      <c r="BE32" s="15">
        <v>1.4336099999999999E-2</v>
      </c>
      <c r="BF32" s="15">
        <v>1.4143599999999999E-2</v>
      </c>
      <c r="BG32" s="19">
        <v>1.395418E-2</v>
      </c>
      <c r="BH32" s="19">
        <v>1.3763879999999999E-2</v>
      </c>
      <c r="BI32" s="19">
        <v>1.3573419999999999E-2</v>
      </c>
      <c r="BJ32" s="19">
        <v>1.3386790000000001E-2</v>
      </c>
      <c r="BK32" s="19">
        <v>1.3207460000000001E-2</v>
      </c>
      <c r="BL32" s="19">
        <v>1.3036849999999999E-2</v>
      </c>
      <c r="BM32" s="15">
        <v>1.2874699999999999E-2</v>
      </c>
      <c r="BN32" s="19">
        <v>1.271948E-2</v>
      </c>
      <c r="BO32" s="19">
        <v>1.256911E-2</v>
      </c>
      <c r="BP32" s="15">
        <v>1.24212E-2</v>
      </c>
      <c r="BQ32" s="15">
        <v>1.22735E-2</v>
      </c>
      <c r="BR32" s="19">
        <v>1.212565E-2</v>
      </c>
      <c r="BS32" s="19">
        <v>1.197958E-2</v>
      </c>
      <c r="BT32" s="19">
        <v>1.1837429999999999E-2</v>
      </c>
      <c r="BU32" s="19">
        <v>1.1700260000000001E-2</v>
      </c>
      <c r="BV32" s="19">
        <v>1.156831E-2</v>
      </c>
      <c r="BW32" s="19">
        <v>1.1441379999999999E-2</v>
      </c>
      <c r="BX32" s="19">
        <v>1.131888E-2</v>
      </c>
      <c r="BY32" s="19">
        <v>1.119993E-2</v>
      </c>
      <c r="BZ32" s="19">
        <v>1.108366E-2</v>
      </c>
      <c r="CA32" s="15">
        <v>1.09695E-2</v>
      </c>
      <c r="CB32" s="19">
        <v>1.085738E-2</v>
      </c>
      <c r="CC32" s="15">
        <v>1.0747700000000001E-2</v>
      </c>
      <c r="CD32" s="19">
        <v>1.064094E-2</v>
      </c>
      <c r="CE32" s="19">
        <v>1.053718E-2</v>
      </c>
      <c r="CF32" s="19">
        <v>1.0436330000000001E-2</v>
      </c>
      <c r="CG32" s="15">
        <v>1.03383E-2</v>
      </c>
      <c r="CH32" s="19">
        <v>1.024279E-2</v>
      </c>
      <c r="CI32" s="19">
        <v>1.014929E-2</v>
      </c>
      <c r="CJ32" s="19">
        <v>1.0057079999999999E-2</v>
      </c>
      <c r="CK32" s="19">
        <v>9.9655869999999997E-3</v>
      </c>
      <c r="CL32" s="19">
        <v>9.8747060000000005E-3</v>
      </c>
      <c r="CM32" s="19">
        <v>9.7849600000000005E-3</v>
      </c>
      <c r="CN32" s="19">
        <v>9.6971709999999992E-3</v>
      </c>
      <c r="CO32" s="19">
        <v>9.6119159999999999E-3</v>
      </c>
      <c r="CP32" s="19">
        <v>9.5294030000000005E-3</v>
      </c>
      <c r="CQ32" s="19">
        <v>9.4497269999999998E-3</v>
      </c>
      <c r="CR32" s="19">
        <v>9.3729810000000007E-3</v>
      </c>
      <c r="CS32" s="19">
        <v>9.2991710000000002E-3</v>
      </c>
      <c r="CT32" s="19">
        <v>9.228053E-3</v>
      </c>
      <c r="CU32" s="19">
        <v>9.1591399999999996E-3</v>
      </c>
      <c r="CV32" s="19">
        <v>9.0917940000000003E-3</v>
      </c>
      <c r="CW32" s="19">
        <v>9.0253299999999998E-3</v>
      </c>
      <c r="CX32" s="19">
        <v>8.9591740000000003E-3</v>
      </c>
      <c r="CY32" s="19">
        <v>8.8930429999999998E-3</v>
      </c>
      <c r="CZ32" s="19">
        <v>8.827049E-3</v>
      </c>
      <c r="DA32" s="19">
        <v>8.7616280000000005E-3</v>
      </c>
      <c r="DB32" s="19">
        <v>8.6972799999999999E-3</v>
      </c>
      <c r="DC32" s="19">
        <v>8.6342929999999995E-3</v>
      </c>
      <c r="DD32" s="19">
        <v>8.5725100000000002E-3</v>
      </c>
      <c r="DE32" s="19">
        <v>8.5113059999999997E-3</v>
      </c>
      <c r="DF32" s="19">
        <v>8.4497270000000006E-3</v>
      </c>
      <c r="DG32" s="19">
        <v>8.3867439999999998E-3</v>
      </c>
      <c r="DH32" s="19">
        <v>8.3215960000000005E-3</v>
      </c>
      <c r="DI32" s="19">
        <v>8.2540549999999997E-3</v>
      </c>
      <c r="DJ32" s="19">
        <v>8.1845219999999996E-3</v>
      </c>
      <c r="DK32" s="19">
        <v>8.1138630000000007E-3</v>
      </c>
      <c r="DL32" s="19">
        <v>8.0430750000000002E-3</v>
      </c>
      <c r="DM32" s="19">
        <v>7.9729510000000007E-3</v>
      </c>
      <c r="DN32" s="19">
        <v>7.9038530000000006E-3</v>
      </c>
      <c r="DO32" s="19">
        <v>7.8356869999999992E-3</v>
      </c>
      <c r="DP32" s="19">
        <v>7.7680129999999998E-3</v>
      </c>
      <c r="DQ32" s="19">
        <v>7.7002429999999998E-3</v>
      </c>
      <c r="DR32" s="19">
        <v>7.6318790000000003E-3</v>
      </c>
      <c r="DS32" s="19">
        <v>7.5626779999999998E-3</v>
      </c>
      <c r="DT32" s="19">
        <v>7.4927220000000003E-3</v>
      </c>
      <c r="DU32" s="19">
        <v>7.4223479999999996E-3</v>
      </c>
      <c r="DV32" s="19">
        <v>7.3519680000000004E-3</v>
      </c>
      <c r="DW32" s="19">
        <v>7.2818780000000003E-3</v>
      </c>
      <c r="DX32" s="19">
        <v>7.2121429999999999E-3</v>
      </c>
      <c r="DY32" s="19">
        <v>7.1425949999999998E-3</v>
      </c>
      <c r="DZ32" s="19">
        <v>7.0729419999999996E-3</v>
      </c>
      <c r="EA32" s="19">
        <v>7.0028970000000001E-3</v>
      </c>
      <c r="EB32" s="19">
        <v>6.9323350000000004E-3</v>
      </c>
      <c r="EC32" s="19">
        <v>6.8613529999999997E-3</v>
      </c>
      <c r="ED32" s="19">
        <v>6.7902489999999999E-3</v>
      </c>
      <c r="EE32" s="19">
        <v>6.7193970000000002E-3</v>
      </c>
      <c r="EF32" s="19">
        <v>6.6491069999999996E-3</v>
      </c>
      <c r="EG32" s="19">
        <v>6.5795209999999996E-3</v>
      </c>
      <c r="EH32" s="19">
        <v>6.510605E-3</v>
      </c>
      <c r="EI32" s="19">
        <v>6.4422250000000002E-3</v>
      </c>
      <c r="EJ32" s="19">
        <v>6.3742419999999996E-3</v>
      </c>
      <c r="EK32" s="19">
        <v>6.3065910000000003E-3</v>
      </c>
      <c r="EL32" s="19">
        <v>6.2393450000000003E-3</v>
      </c>
      <c r="EM32" s="19">
        <v>6.1727149999999996E-3</v>
      </c>
      <c r="EN32" s="19">
        <v>6.1070020000000003E-3</v>
      </c>
      <c r="EO32" s="19">
        <v>6.0424820000000001E-3</v>
      </c>
      <c r="EP32" s="19">
        <v>5.9793140000000003E-3</v>
      </c>
      <c r="EQ32" s="19">
        <v>5.9174680000000004E-3</v>
      </c>
      <c r="ER32" s="19">
        <v>5.8567519999999998E-3</v>
      </c>
      <c r="ES32" s="19">
        <v>5.7968960000000002E-3</v>
      </c>
      <c r="ET32" s="19">
        <v>5.7376629999999996E-3</v>
      </c>
      <c r="EU32" s="19">
        <v>5.6789290000000001E-3</v>
      </c>
      <c r="EV32" s="19">
        <v>5.6207419999999998E-3</v>
      </c>
      <c r="EW32" s="19">
        <v>5.563297E-3</v>
      </c>
      <c r="EX32" s="19">
        <v>5.5068799999999996E-3</v>
      </c>
      <c r="EY32" s="19">
        <v>5.4517630000000001E-3</v>
      </c>
      <c r="EZ32" s="19">
        <v>5.3981189999999998E-3</v>
      </c>
      <c r="FA32" s="19">
        <v>5.3459670000000001E-3</v>
      </c>
      <c r="FB32" s="19">
        <v>5.2951789999999997E-3</v>
      </c>
      <c r="FC32" s="19">
        <v>5.2455230000000002E-3</v>
      </c>
      <c r="FD32" s="19">
        <v>5.1967230000000003E-3</v>
      </c>
      <c r="FE32" s="19">
        <v>5.1485200000000002E-3</v>
      </c>
      <c r="FF32" s="19">
        <v>5.1007120000000003E-3</v>
      </c>
      <c r="FG32" s="19">
        <v>5.053175E-3</v>
      </c>
      <c r="FH32" s="19">
        <v>5.0058589999999997E-3</v>
      </c>
      <c r="FI32" s="19">
        <v>4.9587529999999998E-3</v>
      </c>
      <c r="FJ32" s="19">
        <v>4.9118629999999998E-3</v>
      </c>
      <c r="FK32" s="19">
        <v>4.8651980000000003E-3</v>
      </c>
      <c r="FL32" s="19">
        <v>4.8187780000000001E-3</v>
      </c>
      <c r="FM32" s="19">
        <v>4.7726310000000003E-3</v>
      </c>
      <c r="FN32" s="19">
        <v>4.7268010000000001E-3</v>
      </c>
      <c r="FO32" s="19">
        <v>4.68133E-3</v>
      </c>
      <c r="FP32" s="19">
        <v>4.6362570000000004E-3</v>
      </c>
      <c r="FQ32" s="19">
        <v>4.5916179999999996E-3</v>
      </c>
      <c r="FR32" s="19">
        <v>4.5474399999999998E-3</v>
      </c>
      <c r="FS32" s="19">
        <v>4.5037410000000003E-3</v>
      </c>
      <c r="FT32" s="19">
        <v>4.4605219999999998E-3</v>
      </c>
      <c r="FU32" s="19">
        <v>4.4177720000000004E-3</v>
      </c>
      <c r="FV32" s="19">
        <v>4.375477E-3</v>
      </c>
      <c r="FW32" s="19">
        <v>4.3336319999999996E-3</v>
      </c>
      <c r="FX32" s="19">
        <v>4.2922450000000001E-3</v>
      </c>
      <c r="FY32" s="19">
        <v>4.2513359999999997E-3</v>
      </c>
      <c r="FZ32" s="19">
        <v>4.2109230000000001E-3</v>
      </c>
      <c r="GA32" s="19">
        <v>4.1710180000000003E-3</v>
      </c>
      <c r="GB32" s="19">
        <v>4.1316110000000003E-3</v>
      </c>
      <c r="GC32" s="19">
        <v>4.0926640000000002E-3</v>
      </c>
      <c r="GD32" s="19">
        <v>4.0541070000000004E-3</v>
      </c>
      <c r="GE32" s="19">
        <v>4.0158620000000003E-3</v>
      </c>
      <c r="GF32" s="19">
        <v>3.9778510000000001E-3</v>
      </c>
      <c r="GG32" s="19">
        <v>3.940023E-3</v>
      </c>
      <c r="GH32" s="19">
        <v>3.9023590000000002E-3</v>
      </c>
      <c r="GI32" s="19">
        <v>3.864882E-3</v>
      </c>
      <c r="GJ32" s="19">
        <v>3.827647E-3</v>
      </c>
      <c r="GK32" s="19">
        <v>3.79073E-3</v>
      </c>
      <c r="GL32" s="19">
        <v>3.7542159999999999E-3</v>
      </c>
      <c r="GM32" s="19">
        <v>3.718173E-3</v>
      </c>
      <c r="GN32" s="19">
        <v>3.6826459999999999E-3</v>
      </c>
      <c r="GO32" s="19">
        <v>3.647647E-3</v>
      </c>
      <c r="GP32" s="19">
        <v>3.613158E-3</v>
      </c>
      <c r="GQ32" s="19">
        <v>3.5791429999999999E-3</v>
      </c>
      <c r="GR32" s="19">
        <v>3.5455579999999999E-3</v>
      </c>
      <c r="GS32" s="19">
        <v>3.5123569999999998E-3</v>
      </c>
      <c r="GT32" s="19">
        <v>3.4795059999999998E-3</v>
      </c>
      <c r="GU32" s="19">
        <v>3.446981E-3</v>
      </c>
      <c r="GV32" s="19">
        <v>3.4147629999999999E-3</v>
      </c>
      <c r="GW32" s="19">
        <v>3.3828420000000001E-3</v>
      </c>
      <c r="GX32" s="19">
        <v>3.3512020000000002E-3</v>
      </c>
      <c r="GY32" s="19">
        <v>3.3198260000000001E-3</v>
      </c>
      <c r="GZ32" s="19">
        <v>3.288699E-3</v>
      </c>
      <c r="HA32" s="19">
        <v>3.2578059999999998E-3</v>
      </c>
      <c r="HB32" s="19">
        <v>3.2271399999999999E-3</v>
      </c>
      <c r="HC32" s="19">
        <v>3.1966970000000001E-3</v>
      </c>
      <c r="HD32" s="19">
        <v>3.1664760000000001E-3</v>
      </c>
      <c r="HE32" s="19">
        <v>3.1364800000000001E-3</v>
      </c>
      <c r="HF32" s="19">
        <v>3.1067059999999999E-3</v>
      </c>
      <c r="HG32" s="19">
        <v>3.0771549999999998E-3</v>
      </c>
      <c r="HH32" s="19">
        <v>3.0478290000000002E-3</v>
      </c>
      <c r="HI32" s="19">
        <v>3.0187410000000001E-3</v>
      </c>
      <c r="HJ32" s="19">
        <v>2.9899200000000001E-3</v>
      </c>
      <c r="HK32" s="19">
        <v>2.9614110000000002E-3</v>
      </c>
      <c r="HL32" s="19">
        <v>2.9332749999999999E-3</v>
      </c>
      <c r="HM32" s="19">
        <v>2.9055859999999999E-3</v>
      </c>
      <c r="HN32" s="19">
        <v>2.8784140000000001E-3</v>
      </c>
      <c r="HO32" s="19">
        <v>2.8518240000000002E-3</v>
      </c>
      <c r="HP32" s="19">
        <v>2.8258580000000001E-3</v>
      </c>
      <c r="HQ32" s="19">
        <v>2.800543E-3</v>
      </c>
      <c r="HR32" s="19">
        <v>2.7758840000000002E-3</v>
      </c>
      <c r="HS32" s="19">
        <v>2.7518719999999998E-3</v>
      </c>
      <c r="HT32" s="19">
        <v>2.728496E-3</v>
      </c>
      <c r="HU32" s="19">
        <v>2.7057470000000001E-3</v>
      </c>
      <c r="HV32" s="19">
        <v>2.6836199999999998E-3</v>
      </c>
      <c r="HW32" s="19">
        <v>2.6621180000000002E-3</v>
      </c>
      <c r="HX32" s="19">
        <v>2.6412419999999998E-3</v>
      </c>
      <c r="HY32" s="19">
        <v>2.6209929999999998E-3</v>
      </c>
      <c r="HZ32" s="19">
        <v>2.601361E-3</v>
      </c>
      <c r="IA32" s="19">
        <v>2.5823259999999998E-3</v>
      </c>
      <c r="IB32" s="19">
        <v>2.5638570000000001E-3</v>
      </c>
      <c r="IC32" s="19">
        <v>2.5459179999999999E-3</v>
      </c>
      <c r="ID32" s="19">
        <v>2.5284719999999999E-3</v>
      </c>
      <c r="IE32" s="19">
        <v>2.5114859999999998E-3</v>
      </c>
      <c r="IF32" s="19">
        <v>2.4949360000000001E-3</v>
      </c>
      <c r="IG32" s="19">
        <v>2.4788010000000001E-3</v>
      </c>
      <c r="IH32" s="19">
        <v>2.4630659999999999E-3</v>
      </c>
      <c r="II32" s="19">
        <v>2.4477140000000001E-3</v>
      </c>
      <c r="IJ32" s="19">
        <v>2.4327250000000002E-3</v>
      </c>
      <c r="IK32" s="19">
        <v>2.41807E-3</v>
      </c>
      <c r="IL32" s="19">
        <v>2.4037160000000002E-3</v>
      </c>
      <c r="IM32" s="19">
        <v>2.3896199999999999E-3</v>
      </c>
      <c r="IN32" s="19">
        <v>2.3757370000000002E-3</v>
      </c>
      <c r="IO32" s="19">
        <v>2.3620160000000002E-3</v>
      </c>
      <c r="IP32" s="19">
        <v>2.3484080000000002E-3</v>
      </c>
      <c r="IQ32" s="19">
        <v>2.3348610000000001E-3</v>
      </c>
      <c r="IR32" s="19">
        <v>2.3213219999999998E-3</v>
      </c>
      <c r="IS32" s="19">
        <v>2.307735E-3</v>
      </c>
      <c r="IT32" s="19">
        <v>2.294042E-3</v>
      </c>
      <c r="IU32" s="19">
        <v>2.2801850000000001E-3</v>
      </c>
      <c r="IV32" s="19">
        <v>2.2661059999999999E-3</v>
      </c>
      <c r="IW32" s="19">
        <v>2.2517520000000001E-3</v>
      </c>
      <c r="IX32" s="19">
        <v>2.2370799999999998E-3</v>
      </c>
      <c r="IY32" s="19">
        <v>2.2220529999999999E-3</v>
      </c>
      <c r="IZ32" s="19">
        <v>2.2066500000000001E-3</v>
      </c>
      <c r="JA32" s="19">
        <v>2.1908560000000001E-3</v>
      </c>
      <c r="JB32" s="19">
        <v>2.1746669999999999E-3</v>
      </c>
      <c r="JC32" s="19">
        <v>2.1580829999999999E-3</v>
      </c>
      <c r="JD32" s="19">
        <v>2.1411080000000001E-3</v>
      </c>
      <c r="JE32" s="19">
        <v>2.1237529999999999E-3</v>
      </c>
      <c r="JF32" s="19">
        <v>2.1060269999999999E-3</v>
      </c>
      <c r="JG32" s="19">
        <v>2.0879470000000002E-3</v>
      </c>
      <c r="JH32" s="19">
        <v>2.069534E-3</v>
      </c>
      <c r="JI32" s="19">
        <v>2.0508169999999999E-3</v>
      </c>
      <c r="JJ32" s="19">
        <v>2.0318319999999999E-3</v>
      </c>
      <c r="JK32" s="19">
        <v>2.0126190000000002E-3</v>
      </c>
      <c r="JL32" s="19">
        <v>1.9932230000000001E-3</v>
      </c>
      <c r="JM32" s="19">
        <v>1.9736900000000002E-3</v>
      </c>
      <c r="JN32" s="19">
        <v>1.9540650000000001E-3</v>
      </c>
      <c r="JO32" s="19">
        <v>1.9343870000000001E-3</v>
      </c>
      <c r="JP32" s="19">
        <v>1.9146930000000001E-3</v>
      </c>
      <c r="JQ32" s="19">
        <v>1.8950130000000001E-3</v>
      </c>
      <c r="JR32" s="19">
        <v>1.8753750000000001E-3</v>
      </c>
      <c r="JS32" s="19">
        <v>1.8558050000000001E-3</v>
      </c>
      <c r="JT32" s="19">
        <v>1.836327E-3</v>
      </c>
      <c r="JU32" s="19">
        <v>1.816965E-3</v>
      </c>
      <c r="JV32" s="19">
        <v>1.797744E-3</v>
      </c>
      <c r="JW32" s="19">
        <v>1.7786880000000001E-3</v>
      </c>
      <c r="JX32" s="19">
        <v>1.75982E-3</v>
      </c>
      <c r="JY32" s="19">
        <v>1.7411620000000001E-3</v>
      </c>
      <c r="JZ32" s="19">
        <v>1.7227340000000001E-3</v>
      </c>
      <c r="KA32" s="19">
        <v>1.704555E-3</v>
      </c>
      <c r="KB32" s="19">
        <v>1.6866450000000001E-3</v>
      </c>
      <c r="KC32" s="19">
        <v>1.6690209999999999E-3</v>
      </c>
      <c r="KD32" s="19">
        <v>1.6517050000000001E-3</v>
      </c>
      <c r="KE32" s="19">
        <v>1.634716E-3</v>
      </c>
      <c r="KF32" s="19">
        <v>1.6180750000000001E-3</v>
      </c>
      <c r="KG32" s="19">
        <v>1.6018009999999999E-3</v>
      </c>
      <c r="KH32" s="19">
        <v>1.5859100000000001E-3</v>
      </c>
      <c r="KI32" s="19">
        <v>1.570414E-3</v>
      </c>
      <c r="KJ32" s="19">
        <v>1.555322E-3</v>
      </c>
      <c r="KK32" s="19">
        <v>1.5406370000000001E-3</v>
      </c>
      <c r="KL32" s="19">
        <v>1.526358E-3</v>
      </c>
      <c r="KM32" s="19">
        <v>1.512481E-3</v>
      </c>
      <c r="KN32" s="15">
        <v>1.4989999999999999E-3</v>
      </c>
      <c r="KO32" s="19">
        <v>1.48591E-3</v>
      </c>
      <c r="KP32" s="15">
        <v>1.4732E-3</v>
      </c>
      <c r="KQ32" s="19">
        <v>1.4608620000000001E-3</v>
      </c>
      <c r="KR32" s="19">
        <v>1.4488839999999999E-3</v>
      </c>
      <c r="KS32" s="19">
        <v>1.437254E-3</v>
      </c>
      <c r="KT32" s="19">
        <v>1.425957E-3</v>
      </c>
      <c r="KU32" s="19">
        <v>1.414977E-3</v>
      </c>
      <c r="KV32" s="19">
        <v>1.4042970000000001E-3</v>
      </c>
      <c r="KW32" s="19">
        <v>1.3939029999999999E-3</v>
      </c>
      <c r="KX32" s="19">
        <v>1.3837809999999999E-3</v>
      </c>
      <c r="KY32" s="19">
        <v>1.373918E-3</v>
      </c>
      <c r="KZ32" s="19">
        <v>1.3643049999999999E-3</v>
      </c>
      <c r="LA32" s="19">
        <v>1.354933E-3</v>
      </c>
      <c r="LB32" s="19">
        <v>1.3457930000000001E-3</v>
      </c>
      <c r="LC32" s="19">
        <v>1.336875E-3</v>
      </c>
      <c r="LD32" s="19">
        <v>1.32817E-3</v>
      </c>
      <c r="LE32" s="19">
        <v>1.3196659999999999E-3</v>
      </c>
      <c r="LF32" s="19">
        <v>1.3113510000000001E-3</v>
      </c>
      <c r="LG32" s="19">
        <v>1.303214E-3</v>
      </c>
      <c r="LH32" s="19">
        <v>1.2952420000000001E-3</v>
      </c>
      <c r="LI32" s="19">
        <v>1.287425E-3</v>
      </c>
      <c r="LJ32" s="19">
        <v>1.279751E-3</v>
      </c>
      <c r="LK32" s="19">
        <v>1.272212E-3</v>
      </c>
      <c r="LL32" s="19">
        <v>1.264793E-3</v>
      </c>
      <c r="LM32" s="19">
        <v>1.2574800000000001E-3</v>
      </c>
      <c r="LN32" s="19">
        <v>1.2502590000000001E-3</v>
      </c>
      <c r="LO32" s="19">
        <v>1.2431110000000001E-3</v>
      </c>
      <c r="LP32" s="19">
        <v>1.2360170000000001E-3</v>
      </c>
      <c r="LQ32" s="19">
        <v>1.228961E-3</v>
      </c>
      <c r="LR32" s="19">
        <v>1.2219279999999999E-3</v>
      </c>
      <c r="LS32" s="19">
        <v>1.2149050000000001E-3</v>
      </c>
      <c r="LT32" s="19">
        <v>1.2078830000000001E-3</v>
      </c>
      <c r="LU32" s="19">
        <v>1.2008559999999999E-3</v>
      </c>
      <c r="LV32" s="19">
        <v>1.1938160000000001E-3</v>
      </c>
      <c r="LW32" s="19">
        <v>1.1867609999999999E-3</v>
      </c>
      <c r="LX32" s="19">
        <v>1.1796840000000001E-3</v>
      </c>
      <c r="LY32" s="19">
        <v>1.172579E-3</v>
      </c>
      <c r="LZ32" s="19">
        <v>1.1654409999999999E-3</v>
      </c>
      <c r="MA32" s="19">
        <v>1.1582649999999999E-3</v>
      </c>
      <c r="MB32" s="19">
        <v>1.1510450000000001E-3</v>
      </c>
      <c r="MC32" s="19">
        <v>1.1437800000000001E-3</v>
      </c>
      <c r="MD32" s="19">
        <v>1.136469E-3</v>
      </c>
      <c r="ME32" s="19">
        <v>1.129112E-3</v>
      </c>
      <c r="MF32" s="19">
        <v>1.121709E-3</v>
      </c>
      <c r="MG32" s="19">
        <v>1.114264E-3</v>
      </c>
      <c r="MH32" s="19">
        <v>1.1067760000000001E-3</v>
      </c>
      <c r="MI32" s="19">
        <v>1.099247E-3</v>
      </c>
      <c r="MJ32" s="19">
        <v>1.091676E-3</v>
      </c>
      <c r="MK32" s="19">
        <v>1.0840649999999999E-3</v>
      </c>
      <c r="ML32" s="19">
        <v>1.0764170000000001E-3</v>
      </c>
      <c r="MM32" s="19">
        <v>1.068734E-3</v>
      </c>
      <c r="MN32" s="19">
        <v>1.061022E-3</v>
      </c>
      <c r="MO32" s="19">
        <v>1.0532880000000001E-3</v>
      </c>
      <c r="MP32" s="19">
        <v>1.04554E-3</v>
      </c>
      <c r="MQ32" s="19">
        <v>1.037786E-3</v>
      </c>
      <c r="MR32" s="19">
        <v>1.030032E-3</v>
      </c>
      <c r="MS32" s="19">
        <v>1.022287E-3</v>
      </c>
      <c r="MT32" s="19">
        <v>1.0145569999999999E-3</v>
      </c>
      <c r="MU32" s="19">
        <v>1.0068500000000001E-3</v>
      </c>
      <c r="MV32" s="19">
        <v>9.9917699999999996E-4</v>
      </c>
      <c r="MW32" s="19">
        <v>9.9154639999999997E-4</v>
      </c>
      <c r="MX32" s="19">
        <v>9.8396880000000005E-4</v>
      </c>
      <c r="MY32" s="19">
        <v>9.7645420000000004E-4</v>
      </c>
      <c r="MZ32" s="19">
        <v>9.6901059999999995E-4</v>
      </c>
      <c r="NA32" s="19">
        <v>9.6164449999999995E-4</v>
      </c>
      <c r="NB32" s="19">
        <v>9.5435889999999997E-4</v>
      </c>
      <c r="NC32" s="19">
        <v>9.4715450000000003E-4</v>
      </c>
      <c r="ND32" s="19">
        <v>9.4002989999999998E-4</v>
      </c>
      <c r="NE32" s="19">
        <v>9.3298250000000001E-4</v>
      </c>
      <c r="NF32" s="19">
        <v>9.2600940000000002E-4</v>
      </c>
      <c r="NG32" s="19">
        <v>9.1910769999999998E-4</v>
      </c>
      <c r="NH32" s="19">
        <v>9.1227530000000004E-4</v>
      </c>
      <c r="NI32" s="19">
        <v>9.0551019999999996E-4</v>
      </c>
      <c r="NJ32" s="19">
        <v>8.9881E-4</v>
      </c>
      <c r="NK32" s="19">
        <v>8.9217280000000005E-4</v>
      </c>
      <c r="NL32" s="19">
        <v>8.8559480000000002E-4</v>
      </c>
      <c r="NM32" s="19">
        <v>8.7907220000000002E-4</v>
      </c>
      <c r="NN32" s="19">
        <v>8.7260059999999995E-4</v>
      </c>
      <c r="NO32" s="19">
        <v>8.6617629999999996E-4</v>
      </c>
      <c r="NP32" s="19">
        <v>8.5979570000000003E-4</v>
      </c>
      <c r="NQ32" s="19">
        <v>8.534565E-4</v>
      </c>
      <c r="NR32" s="19">
        <v>8.4715699999999997E-4</v>
      </c>
      <c r="NS32" s="19">
        <v>8.4089620000000001E-4</v>
      </c>
      <c r="NT32" s="19">
        <v>8.3467239999999998E-4</v>
      </c>
      <c r="NU32" s="19">
        <v>8.2848389999999996E-4</v>
      </c>
      <c r="NV32" s="19">
        <v>8.223274E-4</v>
      </c>
      <c r="NW32" s="19">
        <v>8.1619959999999997E-4</v>
      </c>
      <c r="NX32" s="19">
        <v>8.1009590000000002E-4</v>
      </c>
      <c r="NY32" s="19">
        <v>8.0401219999999996E-4</v>
      </c>
      <c r="NZ32" s="19">
        <v>7.9794489999999996E-4</v>
      </c>
      <c r="OA32" s="19">
        <v>7.9189129999999996E-4</v>
      </c>
      <c r="OB32" s="19">
        <v>7.8584949999999998E-4</v>
      </c>
      <c r="OC32" s="19">
        <v>7.7981839999999997E-4</v>
      </c>
      <c r="OD32" s="19">
        <v>7.7379659999999998E-4</v>
      </c>
      <c r="OE32" s="19">
        <v>7.6778359999999995E-4</v>
      </c>
      <c r="OF32" s="19">
        <v>7.6177799999999996E-4</v>
      </c>
      <c r="OG32" s="19">
        <v>7.5577860000000001E-4</v>
      </c>
      <c r="OH32" s="19">
        <v>7.4978450000000004E-4</v>
      </c>
      <c r="OI32" s="19">
        <v>7.4379540000000003E-4</v>
      </c>
      <c r="OJ32" s="19">
        <v>7.3781210000000005E-4</v>
      </c>
      <c r="OK32" s="19">
        <v>7.3183600000000003E-4</v>
      </c>
      <c r="OL32" s="19">
        <v>7.2586969999999999E-4</v>
      </c>
      <c r="OM32" s="19">
        <v>7.1991630000000002E-4</v>
      </c>
      <c r="ON32" s="19">
        <v>7.1397870000000001E-4</v>
      </c>
      <c r="OO32" s="19">
        <v>7.0806009999999997E-4</v>
      </c>
      <c r="OP32" s="19">
        <v>7.0216289999999997E-4</v>
      </c>
      <c r="OQ32" s="19">
        <v>5.2546060000000004E-4</v>
      </c>
    </row>
    <row r="33" spans="1:407" x14ac:dyDescent="0.25">
      <c r="A33" t="str">
        <f t="shared" si="0"/>
        <v>FixedWing-COARSE-5-20-Any</v>
      </c>
      <c r="B33" t="s">
        <v>195</v>
      </c>
      <c r="C33" s="20" t="s">
        <v>40</v>
      </c>
      <c r="D33" s="18">
        <v>5</v>
      </c>
      <c r="E33" s="17">
        <v>20</v>
      </c>
      <c r="F33" s="82" t="s">
        <v>187</v>
      </c>
      <c r="G33" s="15">
        <v>0.48361520000000002</v>
      </c>
      <c r="H33" s="15">
        <v>0.3756699</v>
      </c>
      <c r="I33" s="15">
        <v>0.29943599999999998</v>
      </c>
      <c r="J33" s="15">
        <v>0.24543699999999999</v>
      </c>
      <c r="K33" s="15">
        <v>0.2080418</v>
      </c>
      <c r="L33" s="15">
        <v>0.17969060000000001</v>
      </c>
      <c r="M33" s="15">
        <v>0.1572626</v>
      </c>
      <c r="N33" s="15">
        <v>0.1394271</v>
      </c>
      <c r="O33" s="15">
        <v>0.1252906</v>
      </c>
      <c r="P33" s="15">
        <v>0.11462029999999999</v>
      </c>
      <c r="Q33" s="15">
        <v>0.1063755</v>
      </c>
      <c r="R33" s="19">
        <v>9.9531750000000002E-2</v>
      </c>
      <c r="S33" s="19">
        <v>9.4267409999999996E-2</v>
      </c>
      <c r="T33" s="19">
        <v>9.0151880000000004E-2</v>
      </c>
      <c r="U33" s="19">
        <v>8.6094550000000006E-2</v>
      </c>
      <c r="V33" s="19">
        <v>8.1731540000000005E-2</v>
      </c>
      <c r="W33" s="19">
        <v>7.7395510000000001E-2</v>
      </c>
      <c r="X33" s="19">
        <v>7.3336730000000003E-2</v>
      </c>
      <c r="Y33" s="19">
        <v>6.9791590000000001E-2</v>
      </c>
      <c r="Z33" s="19">
        <v>6.693926E-2</v>
      </c>
      <c r="AA33" s="19">
        <v>6.4629619999999999E-2</v>
      </c>
      <c r="AB33" s="19">
        <v>6.2389109999999998E-2</v>
      </c>
      <c r="AC33" s="15">
        <v>6.0193299999999998E-2</v>
      </c>
      <c r="AD33" s="19">
        <v>5.8071379999999999E-2</v>
      </c>
      <c r="AE33" s="19">
        <v>5.5899030000000002E-2</v>
      </c>
      <c r="AF33" s="15">
        <v>5.3642500000000003E-2</v>
      </c>
      <c r="AG33" s="15">
        <v>5.1390900000000003E-2</v>
      </c>
      <c r="AH33" s="19">
        <v>4.9174320000000001E-2</v>
      </c>
      <c r="AI33" s="19">
        <v>4.7128879999999998E-2</v>
      </c>
      <c r="AJ33" s="19">
        <v>4.5291430000000001E-2</v>
      </c>
      <c r="AK33" s="19">
        <v>4.3663559999999997E-2</v>
      </c>
      <c r="AL33" s="19">
        <v>4.2150119999999999E-2</v>
      </c>
      <c r="AM33" s="15">
        <v>4.0734899999999997E-2</v>
      </c>
      <c r="AN33" s="19">
        <v>3.9434169999999998E-2</v>
      </c>
      <c r="AO33" s="19">
        <v>3.8201260000000001E-2</v>
      </c>
      <c r="AP33" s="19">
        <v>3.6977969999999999E-2</v>
      </c>
      <c r="AQ33" s="15">
        <v>3.57752E-2</v>
      </c>
      <c r="AR33" s="19">
        <v>3.4639839999999998E-2</v>
      </c>
      <c r="AS33" s="19">
        <v>3.3582260000000003E-2</v>
      </c>
      <c r="AT33" s="19">
        <v>3.2590889999999997E-2</v>
      </c>
      <c r="AU33" s="19">
        <v>3.164836E-2</v>
      </c>
      <c r="AV33" s="19">
        <v>3.0736670000000001E-2</v>
      </c>
      <c r="AW33" s="19">
        <v>2.9850620000000001E-2</v>
      </c>
      <c r="AX33" s="19">
        <v>2.9000109999999999E-2</v>
      </c>
      <c r="AY33" s="15">
        <v>2.81585E-2</v>
      </c>
      <c r="AZ33" s="19">
        <v>2.736073E-2</v>
      </c>
      <c r="BA33" s="19">
        <v>2.6603249999999998E-2</v>
      </c>
      <c r="BB33" s="19">
        <v>2.5882039999999999E-2</v>
      </c>
      <c r="BC33" s="19">
        <v>2.519513E-2</v>
      </c>
      <c r="BD33" s="19">
        <v>2.4540849999999999E-2</v>
      </c>
      <c r="BE33" s="15">
        <v>2.3916900000000001E-2</v>
      </c>
      <c r="BF33" s="19">
        <v>2.3321919999999999E-2</v>
      </c>
      <c r="BG33" s="19">
        <v>2.275628E-2</v>
      </c>
      <c r="BH33" s="19">
        <v>2.2219909999999999E-2</v>
      </c>
      <c r="BI33" s="19">
        <v>2.171027E-2</v>
      </c>
      <c r="BJ33" s="19">
        <v>2.1223579999999999E-2</v>
      </c>
      <c r="BK33" s="19">
        <v>2.0756440000000001E-2</v>
      </c>
      <c r="BL33" s="19">
        <v>2.030651E-2</v>
      </c>
      <c r="BM33" s="19">
        <v>1.987307E-2</v>
      </c>
      <c r="BN33" s="15">
        <v>1.9456600000000001E-2</v>
      </c>
      <c r="BO33" s="19">
        <v>1.905741E-2</v>
      </c>
      <c r="BP33" s="19">
        <v>1.8675110000000002E-2</v>
      </c>
      <c r="BQ33" s="19">
        <v>1.830917E-2</v>
      </c>
      <c r="BR33" s="19">
        <v>1.7959159999999998E-2</v>
      </c>
      <c r="BS33" s="19">
        <v>1.7624009999999999E-2</v>
      </c>
      <c r="BT33" s="15">
        <v>1.7302399999999999E-2</v>
      </c>
      <c r="BU33" s="19">
        <v>1.6993029999999999E-2</v>
      </c>
      <c r="BV33" s="19">
        <v>1.669468E-2</v>
      </c>
      <c r="BW33" s="19">
        <v>1.640658E-2</v>
      </c>
      <c r="BX33" s="19">
        <v>1.6128880000000002E-2</v>
      </c>
      <c r="BY33" s="19">
        <v>1.5862540000000001E-2</v>
      </c>
      <c r="BZ33" s="19">
        <v>1.560827E-2</v>
      </c>
      <c r="CA33" s="19">
        <v>1.5365709999999999E-2</v>
      </c>
      <c r="CB33" s="19">
        <v>1.5133519999999999E-2</v>
      </c>
      <c r="CC33" s="19">
        <v>1.4910059999999999E-2</v>
      </c>
      <c r="CD33" s="19">
        <v>1.469442E-2</v>
      </c>
      <c r="CE33" s="19">
        <v>1.448611E-2</v>
      </c>
      <c r="CF33" s="19">
        <v>1.4284710000000001E-2</v>
      </c>
      <c r="CG33" s="19">
        <v>1.4089590000000001E-2</v>
      </c>
      <c r="CH33" s="19">
        <v>1.390017E-2</v>
      </c>
      <c r="CI33" s="19">
        <v>1.371611E-2</v>
      </c>
      <c r="CJ33" s="19">
        <v>1.353707E-2</v>
      </c>
      <c r="CK33" s="19">
        <v>1.3362840000000001E-2</v>
      </c>
      <c r="CL33" s="19">
        <v>1.319322E-2</v>
      </c>
      <c r="CM33" s="19">
        <v>1.3028059999999999E-2</v>
      </c>
      <c r="CN33" s="19">
        <v>1.286722E-2</v>
      </c>
      <c r="CO33" s="19">
        <v>1.271064E-2</v>
      </c>
      <c r="CP33" s="19">
        <v>1.2558440000000001E-2</v>
      </c>
      <c r="CQ33" s="15">
        <v>1.24108E-2</v>
      </c>
      <c r="CR33" s="19">
        <v>1.226761E-2</v>
      </c>
      <c r="CS33" s="19">
        <v>1.2128460000000001E-2</v>
      </c>
      <c r="CT33" s="19">
        <v>1.1992879999999999E-2</v>
      </c>
      <c r="CU33" s="19">
        <v>1.186065E-2</v>
      </c>
      <c r="CV33" s="19">
        <v>1.1731989999999999E-2</v>
      </c>
      <c r="CW33" s="19">
        <v>1.1607340000000001E-2</v>
      </c>
      <c r="CX33" s="19">
        <v>1.148707E-2</v>
      </c>
      <c r="CY33" s="19">
        <v>1.137116E-2</v>
      </c>
      <c r="CZ33" s="15">
        <v>1.12592E-2</v>
      </c>
      <c r="DA33" s="19">
        <v>1.1150530000000001E-2</v>
      </c>
      <c r="DB33" s="19">
        <v>1.1044419999999999E-2</v>
      </c>
      <c r="DC33" s="19">
        <v>1.094029E-2</v>
      </c>
      <c r="DD33" s="19">
        <v>1.083772E-2</v>
      </c>
      <c r="DE33" s="19">
        <v>1.073648E-2</v>
      </c>
      <c r="DF33" s="19">
        <v>1.0636420000000001E-2</v>
      </c>
      <c r="DG33" s="19">
        <v>1.053753E-2</v>
      </c>
      <c r="DH33" s="19">
        <v>1.043994E-2</v>
      </c>
      <c r="DI33" s="19">
        <v>1.034387E-2</v>
      </c>
      <c r="DJ33" s="19">
        <v>1.0249640000000001E-2</v>
      </c>
      <c r="DK33" s="19">
        <v>1.015743E-2</v>
      </c>
      <c r="DL33" s="19">
        <v>1.0067329999999999E-2</v>
      </c>
      <c r="DM33" s="19">
        <v>9.9793850000000003E-3</v>
      </c>
      <c r="DN33" s="19">
        <v>9.8936909999999996E-3</v>
      </c>
      <c r="DO33" s="19">
        <v>9.8103500000000007E-3</v>
      </c>
      <c r="DP33" s="19">
        <v>9.7294019999999998E-3</v>
      </c>
      <c r="DQ33" s="19">
        <v>9.6508080000000003E-3</v>
      </c>
      <c r="DR33" s="19">
        <v>9.5743660000000008E-3</v>
      </c>
      <c r="DS33" s="19">
        <v>9.4997429999999997E-3</v>
      </c>
      <c r="DT33" s="19">
        <v>9.4265410000000001E-3</v>
      </c>
      <c r="DU33" s="19">
        <v>9.3543540000000005E-3</v>
      </c>
      <c r="DV33" s="19">
        <v>9.28293E-3</v>
      </c>
      <c r="DW33" s="19">
        <v>9.2122690000000004E-3</v>
      </c>
      <c r="DX33" s="19">
        <v>9.1425840000000005E-3</v>
      </c>
      <c r="DY33" s="19">
        <v>9.0742070000000008E-3</v>
      </c>
      <c r="DZ33" s="19">
        <v>9.0074189999999991E-3</v>
      </c>
      <c r="EA33" s="19">
        <v>8.9424080000000006E-3</v>
      </c>
      <c r="EB33" s="19">
        <v>8.8791740000000001E-3</v>
      </c>
      <c r="EC33" s="19">
        <v>8.8175070000000005E-3</v>
      </c>
      <c r="ED33" s="19">
        <v>8.7570489999999994E-3</v>
      </c>
      <c r="EE33" s="19">
        <v>8.6973970000000008E-3</v>
      </c>
      <c r="EF33" s="19">
        <v>8.6382549999999992E-3</v>
      </c>
      <c r="EG33" s="19">
        <v>8.5795049999999994E-3</v>
      </c>
      <c r="EH33" s="19">
        <v>8.5211899999999997E-3</v>
      </c>
      <c r="EI33" s="19">
        <v>8.4634549999999999E-3</v>
      </c>
      <c r="EJ33" s="19">
        <v>8.4063950000000005E-3</v>
      </c>
      <c r="EK33" s="19">
        <v>8.3500799999999993E-3</v>
      </c>
      <c r="EL33" s="19">
        <v>8.2944709999999994E-3</v>
      </c>
      <c r="EM33" s="19">
        <v>8.2394019999999998E-3</v>
      </c>
      <c r="EN33" s="19">
        <v>8.1846190000000006E-3</v>
      </c>
      <c r="EO33" s="19">
        <v>8.1298629999999993E-3</v>
      </c>
      <c r="EP33" s="19">
        <v>8.0750010000000001E-3</v>
      </c>
      <c r="EQ33" s="19">
        <v>8.0200549999999999E-3</v>
      </c>
      <c r="ER33" s="19">
        <v>7.9652079999999997E-3</v>
      </c>
      <c r="ES33" s="19">
        <v>7.910729E-3</v>
      </c>
      <c r="ET33" s="19">
        <v>7.8568160000000008E-3</v>
      </c>
      <c r="EU33" s="19">
        <v>7.8035969999999998E-3</v>
      </c>
      <c r="EV33" s="19">
        <v>7.7510959999999999E-3</v>
      </c>
      <c r="EW33" s="19">
        <v>7.6992320000000003E-3</v>
      </c>
      <c r="EX33" s="19">
        <v>7.647844E-3</v>
      </c>
      <c r="EY33" s="19">
        <v>7.5967659999999996E-3</v>
      </c>
      <c r="EZ33" s="19">
        <v>7.5459339999999998E-3</v>
      </c>
      <c r="FA33" s="19">
        <v>7.4953759999999998E-3</v>
      </c>
      <c r="FB33" s="19">
        <v>7.4452199999999998E-3</v>
      </c>
      <c r="FC33" s="19">
        <v>7.3956239999999999E-3</v>
      </c>
      <c r="FD33" s="19">
        <v>7.3466750000000004E-3</v>
      </c>
      <c r="FE33" s="19">
        <v>7.2984139999999996E-3</v>
      </c>
      <c r="FF33" s="19">
        <v>7.2508249999999998E-3</v>
      </c>
      <c r="FG33" s="19">
        <v>7.2038270000000003E-3</v>
      </c>
      <c r="FH33" s="19">
        <v>7.1573060000000004E-3</v>
      </c>
      <c r="FI33" s="19">
        <v>7.1111660000000004E-3</v>
      </c>
      <c r="FJ33" s="19">
        <v>7.0654109999999997E-3</v>
      </c>
      <c r="FK33" s="19">
        <v>7.0201409999999997E-3</v>
      </c>
      <c r="FL33" s="19">
        <v>6.975546E-3</v>
      </c>
      <c r="FM33" s="19">
        <v>6.9318280000000001E-3</v>
      </c>
      <c r="FN33" s="19">
        <v>6.8891400000000002E-3</v>
      </c>
      <c r="FO33" s="19">
        <v>6.847611E-3</v>
      </c>
      <c r="FP33" s="19">
        <v>6.8073229999999997E-3</v>
      </c>
      <c r="FQ33" s="19">
        <v>6.7683120000000003E-3</v>
      </c>
      <c r="FR33" s="19">
        <v>6.7305639999999996E-3</v>
      </c>
      <c r="FS33" s="19">
        <v>6.6940289999999998E-3</v>
      </c>
      <c r="FT33" s="19">
        <v>6.658672E-3</v>
      </c>
      <c r="FU33" s="19">
        <v>6.6244659999999999E-3</v>
      </c>
      <c r="FV33" s="19">
        <v>6.5913969999999997E-3</v>
      </c>
      <c r="FW33" s="19">
        <v>6.5594329999999999E-3</v>
      </c>
      <c r="FX33" s="19">
        <v>6.5285170000000002E-3</v>
      </c>
      <c r="FY33" s="19">
        <v>6.4985889999999999E-3</v>
      </c>
      <c r="FZ33" s="19">
        <v>6.4695710000000003E-3</v>
      </c>
      <c r="GA33" s="19">
        <v>6.4413559999999996E-3</v>
      </c>
      <c r="GB33" s="19">
        <v>6.4138270000000004E-3</v>
      </c>
      <c r="GC33" s="19">
        <v>6.3868559999999998E-3</v>
      </c>
      <c r="GD33" s="19">
        <v>6.3603619999999996E-3</v>
      </c>
      <c r="GE33" s="19">
        <v>6.334297E-3</v>
      </c>
      <c r="GF33" s="19">
        <v>6.308648E-3</v>
      </c>
      <c r="GG33" s="19">
        <v>6.2834229999999998E-3</v>
      </c>
      <c r="GH33" s="19">
        <v>6.2586259999999998E-3</v>
      </c>
      <c r="GI33" s="19">
        <v>6.2342760000000004E-3</v>
      </c>
      <c r="GJ33" s="19">
        <v>6.2103970000000003E-3</v>
      </c>
      <c r="GK33" s="19">
        <v>6.1869960000000002E-3</v>
      </c>
      <c r="GL33" s="19">
        <v>6.1640499999999999E-3</v>
      </c>
      <c r="GM33" s="19">
        <v>6.1415180000000003E-3</v>
      </c>
      <c r="GN33" s="19">
        <v>6.1193690000000004E-3</v>
      </c>
      <c r="GO33" s="19">
        <v>6.0975639999999998E-3</v>
      </c>
      <c r="GP33" s="19">
        <v>6.0760650000000003E-3</v>
      </c>
      <c r="GQ33" s="19">
        <v>6.0548269999999996E-3</v>
      </c>
      <c r="GR33" s="19">
        <v>6.0337780000000001E-3</v>
      </c>
      <c r="GS33" s="19">
        <v>6.0128710000000004E-3</v>
      </c>
      <c r="GT33" s="19">
        <v>5.9920659999999999E-3</v>
      </c>
      <c r="GU33" s="19">
        <v>5.9713359999999998E-3</v>
      </c>
      <c r="GV33" s="19">
        <v>5.9506539999999997E-3</v>
      </c>
      <c r="GW33" s="19">
        <v>5.9299970000000002E-3</v>
      </c>
      <c r="GX33" s="19">
        <v>5.9093710000000001E-3</v>
      </c>
      <c r="GY33" s="19">
        <v>5.8887799999999997E-3</v>
      </c>
      <c r="GZ33" s="19">
        <v>5.8682439999999999E-3</v>
      </c>
      <c r="HA33" s="19">
        <v>5.8477629999999997E-3</v>
      </c>
      <c r="HB33" s="19">
        <v>5.8273140000000001E-3</v>
      </c>
      <c r="HC33" s="19">
        <v>5.8068879999999996E-3</v>
      </c>
      <c r="HD33" s="19">
        <v>5.7864650000000002E-3</v>
      </c>
      <c r="HE33" s="19">
        <v>5.7660280000000003E-3</v>
      </c>
      <c r="HF33" s="19">
        <v>5.7455559999999998E-3</v>
      </c>
      <c r="HG33" s="19">
        <v>5.7250230000000001E-3</v>
      </c>
      <c r="HH33" s="19">
        <v>5.7044369999999997E-3</v>
      </c>
      <c r="HI33" s="19">
        <v>5.6838069999999999E-3</v>
      </c>
      <c r="HJ33" s="19">
        <v>5.6631609999999999E-3</v>
      </c>
      <c r="HK33" s="19">
        <v>5.6425190000000004E-3</v>
      </c>
      <c r="HL33" s="19">
        <v>5.6218880000000002E-3</v>
      </c>
      <c r="HM33" s="19">
        <v>5.6012960000000004E-3</v>
      </c>
      <c r="HN33" s="19">
        <v>5.5807529999999999E-3</v>
      </c>
      <c r="HO33" s="19">
        <v>5.5602669999999998E-3</v>
      </c>
      <c r="HP33" s="19">
        <v>5.5398330000000001E-3</v>
      </c>
      <c r="HQ33" s="19">
        <v>5.5194329999999998E-3</v>
      </c>
      <c r="HR33" s="19">
        <v>5.49907E-3</v>
      </c>
      <c r="HS33" s="19">
        <v>5.4787450000000001E-3</v>
      </c>
      <c r="HT33" s="19">
        <v>5.4584789999999996E-3</v>
      </c>
      <c r="HU33" s="19">
        <v>5.4382850000000002E-3</v>
      </c>
      <c r="HV33" s="19">
        <v>5.4181790000000004E-3</v>
      </c>
      <c r="HW33" s="19">
        <v>5.3981919999999996E-3</v>
      </c>
      <c r="HX33" s="19">
        <v>5.378351E-3</v>
      </c>
      <c r="HY33" s="19">
        <v>5.3586889999999998E-3</v>
      </c>
      <c r="HZ33" s="19">
        <v>5.3392250000000004E-3</v>
      </c>
      <c r="IA33" s="19">
        <v>5.3199689999999999E-3</v>
      </c>
      <c r="IB33" s="19">
        <v>5.300931E-3</v>
      </c>
      <c r="IC33" s="19">
        <v>5.2821179999999997E-3</v>
      </c>
      <c r="ID33" s="19">
        <v>5.2635319999999996E-3</v>
      </c>
      <c r="IE33" s="19">
        <v>5.2451650000000004E-3</v>
      </c>
      <c r="IF33" s="19">
        <v>5.2270149999999998E-3</v>
      </c>
      <c r="IG33" s="19">
        <v>5.2090859999999999E-3</v>
      </c>
      <c r="IH33" s="19">
        <v>5.1913870000000004E-3</v>
      </c>
      <c r="II33" s="19">
        <v>5.1739380000000003E-3</v>
      </c>
      <c r="IJ33" s="19">
        <v>5.156763E-3</v>
      </c>
      <c r="IK33" s="19">
        <v>5.1398820000000001E-3</v>
      </c>
      <c r="IL33" s="19">
        <v>5.1233240000000003E-3</v>
      </c>
      <c r="IM33" s="19">
        <v>5.1071149999999997E-3</v>
      </c>
      <c r="IN33" s="19">
        <v>5.0912830000000003E-3</v>
      </c>
      <c r="IO33" s="19">
        <v>5.0758360000000002E-3</v>
      </c>
      <c r="IP33" s="19">
        <v>5.0607819999999998E-3</v>
      </c>
      <c r="IQ33" s="19">
        <v>5.046132E-3</v>
      </c>
      <c r="IR33" s="19">
        <v>5.0318869999999996E-3</v>
      </c>
      <c r="IS33" s="19">
        <v>5.0180520000000003E-3</v>
      </c>
      <c r="IT33" s="19">
        <v>5.0046309999999998E-3</v>
      </c>
      <c r="IU33" s="19">
        <v>4.9916240000000001E-3</v>
      </c>
      <c r="IV33" s="19">
        <v>4.9790310000000001E-3</v>
      </c>
      <c r="IW33" s="19">
        <v>4.9668519999999999E-3</v>
      </c>
      <c r="IX33" s="19">
        <v>4.9550899999999997E-3</v>
      </c>
      <c r="IY33" s="19">
        <v>4.943734E-3</v>
      </c>
      <c r="IZ33" s="19">
        <v>4.9327709999999999E-3</v>
      </c>
      <c r="JA33" s="19">
        <v>4.9221880000000001E-3</v>
      </c>
      <c r="JB33" s="19">
        <v>4.9119639999999996E-3</v>
      </c>
      <c r="JC33" s="19">
        <v>4.9020790000000002E-3</v>
      </c>
      <c r="JD33" s="19">
        <v>4.8925069999999999E-3</v>
      </c>
      <c r="JE33" s="19">
        <v>4.8832190000000003E-3</v>
      </c>
      <c r="JF33" s="19">
        <v>4.8741870000000003E-3</v>
      </c>
      <c r="JG33" s="19">
        <v>4.8653860000000002E-3</v>
      </c>
      <c r="JH33" s="19">
        <v>4.8567949999999997E-3</v>
      </c>
      <c r="JI33" s="19">
        <v>4.8483880000000004E-3</v>
      </c>
      <c r="JJ33" s="19">
        <v>4.8401440000000002E-3</v>
      </c>
      <c r="JK33" s="19">
        <v>4.8320450000000001E-3</v>
      </c>
      <c r="JL33" s="19">
        <v>4.8240690000000003E-3</v>
      </c>
      <c r="JM33" s="19">
        <v>4.8161949999999997E-3</v>
      </c>
      <c r="JN33" s="19">
        <v>4.8084019999999998E-3</v>
      </c>
      <c r="JO33" s="19">
        <v>4.8006680000000001E-3</v>
      </c>
      <c r="JP33" s="19">
        <v>4.7929720000000004E-3</v>
      </c>
      <c r="JQ33" s="19">
        <v>4.7852930000000004E-3</v>
      </c>
      <c r="JR33" s="19">
        <v>4.7776149999999998E-3</v>
      </c>
      <c r="JS33" s="19">
        <v>4.7699200000000004E-3</v>
      </c>
      <c r="JT33" s="19">
        <v>4.762184E-3</v>
      </c>
      <c r="JU33" s="19">
        <v>4.7543890000000004E-3</v>
      </c>
      <c r="JV33" s="19">
        <v>4.7465110000000001E-3</v>
      </c>
      <c r="JW33" s="19">
        <v>4.7385259999999998E-3</v>
      </c>
      <c r="JX33" s="19">
        <v>4.7304060000000004E-3</v>
      </c>
      <c r="JY33" s="19">
        <v>4.7221190000000003E-3</v>
      </c>
      <c r="JZ33" s="19">
        <v>4.7136349999999999E-3</v>
      </c>
      <c r="KA33" s="19">
        <v>4.7049220000000003E-3</v>
      </c>
      <c r="KB33" s="19">
        <v>4.6959549999999999E-3</v>
      </c>
      <c r="KC33" s="19">
        <v>4.6867130000000003E-3</v>
      </c>
      <c r="KD33" s="19">
        <v>4.6771790000000001E-3</v>
      </c>
      <c r="KE33" s="19">
        <v>4.6673449999999998E-3</v>
      </c>
      <c r="KF33" s="19">
        <v>4.6572080000000004E-3</v>
      </c>
      <c r="KG33" s="19">
        <v>4.6467649999999997E-3</v>
      </c>
      <c r="KH33" s="19">
        <v>4.6360100000000003E-3</v>
      </c>
      <c r="KI33" s="19">
        <v>4.6249419999999999E-3</v>
      </c>
      <c r="KJ33" s="19">
        <v>4.6135580000000002E-3</v>
      </c>
      <c r="KK33" s="19">
        <v>4.6018559999999997E-3</v>
      </c>
      <c r="KL33" s="19">
        <v>4.5898379999999997E-3</v>
      </c>
      <c r="KM33" s="19">
        <v>4.5775069999999998E-3</v>
      </c>
      <c r="KN33" s="19">
        <v>4.5648679999999997E-3</v>
      </c>
      <c r="KO33" s="19">
        <v>4.5519330000000002E-3</v>
      </c>
      <c r="KP33" s="19">
        <v>4.538711E-3</v>
      </c>
      <c r="KQ33" s="19">
        <v>4.5252110000000003E-3</v>
      </c>
      <c r="KR33" s="19">
        <v>4.5114400000000002E-3</v>
      </c>
      <c r="KS33" s="19">
        <v>4.497404E-3</v>
      </c>
      <c r="KT33" s="19">
        <v>4.483112E-3</v>
      </c>
      <c r="KU33" s="19">
        <v>4.4685710000000002E-3</v>
      </c>
      <c r="KV33" s="19">
        <v>4.453795E-3</v>
      </c>
      <c r="KW33" s="19">
        <v>4.4387920000000004E-3</v>
      </c>
      <c r="KX33" s="19">
        <v>4.4235780000000001E-3</v>
      </c>
      <c r="KY33" s="19">
        <v>4.4081709999999998E-3</v>
      </c>
      <c r="KZ33" s="19">
        <v>4.39259E-3</v>
      </c>
      <c r="LA33" s="19">
        <v>4.3768549999999998E-3</v>
      </c>
      <c r="LB33" s="19">
        <v>4.3609850000000004E-3</v>
      </c>
      <c r="LC33" s="19">
        <v>4.3450010000000002E-3</v>
      </c>
      <c r="LD33" s="19">
        <v>4.3289269999999998E-3</v>
      </c>
      <c r="LE33" s="19">
        <v>4.3127829999999997E-3</v>
      </c>
      <c r="LF33" s="19">
        <v>4.2965959999999997E-3</v>
      </c>
      <c r="LG33" s="19">
        <v>4.2803870000000001E-3</v>
      </c>
      <c r="LH33" s="19">
        <v>4.264182E-3</v>
      </c>
      <c r="LI33" s="19">
        <v>4.2480080000000002E-3</v>
      </c>
      <c r="LJ33" s="19">
        <v>4.2318859999999998E-3</v>
      </c>
      <c r="LK33" s="19">
        <v>4.2158380000000004E-3</v>
      </c>
      <c r="LL33" s="19">
        <v>4.1998820000000003E-3</v>
      </c>
      <c r="LM33" s="19">
        <v>4.1840289999999997E-3</v>
      </c>
      <c r="LN33" s="19">
        <v>4.1682919999999997E-3</v>
      </c>
      <c r="LO33" s="19">
        <v>4.1526810000000001E-3</v>
      </c>
      <c r="LP33" s="19">
        <v>4.137211E-3</v>
      </c>
      <c r="LQ33" s="19">
        <v>4.1218909999999999E-3</v>
      </c>
      <c r="LR33" s="19">
        <v>4.1067359999999997E-3</v>
      </c>
      <c r="LS33" s="19">
        <v>4.0917590000000004E-3</v>
      </c>
      <c r="LT33" s="19">
        <v>4.0769739999999997E-3</v>
      </c>
      <c r="LU33" s="19">
        <v>4.0623889999999996E-3</v>
      </c>
      <c r="LV33" s="19">
        <v>4.0480129999999996E-3</v>
      </c>
      <c r="LW33" s="19">
        <v>4.033844E-3</v>
      </c>
      <c r="LX33" s="19">
        <v>4.019885E-3</v>
      </c>
      <c r="LY33" s="19">
        <v>4.0061339999999997E-3</v>
      </c>
      <c r="LZ33" s="19">
        <v>3.9925899999999999E-3</v>
      </c>
      <c r="MA33" s="19">
        <v>3.979247E-3</v>
      </c>
      <c r="MB33" s="19">
        <v>3.9661059999999996E-3</v>
      </c>
      <c r="MC33" s="19">
        <v>3.953163E-3</v>
      </c>
      <c r="MD33" s="19">
        <v>3.9404160000000004E-3</v>
      </c>
      <c r="ME33" s="19">
        <v>3.9278639999999997E-3</v>
      </c>
      <c r="MF33" s="19">
        <v>3.9155040000000002E-3</v>
      </c>
      <c r="MG33" s="19">
        <v>3.9033319999999998E-3</v>
      </c>
      <c r="MH33" s="19">
        <v>3.8913469999999999E-3</v>
      </c>
      <c r="MI33" s="19">
        <v>3.8795470000000001E-3</v>
      </c>
      <c r="MJ33" s="19">
        <v>3.8679320000000001E-3</v>
      </c>
      <c r="MK33" s="19">
        <v>3.8564990000000002E-3</v>
      </c>
      <c r="ML33" s="19">
        <v>3.845247E-3</v>
      </c>
      <c r="MM33" s="19">
        <v>3.8341740000000001E-3</v>
      </c>
      <c r="MN33" s="19">
        <v>3.8232750000000001E-3</v>
      </c>
      <c r="MO33" s="19">
        <v>3.8125429999999998E-3</v>
      </c>
      <c r="MP33" s="19">
        <v>3.8019709999999999E-3</v>
      </c>
      <c r="MQ33" s="19">
        <v>3.7915480000000001E-3</v>
      </c>
      <c r="MR33" s="19">
        <v>3.7812639999999999E-3</v>
      </c>
      <c r="MS33" s="19">
        <v>3.7711070000000001E-3</v>
      </c>
      <c r="MT33" s="19">
        <v>3.7610709999999999E-3</v>
      </c>
      <c r="MU33" s="19">
        <v>3.751145E-3</v>
      </c>
      <c r="MV33" s="19">
        <v>3.7413239999999999E-3</v>
      </c>
      <c r="MW33" s="15">
        <v>3.7315999999999998E-3</v>
      </c>
      <c r="MX33" s="19">
        <v>3.7219689999999999E-3</v>
      </c>
      <c r="MY33" s="19">
        <v>3.7124250000000001E-3</v>
      </c>
      <c r="MZ33" s="19">
        <v>3.7029609999999998E-3</v>
      </c>
      <c r="NA33" s="19">
        <v>3.6935729999999999E-3</v>
      </c>
      <c r="NB33" s="19">
        <v>3.6842580000000002E-3</v>
      </c>
      <c r="NC33" s="19">
        <v>3.675013E-3</v>
      </c>
      <c r="ND33" s="19">
        <v>3.6658419999999999E-3</v>
      </c>
      <c r="NE33" s="19">
        <v>3.6567449999999999E-3</v>
      </c>
      <c r="NF33" s="19">
        <v>3.647726E-3</v>
      </c>
      <c r="NG33" s="19">
        <v>3.6387870000000001E-3</v>
      </c>
      <c r="NH33" s="19">
        <v>3.6299320000000002E-3</v>
      </c>
      <c r="NI33" s="19">
        <v>3.62116E-3</v>
      </c>
      <c r="NJ33" s="19">
        <v>3.6124719999999998E-3</v>
      </c>
      <c r="NK33" s="19">
        <v>3.6038659999999998E-3</v>
      </c>
      <c r="NL33" s="19">
        <v>3.595343E-3</v>
      </c>
      <c r="NM33" s="19">
        <v>3.586901E-3</v>
      </c>
      <c r="NN33" s="19">
        <v>3.5785420000000001E-3</v>
      </c>
      <c r="NO33" s="19">
        <v>3.5702640000000001E-3</v>
      </c>
      <c r="NP33" s="19">
        <v>3.562061E-3</v>
      </c>
      <c r="NQ33" s="19">
        <v>3.5539289999999999E-3</v>
      </c>
      <c r="NR33" s="19">
        <v>3.545861E-3</v>
      </c>
      <c r="NS33" s="19">
        <v>3.5378499999999999E-3</v>
      </c>
      <c r="NT33" s="19">
        <v>3.5298859999999999E-3</v>
      </c>
      <c r="NU33" s="19">
        <v>3.5219629999999999E-3</v>
      </c>
      <c r="NV33" s="19">
        <v>3.5140760000000001E-3</v>
      </c>
      <c r="NW33" s="19">
        <v>3.5062169999999998E-3</v>
      </c>
      <c r="NX33" s="19">
        <v>3.498386E-3</v>
      </c>
      <c r="NY33" s="19">
        <v>3.490576E-3</v>
      </c>
      <c r="NZ33" s="19">
        <v>3.4827809999999999E-3</v>
      </c>
      <c r="OA33" s="19">
        <v>3.4749970000000001E-3</v>
      </c>
      <c r="OB33" s="19">
        <v>3.4672190000000001E-3</v>
      </c>
      <c r="OC33" s="19">
        <v>3.4594370000000001E-3</v>
      </c>
      <c r="OD33" s="19">
        <v>3.4516439999999998E-3</v>
      </c>
      <c r="OE33" s="19">
        <v>3.4438339999999998E-3</v>
      </c>
      <c r="OF33" s="19">
        <v>3.4360010000000002E-3</v>
      </c>
      <c r="OG33" s="19">
        <v>3.4281379999999998E-3</v>
      </c>
      <c r="OH33" s="19">
        <v>3.420242E-3</v>
      </c>
      <c r="OI33" s="19">
        <v>3.4123069999999998E-3</v>
      </c>
      <c r="OJ33" s="19">
        <v>3.4043300000000001E-3</v>
      </c>
      <c r="OK33" s="19">
        <v>3.3963069999999999E-3</v>
      </c>
      <c r="OL33" s="19">
        <v>3.388233E-3</v>
      </c>
      <c r="OM33" s="19">
        <v>3.3801040000000001E-3</v>
      </c>
      <c r="ON33" s="19">
        <v>3.3719119999999999E-3</v>
      </c>
      <c r="OO33" s="19">
        <v>3.3636540000000002E-3</v>
      </c>
      <c r="OP33" s="19">
        <v>3.3553250000000001E-3</v>
      </c>
      <c r="OQ33" s="19">
        <v>1.8559710000000001E-3</v>
      </c>
    </row>
    <row r="34" spans="1:407" x14ac:dyDescent="0.25">
      <c r="A34" t="str">
        <f t="shared" si="0"/>
        <v>FixedWing-COARSE-5-14-Any</v>
      </c>
      <c r="B34" t="s">
        <v>195</v>
      </c>
      <c r="C34" s="20" t="s">
        <v>40</v>
      </c>
      <c r="D34" s="18">
        <v>5</v>
      </c>
      <c r="E34" s="17">
        <v>14</v>
      </c>
      <c r="F34" s="82" t="s">
        <v>187</v>
      </c>
      <c r="G34" s="15">
        <v>0.2618432</v>
      </c>
      <c r="H34" s="15">
        <v>0.21008479999999999</v>
      </c>
      <c r="I34" s="15">
        <v>0.17444190000000001</v>
      </c>
      <c r="J34" s="15">
        <v>0.15012490000000001</v>
      </c>
      <c r="K34" s="15">
        <v>0.1328589</v>
      </c>
      <c r="L34" s="15">
        <v>0.11895559999999999</v>
      </c>
      <c r="M34" s="15">
        <v>0.1053196</v>
      </c>
      <c r="N34" s="19">
        <v>9.4633739999999994E-2</v>
      </c>
      <c r="O34" s="19">
        <v>8.7094840000000007E-2</v>
      </c>
      <c r="P34" s="19">
        <v>8.1567619999999993E-2</v>
      </c>
      <c r="Q34" s="19">
        <v>7.7891569999999993E-2</v>
      </c>
      <c r="R34" s="19">
        <v>7.5115879999999996E-2</v>
      </c>
      <c r="S34" s="19">
        <v>7.2359069999999998E-2</v>
      </c>
      <c r="T34" s="19">
        <v>6.9502469999999997E-2</v>
      </c>
      <c r="U34" s="19">
        <v>6.5844819999999998E-2</v>
      </c>
      <c r="V34" s="19">
        <v>6.1726030000000001E-2</v>
      </c>
      <c r="W34" s="19">
        <v>5.7924719999999999E-2</v>
      </c>
      <c r="X34" s="19">
        <v>5.5075159999999998E-2</v>
      </c>
      <c r="Y34" s="19">
        <v>5.2785789999999999E-2</v>
      </c>
      <c r="Z34" s="19">
        <v>5.0794850000000002E-2</v>
      </c>
      <c r="AA34" s="19">
        <v>4.8950790000000001E-2</v>
      </c>
      <c r="AB34" s="19">
        <v>4.7187409999999999E-2</v>
      </c>
      <c r="AC34" s="15">
        <v>4.54192E-2</v>
      </c>
      <c r="AD34" s="19">
        <v>4.3677050000000002E-2</v>
      </c>
      <c r="AE34" s="19">
        <v>4.1893630000000001E-2</v>
      </c>
      <c r="AF34" s="19">
        <v>4.0172149999999997E-2</v>
      </c>
      <c r="AG34" s="19">
        <v>3.8671780000000003E-2</v>
      </c>
      <c r="AH34" s="19">
        <v>3.7357590000000003E-2</v>
      </c>
      <c r="AI34" s="19">
        <v>3.614796E-2</v>
      </c>
      <c r="AJ34" s="19">
        <v>3.505142E-2</v>
      </c>
      <c r="AK34" s="19">
        <v>3.4033649999999999E-2</v>
      </c>
      <c r="AL34" s="19">
        <v>3.3060840000000001E-2</v>
      </c>
      <c r="AM34" s="19">
        <v>3.2113950000000002E-2</v>
      </c>
      <c r="AN34" s="19">
        <v>3.118042E-2</v>
      </c>
      <c r="AO34" s="19">
        <v>3.027227E-2</v>
      </c>
      <c r="AP34" s="19">
        <v>2.9420930000000001E-2</v>
      </c>
      <c r="AQ34" s="19">
        <v>2.8634719999999999E-2</v>
      </c>
      <c r="AR34" s="19">
        <v>2.7814869999999998E-2</v>
      </c>
      <c r="AS34" s="19">
        <v>2.7032489999999999E-2</v>
      </c>
      <c r="AT34" s="19">
        <v>2.6288329999999999E-2</v>
      </c>
      <c r="AU34" s="19">
        <v>2.558382E-2</v>
      </c>
      <c r="AV34" s="19">
        <v>2.4922840000000002E-2</v>
      </c>
      <c r="AW34" s="19">
        <v>2.4306979999999999E-2</v>
      </c>
      <c r="AX34" s="19">
        <v>2.373231E-2</v>
      </c>
      <c r="AY34" s="19">
        <v>2.319326E-2</v>
      </c>
      <c r="AZ34" s="19">
        <v>2.2684579999999999E-2</v>
      </c>
      <c r="BA34" s="19">
        <v>2.2199650000000001E-2</v>
      </c>
      <c r="BB34" s="19">
        <v>2.1732769999999998E-2</v>
      </c>
      <c r="BC34" s="15">
        <v>2.1280500000000001E-2</v>
      </c>
      <c r="BD34" s="19">
        <v>2.0842329999999999E-2</v>
      </c>
      <c r="BE34" s="19">
        <v>2.0421290000000002E-2</v>
      </c>
      <c r="BF34" s="19">
        <v>2.002201E-2</v>
      </c>
      <c r="BG34" s="19">
        <v>1.9646710000000001E-2</v>
      </c>
      <c r="BH34" s="19">
        <v>1.929316E-2</v>
      </c>
      <c r="BI34" s="19">
        <v>1.8956210000000001E-2</v>
      </c>
      <c r="BJ34" s="19">
        <v>1.863122E-2</v>
      </c>
      <c r="BK34" s="19">
        <v>1.8315789999999998E-2</v>
      </c>
      <c r="BL34" s="19">
        <v>1.8009770000000001E-2</v>
      </c>
      <c r="BM34" s="19">
        <v>1.771491E-2</v>
      </c>
      <c r="BN34" s="19">
        <v>1.7433150000000001E-2</v>
      </c>
      <c r="BO34" s="19">
        <v>1.716525E-2</v>
      </c>
      <c r="BP34" s="19">
        <v>1.691086E-2</v>
      </c>
      <c r="BQ34" s="19">
        <v>1.666869E-2</v>
      </c>
      <c r="BR34" s="19">
        <v>1.643652E-2</v>
      </c>
      <c r="BS34" s="19">
        <v>1.6211670000000001E-2</v>
      </c>
      <c r="BT34" s="19">
        <v>1.5992059999999999E-2</v>
      </c>
      <c r="BU34" s="19">
        <v>1.577657E-2</v>
      </c>
      <c r="BV34" s="19">
        <v>1.5565320000000001E-2</v>
      </c>
      <c r="BW34" s="19">
        <v>1.535978E-2</v>
      </c>
      <c r="BX34" s="19">
        <v>1.516174E-2</v>
      </c>
      <c r="BY34" s="19">
        <v>1.497223E-2</v>
      </c>
      <c r="BZ34" s="19">
        <v>1.479133E-2</v>
      </c>
      <c r="CA34" s="19">
        <v>1.461837E-2</v>
      </c>
      <c r="CB34" s="19">
        <v>1.445198E-2</v>
      </c>
      <c r="CC34" s="19">
        <v>1.4290229999999999E-2</v>
      </c>
      <c r="CD34" s="19">
        <v>1.413119E-2</v>
      </c>
      <c r="CE34" s="15">
        <v>1.39735E-2</v>
      </c>
      <c r="CF34" s="19">
        <v>1.381694E-2</v>
      </c>
      <c r="CG34" s="19">
        <v>1.366238E-2</v>
      </c>
      <c r="CH34" s="19">
        <v>1.3511280000000001E-2</v>
      </c>
      <c r="CI34" s="19">
        <v>1.3365159999999999E-2</v>
      </c>
      <c r="CJ34" s="19">
        <v>1.3225229999999999E-2</v>
      </c>
      <c r="CK34" s="19">
        <v>1.3091820000000001E-2</v>
      </c>
      <c r="CL34" s="15">
        <v>1.29642E-2</v>
      </c>
      <c r="CM34" s="19">
        <v>1.2840829999999999E-2</v>
      </c>
      <c r="CN34" s="19">
        <v>1.272014E-2</v>
      </c>
      <c r="CO34" s="19">
        <v>1.260122E-2</v>
      </c>
      <c r="CP34" s="19">
        <v>1.2483940000000001E-2</v>
      </c>
      <c r="CQ34" s="19">
        <v>1.2368540000000001E-2</v>
      </c>
      <c r="CR34" s="19">
        <v>1.2255250000000001E-2</v>
      </c>
      <c r="CS34" s="15">
        <v>1.21441E-2</v>
      </c>
      <c r="CT34" s="19">
        <v>1.203502E-2</v>
      </c>
      <c r="CU34" s="19">
        <v>1.1927790000000001E-2</v>
      </c>
      <c r="CV34" s="19">
        <v>1.182207E-2</v>
      </c>
      <c r="CW34" s="19">
        <v>1.1717429999999999E-2</v>
      </c>
      <c r="CX34" s="19">
        <v>1.161366E-2</v>
      </c>
      <c r="CY34" s="19">
        <v>1.1510869999999999E-2</v>
      </c>
      <c r="CZ34" s="19">
        <v>1.1409570000000001E-2</v>
      </c>
      <c r="DA34" s="19">
        <v>1.131039E-2</v>
      </c>
      <c r="DB34" s="19">
        <v>1.1213849999999999E-2</v>
      </c>
      <c r="DC34" s="19">
        <v>1.112017E-2</v>
      </c>
      <c r="DD34" s="19">
        <v>1.1029229999999999E-2</v>
      </c>
      <c r="DE34" s="19">
        <v>1.0940709999999999E-2</v>
      </c>
      <c r="DF34" s="19">
        <v>1.085413E-2</v>
      </c>
      <c r="DG34" s="19">
        <v>1.076892E-2</v>
      </c>
      <c r="DH34" s="19">
        <v>1.068465E-2</v>
      </c>
      <c r="DI34" s="19">
        <v>1.0601090000000001E-2</v>
      </c>
      <c r="DJ34" s="19">
        <v>1.0518380000000001E-2</v>
      </c>
      <c r="DK34" s="19">
        <v>1.0436890000000001E-2</v>
      </c>
      <c r="DL34" s="19">
        <v>1.0357079999999999E-2</v>
      </c>
      <c r="DM34" s="19">
        <v>1.027928E-2</v>
      </c>
      <c r="DN34" s="15">
        <v>1.02036E-2</v>
      </c>
      <c r="DO34" s="19">
        <v>1.0129910000000001E-2</v>
      </c>
      <c r="DP34" s="19">
        <v>1.005783E-2</v>
      </c>
      <c r="DQ34" s="19">
        <v>9.9869060000000003E-3</v>
      </c>
      <c r="DR34" s="19">
        <v>9.9167100000000005E-3</v>
      </c>
      <c r="DS34" s="19">
        <v>9.8470559999999999E-3</v>
      </c>
      <c r="DT34" s="19">
        <v>9.7780560000000002E-3</v>
      </c>
      <c r="DU34" s="19">
        <v>9.7100580000000006E-3</v>
      </c>
      <c r="DV34" s="19">
        <v>9.6435170000000008E-3</v>
      </c>
      <c r="DW34" s="19">
        <v>9.5788450000000008E-3</v>
      </c>
      <c r="DX34" s="19">
        <v>9.5163169999999998E-3</v>
      </c>
      <c r="DY34" s="19">
        <v>9.4560500000000006E-3</v>
      </c>
      <c r="DZ34" s="19">
        <v>9.3979909999999996E-3</v>
      </c>
      <c r="EA34" s="19">
        <v>9.3419739999999994E-3</v>
      </c>
      <c r="EB34" s="19">
        <v>9.2877500000000009E-3</v>
      </c>
      <c r="EC34" s="19">
        <v>9.2350990000000001E-3</v>
      </c>
      <c r="ED34" s="19">
        <v>9.1838370000000003E-3</v>
      </c>
      <c r="EE34" s="19">
        <v>9.1338410000000002E-3</v>
      </c>
      <c r="EF34" s="19">
        <v>9.0850410000000003E-3</v>
      </c>
      <c r="EG34" s="19">
        <v>9.0373750000000003E-3</v>
      </c>
      <c r="EH34" s="19">
        <v>8.9907689999999992E-3</v>
      </c>
      <c r="EI34" s="19">
        <v>8.9451119999999999E-3</v>
      </c>
      <c r="EJ34" s="19">
        <v>8.9002490000000007E-3</v>
      </c>
      <c r="EK34" s="19">
        <v>8.8560189999999997E-3</v>
      </c>
      <c r="EL34" s="19">
        <v>8.8122570000000004E-3</v>
      </c>
      <c r="EM34" s="19">
        <v>8.7688520000000006E-3</v>
      </c>
      <c r="EN34" s="19">
        <v>8.7257380000000002E-3</v>
      </c>
      <c r="EO34" s="19">
        <v>8.6828870000000002E-3</v>
      </c>
      <c r="EP34" s="19">
        <v>8.6402879999999994E-3</v>
      </c>
      <c r="EQ34" s="19">
        <v>8.5979339999999998E-3</v>
      </c>
      <c r="ER34" s="19">
        <v>8.5558079999999998E-3</v>
      </c>
      <c r="ES34" s="19">
        <v>8.5138590000000004E-3</v>
      </c>
      <c r="ET34" s="19">
        <v>8.4720239999999999E-3</v>
      </c>
      <c r="EU34" s="19">
        <v>8.4302530000000004E-3</v>
      </c>
      <c r="EV34" s="19">
        <v>8.3885100000000001E-3</v>
      </c>
      <c r="EW34" s="19">
        <v>8.3467969999999996E-3</v>
      </c>
      <c r="EX34" s="19">
        <v>8.3051529999999991E-3</v>
      </c>
      <c r="EY34" s="19">
        <v>8.2636180000000004E-3</v>
      </c>
      <c r="EZ34" s="19">
        <v>8.2222230000000007E-3</v>
      </c>
      <c r="FA34" s="19">
        <v>8.1809759999999995E-3</v>
      </c>
      <c r="FB34" s="19">
        <v>8.1398500000000006E-3</v>
      </c>
      <c r="FC34" s="19">
        <v>8.0987720000000006E-3</v>
      </c>
      <c r="FD34" s="19">
        <v>8.057659E-3</v>
      </c>
      <c r="FE34" s="19">
        <v>8.0164639999999992E-3</v>
      </c>
      <c r="FF34" s="19">
        <v>7.9751790000000006E-3</v>
      </c>
      <c r="FG34" s="19">
        <v>7.933865E-3</v>
      </c>
      <c r="FH34" s="19">
        <v>7.8926480000000004E-3</v>
      </c>
      <c r="FI34" s="19">
        <v>7.8516620000000006E-3</v>
      </c>
      <c r="FJ34" s="19">
        <v>7.8110339999999997E-3</v>
      </c>
      <c r="FK34" s="19">
        <v>7.7708550000000001E-3</v>
      </c>
      <c r="FL34" s="19">
        <v>7.7311630000000001E-3</v>
      </c>
      <c r="FM34" s="19">
        <v>7.6919479999999997E-3</v>
      </c>
      <c r="FN34" s="19">
        <v>7.6531869999999997E-3</v>
      </c>
      <c r="FO34" s="19">
        <v>7.6148780000000003E-3</v>
      </c>
      <c r="FP34" s="19">
        <v>7.5770439999999998E-3</v>
      </c>
      <c r="FQ34" s="19">
        <v>7.5397509999999999E-3</v>
      </c>
      <c r="FR34" s="19">
        <v>7.503081E-3</v>
      </c>
      <c r="FS34" s="19">
        <v>7.4671119999999997E-3</v>
      </c>
      <c r="FT34" s="19">
        <v>7.4319099999999999E-3</v>
      </c>
      <c r="FU34" s="19">
        <v>7.3974990000000001E-3</v>
      </c>
      <c r="FV34" s="19">
        <v>7.3638590000000004E-3</v>
      </c>
      <c r="FW34" s="19">
        <v>7.3309350000000002E-3</v>
      </c>
      <c r="FX34" s="19">
        <v>7.2986520000000001E-3</v>
      </c>
      <c r="FY34" s="19">
        <v>7.266949E-3</v>
      </c>
      <c r="FZ34" s="19">
        <v>7.2357669999999997E-3</v>
      </c>
      <c r="GA34" s="19">
        <v>7.2050719999999999E-3</v>
      </c>
      <c r="GB34" s="19">
        <v>7.1748430000000002E-3</v>
      </c>
      <c r="GC34" s="19">
        <v>7.1450580000000001E-3</v>
      </c>
      <c r="GD34" s="19">
        <v>7.1157060000000003E-3</v>
      </c>
      <c r="GE34" s="19">
        <v>7.0867630000000003E-3</v>
      </c>
      <c r="GF34" s="19">
        <v>7.0582040000000002E-3</v>
      </c>
      <c r="GG34" s="19">
        <v>7.0299969999999996E-3</v>
      </c>
      <c r="GH34" s="19">
        <v>7.0021149999999997E-3</v>
      </c>
      <c r="GI34" s="19">
        <v>6.9745420000000002E-3</v>
      </c>
      <c r="GJ34" s="19">
        <v>6.947272E-3</v>
      </c>
      <c r="GK34" s="19">
        <v>6.920313E-3</v>
      </c>
      <c r="GL34" s="19">
        <v>6.893672E-3</v>
      </c>
      <c r="GM34" s="19">
        <v>6.8673450000000004E-3</v>
      </c>
      <c r="GN34" s="19">
        <v>6.8413340000000001E-3</v>
      </c>
      <c r="GO34" s="19">
        <v>6.8156290000000001E-3</v>
      </c>
      <c r="GP34" s="19">
        <v>6.7902190000000001E-3</v>
      </c>
      <c r="GQ34" s="19">
        <v>6.7650829999999999E-3</v>
      </c>
      <c r="GR34" s="19">
        <v>6.740195E-3</v>
      </c>
      <c r="GS34" s="19">
        <v>6.7155380000000001E-3</v>
      </c>
      <c r="GT34" s="19">
        <v>6.6910909999999997E-3</v>
      </c>
      <c r="GU34" s="19">
        <v>6.6668400000000003E-3</v>
      </c>
      <c r="GV34" s="19">
        <v>6.6427589999999998E-3</v>
      </c>
      <c r="GW34" s="19">
        <v>6.6188080000000003E-3</v>
      </c>
      <c r="GX34" s="19">
        <v>6.5949549999999996E-3</v>
      </c>
      <c r="GY34" s="19">
        <v>6.5711620000000002E-3</v>
      </c>
      <c r="GZ34" s="19">
        <v>6.5473889999999998E-3</v>
      </c>
      <c r="HA34" s="19">
        <v>6.5235889999999998E-3</v>
      </c>
      <c r="HB34" s="19">
        <v>6.4997190000000002E-3</v>
      </c>
      <c r="HC34" s="19">
        <v>6.4757499999999997E-3</v>
      </c>
      <c r="HD34" s="19">
        <v>6.4516549999999997E-3</v>
      </c>
      <c r="HE34" s="19">
        <v>6.4274129999999999E-3</v>
      </c>
      <c r="HF34" s="19">
        <v>6.4030149999999997E-3</v>
      </c>
      <c r="HG34" s="19">
        <v>6.3784510000000003E-3</v>
      </c>
      <c r="HH34" s="19">
        <v>6.3537380000000003E-3</v>
      </c>
      <c r="HI34" s="19">
        <v>6.3288980000000003E-3</v>
      </c>
      <c r="HJ34" s="19">
        <v>6.3039690000000004E-3</v>
      </c>
      <c r="HK34" s="19">
        <v>6.2789739999999997E-3</v>
      </c>
      <c r="HL34" s="19">
        <v>6.2539370000000002E-3</v>
      </c>
      <c r="HM34" s="19">
        <v>6.2288739999999997E-3</v>
      </c>
      <c r="HN34" s="19">
        <v>6.203788E-3</v>
      </c>
      <c r="HO34" s="19">
        <v>6.1786719999999996E-3</v>
      </c>
      <c r="HP34" s="19">
        <v>6.1535110000000004E-3</v>
      </c>
      <c r="HQ34" s="19">
        <v>6.1282760000000002E-3</v>
      </c>
      <c r="HR34" s="19">
        <v>6.1029400000000003E-3</v>
      </c>
      <c r="HS34" s="19">
        <v>6.0774710000000001E-3</v>
      </c>
      <c r="HT34" s="19">
        <v>6.0518450000000001E-3</v>
      </c>
      <c r="HU34" s="19">
        <v>6.026025E-3</v>
      </c>
      <c r="HV34" s="19">
        <v>5.9999709999999998E-3</v>
      </c>
      <c r="HW34" s="19">
        <v>5.9736540000000001E-3</v>
      </c>
      <c r="HX34" s="19">
        <v>5.9470469999999996E-3</v>
      </c>
      <c r="HY34" s="19">
        <v>5.9201380000000001E-3</v>
      </c>
      <c r="HZ34" s="19">
        <v>5.8929239999999999E-3</v>
      </c>
      <c r="IA34" s="19">
        <v>5.8654079999999999E-3</v>
      </c>
      <c r="IB34" s="19">
        <v>5.8376010000000004E-3</v>
      </c>
      <c r="IC34" s="19">
        <v>5.8095239999999999E-3</v>
      </c>
      <c r="ID34" s="19">
        <v>5.7812089999999998E-3</v>
      </c>
      <c r="IE34" s="19">
        <v>5.7526720000000003E-3</v>
      </c>
      <c r="IF34" s="19">
        <v>5.7239309999999998E-3</v>
      </c>
      <c r="IG34" s="19">
        <v>5.6950079999999997E-3</v>
      </c>
      <c r="IH34" s="19">
        <v>5.6659229999999998E-3</v>
      </c>
      <c r="II34" s="19">
        <v>5.6367099999999996E-3</v>
      </c>
      <c r="IJ34" s="19">
        <v>5.6074050000000002E-3</v>
      </c>
      <c r="IK34" s="19">
        <v>5.5780409999999997E-3</v>
      </c>
      <c r="IL34" s="19">
        <v>5.5486529999999997E-3</v>
      </c>
      <c r="IM34" s="19">
        <v>5.5192749999999997E-3</v>
      </c>
      <c r="IN34" s="19">
        <v>5.489931E-3</v>
      </c>
      <c r="IO34" s="19">
        <v>5.460627E-3</v>
      </c>
      <c r="IP34" s="19">
        <v>5.4313479999999999E-3</v>
      </c>
      <c r="IQ34" s="19">
        <v>5.4020730000000003E-3</v>
      </c>
      <c r="IR34" s="19">
        <v>5.3727790000000003E-3</v>
      </c>
      <c r="IS34" s="19">
        <v>5.343446E-3</v>
      </c>
      <c r="IT34" s="19">
        <v>5.3140599999999998E-3</v>
      </c>
      <c r="IU34" s="19">
        <v>5.284614E-3</v>
      </c>
      <c r="IV34" s="19">
        <v>5.2551129999999996E-3</v>
      </c>
      <c r="IW34" s="19">
        <v>5.2255699999999997E-3</v>
      </c>
      <c r="IX34" s="19">
        <v>5.1960069999999999E-3</v>
      </c>
      <c r="IY34" s="19">
        <v>5.1664359999999999E-3</v>
      </c>
      <c r="IZ34" s="19">
        <v>5.136865E-3</v>
      </c>
      <c r="JA34" s="19">
        <v>5.1072970000000002E-3</v>
      </c>
      <c r="JB34" s="19">
        <v>5.0777330000000001E-3</v>
      </c>
      <c r="JC34" s="19">
        <v>5.0481730000000004E-3</v>
      </c>
      <c r="JD34" s="19">
        <v>5.0186170000000004E-3</v>
      </c>
      <c r="JE34" s="19">
        <v>4.989065E-3</v>
      </c>
      <c r="JF34" s="19">
        <v>4.9595180000000004E-3</v>
      </c>
      <c r="JG34" s="19">
        <v>4.9299779999999998E-3</v>
      </c>
      <c r="JH34" s="19">
        <v>4.9004519999999996E-3</v>
      </c>
      <c r="JI34" s="19">
        <v>4.8709399999999998E-3</v>
      </c>
      <c r="JJ34" s="19">
        <v>4.841438E-3</v>
      </c>
      <c r="JK34" s="19">
        <v>4.8119449999999998E-3</v>
      </c>
      <c r="JL34" s="19">
        <v>4.7824599999999997E-3</v>
      </c>
      <c r="JM34" s="19">
        <v>4.7529879999999997E-3</v>
      </c>
      <c r="JN34" s="19">
        <v>4.7235419999999998E-3</v>
      </c>
      <c r="JO34" s="19">
        <v>4.6941350000000003E-3</v>
      </c>
      <c r="JP34" s="19">
        <v>4.6647839999999999E-3</v>
      </c>
      <c r="JQ34" s="19">
        <v>4.6355019999999997E-3</v>
      </c>
      <c r="JR34" s="19">
        <v>4.6063040000000003E-3</v>
      </c>
      <c r="JS34" s="19">
        <v>4.5771989999999997E-3</v>
      </c>
      <c r="JT34" s="19">
        <v>4.5481929999999999E-3</v>
      </c>
      <c r="JU34" s="19">
        <v>4.5192870000000003E-3</v>
      </c>
      <c r="JV34" s="19">
        <v>4.4904860000000001E-3</v>
      </c>
      <c r="JW34" s="19">
        <v>4.4617989999999998E-3</v>
      </c>
      <c r="JX34" s="19">
        <v>4.4332399999999998E-3</v>
      </c>
      <c r="JY34" s="19">
        <v>4.4048259999999997E-3</v>
      </c>
      <c r="JZ34" s="19">
        <v>4.3765699999999998E-3</v>
      </c>
      <c r="KA34" s="19">
        <v>4.3484889999999997E-3</v>
      </c>
      <c r="KB34" s="19">
        <v>4.3205939999999997E-3</v>
      </c>
      <c r="KC34" s="19">
        <v>4.2928990000000002E-3</v>
      </c>
      <c r="KD34" s="19">
        <v>4.265408E-3</v>
      </c>
      <c r="KE34" s="19">
        <v>4.2381299999999997E-3</v>
      </c>
      <c r="KF34" s="19">
        <v>4.2110719999999997E-3</v>
      </c>
      <c r="KG34" s="19">
        <v>4.1842470000000003E-3</v>
      </c>
      <c r="KH34" s="19">
        <v>4.1576740000000001E-3</v>
      </c>
      <c r="KI34" s="19">
        <v>4.1313690000000002E-3</v>
      </c>
      <c r="KJ34" s="19">
        <v>4.1053549999999998E-3</v>
      </c>
      <c r="KK34" s="19">
        <v>4.0796460000000001E-3</v>
      </c>
      <c r="KL34" s="19">
        <v>4.0542599999999996E-3</v>
      </c>
      <c r="KM34" s="19">
        <v>4.0292069999999999E-3</v>
      </c>
      <c r="KN34" s="19">
        <v>4.0044939999999999E-3</v>
      </c>
      <c r="KO34" s="19">
        <v>3.9801209999999997E-3</v>
      </c>
      <c r="KP34" s="19">
        <v>3.9560869999999996E-3</v>
      </c>
      <c r="KQ34" s="19">
        <v>3.9323880000000002E-3</v>
      </c>
      <c r="KR34" s="19">
        <v>3.90902E-3</v>
      </c>
      <c r="KS34" s="19">
        <v>3.885973E-3</v>
      </c>
      <c r="KT34" s="19">
        <v>3.8632380000000002E-3</v>
      </c>
      <c r="KU34" s="19">
        <v>3.840801E-3</v>
      </c>
      <c r="KV34" s="19">
        <v>3.8186489999999999E-3</v>
      </c>
      <c r="KW34" s="19">
        <v>3.7967669999999999E-3</v>
      </c>
      <c r="KX34" s="19">
        <v>3.7751410000000001E-3</v>
      </c>
      <c r="KY34" s="19">
        <v>3.7537550000000001E-3</v>
      </c>
      <c r="KZ34" s="19">
        <v>3.7325969999999998E-3</v>
      </c>
      <c r="LA34" s="19">
        <v>3.7116530000000001E-3</v>
      </c>
      <c r="LB34" s="19">
        <v>3.6909180000000001E-3</v>
      </c>
      <c r="LC34" s="19">
        <v>3.6703830000000002E-3</v>
      </c>
      <c r="LD34" s="19">
        <v>3.6500399999999998E-3</v>
      </c>
      <c r="LE34" s="19">
        <v>3.6298839999999999E-3</v>
      </c>
      <c r="LF34" s="19">
        <v>3.6099080000000002E-3</v>
      </c>
      <c r="LG34" s="19">
        <v>3.5901069999999999E-3</v>
      </c>
      <c r="LH34" s="19">
        <v>3.5704769999999999E-3</v>
      </c>
      <c r="LI34" s="19">
        <v>3.551008E-3</v>
      </c>
      <c r="LJ34" s="19">
        <v>3.531696E-3</v>
      </c>
      <c r="LK34" s="19">
        <v>3.5125310000000002E-3</v>
      </c>
      <c r="LL34" s="19">
        <v>3.4935080000000002E-3</v>
      </c>
      <c r="LM34" s="19">
        <v>3.4746180000000001E-3</v>
      </c>
      <c r="LN34" s="19">
        <v>3.455853E-3</v>
      </c>
      <c r="LO34" s="19">
        <v>3.4372059999999999E-3</v>
      </c>
      <c r="LP34" s="19">
        <v>3.4186680000000001E-3</v>
      </c>
      <c r="LQ34" s="19">
        <v>3.4002350000000001E-3</v>
      </c>
      <c r="LR34" s="15">
        <v>3.3819000000000002E-3</v>
      </c>
      <c r="LS34" s="19">
        <v>3.3636579999999998E-3</v>
      </c>
      <c r="LT34" s="19">
        <v>3.3455030000000001E-3</v>
      </c>
      <c r="LU34" s="19">
        <v>3.3274289999999998E-3</v>
      </c>
      <c r="LV34" s="19">
        <v>3.3094299999999999E-3</v>
      </c>
      <c r="LW34" s="15">
        <v>3.2915000000000002E-3</v>
      </c>
      <c r="LX34" s="19">
        <v>3.2736330000000002E-3</v>
      </c>
      <c r="LY34" s="19">
        <v>3.255825E-3</v>
      </c>
      <c r="LZ34" s="19">
        <v>3.2380740000000001E-3</v>
      </c>
      <c r="MA34" s="19">
        <v>3.2203800000000001E-3</v>
      </c>
      <c r="MB34" s="19">
        <v>3.202744E-3</v>
      </c>
      <c r="MC34" s="19">
        <v>3.1851649999999998E-3</v>
      </c>
      <c r="MD34" s="19">
        <v>3.1676450000000002E-3</v>
      </c>
      <c r="ME34" s="19">
        <v>3.1501820000000001E-3</v>
      </c>
      <c r="MF34" s="19">
        <v>3.1327769999999998E-3</v>
      </c>
      <c r="MG34" s="19">
        <v>3.1154279999999999E-3</v>
      </c>
      <c r="MH34" s="19">
        <v>3.098132E-3</v>
      </c>
      <c r="MI34" s="19">
        <v>3.0808879999999999E-3</v>
      </c>
      <c r="MJ34" s="19">
        <v>3.0636980000000001E-3</v>
      </c>
      <c r="MK34" s="19">
        <v>3.0465610000000001E-3</v>
      </c>
      <c r="ML34" s="19">
        <v>3.0294829999999999E-3</v>
      </c>
      <c r="MM34" s="19">
        <v>3.0124639999999999E-3</v>
      </c>
      <c r="MN34" s="19">
        <v>2.9955070000000001E-3</v>
      </c>
      <c r="MO34" s="19">
        <v>2.9786109999999999E-3</v>
      </c>
      <c r="MP34" s="19">
        <v>2.961778E-3</v>
      </c>
      <c r="MQ34" s="19">
        <v>2.945006E-3</v>
      </c>
      <c r="MR34" s="19">
        <v>2.9282940000000001E-3</v>
      </c>
      <c r="MS34" s="19">
        <v>2.9116379999999998E-3</v>
      </c>
      <c r="MT34" s="19">
        <v>2.895038E-3</v>
      </c>
      <c r="MU34" s="19">
        <v>2.8784909999999999E-3</v>
      </c>
      <c r="MV34" s="19">
        <v>2.8619980000000001E-3</v>
      </c>
      <c r="MW34" s="19">
        <v>2.84556E-3</v>
      </c>
      <c r="MX34" s="19">
        <v>2.8291760000000001E-3</v>
      </c>
      <c r="MY34" s="19">
        <v>2.81285E-3</v>
      </c>
      <c r="MZ34" s="19">
        <v>2.7965849999999999E-3</v>
      </c>
      <c r="NA34" s="19">
        <v>2.7803849999999998E-3</v>
      </c>
      <c r="NB34" s="19">
        <v>2.7642550000000002E-3</v>
      </c>
      <c r="NC34" s="19">
        <v>2.748201E-3</v>
      </c>
      <c r="ND34" s="19">
        <v>2.7322290000000001E-3</v>
      </c>
      <c r="NE34" s="19">
        <v>2.716347E-3</v>
      </c>
      <c r="NF34" s="19">
        <v>2.7005610000000002E-3</v>
      </c>
      <c r="NG34" s="19">
        <v>2.684877E-3</v>
      </c>
      <c r="NH34" s="19">
        <v>2.669299E-3</v>
      </c>
      <c r="NI34" s="19">
        <v>2.6538310000000002E-3</v>
      </c>
      <c r="NJ34" s="19">
        <v>2.6384780000000001E-3</v>
      </c>
      <c r="NK34" s="19">
        <v>2.6232389999999999E-3</v>
      </c>
      <c r="NL34" s="19">
        <v>2.6081189999999999E-3</v>
      </c>
      <c r="NM34" s="19">
        <v>2.5931209999999999E-3</v>
      </c>
      <c r="NN34" s="19">
        <v>2.5782510000000002E-3</v>
      </c>
      <c r="NO34" s="19">
        <v>2.5635150000000002E-3</v>
      </c>
      <c r="NP34" s="19">
        <v>2.548921E-3</v>
      </c>
      <c r="NQ34" s="19">
        <v>2.5344790000000001E-3</v>
      </c>
      <c r="NR34" s="19">
        <v>2.5201970000000001E-3</v>
      </c>
      <c r="NS34" s="19">
        <v>2.5060809999999998E-3</v>
      </c>
      <c r="NT34" s="19">
        <v>2.4921420000000001E-3</v>
      </c>
      <c r="NU34" s="19">
        <v>2.478385E-3</v>
      </c>
      <c r="NV34" s="19">
        <v>2.4648180000000001E-3</v>
      </c>
      <c r="NW34" s="19">
        <v>2.4514480000000002E-3</v>
      </c>
      <c r="NX34" s="19">
        <v>2.4382819999999999E-3</v>
      </c>
      <c r="NY34" s="19">
        <v>2.4253249999999999E-3</v>
      </c>
      <c r="NZ34" s="19">
        <v>2.4125850000000001E-3</v>
      </c>
      <c r="OA34" s="19">
        <v>2.4000660000000002E-3</v>
      </c>
      <c r="OB34" s="19">
        <v>2.3877719999999998E-3</v>
      </c>
      <c r="OC34" s="19">
        <v>2.3757050000000001E-3</v>
      </c>
      <c r="OD34" s="19">
        <v>2.3638690000000002E-3</v>
      </c>
      <c r="OE34" s="19">
        <v>2.3522640000000002E-3</v>
      </c>
      <c r="OF34" s="19">
        <v>2.3408880000000002E-3</v>
      </c>
      <c r="OG34" s="19">
        <v>2.3297410000000002E-3</v>
      </c>
      <c r="OH34" s="19">
        <v>2.3188200000000001E-3</v>
      </c>
      <c r="OI34" s="19">
        <v>2.308123E-3</v>
      </c>
      <c r="OJ34" s="19">
        <v>2.2976450000000001E-3</v>
      </c>
      <c r="OK34" s="19">
        <v>2.2873799999999999E-3</v>
      </c>
      <c r="OL34" s="19">
        <v>2.277322E-3</v>
      </c>
      <c r="OM34" s="19">
        <v>2.267462E-3</v>
      </c>
      <c r="ON34" s="19">
        <v>2.25779E-3</v>
      </c>
      <c r="OO34" s="19">
        <v>2.248295E-3</v>
      </c>
      <c r="OP34" s="19">
        <v>2.238968E-3</v>
      </c>
      <c r="OQ34" s="19">
        <v>1.5920159999999999E-3</v>
      </c>
    </row>
    <row r="35" spans="1:407" x14ac:dyDescent="0.25">
      <c r="A35" t="str">
        <f t="shared" si="0"/>
        <v>FixedWing-COARSE-5-7-Any</v>
      </c>
      <c r="B35" t="s">
        <v>195</v>
      </c>
      <c r="C35" s="20" t="s">
        <v>40</v>
      </c>
      <c r="D35" s="18">
        <v>5</v>
      </c>
      <c r="E35" s="17">
        <v>7</v>
      </c>
      <c r="F35" s="82" t="s">
        <v>187</v>
      </c>
      <c r="G35" s="15">
        <v>0.1207227</v>
      </c>
      <c r="H35" s="15">
        <v>0.1044693</v>
      </c>
      <c r="I35" s="19">
        <v>9.3652550000000001E-2</v>
      </c>
      <c r="J35" s="19">
        <v>8.5603009999999993E-2</v>
      </c>
      <c r="K35" s="19">
        <v>8.3692740000000002E-2</v>
      </c>
      <c r="L35" s="19">
        <v>7.4742710000000004E-2</v>
      </c>
      <c r="M35" s="19">
        <v>6.6422049999999996E-2</v>
      </c>
      <c r="N35" s="19">
        <v>6.3524319999999995E-2</v>
      </c>
      <c r="O35" s="19">
        <v>5.8135659999999999E-2</v>
      </c>
      <c r="P35" s="15">
        <v>5.3041199999999997E-2</v>
      </c>
      <c r="Q35" s="19">
        <v>4.981961E-2</v>
      </c>
      <c r="R35" s="19">
        <v>4.917883E-2</v>
      </c>
      <c r="S35" s="15">
        <v>4.7924300000000003E-2</v>
      </c>
      <c r="T35" s="19">
        <v>4.5643860000000001E-2</v>
      </c>
      <c r="U35" s="19">
        <v>4.3182190000000002E-2</v>
      </c>
      <c r="V35" s="19">
        <v>4.0649129999999999E-2</v>
      </c>
      <c r="W35" s="19">
        <v>3.8874279999999997E-2</v>
      </c>
      <c r="X35" s="19">
        <v>3.7586019999999998E-2</v>
      </c>
      <c r="Y35" s="19">
        <v>3.622885E-2</v>
      </c>
      <c r="Z35" s="19">
        <v>3.4983510000000002E-2</v>
      </c>
      <c r="AA35" s="19">
        <v>3.3996289999999998E-2</v>
      </c>
      <c r="AB35" s="19">
        <v>3.3118160000000001E-2</v>
      </c>
      <c r="AC35" s="19">
        <v>3.2206350000000002E-2</v>
      </c>
      <c r="AD35" s="19">
        <v>3.1260049999999998E-2</v>
      </c>
      <c r="AE35" s="19">
        <v>3.030513E-2</v>
      </c>
      <c r="AF35" s="19">
        <v>2.9435880000000001E-2</v>
      </c>
      <c r="AG35" s="19">
        <v>2.8674270000000002E-2</v>
      </c>
      <c r="AH35" s="19">
        <v>2.7876069999999999E-2</v>
      </c>
      <c r="AI35" s="15">
        <v>2.7119500000000001E-2</v>
      </c>
      <c r="AJ35" s="19">
        <v>2.6411480000000001E-2</v>
      </c>
      <c r="AK35" s="19">
        <v>2.5760749999999999E-2</v>
      </c>
      <c r="AL35" s="19">
        <v>2.515949E-2</v>
      </c>
      <c r="AM35" s="19">
        <v>2.460567E-2</v>
      </c>
      <c r="AN35" s="19">
        <v>2.4082559999999999E-2</v>
      </c>
      <c r="AO35" s="19">
        <v>2.3580650000000002E-2</v>
      </c>
      <c r="AP35" s="19">
        <v>2.310634E-2</v>
      </c>
      <c r="AQ35" s="19">
        <v>2.2658569999999999E-2</v>
      </c>
      <c r="AR35" s="19">
        <v>2.2228890000000001E-2</v>
      </c>
      <c r="AS35" s="19">
        <v>2.1812979999999999E-2</v>
      </c>
      <c r="AT35" s="15">
        <v>2.14168E-2</v>
      </c>
      <c r="AU35" s="19">
        <v>2.1044719999999999E-2</v>
      </c>
      <c r="AV35" s="15">
        <v>2.06941E-2</v>
      </c>
      <c r="AW35" s="19">
        <v>2.0359579999999999E-2</v>
      </c>
      <c r="AX35" s="19">
        <v>2.0035359999999999E-2</v>
      </c>
      <c r="AY35" s="19">
        <v>1.9718530000000001E-2</v>
      </c>
      <c r="AZ35" s="19">
        <v>1.9408459999999999E-2</v>
      </c>
      <c r="BA35" s="19">
        <v>1.9106680000000001E-2</v>
      </c>
      <c r="BB35" s="19">
        <v>1.8815019999999998E-2</v>
      </c>
      <c r="BC35" s="19">
        <v>1.853496E-2</v>
      </c>
      <c r="BD35" s="19">
        <v>1.8269339999999998E-2</v>
      </c>
      <c r="BE35" s="15">
        <v>1.80179E-2</v>
      </c>
      <c r="BF35" s="19">
        <v>1.7773790000000001E-2</v>
      </c>
      <c r="BG35" s="19">
        <v>1.752927E-2</v>
      </c>
      <c r="BH35" s="19">
        <v>1.728381E-2</v>
      </c>
      <c r="BI35" s="19">
        <v>1.7042180000000001E-2</v>
      </c>
      <c r="BJ35" s="19">
        <v>1.680796E-2</v>
      </c>
      <c r="BK35" s="19">
        <v>1.6581990000000001E-2</v>
      </c>
      <c r="BL35" s="19">
        <v>1.636377E-2</v>
      </c>
      <c r="BM35" s="19">
        <v>1.6153959999999998E-2</v>
      </c>
      <c r="BN35" s="19">
        <v>1.5954349999999999E-2</v>
      </c>
      <c r="BO35" s="19">
        <v>1.5763780000000002E-2</v>
      </c>
      <c r="BP35" s="19">
        <v>1.5576919999999999E-2</v>
      </c>
      <c r="BQ35" s="19">
        <v>1.538934E-2</v>
      </c>
      <c r="BR35" s="19">
        <v>1.520197E-2</v>
      </c>
      <c r="BS35" s="19">
        <v>1.5019060000000001E-2</v>
      </c>
      <c r="BT35" s="19">
        <v>1.484341E-2</v>
      </c>
      <c r="BU35" s="19">
        <v>1.467478E-2</v>
      </c>
      <c r="BV35" s="19">
        <v>1.4511420000000001E-2</v>
      </c>
      <c r="BW35" s="19">
        <v>1.435229E-2</v>
      </c>
      <c r="BX35" s="19">
        <v>1.4197670000000001E-2</v>
      </c>
      <c r="BY35" s="19">
        <v>1.4047219999999999E-2</v>
      </c>
      <c r="BZ35" s="19">
        <v>1.3898310000000001E-2</v>
      </c>
      <c r="CA35" s="19">
        <v>1.374771E-2</v>
      </c>
      <c r="CB35" s="19">
        <v>1.359546E-2</v>
      </c>
      <c r="CC35" s="19">
        <v>1.344503E-2</v>
      </c>
      <c r="CD35" s="19">
        <v>1.329996E-2</v>
      </c>
      <c r="CE35" s="19">
        <v>1.316201E-2</v>
      </c>
      <c r="CF35" s="19">
        <v>1.3031279999999999E-2</v>
      </c>
      <c r="CG35" s="19">
        <v>1.290679E-2</v>
      </c>
      <c r="CH35" s="19">
        <v>1.278689E-2</v>
      </c>
      <c r="CI35" s="19">
        <v>1.2669629999999999E-2</v>
      </c>
      <c r="CJ35" s="19">
        <v>1.255322E-2</v>
      </c>
      <c r="CK35" s="19">
        <v>1.243642E-2</v>
      </c>
      <c r="CL35" s="15">
        <v>1.23188E-2</v>
      </c>
      <c r="CM35" s="19">
        <v>1.220075E-2</v>
      </c>
      <c r="CN35" s="19">
        <v>1.208322E-2</v>
      </c>
      <c r="CO35" s="19">
        <v>1.196732E-2</v>
      </c>
      <c r="CP35" s="19">
        <v>1.1853860000000001E-2</v>
      </c>
      <c r="CQ35" s="19">
        <v>1.174304E-2</v>
      </c>
      <c r="CR35" s="19">
        <v>1.1634490000000001E-2</v>
      </c>
      <c r="CS35" s="19">
        <v>1.152748E-2</v>
      </c>
      <c r="CT35" s="19">
        <v>1.1420970000000001E-2</v>
      </c>
      <c r="CU35" s="15">
        <v>1.13139E-2</v>
      </c>
      <c r="CV35" s="19">
        <v>1.120557E-2</v>
      </c>
      <c r="CW35" s="19">
        <v>1.1096089999999999E-2</v>
      </c>
      <c r="CX35" s="15">
        <v>1.09865E-2</v>
      </c>
      <c r="CY35" s="19">
        <v>1.0878250000000001E-2</v>
      </c>
      <c r="CZ35" s="15">
        <v>1.07727E-2</v>
      </c>
      <c r="DA35" s="19">
        <v>1.067071E-2</v>
      </c>
      <c r="DB35" s="19">
        <v>1.057255E-2</v>
      </c>
      <c r="DC35" s="15">
        <v>1.0477999999999999E-2</v>
      </c>
      <c r="DD35" s="19">
        <v>1.038644E-2</v>
      </c>
      <c r="DE35" s="19">
        <v>1.029705E-2</v>
      </c>
      <c r="DF35" s="19">
        <v>1.0209029999999999E-2</v>
      </c>
      <c r="DG35" s="19">
        <v>1.0121929999999999E-2</v>
      </c>
      <c r="DH35" s="19">
        <v>1.003575E-2</v>
      </c>
      <c r="DI35" s="19">
        <v>9.9508540000000003E-3</v>
      </c>
      <c r="DJ35" s="19">
        <v>9.8677069999999999E-3</v>
      </c>
      <c r="DK35" s="19">
        <v>9.7865899999999995E-3</v>
      </c>
      <c r="DL35" s="19">
        <v>9.7074629999999995E-3</v>
      </c>
      <c r="DM35" s="19">
        <v>9.6299929999999999E-3</v>
      </c>
      <c r="DN35" s="19">
        <v>9.5536400000000004E-3</v>
      </c>
      <c r="DO35" s="19">
        <v>9.4778280000000006E-3</v>
      </c>
      <c r="DP35" s="19">
        <v>9.4021520000000004E-3</v>
      </c>
      <c r="DQ35" s="19">
        <v>9.3265759999999996E-3</v>
      </c>
      <c r="DR35" s="19">
        <v>9.251479E-3</v>
      </c>
      <c r="DS35" s="19">
        <v>9.1774730000000002E-3</v>
      </c>
      <c r="DT35" s="19">
        <v>9.1051110000000008E-3</v>
      </c>
      <c r="DU35" s="19">
        <v>9.0346520000000007E-3</v>
      </c>
      <c r="DV35" s="19">
        <v>8.9660169999999997E-3</v>
      </c>
      <c r="DW35" s="19">
        <v>8.8988390000000004E-3</v>
      </c>
      <c r="DX35" s="19">
        <v>8.8326089999999999E-3</v>
      </c>
      <c r="DY35" s="19">
        <v>8.7667779999999994E-3</v>
      </c>
      <c r="DZ35" s="19">
        <v>8.7008799999999994E-3</v>
      </c>
      <c r="EA35" s="19">
        <v>8.6346189999999996E-3</v>
      </c>
      <c r="EB35" s="19">
        <v>8.5679169999999995E-3</v>
      </c>
      <c r="EC35" s="19">
        <v>8.5008960000000008E-3</v>
      </c>
      <c r="ED35" s="19">
        <v>8.4337820000000008E-3</v>
      </c>
      <c r="EE35" s="19">
        <v>8.3667870000000005E-3</v>
      </c>
      <c r="EF35" s="19">
        <v>8.3000169999999998E-3</v>
      </c>
      <c r="EG35" s="19">
        <v>8.2334569999999996E-3</v>
      </c>
      <c r="EH35" s="19">
        <v>8.1670010000000001E-3</v>
      </c>
      <c r="EI35" s="19">
        <v>8.1005139999999996E-3</v>
      </c>
      <c r="EJ35" s="19">
        <v>8.033887E-3</v>
      </c>
      <c r="EK35" s="19">
        <v>7.9670709999999992E-3</v>
      </c>
      <c r="EL35" s="19">
        <v>7.9001030000000003E-3</v>
      </c>
      <c r="EM35" s="19">
        <v>7.833085E-3</v>
      </c>
      <c r="EN35" s="19">
        <v>7.7661539999999999E-3</v>
      </c>
      <c r="EO35" s="19">
        <v>7.6994469999999999E-3</v>
      </c>
      <c r="EP35" s="19">
        <v>7.6330729999999998E-3</v>
      </c>
      <c r="EQ35" s="19">
        <v>7.5671030000000004E-3</v>
      </c>
      <c r="ER35" s="19">
        <v>7.501583E-3</v>
      </c>
      <c r="ES35" s="19">
        <v>7.4365500000000001E-3</v>
      </c>
      <c r="ET35" s="19">
        <v>7.3720469999999996E-3</v>
      </c>
      <c r="EU35" s="19">
        <v>7.308134E-3</v>
      </c>
      <c r="EV35" s="19">
        <v>7.244884E-3</v>
      </c>
      <c r="EW35" s="19">
        <v>7.1823529999999998E-3</v>
      </c>
      <c r="EX35" s="19">
        <v>7.1205629999999999E-3</v>
      </c>
      <c r="EY35" s="19">
        <v>7.0594849999999999E-3</v>
      </c>
      <c r="EZ35" s="19">
        <v>6.9990510000000001E-3</v>
      </c>
      <c r="FA35" s="19">
        <v>6.9391820000000003E-3</v>
      </c>
      <c r="FB35" s="19">
        <v>6.8798269999999998E-3</v>
      </c>
      <c r="FC35" s="19">
        <v>6.8209739999999996E-3</v>
      </c>
      <c r="FD35" s="19">
        <v>6.7626709999999996E-3</v>
      </c>
      <c r="FE35" s="19">
        <v>6.7050089999999996E-3</v>
      </c>
      <c r="FF35" s="19">
        <v>6.6481070000000003E-3</v>
      </c>
      <c r="FG35" s="19">
        <v>6.5920730000000004E-3</v>
      </c>
      <c r="FH35" s="19">
        <v>6.5369590000000002E-3</v>
      </c>
      <c r="FI35" s="19">
        <v>6.4827299999999999E-3</v>
      </c>
      <c r="FJ35" s="19">
        <v>6.4292500000000001E-3</v>
      </c>
      <c r="FK35" s="19">
        <v>6.3763070000000003E-3</v>
      </c>
      <c r="FL35" s="19">
        <v>6.3236630000000002E-3</v>
      </c>
      <c r="FM35" s="19">
        <v>6.2711219999999996E-3</v>
      </c>
      <c r="FN35" s="19">
        <v>6.2185879999999997E-3</v>
      </c>
      <c r="FO35" s="19">
        <v>6.1660860000000003E-3</v>
      </c>
      <c r="FP35" s="19">
        <v>6.1137530000000004E-3</v>
      </c>
      <c r="FQ35" s="19">
        <v>6.0617919999999999E-3</v>
      </c>
      <c r="FR35" s="19">
        <v>6.0104030000000001E-3</v>
      </c>
      <c r="FS35" s="19">
        <v>5.9597230000000001E-3</v>
      </c>
      <c r="FT35" s="19">
        <v>5.9097940000000003E-3</v>
      </c>
      <c r="FU35" s="19">
        <v>5.8605519999999998E-3</v>
      </c>
      <c r="FV35" s="19">
        <v>5.8118609999999998E-3</v>
      </c>
      <c r="FW35" s="19">
        <v>5.7635669999999998E-3</v>
      </c>
      <c r="FX35" s="19">
        <v>5.7155590000000003E-3</v>
      </c>
      <c r="FY35" s="15">
        <v>5.6677999999999997E-3</v>
      </c>
      <c r="FZ35" s="19">
        <v>5.6203379999999999E-3</v>
      </c>
      <c r="GA35" s="19">
        <v>5.5732689999999996E-3</v>
      </c>
      <c r="GB35" s="19">
        <v>5.5266769999999998E-3</v>
      </c>
      <c r="GC35" s="19">
        <v>5.4805920000000003E-3</v>
      </c>
      <c r="GD35" s="19">
        <v>5.4349610000000003E-3</v>
      </c>
      <c r="GE35" s="19">
        <v>5.3896509999999996E-3</v>
      </c>
      <c r="GF35" s="19">
        <v>5.3444959999999998E-3</v>
      </c>
      <c r="GG35" s="19">
        <v>5.2993349999999996E-3</v>
      </c>
      <c r="GH35" s="19">
        <v>5.2540729999999997E-3</v>
      </c>
      <c r="GI35" s="19">
        <v>5.2086809999999997E-3</v>
      </c>
      <c r="GJ35" s="19">
        <v>5.163206E-3</v>
      </c>
      <c r="GK35" s="19">
        <v>5.11773E-3</v>
      </c>
      <c r="GL35" s="19">
        <v>5.0723390000000004E-3</v>
      </c>
      <c r="GM35" s="19">
        <v>5.0271049999999996E-3</v>
      </c>
      <c r="GN35" s="19">
        <v>4.9820749999999999E-3</v>
      </c>
      <c r="GO35" s="19">
        <v>4.9372909999999999E-3</v>
      </c>
      <c r="GP35" s="19">
        <v>4.89281E-3</v>
      </c>
      <c r="GQ35" s="19">
        <v>4.8487160000000003E-3</v>
      </c>
      <c r="GR35" s="19">
        <v>4.8051270000000002E-3</v>
      </c>
      <c r="GS35" s="19">
        <v>4.7621699999999996E-3</v>
      </c>
      <c r="GT35" s="19">
        <v>4.719956E-3</v>
      </c>
      <c r="GU35" s="19">
        <v>4.6785400000000001E-3</v>
      </c>
      <c r="GV35" s="19">
        <v>4.6379009999999998E-3</v>
      </c>
      <c r="GW35" s="19">
        <v>4.5979410000000004E-3</v>
      </c>
      <c r="GX35" s="19">
        <v>4.5585110000000003E-3</v>
      </c>
      <c r="GY35" s="19">
        <v>4.519454E-3</v>
      </c>
      <c r="GZ35" s="19">
        <v>4.480642E-3</v>
      </c>
      <c r="HA35" s="19">
        <v>4.4420060000000001E-3</v>
      </c>
      <c r="HB35" s="19">
        <v>4.403545E-3</v>
      </c>
      <c r="HC35" s="19">
        <v>4.3653040000000004E-3</v>
      </c>
      <c r="HD35" s="19">
        <v>4.327348E-3</v>
      </c>
      <c r="HE35" s="19">
        <v>4.2897209999999998E-3</v>
      </c>
      <c r="HF35" s="19">
        <v>4.2524310000000001E-3</v>
      </c>
      <c r="HG35" s="19">
        <v>4.21544E-3</v>
      </c>
      <c r="HH35" s="19">
        <v>4.1786870000000004E-3</v>
      </c>
      <c r="HI35" s="19">
        <v>4.1421160000000004E-3</v>
      </c>
      <c r="HJ35" s="19">
        <v>4.1057070000000001E-3</v>
      </c>
      <c r="HK35" s="19">
        <v>4.0694909999999997E-3</v>
      </c>
      <c r="HL35" s="19">
        <v>4.0335609999999997E-3</v>
      </c>
      <c r="HM35" s="19">
        <v>3.9980390000000001E-3</v>
      </c>
      <c r="HN35" s="19">
        <v>3.9630610000000004E-3</v>
      </c>
      <c r="HO35" s="19">
        <v>3.9287389999999997E-3</v>
      </c>
      <c r="HP35" s="19">
        <v>3.8951430000000002E-3</v>
      </c>
      <c r="HQ35" s="19">
        <v>3.8622970000000002E-3</v>
      </c>
      <c r="HR35" s="19">
        <v>3.8301839999999999E-3</v>
      </c>
      <c r="HS35" s="19">
        <v>3.798764E-3</v>
      </c>
      <c r="HT35" s="19">
        <v>3.7679839999999998E-3</v>
      </c>
      <c r="HU35" s="19">
        <v>3.7377949999999999E-3</v>
      </c>
      <c r="HV35" s="19">
        <v>3.7081560000000002E-3</v>
      </c>
      <c r="HW35" s="19">
        <v>3.679032E-3</v>
      </c>
      <c r="HX35" s="19">
        <v>3.6503939999999999E-3</v>
      </c>
      <c r="HY35" s="19">
        <v>3.6222070000000001E-3</v>
      </c>
      <c r="HZ35" s="19">
        <v>3.5944269999999999E-3</v>
      </c>
      <c r="IA35" s="19">
        <v>3.567003E-3</v>
      </c>
      <c r="IB35" s="19">
        <v>3.5398780000000002E-3</v>
      </c>
      <c r="IC35" s="19">
        <v>3.5129950000000001E-3</v>
      </c>
      <c r="ID35" s="19">
        <v>3.4863060000000002E-3</v>
      </c>
      <c r="IE35" s="19">
        <v>3.45977E-3</v>
      </c>
      <c r="IF35" s="19">
        <v>3.4333599999999999E-3</v>
      </c>
      <c r="IG35" s="19">
        <v>3.4070580000000001E-3</v>
      </c>
      <c r="IH35" s="19">
        <v>3.380858E-3</v>
      </c>
      <c r="II35" s="19">
        <v>3.3547540000000002E-3</v>
      </c>
      <c r="IJ35" s="19">
        <v>3.3287410000000001E-3</v>
      </c>
      <c r="IK35" s="19">
        <v>3.302812E-3</v>
      </c>
      <c r="IL35" s="19">
        <v>3.276957E-3</v>
      </c>
      <c r="IM35" s="19">
        <v>3.251164E-3</v>
      </c>
      <c r="IN35" s="19">
        <v>3.2254269999999999E-3</v>
      </c>
      <c r="IO35" s="19">
        <v>3.1997390000000001E-3</v>
      </c>
      <c r="IP35" s="19">
        <v>3.1741019999999998E-3</v>
      </c>
      <c r="IQ35" s="19">
        <v>3.148521E-3</v>
      </c>
      <c r="IR35" s="19">
        <v>3.1230070000000001E-3</v>
      </c>
      <c r="IS35" s="19">
        <v>3.0975690000000001E-3</v>
      </c>
      <c r="IT35" s="19">
        <v>3.0722179999999998E-3</v>
      </c>
      <c r="IU35" s="19">
        <v>3.0469590000000001E-3</v>
      </c>
      <c r="IV35" s="19">
        <v>3.0217960000000002E-3</v>
      </c>
      <c r="IW35" s="19">
        <v>2.9967280000000002E-3</v>
      </c>
      <c r="IX35" s="19">
        <v>2.9717519999999998E-3</v>
      </c>
      <c r="IY35" s="19">
        <v>2.9468609999999998E-3</v>
      </c>
      <c r="IZ35" s="19">
        <v>2.9220520000000001E-3</v>
      </c>
      <c r="JA35" s="19">
        <v>2.8973200000000001E-3</v>
      </c>
      <c r="JB35" s="19">
        <v>2.8726649999999999E-3</v>
      </c>
      <c r="JC35" s="19">
        <v>2.848087E-3</v>
      </c>
      <c r="JD35" s="19">
        <v>2.823589E-3</v>
      </c>
      <c r="JE35" s="19">
        <v>2.7991790000000002E-3</v>
      </c>
      <c r="JF35" s="19">
        <v>2.7748640000000001E-3</v>
      </c>
      <c r="JG35" s="19">
        <v>2.7506520000000001E-3</v>
      </c>
      <c r="JH35" s="19">
        <v>2.7265560000000002E-3</v>
      </c>
      <c r="JI35" s="19">
        <v>2.7025880000000001E-3</v>
      </c>
      <c r="JJ35" s="19">
        <v>2.6787669999999999E-3</v>
      </c>
      <c r="JK35" s="19">
        <v>2.6551109999999999E-3</v>
      </c>
      <c r="JL35" s="19">
        <v>2.631647E-3</v>
      </c>
      <c r="JM35" s="19">
        <v>2.6083980000000001E-3</v>
      </c>
      <c r="JN35" s="19">
        <v>2.585394E-3</v>
      </c>
      <c r="JO35" s="19">
        <v>2.5626580000000002E-3</v>
      </c>
      <c r="JP35" s="19">
        <v>2.5402139999999998E-3</v>
      </c>
      <c r="JQ35" s="19">
        <v>2.518083E-3</v>
      </c>
      <c r="JR35" s="19">
        <v>2.49628E-3</v>
      </c>
      <c r="JS35" s="19">
        <v>2.4748190000000001E-3</v>
      </c>
      <c r="JT35" s="19">
        <v>2.4537130000000002E-3</v>
      </c>
      <c r="JU35" s="19">
        <v>2.4329709999999999E-3</v>
      </c>
      <c r="JV35" s="19">
        <v>2.4126030000000001E-3</v>
      </c>
      <c r="JW35" s="19">
        <v>2.392618E-3</v>
      </c>
      <c r="JX35" s="19">
        <v>2.3730209999999999E-3</v>
      </c>
      <c r="JY35" s="19">
        <v>2.3538169999999998E-3</v>
      </c>
      <c r="JZ35" s="19">
        <v>2.3350049999999998E-3</v>
      </c>
      <c r="KA35" s="19">
        <v>2.3165799999999999E-3</v>
      </c>
      <c r="KB35" s="19">
        <v>2.2985340000000001E-3</v>
      </c>
      <c r="KC35" s="19">
        <v>2.280855E-3</v>
      </c>
      <c r="KD35" s="19">
        <v>2.2635289999999998E-3</v>
      </c>
      <c r="KE35" s="19">
        <v>2.246545E-3</v>
      </c>
      <c r="KF35" s="19">
        <v>2.22989E-3</v>
      </c>
      <c r="KG35" s="19">
        <v>2.2135549999999999E-3</v>
      </c>
      <c r="KH35" s="19">
        <v>2.197531E-3</v>
      </c>
      <c r="KI35" s="19">
        <v>2.1818079999999999E-3</v>
      </c>
      <c r="KJ35" s="19">
        <v>2.1663749999999999E-3</v>
      </c>
      <c r="KK35" s="19">
        <v>2.1512189999999998E-3</v>
      </c>
      <c r="KL35" s="19">
        <v>2.136326E-3</v>
      </c>
      <c r="KM35" s="19">
        <v>2.121679E-3</v>
      </c>
      <c r="KN35" s="19">
        <v>2.1072650000000001E-3</v>
      </c>
      <c r="KO35" s="19">
        <v>2.0930720000000001E-3</v>
      </c>
      <c r="KP35" s="19">
        <v>2.0790919999999998E-3</v>
      </c>
      <c r="KQ35" s="19">
        <v>2.0653220000000001E-3</v>
      </c>
      <c r="KR35" s="19">
        <v>2.051761E-3</v>
      </c>
      <c r="KS35" s="19">
        <v>2.03841E-3</v>
      </c>
      <c r="KT35" s="19">
        <v>2.0252709999999999E-3</v>
      </c>
      <c r="KU35" s="19">
        <v>2.0123440000000001E-3</v>
      </c>
      <c r="KV35" s="19">
        <v>1.9996269999999999E-3</v>
      </c>
      <c r="KW35" s="19">
        <v>1.987117E-3</v>
      </c>
      <c r="KX35" s="19">
        <v>1.9748109999999999E-3</v>
      </c>
      <c r="KY35" s="19">
        <v>1.9627049999999999E-3</v>
      </c>
      <c r="KZ35" s="19">
        <v>1.950795E-3</v>
      </c>
      <c r="LA35" s="19">
        <v>1.9390779999999999E-3</v>
      </c>
      <c r="LB35" s="19">
        <v>1.927551E-3</v>
      </c>
      <c r="LC35" s="19">
        <v>1.9162090000000001E-3</v>
      </c>
      <c r="LD35" s="19">
        <v>1.9050440000000001E-3</v>
      </c>
      <c r="LE35" s="19">
        <v>1.8940459999999999E-3</v>
      </c>
      <c r="LF35" s="15">
        <v>1.8832E-3</v>
      </c>
      <c r="LG35" s="19">
        <v>1.8724919999999999E-3</v>
      </c>
      <c r="LH35" s="19">
        <v>1.861908E-3</v>
      </c>
      <c r="LI35" s="19">
        <v>1.8514320000000001E-3</v>
      </c>
      <c r="LJ35" s="19">
        <v>1.8410550000000001E-3</v>
      </c>
      <c r="LK35" s="19">
        <v>1.8307690000000001E-3</v>
      </c>
      <c r="LL35" s="19">
        <v>1.8205700000000001E-3</v>
      </c>
      <c r="LM35" s="19">
        <v>1.8104600000000001E-3</v>
      </c>
      <c r="LN35" s="19">
        <v>1.8004399999999999E-3</v>
      </c>
      <c r="LO35" s="19">
        <v>1.7905169999999999E-3</v>
      </c>
      <c r="LP35" s="19">
        <v>1.780696E-3</v>
      </c>
      <c r="LQ35" s="19">
        <v>1.7709819999999999E-3</v>
      </c>
      <c r="LR35" s="19">
        <v>1.761383E-3</v>
      </c>
      <c r="LS35" s="19">
        <v>1.751903E-3</v>
      </c>
      <c r="LT35" s="19">
        <v>1.7425450000000001E-3</v>
      </c>
      <c r="LU35" s="19">
        <v>1.7333120000000001E-3</v>
      </c>
      <c r="LV35" s="19">
        <v>1.724204E-3</v>
      </c>
      <c r="LW35" s="19">
        <v>1.715217E-3</v>
      </c>
      <c r="LX35" s="19">
        <v>1.706347E-3</v>
      </c>
      <c r="LY35" s="19">
        <v>1.697584E-3</v>
      </c>
      <c r="LZ35" s="19">
        <v>1.6889190000000001E-3</v>
      </c>
      <c r="MA35" s="19">
        <v>1.6803390000000001E-3</v>
      </c>
      <c r="MB35" s="19">
        <v>1.6718289999999999E-3</v>
      </c>
      <c r="MC35" s="19">
        <v>1.663376E-3</v>
      </c>
      <c r="MD35" s="19">
        <v>1.654963E-3</v>
      </c>
      <c r="ME35" s="19">
        <v>1.646577E-3</v>
      </c>
      <c r="MF35" s="19">
        <v>1.6382020000000001E-3</v>
      </c>
      <c r="MG35" s="19">
        <v>1.6298249999999999E-3</v>
      </c>
      <c r="MH35" s="19">
        <v>1.621433E-3</v>
      </c>
      <c r="MI35" s="19">
        <v>1.6130160000000001E-3</v>
      </c>
      <c r="MJ35" s="19">
        <v>1.6045650000000001E-3</v>
      </c>
      <c r="MK35" s="19">
        <v>1.5960740000000001E-3</v>
      </c>
      <c r="ML35" s="19">
        <v>1.5875399999999999E-3</v>
      </c>
      <c r="MM35" s="19">
        <v>1.578959E-3</v>
      </c>
      <c r="MN35" s="19">
        <v>1.57033E-3</v>
      </c>
      <c r="MO35" s="19">
        <v>1.561652E-3</v>
      </c>
      <c r="MP35" s="19">
        <v>1.5529210000000001E-3</v>
      </c>
      <c r="MQ35" s="19">
        <v>1.5441330000000001E-3</v>
      </c>
      <c r="MR35" s="19">
        <v>1.535284E-3</v>
      </c>
      <c r="MS35" s="19">
        <v>1.5263659999999999E-3</v>
      </c>
      <c r="MT35" s="19">
        <v>1.5173700000000001E-3</v>
      </c>
      <c r="MU35" s="19">
        <v>1.50829E-3</v>
      </c>
      <c r="MV35" s="19">
        <v>1.499118E-3</v>
      </c>
      <c r="MW35" s="19">
        <v>1.4898470000000001E-3</v>
      </c>
      <c r="MX35" s="19">
        <v>1.480472E-3</v>
      </c>
      <c r="MY35" s="19">
        <v>1.470989E-3</v>
      </c>
      <c r="MZ35" s="19">
        <v>1.4613950000000001E-3</v>
      </c>
      <c r="NA35" s="19">
        <v>1.451691E-3</v>
      </c>
      <c r="NB35" s="19">
        <v>1.441877E-3</v>
      </c>
      <c r="NC35" s="19">
        <v>1.4319560000000001E-3</v>
      </c>
      <c r="ND35" s="19">
        <v>1.421931E-3</v>
      </c>
      <c r="NE35" s="19">
        <v>1.4118100000000001E-3</v>
      </c>
      <c r="NF35" s="19">
        <v>1.4016009999999999E-3</v>
      </c>
      <c r="NG35" s="19">
        <v>1.3913129999999999E-3</v>
      </c>
      <c r="NH35" s="19">
        <v>1.380959E-3</v>
      </c>
      <c r="NI35" s="19">
        <v>1.370549E-3</v>
      </c>
      <c r="NJ35" s="19">
        <v>1.3600979999999999E-3</v>
      </c>
      <c r="NK35" s="19">
        <v>1.3496179999999999E-3</v>
      </c>
      <c r="NL35" s="19">
        <v>1.3391200000000001E-3</v>
      </c>
      <c r="NM35" s="19">
        <v>1.328615E-3</v>
      </c>
      <c r="NN35" s="19">
        <v>1.3181110000000001E-3</v>
      </c>
      <c r="NO35" s="19">
        <v>1.3076139999999999E-3</v>
      </c>
      <c r="NP35" s="19">
        <v>1.2971289999999999E-3</v>
      </c>
      <c r="NQ35" s="19">
        <v>1.2866570000000001E-3</v>
      </c>
      <c r="NR35" s="19">
        <v>1.276199E-3</v>
      </c>
      <c r="NS35" s="19">
        <v>1.265752E-3</v>
      </c>
      <c r="NT35" s="19">
        <v>1.255316E-3</v>
      </c>
      <c r="NU35" s="19">
        <v>1.244886E-3</v>
      </c>
      <c r="NV35" s="19">
        <v>1.2344599999999999E-3</v>
      </c>
      <c r="NW35" s="19">
        <v>1.224038E-3</v>
      </c>
      <c r="NX35" s="19">
        <v>1.2136180000000001E-3</v>
      </c>
      <c r="NY35" s="19">
        <v>1.2032029999999999E-3</v>
      </c>
      <c r="NZ35" s="19">
        <v>1.1927960000000001E-3</v>
      </c>
      <c r="OA35" s="19">
        <v>1.182401E-3</v>
      </c>
      <c r="OB35" s="19">
        <v>1.1720229999999999E-3</v>
      </c>
      <c r="OC35" s="19">
        <v>1.161671E-3</v>
      </c>
      <c r="OD35" s="19">
        <v>1.15135E-3</v>
      </c>
      <c r="OE35" s="19">
        <v>1.141069E-3</v>
      </c>
      <c r="OF35" s="19">
        <v>1.130835E-3</v>
      </c>
      <c r="OG35" s="19">
        <v>1.1206549999999999E-3</v>
      </c>
      <c r="OH35" s="19">
        <v>1.110537E-3</v>
      </c>
      <c r="OI35" s="19">
        <v>1.100487E-3</v>
      </c>
      <c r="OJ35" s="19">
        <v>1.09051E-3</v>
      </c>
      <c r="OK35" s="19">
        <v>1.080611E-3</v>
      </c>
      <c r="OL35" s="19">
        <v>1.0707939999999999E-3</v>
      </c>
      <c r="OM35" s="19">
        <v>1.0610610000000001E-3</v>
      </c>
      <c r="ON35" s="19">
        <v>1.051415E-3</v>
      </c>
      <c r="OO35" s="19">
        <v>1.041857E-3</v>
      </c>
      <c r="OP35" s="19">
        <v>1.0323890000000001E-3</v>
      </c>
      <c r="OQ35" s="19">
        <v>7.7089210000000005E-4</v>
      </c>
    </row>
    <row r="36" spans="1:407" x14ac:dyDescent="0.25">
      <c r="A36" t="str">
        <f t="shared" si="0"/>
        <v>FixedWing-COARSE-6-20-Any</v>
      </c>
      <c r="B36" t="s">
        <v>195</v>
      </c>
      <c r="C36" s="20" t="s">
        <v>40</v>
      </c>
      <c r="D36" s="18">
        <v>6</v>
      </c>
      <c r="E36" s="17">
        <v>20</v>
      </c>
      <c r="F36" s="82" t="s">
        <v>187</v>
      </c>
      <c r="G36" s="15">
        <v>0.69261030000000001</v>
      </c>
      <c r="H36" s="15">
        <v>0.5567993</v>
      </c>
      <c r="I36" s="15">
        <v>0.45115070000000002</v>
      </c>
      <c r="J36" s="15">
        <v>0.3708825</v>
      </c>
      <c r="K36" s="15">
        <v>0.30933529999999998</v>
      </c>
      <c r="L36" s="15">
        <v>0.26160559999999999</v>
      </c>
      <c r="M36" s="15">
        <v>0.22605449999999999</v>
      </c>
      <c r="N36" s="15">
        <v>0.19986380000000001</v>
      </c>
      <c r="O36" s="15">
        <v>0.17937929999999999</v>
      </c>
      <c r="P36" s="15">
        <v>0.16252050000000001</v>
      </c>
      <c r="Q36" s="15">
        <v>0.1480399</v>
      </c>
      <c r="R36" s="15">
        <v>0.13560839999999999</v>
      </c>
      <c r="S36" s="15">
        <v>0.1253437</v>
      </c>
      <c r="T36" s="15">
        <v>0.1170165</v>
      </c>
      <c r="U36" s="15">
        <v>0.1099528</v>
      </c>
      <c r="V36" s="15">
        <v>0.1036905</v>
      </c>
      <c r="W36" s="19">
        <v>9.8517019999999997E-2</v>
      </c>
      <c r="X36" s="15">
        <v>9.4404100000000005E-2</v>
      </c>
      <c r="Y36" s="19">
        <v>9.0832930000000006E-2</v>
      </c>
      <c r="Z36" s="19">
        <v>8.719789E-2</v>
      </c>
      <c r="AA36" s="19">
        <v>8.3234649999999993E-2</v>
      </c>
      <c r="AB36" s="19">
        <v>7.9384079999999996E-2</v>
      </c>
      <c r="AC36" s="19">
        <v>7.6001089999999993E-2</v>
      </c>
      <c r="AD36" s="19">
        <v>7.3103719999999997E-2</v>
      </c>
      <c r="AE36" s="19">
        <v>7.0381669999999993E-2</v>
      </c>
      <c r="AF36" s="19">
        <v>6.7659940000000002E-2</v>
      </c>
      <c r="AG36" s="19">
        <v>6.5091060000000006E-2</v>
      </c>
      <c r="AH36" s="19">
        <v>6.2790769999999996E-2</v>
      </c>
      <c r="AI36" s="19">
        <v>6.069219E-2</v>
      </c>
      <c r="AJ36" s="15">
        <v>5.8651399999999999E-2</v>
      </c>
      <c r="AK36" s="19">
        <v>5.6603710000000002E-2</v>
      </c>
      <c r="AL36" s="19">
        <v>5.4571080000000001E-2</v>
      </c>
      <c r="AM36" s="19">
        <v>5.2553839999999998E-2</v>
      </c>
      <c r="AN36" s="19">
        <v>5.0537970000000002E-2</v>
      </c>
      <c r="AO36" s="19">
        <v>4.8592690000000001E-2</v>
      </c>
      <c r="AP36" s="19">
        <v>4.6884729999999999E-2</v>
      </c>
      <c r="AQ36" s="19">
        <v>4.5324330000000003E-2</v>
      </c>
      <c r="AR36" s="19">
        <v>4.3884140000000002E-2</v>
      </c>
      <c r="AS36" s="19">
        <v>4.2607529999999998E-2</v>
      </c>
      <c r="AT36" s="19">
        <v>4.1459240000000001E-2</v>
      </c>
      <c r="AU36" s="19">
        <v>4.0347319999999999E-2</v>
      </c>
      <c r="AV36" s="19">
        <v>3.923463E-2</v>
      </c>
      <c r="AW36" s="19">
        <v>3.8133729999999998E-2</v>
      </c>
      <c r="AX36" s="19">
        <v>3.7058359999999999E-2</v>
      </c>
      <c r="AY36" s="19">
        <v>3.6025710000000002E-2</v>
      </c>
      <c r="AZ36" s="19">
        <v>3.5047910000000002E-2</v>
      </c>
      <c r="BA36" s="19">
        <v>3.4116430000000003E-2</v>
      </c>
      <c r="BB36" s="19">
        <v>3.3218570000000003E-2</v>
      </c>
      <c r="BC36" s="19">
        <v>3.2352609999999997E-2</v>
      </c>
      <c r="BD36" s="19">
        <v>3.1516790000000003E-2</v>
      </c>
      <c r="BE36" s="19">
        <v>3.0715780000000002E-2</v>
      </c>
      <c r="BF36" s="19">
        <v>2.9926350000000001E-2</v>
      </c>
      <c r="BG36" s="19">
        <v>2.917544E-2</v>
      </c>
      <c r="BH36" s="19">
        <v>2.845965E-2</v>
      </c>
      <c r="BI36" s="19">
        <v>2.7775930000000001E-2</v>
      </c>
      <c r="BJ36" s="19">
        <v>2.7119850000000001E-2</v>
      </c>
      <c r="BK36" s="19">
        <v>2.6487650000000001E-2</v>
      </c>
      <c r="BL36" s="19">
        <v>2.5878120000000001E-2</v>
      </c>
      <c r="BM36" s="19">
        <v>2.5291629999999999E-2</v>
      </c>
      <c r="BN36" s="19">
        <v>2.4728650000000001E-2</v>
      </c>
      <c r="BO36" s="19">
        <v>2.4189479999999999E-2</v>
      </c>
      <c r="BP36" s="19">
        <v>2.3673449999999999E-2</v>
      </c>
      <c r="BQ36" s="19">
        <v>2.3178520000000001E-2</v>
      </c>
      <c r="BR36" s="19">
        <v>2.2702440000000001E-2</v>
      </c>
      <c r="BS36" s="19">
        <v>2.2243860000000001E-2</v>
      </c>
      <c r="BT36" s="19">
        <v>2.1801910000000001E-2</v>
      </c>
      <c r="BU36" s="19">
        <v>2.1376530000000001E-2</v>
      </c>
      <c r="BV36" s="19">
        <v>2.096812E-2</v>
      </c>
      <c r="BW36" s="19">
        <v>2.057668E-2</v>
      </c>
      <c r="BX36" s="19">
        <v>2.0201759999999999E-2</v>
      </c>
      <c r="BY36" s="19">
        <v>1.9842729999999999E-2</v>
      </c>
      <c r="BZ36" s="15">
        <v>1.9498399999999999E-2</v>
      </c>
      <c r="CA36" s="19">
        <v>1.916675E-2</v>
      </c>
      <c r="CB36" s="19">
        <v>1.884541E-2</v>
      </c>
      <c r="CC36" s="19">
        <v>1.8532759999999999E-2</v>
      </c>
      <c r="CD36" s="19">
        <v>1.8228439999999999E-2</v>
      </c>
      <c r="CE36" s="19">
        <v>1.7933210000000002E-2</v>
      </c>
      <c r="CF36" s="19">
        <v>1.7648319999999999E-2</v>
      </c>
      <c r="CG36" s="19">
        <v>1.737466E-2</v>
      </c>
      <c r="CH36" s="19">
        <v>1.7112240000000001E-2</v>
      </c>
      <c r="CI36" s="19">
        <v>1.6860219999999999E-2</v>
      </c>
      <c r="CJ36" s="15">
        <v>1.6617199999999999E-2</v>
      </c>
      <c r="CK36" s="19">
        <v>1.6381659999999999E-2</v>
      </c>
      <c r="CL36" s="19">
        <v>1.615227E-2</v>
      </c>
      <c r="CM36" s="19">
        <v>1.5928319999999999E-2</v>
      </c>
      <c r="CN36" s="19">
        <v>1.5709730000000002E-2</v>
      </c>
      <c r="CO36" s="19">
        <v>1.5496920000000001E-2</v>
      </c>
      <c r="CP36" s="19">
        <v>1.5290430000000001E-2</v>
      </c>
      <c r="CQ36" s="19">
        <v>1.5090869999999999E-2</v>
      </c>
      <c r="CR36" s="15">
        <v>1.4898399999999999E-2</v>
      </c>
      <c r="CS36" s="15">
        <v>1.47127E-2</v>
      </c>
      <c r="CT36" s="19">
        <v>1.4532979999999999E-2</v>
      </c>
      <c r="CU36" s="19">
        <v>1.435823E-2</v>
      </c>
      <c r="CV36" s="19">
        <v>1.4187460000000001E-2</v>
      </c>
      <c r="CW36" s="19">
        <v>1.402017E-2</v>
      </c>
      <c r="CX36" s="19">
        <v>1.385638E-2</v>
      </c>
      <c r="CY36" s="19">
        <v>1.369653E-2</v>
      </c>
      <c r="CZ36" s="19">
        <v>1.3540989999999999E-2</v>
      </c>
      <c r="DA36" s="19">
        <v>1.338992E-2</v>
      </c>
      <c r="DB36" s="19">
        <v>1.3243130000000001E-2</v>
      </c>
      <c r="DC36" s="19">
        <v>1.310031E-2</v>
      </c>
      <c r="DD36" s="19">
        <v>1.296112E-2</v>
      </c>
      <c r="DE36" s="19">
        <v>1.2825349999999999E-2</v>
      </c>
      <c r="DF36" s="19">
        <v>1.269288E-2</v>
      </c>
      <c r="DG36" s="19">
        <v>1.256385E-2</v>
      </c>
      <c r="DH36" s="15">
        <v>1.24385E-2</v>
      </c>
      <c r="DI36" s="19">
        <v>1.2317140000000001E-2</v>
      </c>
      <c r="DJ36" s="19">
        <v>1.219984E-2</v>
      </c>
      <c r="DK36" s="19">
        <v>1.2086390000000001E-2</v>
      </c>
      <c r="DL36" s="19">
        <v>1.197633E-2</v>
      </c>
      <c r="DM36" s="19">
        <v>1.186912E-2</v>
      </c>
      <c r="DN36" s="19">
        <v>1.176434E-2</v>
      </c>
      <c r="DO36" s="19">
        <v>1.166187E-2</v>
      </c>
      <c r="DP36" s="19">
        <v>1.1561729999999999E-2</v>
      </c>
      <c r="DQ36" s="19">
        <v>1.1464230000000001E-2</v>
      </c>
      <c r="DR36" s="19">
        <v>1.136969E-2</v>
      </c>
      <c r="DS36" s="19">
        <v>1.1278430000000001E-2</v>
      </c>
      <c r="DT36" s="19">
        <v>1.119057E-2</v>
      </c>
      <c r="DU36" s="15">
        <v>1.1106E-2</v>
      </c>
      <c r="DV36" s="15">
        <v>1.10244E-2</v>
      </c>
      <c r="DW36" s="19">
        <v>1.094527E-2</v>
      </c>
      <c r="DX36" s="19">
        <v>1.0868070000000001E-2</v>
      </c>
      <c r="DY36" s="19">
        <v>1.0792390000000001E-2</v>
      </c>
      <c r="DZ36" s="19">
        <v>1.071804E-2</v>
      </c>
      <c r="EA36" s="15">
        <v>1.0645099999999999E-2</v>
      </c>
      <c r="EB36" s="19">
        <v>1.057379E-2</v>
      </c>
      <c r="EC36" s="19">
        <v>1.0504390000000001E-2</v>
      </c>
      <c r="ED36" s="15">
        <v>1.0437E-2</v>
      </c>
      <c r="EE36" s="19">
        <v>1.037157E-2</v>
      </c>
      <c r="EF36" s="19">
        <v>1.030786E-2</v>
      </c>
      <c r="EG36" s="19">
        <v>1.0245539999999999E-2</v>
      </c>
      <c r="EH36" s="19">
        <v>1.0184250000000001E-2</v>
      </c>
      <c r="EI36" s="19">
        <v>1.0123719999999999E-2</v>
      </c>
      <c r="EJ36" s="19">
        <v>1.0063819999999999E-2</v>
      </c>
      <c r="EK36" s="19">
        <v>1.0004570000000001E-2</v>
      </c>
      <c r="EL36" s="19">
        <v>9.9460739999999992E-3</v>
      </c>
      <c r="EM36" s="19">
        <v>9.8884980000000008E-3</v>
      </c>
      <c r="EN36" s="19">
        <v>9.8319070000000008E-3</v>
      </c>
      <c r="EO36" s="19">
        <v>9.7762830000000002E-3</v>
      </c>
      <c r="EP36" s="19">
        <v>9.7215129999999993E-3</v>
      </c>
      <c r="EQ36" s="19">
        <v>9.6674380000000004E-3</v>
      </c>
      <c r="ER36" s="19">
        <v>9.6138760000000004E-3</v>
      </c>
      <c r="ES36" s="19">
        <v>9.5606600000000003E-3</v>
      </c>
      <c r="ET36" s="19">
        <v>9.5076840000000006E-3</v>
      </c>
      <c r="EU36" s="19">
        <v>9.4549430000000004E-3</v>
      </c>
      <c r="EV36" s="19">
        <v>9.4024580000000007E-3</v>
      </c>
      <c r="EW36" s="19">
        <v>9.3503059999999992E-3</v>
      </c>
      <c r="EX36" s="19">
        <v>9.298522E-3</v>
      </c>
      <c r="EY36" s="19">
        <v>9.2470950000000003E-3</v>
      </c>
      <c r="EZ36" s="19">
        <v>9.1959390000000002E-3</v>
      </c>
      <c r="FA36" s="19">
        <v>9.1449329999999992E-3</v>
      </c>
      <c r="FB36" s="19">
        <v>9.0939650000000007E-3</v>
      </c>
      <c r="FC36" s="19">
        <v>9.0429350000000002E-3</v>
      </c>
      <c r="FD36" s="19">
        <v>8.9918089999999999E-3</v>
      </c>
      <c r="FE36" s="19">
        <v>8.9406380000000008E-3</v>
      </c>
      <c r="FF36" s="19">
        <v>8.8895080000000008E-3</v>
      </c>
      <c r="FG36" s="19">
        <v>8.8385419999999996E-3</v>
      </c>
      <c r="FH36" s="19">
        <v>8.7878450000000007E-3</v>
      </c>
      <c r="FI36" s="19">
        <v>8.7375290000000008E-3</v>
      </c>
      <c r="FJ36" s="19">
        <v>8.6876420000000006E-3</v>
      </c>
      <c r="FK36" s="19">
        <v>8.638204E-3</v>
      </c>
      <c r="FL36" s="19">
        <v>8.5892320000000005E-3</v>
      </c>
      <c r="FM36" s="19">
        <v>8.5407150000000008E-3</v>
      </c>
      <c r="FN36" s="19">
        <v>8.4926499999999992E-3</v>
      </c>
      <c r="FO36" s="19">
        <v>8.4450529999999992E-3</v>
      </c>
      <c r="FP36" s="19">
        <v>8.3979450000000004E-3</v>
      </c>
      <c r="FQ36" s="19">
        <v>8.3513600000000004E-3</v>
      </c>
      <c r="FR36" s="19">
        <v>8.3053139999999994E-3</v>
      </c>
      <c r="FS36" s="19">
        <v>8.2598270000000008E-3</v>
      </c>
      <c r="FT36" s="19">
        <v>8.2148740000000005E-3</v>
      </c>
      <c r="FU36" s="19">
        <v>8.1704020000000002E-3</v>
      </c>
      <c r="FV36" s="19">
        <v>8.1263629999999993E-3</v>
      </c>
      <c r="FW36" s="19">
        <v>8.0826909999999995E-3</v>
      </c>
      <c r="FX36" s="19">
        <v>8.0393329999999992E-3</v>
      </c>
      <c r="FY36" s="19">
        <v>7.9962799999999997E-3</v>
      </c>
      <c r="FZ36" s="19">
        <v>7.9535439999999999E-3</v>
      </c>
      <c r="GA36" s="19">
        <v>7.911174E-3</v>
      </c>
      <c r="GB36" s="19">
        <v>7.8692090000000003E-3</v>
      </c>
      <c r="GC36" s="19">
        <v>7.8277079999999992E-3</v>
      </c>
      <c r="GD36" s="19">
        <v>7.7866929999999999E-3</v>
      </c>
      <c r="GE36" s="19">
        <v>7.746157E-3</v>
      </c>
      <c r="GF36" s="19">
        <v>7.7060920000000003E-3</v>
      </c>
      <c r="GG36" s="19">
        <v>7.6664690000000004E-3</v>
      </c>
      <c r="GH36" s="19">
        <v>7.6272529999999996E-3</v>
      </c>
      <c r="GI36" s="19">
        <v>7.5884209999999997E-3</v>
      </c>
      <c r="GJ36" s="19">
        <v>7.549956E-3</v>
      </c>
      <c r="GK36" s="19">
        <v>7.5118490000000001E-3</v>
      </c>
      <c r="GL36" s="19">
        <v>7.474072E-3</v>
      </c>
      <c r="GM36" s="19">
        <v>7.4366249999999997E-3</v>
      </c>
      <c r="GN36" s="19">
        <v>7.3994890000000004E-3</v>
      </c>
      <c r="GO36" s="19">
        <v>7.3626430000000003E-3</v>
      </c>
      <c r="GP36" s="19">
        <v>7.3260720000000003E-3</v>
      </c>
      <c r="GQ36" s="19">
        <v>7.289752E-3</v>
      </c>
      <c r="GR36" s="19">
        <v>7.2536600000000003E-3</v>
      </c>
      <c r="GS36" s="19">
        <v>7.2177810000000004E-3</v>
      </c>
      <c r="GT36" s="19">
        <v>7.1821109999999997E-3</v>
      </c>
      <c r="GU36" s="19">
        <v>7.1466619999999998E-3</v>
      </c>
      <c r="GV36" s="19">
        <v>7.1114259999999997E-3</v>
      </c>
      <c r="GW36" s="19">
        <v>7.0764249999999999E-3</v>
      </c>
      <c r="GX36" s="19">
        <v>7.0416640000000004E-3</v>
      </c>
      <c r="GY36" s="19">
        <v>7.0071489999999998E-3</v>
      </c>
      <c r="GZ36" s="19">
        <v>6.972883E-3</v>
      </c>
      <c r="HA36" s="19">
        <v>6.9388679999999999E-3</v>
      </c>
      <c r="HB36" s="19">
        <v>6.9051039999999996E-3</v>
      </c>
      <c r="HC36" s="19">
        <v>6.8716030000000004E-3</v>
      </c>
      <c r="HD36" s="19">
        <v>6.8383849999999998E-3</v>
      </c>
      <c r="HE36" s="19">
        <v>6.8054700000000001E-3</v>
      </c>
      <c r="HF36" s="19">
        <v>6.7728570000000002E-3</v>
      </c>
      <c r="HG36" s="19">
        <v>6.7405529999999998E-3</v>
      </c>
      <c r="HH36" s="19">
        <v>6.7085410000000002E-3</v>
      </c>
      <c r="HI36" s="19">
        <v>6.676787E-3</v>
      </c>
      <c r="HJ36" s="19">
        <v>6.6452539999999997E-3</v>
      </c>
      <c r="HK36" s="19">
        <v>6.6139019999999996E-3</v>
      </c>
      <c r="HL36" s="15">
        <v>6.5827000000000004E-3</v>
      </c>
      <c r="HM36" s="19">
        <v>6.5516380000000003E-3</v>
      </c>
      <c r="HN36" s="19">
        <v>6.5207240000000003E-3</v>
      </c>
      <c r="HO36" s="19">
        <v>6.4899859999999997E-3</v>
      </c>
      <c r="HP36" s="19">
        <v>6.4594439999999999E-3</v>
      </c>
      <c r="HQ36" s="19">
        <v>6.4291460000000002E-3</v>
      </c>
      <c r="HR36" s="19">
        <v>6.3991179999999996E-3</v>
      </c>
      <c r="HS36" s="19">
        <v>6.3693789999999997E-3</v>
      </c>
      <c r="HT36" s="19">
        <v>6.3399370000000003E-3</v>
      </c>
      <c r="HU36" s="19">
        <v>6.3107859999999997E-3</v>
      </c>
      <c r="HV36" s="19">
        <v>6.2819080000000001E-3</v>
      </c>
      <c r="HW36" s="19">
        <v>6.2532830000000001E-3</v>
      </c>
      <c r="HX36" s="19">
        <v>6.224902E-3</v>
      </c>
      <c r="HY36" s="19">
        <v>6.1967589999999996E-3</v>
      </c>
      <c r="HZ36" s="19">
        <v>6.1688510000000004E-3</v>
      </c>
      <c r="IA36" s="19">
        <v>6.1411959999999998E-3</v>
      </c>
      <c r="IB36" s="19">
        <v>6.1137980000000001E-3</v>
      </c>
      <c r="IC36" s="19">
        <v>6.0866699999999998E-3</v>
      </c>
      <c r="ID36" s="19">
        <v>6.0598179999999998E-3</v>
      </c>
      <c r="IE36" s="19">
        <v>6.0332399999999996E-3</v>
      </c>
      <c r="IF36" s="19">
        <v>6.0069260000000001E-3</v>
      </c>
      <c r="IG36" s="19">
        <v>5.980867E-3</v>
      </c>
      <c r="IH36" s="19">
        <v>5.9550649999999998E-3</v>
      </c>
      <c r="II36" s="19">
        <v>5.9295190000000003E-3</v>
      </c>
      <c r="IJ36" s="19">
        <v>5.9042249999999999E-3</v>
      </c>
      <c r="IK36" s="19">
        <v>5.8791939999999999E-3</v>
      </c>
      <c r="IL36" s="19">
        <v>5.8544310000000002E-3</v>
      </c>
      <c r="IM36" s="19">
        <v>5.8299479999999997E-3</v>
      </c>
      <c r="IN36" s="19">
        <v>5.8057480000000003E-3</v>
      </c>
      <c r="IO36" s="19">
        <v>5.7818390000000004E-3</v>
      </c>
      <c r="IP36" s="19">
        <v>5.7582199999999997E-3</v>
      </c>
      <c r="IQ36" s="19">
        <v>5.7348959999999997E-3</v>
      </c>
      <c r="IR36" s="19">
        <v>5.7118830000000001E-3</v>
      </c>
      <c r="IS36" s="19">
        <v>5.6891850000000002E-3</v>
      </c>
      <c r="IT36" s="19">
        <v>5.6668029999999998E-3</v>
      </c>
      <c r="IU36" s="19">
        <v>5.6447529999999997E-3</v>
      </c>
      <c r="IV36" s="19">
        <v>5.6230389999999998E-3</v>
      </c>
      <c r="IW36" s="19">
        <v>5.6016690000000001E-3</v>
      </c>
      <c r="IX36" s="19">
        <v>5.5806470000000002E-3</v>
      </c>
      <c r="IY36" s="19">
        <v>5.559975E-3</v>
      </c>
      <c r="IZ36" s="19">
        <v>5.5396559999999996E-3</v>
      </c>
      <c r="JA36" s="19">
        <v>5.5196940000000003E-3</v>
      </c>
      <c r="JB36" s="19">
        <v>5.5001039999999996E-3</v>
      </c>
      <c r="JC36" s="19">
        <v>5.4808920000000002E-3</v>
      </c>
      <c r="JD36" s="19">
        <v>5.462059E-3</v>
      </c>
      <c r="JE36" s="19">
        <v>5.443608E-3</v>
      </c>
      <c r="JF36" s="19">
        <v>5.4255320000000003E-3</v>
      </c>
      <c r="JG36" s="19">
        <v>5.4078249999999998E-3</v>
      </c>
      <c r="JH36" s="19">
        <v>5.3904640000000002E-3</v>
      </c>
      <c r="JI36" s="19">
        <v>5.3734359999999997E-3</v>
      </c>
      <c r="JJ36" s="19">
        <v>5.3567210000000001E-3</v>
      </c>
      <c r="JK36" s="19">
        <v>5.3403039999999997E-3</v>
      </c>
      <c r="JL36" s="19">
        <v>5.3241879999999997E-3</v>
      </c>
      <c r="JM36" s="19">
        <v>5.3083740000000003E-3</v>
      </c>
      <c r="JN36" s="19">
        <v>5.2928589999999996E-3</v>
      </c>
      <c r="JO36" s="19">
        <v>5.2776519999999999E-3</v>
      </c>
      <c r="JP36" s="19">
        <v>5.2627530000000002E-3</v>
      </c>
      <c r="JQ36" s="19">
        <v>5.2481639999999996E-3</v>
      </c>
      <c r="JR36" s="19">
        <v>5.2338760000000002E-3</v>
      </c>
      <c r="JS36" s="19">
        <v>5.2198870000000003E-3</v>
      </c>
      <c r="JT36" s="19">
        <v>5.2061900000000003E-3</v>
      </c>
      <c r="JU36" s="19">
        <v>5.1927780000000003E-3</v>
      </c>
      <c r="JV36" s="19">
        <v>5.1796580000000002E-3</v>
      </c>
      <c r="JW36" s="19">
        <v>5.1668340000000004E-3</v>
      </c>
      <c r="JX36" s="19">
        <v>5.1543049999999997E-3</v>
      </c>
      <c r="JY36" s="19">
        <v>5.1420700000000003E-3</v>
      </c>
      <c r="JZ36" s="19">
        <v>5.1301280000000003E-3</v>
      </c>
      <c r="KA36" s="19">
        <v>5.1184680000000001E-3</v>
      </c>
      <c r="KB36" s="19">
        <v>5.1070730000000002E-3</v>
      </c>
      <c r="KC36" s="19">
        <v>5.0959259999999998E-3</v>
      </c>
      <c r="KD36" s="19">
        <v>5.0850080000000002E-3</v>
      </c>
      <c r="KE36" s="15">
        <v>5.0743000000000003E-3</v>
      </c>
      <c r="KF36" s="19">
        <v>5.0637959999999997E-3</v>
      </c>
      <c r="KG36" s="19">
        <v>5.0534890000000004E-3</v>
      </c>
      <c r="KH36" s="19">
        <v>5.0433689999999998E-3</v>
      </c>
      <c r="KI36" s="19">
        <v>5.0334300000000002E-3</v>
      </c>
      <c r="KJ36" s="19">
        <v>5.0236639999999997E-3</v>
      </c>
      <c r="KK36" s="19">
        <v>5.014063E-3</v>
      </c>
      <c r="KL36" s="19">
        <v>5.004611E-3</v>
      </c>
      <c r="KM36" s="19">
        <v>4.9952959999999998E-3</v>
      </c>
      <c r="KN36" s="19">
        <v>4.9861050000000002E-3</v>
      </c>
      <c r="KO36" s="19">
        <v>4.9770220000000002E-3</v>
      </c>
      <c r="KP36" s="19">
        <v>4.9680439999999996E-3</v>
      </c>
      <c r="KQ36" s="19">
        <v>4.9591629999999999E-3</v>
      </c>
      <c r="KR36" s="19">
        <v>4.9503710000000003E-3</v>
      </c>
      <c r="KS36" s="19">
        <v>4.9416520000000004E-3</v>
      </c>
      <c r="KT36" s="19">
        <v>4.9329939999999996E-3</v>
      </c>
      <c r="KU36" s="19">
        <v>4.9243810000000002E-3</v>
      </c>
      <c r="KV36" s="19">
        <v>4.9157860000000001E-3</v>
      </c>
      <c r="KW36" s="19">
        <v>4.9071879999999998E-3</v>
      </c>
      <c r="KX36" s="19">
        <v>4.8985670000000004E-3</v>
      </c>
      <c r="KY36" s="19">
        <v>4.8899010000000003E-3</v>
      </c>
      <c r="KZ36" s="19">
        <v>4.8811810000000001E-3</v>
      </c>
      <c r="LA36" s="19">
        <v>4.8724019999999996E-3</v>
      </c>
      <c r="LB36" s="19">
        <v>4.8635529999999996E-3</v>
      </c>
      <c r="LC36" s="19">
        <v>4.8546259999999999E-3</v>
      </c>
      <c r="LD36" s="19">
        <v>4.8456150000000002E-3</v>
      </c>
      <c r="LE36" s="19">
        <v>4.8365099999999996E-3</v>
      </c>
      <c r="LF36" s="15">
        <v>4.8272999999999996E-3</v>
      </c>
      <c r="LG36" s="19">
        <v>4.8179750000000004E-3</v>
      </c>
      <c r="LH36" s="19">
        <v>4.8085269999999999E-3</v>
      </c>
      <c r="LI36" s="19">
        <v>4.7989479999999999E-3</v>
      </c>
      <c r="LJ36" s="19">
        <v>4.7892389999999998E-3</v>
      </c>
      <c r="LK36" s="19">
        <v>4.7793970000000003E-3</v>
      </c>
      <c r="LL36" s="19">
        <v>4.7694189999999996E-3</v>
      </c>
      <c r="LM36" s="19">
        <v>4.7593009999999996E-3</v>
      </c>
      <c r="LN36" s="19">
        <v>4.7490359999999999E-3</v>
      </c>
      <c r="LO36" s="19">
        <v>4.7386210000000002E-3</v>
      </c>
      <c r="LP36" s="19">
        <v>4.7280489999999998E-3</v>
      </c>
      <c r="LQ36" s="19">
        <v>4.7173190000000002E-3</v>
      </c>
      <c r="LR36" s="19">
        <v>4.7064339999999998E-3</v>
      </c>
      <c r="LS36" s="19">
        <v>4.6953949999999998E-3</v>
      </c>
      <c r="LT36" s="19">
        <v>4.6842150000000003E-3</v>
      </c>
      <c r="LU36" s="19">
        <v>4.6729019999999996E-3</v>
      </c>
      <c r="LV36" s="19">
        <v>4.6614650000000001E-3</v>
      </c>
      <c r="LW36" s="19">
        <v>4.6499100000000002E-3</v>
      </c>
      <c r="LX36" s="19">
        <v>4.6382400000000001E-3</v>
      </c>
      <c r="LY36" s="19">
        <v>4.6264590000000003E-3</v>
      </c>
      <c r="LZ36" s="19">
        <v>4.6145630000000003E-3</v>
      </c>
      <c r="MA36" s="19">
        <v>4.6025550000000004E-3</v>
      </c>
      <c r="MB36" s="19">
        <v>4.590434E-3</v>
      </c>
      <c r="MC36" s="19">
        <v>4.5781989999999998E-3</v>
      </c>
      <c r="MD36" s="19">
        <v>4.5658570000000004E-3</v>
      </c>
      <c r="ME36" s="19">
        <v>4.5534130000000001E-3</v>
      </c>
      <c r="MF36" s="19">
        <v>4.5408719999999996E-3</v>
      </c>
      <c r="MG36" s="19">
        <v>4.5282350000000002E-3</v>
      </c>
      <c r="MH36" s="19">
        <v>4.5155029999999997E-3</v>
      </c>
      <c r="MI36" s="19">
        <v>4.5026750000000003E-3</v>
      </c>
      <c r="MJ36" s="19">
        <v>4.4897449999999998E-3</v>
      </c>
      <c r="MK36" s="19">
        <v>4.4767089999999997E-3</v>
      </c>
      <c r="ML36" s="19">
        <v>4.4635630000000003E-3</v>
      </c>
      <c r="MM36" s="19">
        <v>4.4502969999999998E-3</v>
      </c>
      <c r="MN36" s="19">
        <v>4.4369129999999998E-3</v>
      </c>
      <c r="MO36" s="19">
        <v>4.4234089999999997E-3</v>
      </c>
      <c r="MP36" s="19">
        <v>4.4097859999999997E-3</v>
      </c>
      <c r="MQ36" s="19">
        <v>4.396044E-3</v>
      </c>
      <c r="MR36" s="19">
        <v>4.3821839999999999E-3</v>
      </c>
      <c r="MS36" s="19">
        <v>4.3682089999999996E-3</v>
      </c>
      <c r="MT36" s="19">
        <v>4.354124E-3</v>
      </c>
      <c r="MU36" s="19">
        <v>4.3399329999999998E-3</v>
      </c>
      <c r="MV36" s="19">
        <v>4.3256420000000002E-3</v>
      </c>
      <c r="MW36" s="19">
        <v>4.3112560000000003E-3</v>
      </c>
      <c r="MX36" s="19">
        <v>4.2967839999999997E-3</v>
      </c>
      <c r="MY36" s="19">
        <v>4.2822370000000004E-3</v>
      </c>
      <c r="MZ36" s="19">
        <v>4.2676240000000002E-3</v>
      </c>
      <c r="NA36" s="19">
        <v>4.2529530000000003E-3</v>
      </c>
      <c r="NB36" s="19">
        <v>4.2382330000000001E-3</v>
      </c>
      <c r="NC36" s="19">
        <v>4.22347E-3</v>
      </c>
      <c r="ND36" s="19">
        <v>4.2086720000000001E-3</v>
      </c>
      <c r="NE36" s="19">
        <v>4.1938460000000002E-3</v>
      </c>
      <c r="NF36" s="19">
        <v>4.1789959999999999E-3</v>
      </c>
      <c r="NG36" s="19">
        <v>4.1641279999999996E-3</v>
      </c>
      <c r="NH36" s="19">
        <v>4.1492489999999998E-3</v>
      </c>
      <c r="NI36" s="19">
        <v>4.1343660000000004E-3</v>
      </c>
      <c r="NJ36" s="19">
        <v>4.1194839999999996E-3</v>
      </c>
      <c r="NK36" s="19">
        <v>4.1046049999999999E-3</v>
      </c>
      <c r="NL36" s="19">
        <v>4.0897319999999996E-3</v>
      </c>
      <c r="NM36" s="19">
        <v>4.0748650000000004E-3</v>
      </c>
      <c r="NN36" s="19">
        <v>4.0600050000000002E-3</v>
      </c>
      <c r="NO36" s="19">
        <v>4.0451539999999996E-3</v>
      </c>
      <c r="NP36" s="19">
        <v>4.0303120000000003E-3</v>
      </c>
      <c r="NQ36" s="19">
        <v>4.0154800000000001E-3</v>
      </c>
      <c r="NR36" s="19">
        <v>4.0006640000000001E-3</v>
      </c>
      <c r="NS36" s="19">
        <v>3.9858719999999997E-3</v>
      </c>
      <c r="NT36" s="19">
        <v>3.9711149999999999E-3</v>
      </c>
      <c r="NU36" s="19">
        <v>3.9563970000000004E-3</v>
      </c>
      <c r="NV36" s="19">
        <v>3.9417250000000001E-3</v>
      </c>
      <c r="NW36" s="19">
        <v>3.9271080000000003E-3</v>
      </c>
      <c r="NX36" s="19">
        <v>3.9125519999999997E-3</v>
      </c>
      <c r="NY36" s="19">
        <v>3.8980629999999998E-3</v>
      </c>
      <c r="NZ36" s="19">
        <v>3.8836449999999998E-3</v>
      </c>
      <c r="OA36" s="15">
        <v>3.8693E-3</v>
      </c>
      <c r="OB36" s="19">
        <v>3.8550329999999999E-3</v>
      </c>
      <c r="OC36" s="19">
        <v>3.840848E-3</v>
      </c>
      <c r="OD36" s="19">
        <v>3.8267499999999999E-3</v>
      </c>
      <c r="OE36" s="19">
        <v>3.8127389999999999E-3</v>
      </c>
      <c r="OF36" s="19">
        <v>3.7988150000000001E-3</v>
      </c>
      <c r="OG36" s="19">
        <v>3.7849820000000001E-3</v>
      </c>
      <c r="OH36" s="19">
        <v>3.7712409999999998E-3</v>
      </c>
      <c r="OI36" s="19">
        <v>3.7575920000000001E-3</v>
      </c>
      <c r="OJ36" s="19">
        <v>3.7440360000000001E-3</v>
      </c>
      <c r="OK36" s="19">
        <v>3.730573E-3</v>
      </c>
      <c r="OL36" s="19">
        <v>3.7172059999999998E-3</v>
      </c>
      <c r="OM36" s="19">
        <v>3.7039389999999998E-3</v>
      </c>
      <c r="ON36" s="19">
        <v>3.6907770000000001E-3</v>
      </c>
      <c r="OO36" s="19">
        <v>3.6777229999999999E-3</v>
      </c>
      <c r="OP36" s="19">
        <v>3.6647820000000001E-3</v>
      </c>
      <c r="OQ36" s="19">
        <v>1.8559710000000001E-3</v>
      </c>
    </row>
    <row r="37" spans="1:407" x14ac:dyDescent="0.25">
      <c r="A37" t="str">
        <f t="shared" si="0"/>
        <v>FixedWing-COARSE-6-14-Any</v>
      </c>
      <c r="B37" t="s">
        <v>195</v>
      </c>
      <c r="C37" s="20" t="s">
        <v>40</v>
      </c>
      <c r="D37" s="18">
        <v>6</v>
      </c>
      <c r="E37" s="17">
        <v>14</v>
      </c>
      <c r="F37" s="82" t="s">
        <v>187</v>
      </c>
      <c r="G37" s="15">
        <v>0.38346550000000001</v>
      </c>
      <c r="H37" s="15">
        <v>0.3014366</v>
      </c>
      <c r="I37" s="15">
        <v>0.24557680000000001</v>
      </c>
      <c r="J37" s="15">
        <v>0.20689640000000001</v>
      </c>
      <c r="K37" s="15">
        <v>0.17868919999999999</v>
      </c>
      <c r="L37" s="15">
        <v>0.15784590000000001</v>
      </c>
      <c r="M37" s="15">
        <v>0.14213680000000001</v>
      </c>
      <c r="N37" s="15">
        <v>0.1300144</v>
      </c>
      <c r="O37" s="15">
        <v>0.1186203</v>
      </c>
      <c r="P37" s="15">
        <v>0.1074021</v>
      </c>
      <c r="Q37" s="19">
        <v>9.8183649999999997E-2</v>
      </c>
      <c r="R37" s="19">
        <v>9.164311E-2</v>
      </c>
      <c r="S37" s="19">
        <v>8.6339550000000001E-2</v>
      </c>
      <c r="T37" s="19">
        <v>8.2504179999999996E-2</v>
      </c>
      <c r="U37" s="19">
        <v>7.9812430000000004E-2</v>
      </c>
      <c r="V37" s="19">
        <v>7.7499960000000007E-2</v>
      </c>
      <c r="W37" s="19">
        <v>7.4434269999999997E-2</v>
      </c>
      <c r="X37" s="19">
        <v>7.060719E-2</v>
      </c>
      <c r="Y37" s="19">
        <v>6.6684980000000005E-2</v>
      </c>
      <c r="Z37" s="19">
        <v>6.3002420000000003E-2</v>
      </c>
      <c r="AA37" s="19">
        <v>6.0002760000000002E-2</v>
      </c>
      <c r="AB37" s="19">
        <v>5.7617349999999998E-2</v>
      </c>
      <c r="AC37" s="19">
        <v>5.5380140000000001E-2</v>
      </c>
      <c r="AD37" s="19">
        <v>5.3189180000000003E-2</v>
      </c>
      <c r="AE37" s="19">
        <v>5.1128369999999999E-2</v>
      </c>
      <c r="AF37" s="19">
        <v>4.908568E-2</v>
      </c>
      <c r="AG37" s="19">
        <v>4.7189349999999998E-2</v>
      </c>
      <c r="AH37" s="15">
        <v>4.5535600000000002E-2</v>
      </c>
      <c r="AI37" s="19">
        <v>4.4153539999999998E-2</v>
      </c>
      <c r="AJ37" s="15">
        <v>4.2875200000000002E-2</v>
      </c>
      <c r="AK37" s="15">
        <v>4.1623800000000002E-2</v>
      </c>
      <c r="AL37" s="19">
        <v>4.0380480000000003E-2</v>
      </c>
      <c r="AM37" s="19">
        <v>3.9129110000000002E-2</v>
      </c>
      <c r="AN37" s="19">
        <v>3.7895280000000003E-2</v>
      </c>
      <c r="AO37" s="19">
        <v>3.6726630000000003E-2</v>
      </c>
      <c r="AP37" s="19">
        <v>3.565455E-2</v>
      </c>
      <c r="AQ37" s="19">
        <v>3.4691640000000003E-2</v>
      </c>
      <c r="AR37" s="19">
        <v>3.3819630000000003E-2</v>
      </c>
      <c r="AS37" s="19">
        <v>3.2998569999999998E-2</v>
      </c>
      <c r="AT37" s="19">
        <v>3.2189450000000001E-2</v>
      </c>
      <c r="AU37" s="19">
        <v>3.1382889999999997E-2</v>
      </c>
      <c r="AV37" s="19">
        <v>3.0599479999999998E-2</v>
      </c>
      <c r="AW37" s="19">
        <v>2.982249E-2</v>
      </c>
      <c r="AX37" s="19">
        <v>2.9095090000000001E-2</v>
      </c>
      <c r="AY37" s="15">
        <v>2.8409199999999999E-2</v>
      </c>
      <c r="AZ37" s="19">
        <v>2.7754319999999999E-2</v>
      </c>
      <c r="BA37" s="15">
        <v>2.71256E-2</v>
      </c>
      <c r="BB37" s="19">
        <v>2.6521980000000001E-2</v>
      </c>
      <c r="BC37" s="19">
        <v>2.5942690000000001E-2</v>
      </c>
      <c r="BD37" s="19">
        <v>2.5387819999999998E-2</v>
      </c>
      <c r="BE37" s="19">
        <v>2.4859490000000001E-2</v>
      </c>
      <c r="BF37" s="15">
        <v>2.4360199999999999E-2</v>
      </c>
      <c r="BG37" s="19">
        <v>2.3889259999999999E-2</v>
      </c>
      <c r="BH37" s="19">
        <v>2.344181E-2</v>
      </c>
      <c r="BI37" s="19">
        <v>2.301106E-2</v>
      </c>
      <c r="BJ37" s="19">
        <v>2.259121E-2</v>
      </c>
      <c r="BK37" s="19">
        <v>2.218024E-2</v>
      </c>
      <c r="BL37" s="19">
        <v>2.1779659999999999E-2</v>
      </c>
      <c r="BM37" s="19">
        <v>2.1391670000000002E-2</v>
      </c>
      <c r="BN37" s="15">
        <v>2.10166E-2</v>
      </c>
      <c r="BO37" s="19">
        <v>2.065378E-2</v>
      </c>
      <c r="BP37" s="15">
        <v>2.0304200000000001E-2</v>
      </c>
      <c r="BQ37" s="19">
        <v>1.997032E-2</v>
      </c>
      <c r="BR37" s="19">
        <v>1.9653730000000001E-2</v>
      </c>
      <c r="BS37" s="19">
        <v>1.9353410000000001E-2</v>
      </c>
      <c r="BT37" s="19">
        <v>1.9066329999999999E-2</v>
      </c>
      <c r="BU37" s="19">
        <v>1.8789670000000001E-2</v>
      </c>
      <c r="BV37" s="19">
        <v>1.8522540000000001E-2</v>
      </c>
      <c r="BW37" s="19">
        <v>1.8265340000000001E-2</v>
      </c>
      <c r="BX37" s="15">
        <v>1.80179E-2</v>
      </c>
      <c r="BY37" s="19">
        <v>1.7779779999999999E-2</v>
      </c>
      <c r="BZ37" s="19">
        <v>1.755137E-2</v>
      </c>
      <c r="CA37" s="19">
        <v>1.733322E-2</v>
      </c>
      <c r="CB37" s="15">
        <v>1.7124400000000001E-2</v>
      </c>
      <c r="CC37" s="19">
        <v>1.6922530000000002E-2</v>
      </c>
      <c r="CD37" s="19">
        <v>1.6725480000000001E-2</v>
      </c>
      <c r="CE37" s="19">
        <v>1.653255E-2</v>
      </c>
      <c r="CF37" s="19">
        <v>1.6344750000000002E-2</v>
      </c>
      <c r="CG37" s="19">
        <v>1.6163750000000001E-2</v>
      </c>
      <c r="CH37" s="19">
        <v>1.5989960000000001E-2</v>
      </c>
      <c r="CI37" s="19">
        <v>1.582275E-2</v>
      </c>
      <c r="CJ37" s="19">
        <v>1.5661930000000001E-2</v>
      </c>
      <c r="CK37" s="19">
        <v>1.5507430000000001E-2</v>
      </c>
      <c r="CL37" s="19">
        <v>1.5357930000000001E-2</v>
      </c>
      <c r="CM37" s="19">
        <v>1.5211179999999999E-2</v>
      </c>
      <c r="CN37" s="19">
        <v>1.5066090000000001E-2</v>
      </c>
      <c r="CO37" s="19">
        <v>1.4923469999999999E-2</v>
      </c>
      <c r="CP37" s="19">
        <v>1.4785070000000001E-2</v>
      </c>
      <c r="CQ37" s="19">
        <v>1.4652409999999999E-2</v>
      </c>
      <c r="CR37" s="15">
        <v>1.45259E-2</v>
      </c>
      <c r="CS37" s="19">
        <v>1.4405039999999999E-2</v>
      </c>
      <c r="CT37" s="19">
        <v>1.428898E-2</v>
      </c>
      <c r="CU37" s="19">
        <v>1.4176930000000001E-2</v>
      </c>
      <c r="CV37" s="19">
        <v>1.406818E-2</v>
      </c>
      <c r="CW37" s="19">
        <v>1.3961950000000001E-2</v>
      </c>
      <c r="CX37" s="15">
        <v>1.3857400000000001E-2</v>
      </c>
      <c r="CY37" s="19">
        <v>1.375378E-2</v>
      </c>
      <c r="CZ37" s="19">
        <v>1.365073E-2</v>
      </c>
      <c r="DA37" s="19">
        <v>1.3548309999999999E-2</v>
      </c>
      <c r="DB37" s="19">
        <v>1.344681E-2</v>
      </c>
      <c r="DC37" s="19">
        <v>1.3346530000000001E-2</v>
      </c>
      <c r="DD37" s="19">
        <v>1.324759E-2</v>
      </c>
      <c r="DE37" s="15">
        <v>1.315E-2</v>
      </c>
      <c r="DF37" s="19">
        <v>1.305362E-2</v>
      </c>
      <c r="DG37" s="19">
        <v>1.295814E-2</v>
      </c>
      <c r="DH37" s="19">
        <v>1.286315E-2</v>
      </c>
      <c r="DI37" s="19">
        <v>1.276821E-2</v>
      </c>
      <c r="DJ37" s="19">
        <v>1.267301E-2</v>
      </c>
      <c r="DK37" s="19">
        <v>1.2577430000000001E-2</v>
      </c>
      <c r="DL37" s="15">
        <v>1.2481600000000001E-2</v>
      </c>
      <c r="DM37" s="19">
        <v>1.238586E-2</v>
      </c>
      <c r="DN37" s="19">
        <v>1.229063E-2</v>
      </c>
      <c r="DO37" s="19">
        <v>1.219636E-2</v>
      </c>
      <c r="DP37" s="19">
        <v>1.2103340000000001E-2</v>
      </c>
      <c r="DQ37" s="15">
        <v>1.20117E-2</v>
      </c>
      <c r="DR37" s="19">
        <v>1.192139E-2</v>
      </c>
      <c r="DS37" s="19">
        <v>1.1832270000000001E-2</v>
      </c>
      <c r="DT37" s="19">
        <v>1.174412E-2</v>
      </c>
      <c r="DU37" s="15">
        <v>1.1656700000000001E-2</v>
      </c>
      <c r="DV37" s="19">
        <v>1.156974E-2</v>
      </c>
      <c r="DW37" s="15">
        <v>1.1483E-2</v>
      </c>
      <c r="DX37" s="19">
        <v>1.139635E-2</v>
      </c>
      <c r="DY37" s="19">
        <v>1.130986E-2</v>
      </c>
      <c r="DZ37" s="19">
        <v>1.1223810000000001E-2</v>
      </c>
      <c r="EA37" s="19">
        <v>1.1138510000000001E-2</v>
      </c>
      <c r="EB37" s="15">
        <v>1.10543E-2</v>
      </c>
      <c r="EC37" s="19">
        <v>1.0971379999999999E-2</v>
      </c>
      <c r="ED37" s="19">
        <v>1.088979E-2</v>
      </c>
      <c r="EE37" s="19">
        <v>1.080944E-2</v>
      </c>
      <c r="EF37" s="19">
        <v>1.0730140000000001E-2</v>
      </c>
      <c r="EG37" s="19">
        <v>1.065166E-2</v>
      </c>
      <c r="EH37" s="19">
        <v>1.0573849999999999E-2</v>
      </c>
      <c r="EI37" s="19">
        <v>1.049668E-2</v>
      </c>
      <c r="EJ37" s="19">
        <v>1.0420260000000001E-2</v>
      </c>
      <c r="EK37" s="15">
        <v>1.0344799999999999E-2</v>
      </c>
      <c r="EL37" s="15">
        <v>1.02705E-2</v>
      </c>
      <c r="EM37" s="19">
        <v>1.019754E-2</v>
      </c>
      <c r="EN37" s="19">
        <v>1.0126039999999999E-2</v>
      </c>
      <c r="EO37" s="19">
        <v>1.0056010000000001E-2</v>
      </c>
      <c r="EP37" s="19">
        <v>9.9874720000000007E-3</v>
      </c>
      <c r="EQ37" s="19">
        <v>9.9203889999999999E-3</v>
      </c>
      <c r="ER37" s="19">
        <v>9.8547099999999992E-3</v>
      </c>
      <c r="ES37" s="19">
        <v>9.7903729999999998E-3</v>
      </c>
      <c r="ET37" s="19">
        <v>9.7273080000000005E-3</v>
      </c>
      <c r="EU37" s="19">
        <v>9.6654459999999994E-3</v>
      </c>
      <c r="EV37" s="19">
        <v>9.6047240000000002E-3</v>
      </c>
      <c r="EW37" s="19">
        <v>9.5450840000000006E-3</v>
      </c>
      <c r="EX37" s="19">
        <v>9.4864930000000004E-3</v>
      </c>
      <c r="EY37" s="19">
        <v>9.4289700000000001E-3</v>
      </c>
      <c r="EZ37" s="19">
        <v>9.3726020000000007E-3</v>
      </c>
      <c r="FA37" s="19">
        <v>9.3175549999999999E-3</v>
      </c>
      <c r="FB37" s="19">
        <v>9.2640009999999991E-3</v>
      </c>
      <c r="FC37" s="19">
        <v>9.2120889999999997E-3</v>
      </c>
      <c r="FD37" s="19">
        <v>9.1618680000000001E-3</v>
      </c>
      <c r="FE37" s="19">
        <v>9.1132869999999994E-3</v>
      </c>
      <c r="FF37" s="19">
        <v>9.0662079999999992E-3</v>
      </c>
      <c r="FG37" s="19">
        <v>9.0204480000000004E-3</v>
      </c>
      <c r="FH37" s="19">
        <v>8.9758219999999996E-3</v>
      </c>
      <c r="FI37" s="19">
        <v>8.9321950000000004E-3</v>
      </c>
      <c r="FJ37" s="19">
        <v>8.8894860000000003E-3</v>
      </c>
      <c r="FK37" s="19">
        <v>8.8476839999999998E-3</v>
      </c>
      <c r="FL37" s="19">
        <v>8.8067900000000001E-3</v>
      </c>
      <c r="FM37" s="19">
        <v>8.7668079999999992E-3</v>
      </c>
      <c r="FN37" s="19">
        <v>8.7276899999999998E-3</v>
      </c>
      <c r="FO37" s="19">
        <v>8.6893379999999996E-3</v>
      </c>
      <c r="FP37" s="19">
        <v>8.6516040000000002E-3</v>
      </c>
      <c r="FQ37" s="19">
        <v>8.61431E-3</v>
      </c>
      <c r="FR37" s="19">
        <v>8.5772820000000003E-3</v>
      </c>
      <c r="FS37" s="19">
        <v>8.5403779999999995E-3</v>
      </c>
      <c r="FT37" s="19">
        <v>8.5035030000000008E-3</v>
      </c>
      <c r="FU37" s="19">
        <v>8.4666280000000003E-3</v>
      </c>
      <c r="FV37" s="19">
        <v>8.4297560000000001E-3</v>
      </c>
      <c r="FW37" s="19">
        <v>8.3929130000000001E-3</v>
      </c>
      <c r="FX37" s="19">
        <v>8.3561039999999996E-3</v>
      </c>
      <c r="FY37" s="19">
        <v>8.3193069999999997E-3</v>
      </c>
      <c r="FZ37" s="19">
        <v>8.2824730000000003E-3</v>
      </c>
      <c r="GA37" s="19">
        <v>8.2455329999999993E-3</v>
      </c>
      <c r="GB37" s="19">
        <v>8.2084189999999998E-3</v>
      </c>
      <c r="GC37" s="19">
        <v>8.1710859999999993E-3</v>
      </c>
      <c r="GD37" s="19">
        <v>8.1335230000000001E-3</v>
      </c>
      <c r="GE37" s="19">
        <v>8.0957730000000006E-3</v>
      </c>
      <c r="GF37" s="19">
        <v>8.0578860000000002E-3</v>
      </c>
      <c r="GG37" s="19">
        <v>8.0199160000000002E-3</v>
      </c>
      <c r="GH37" s="19">
        <v>7.9818920000000008E-3</v>
      </c>
      <c r="GI37" s="19">
        <v>7.9438129999999992E-3</v>
      </c>
      <c r="GJ37" s="19">
        <v>7.9056669999999999E-3</v>
      </c>
      <c r="GK37" s="19">
        <v>7.8674360000000002E-3</v>
      </c>
      <c r="GL37" s="19">
        <v>7.8291209999999996E-3</v>
      </c>
      <c r="GM37" s="19">
        <v>7.7907460000000003E-3</v>
      </c>
      <c r="GN37" s="19">
        <v>7.752353E-3</v>
      </c>
      <c r="GO37" s="19">
        <v>7.7140170000000001E-3</v>
      </c>
      <c r="GP37" s="19">
        <v>7.6757930000000002E-3</v>
      </c>
      <c r="GQ37" s="19">
        <v>7.6377260000000001E-3</v>
      </c>
      <c r="GR37" s="19">
        <v>7.5998359999999996E-3</v>
      </c>
      <c r="GS37" s="19">
        <v>7.5621229999999996E-3</v>
      </c>
      <c r="GT37" s="19">
        <v>7.5245920000000001E-3</v>
      </c>
      <c r="GU37" s="19">
        <v>7.4872560000000003E-3</v>
      </c>
      <c r="GV37" s="19">
        <v>7.4501510000000003E-3</v>
      </c>
      <c r="GW37" s="19">
        <v>7.4133460000000003E-3</v>
      </c>
      <c r="GX37" s="19">
        <v>7.3769279999999996E-3</v>
      </c>
      <c r="GY37" s="19">
        <v>7.3409950000000003E-3</v>
      </c>
      <c r="GZ37" s="19">
        <v>7.3056199999999996E-3</v>
      </c>
      <c r="HA37" s="19">
        <v>7.2708479999999999E-3</v>
      </c>
      <c r="HB37" s="19">
        <v>7.2366779999999999E-3</v>
      </c>
      <c r="HC37" s="19">
        <v>7.2030729999999999E-3</v>
      </c>
      <c r="HD37" s="19">
        <v>7.1699850000000002E-3</v>
      </c>
      <c r="HE37" s="19">
        <v>7.1373640000000002E-3</v>
      </c>
      <c r="HF37" s="19">
        <v>7.1051839999999996E-3</v>
      </c>
      <c r="HG37" s="19">
        <v>7.0734539999999999E-3</v>
      </c>
      <c r="HH37" s="19">
        <v>7.0422080000000003E-3</v>
      </c>
      <c r="HI37" s="19">
        <v>7.0115029999999997E-3</v>
      </c>
      <c r="HJ37" s="19">
        <v>6.9813829999999999E-3</v>
      </c>
      <c r="HK37" s="19">
        <v>6.9518760000000001E-3</v>
      </c>
      <c r="HL37" s="19">
        <v>6.9229679999999998E-3</v>
      </c>
      <c r="HM37" s="19">
        <v>6.8946119999999996E-3</v>
      </c>
      <c r="HN37" s="19">
        <v>6.8667470000000003E-3</v>
      </c>
      <c r="HO37" s="19">
        <v>6.8392940000000001E-3</v>
      </c>
      <c r="HP37" s="19">
        <v>6.8121950000000001E-3</v>
      </c>
      <c r="HQ37" s="19">
        <v>6.7854029999999997E-3</v>
      </c>
      <c r="HR37" s="19">
        <v>6.7588910000000004E-3</v>
      </c>
      <c r="HS37" s="19">
        <v>6.7326490000000003E-3</v>
      </c>
      <c r="HT37" s="19">
        <v>6.7066579999999999E-3</v>
      </c>
      <c r="HU37" s="19">
        <v>6.6808939999999997E-3</v>
      </c>
      <c r="HV37" s="19">
        <v>6.6553080000000004E-3</v>
      </c>
      <c r="HW37" s="19">
        <v>6.6298370000000004E-3</v>
      </c>
      <c r="HX37" s="19">
        <v>6.6044179999999999E-3</v>
      </c>
      <c r="HY37" s="19">
        <v>6.5789799999999999E-3</v>
      </c>
      <c r="HZ37" s="19">
        <v>6.5534690000000001E-3</v>
      </c>
      <c r="IA37" s="19">
        <v>6.5278439999999997E-3</v>
      </c>
      <c r="IB37" s="19">
        <v>6.5020820000000002E-3</v>
      </c>
      <c r="IC37" s="19">
        <v>6.4761879999999999E-3</v>
      </c>
      <c r="ID37" s="19">
        <v>6.4501630000000001E-3</v>
      </c>
      <c r="IE37" s="19">
        <v>6.4240160000000003E-3</v>
      </c>
      <c r="IF37" s="19">
        <v>6.3977529999999999E-3</v>
      </c>
      <c r="IG37" s="19">
        <v>6.3713759999999998E-3</v>
      </c>
      <c r="IH37" s="19">
        <v>6.3448929999999999E-3</v>
      </c>
      <c r="II37" s="19">
        <v>6.3183099999999997E-3</v>
      </c>
      <c r="IJ37" s="19">
        <v>6.2916350000000003E-3</v>
      </c>
      <c r="IK37" s="19">
        <v>6.2648799999999996E-3</v>
      </c>
      <c r="IL37" s="19">
        <v>6.2380559999999996E-3</v>
      </c>
      <c r="IM37" s="19">
        <v>6.2111709999999997E-3</v>
      </c>
      <c r="IN37" s="19">
        <v>6.1842190000000003E-3</v>
      </c>
      <c r="IO37" s="19">
        <v>6.1571839999999996E-3</v>
      </c>
      <c r="IP37" s="19">
        <v>6.1300440000000003E-3</v>
      </c>
      <c r="IQ37" s="19">
        <v>6.1027709999999999E-3</v>
      </c>
      <c r="IR37" s="19">
        <v>6.0753489999999999E-3</v>
      </c>
      <c r="IS37" s="19">
        <v>6.0477589999999998E-3</v>
      </c>
      <c r="IT37" s="19">
        <v>6.020002E-3</v>
      </c>
      <c r="IU37" s="19">
        <v>5.9920930000000004E-3</v>
      </c>
      <c r="IV37" s="19">
        <v>5.9640530000000004E-3</v>
      </c>
      <c r="IW37" s="19">
        <v>5.9359160000000003E-3</v>
      </c>
      <c r="IX37" s="19">
        <v>5.9077060000000004E-3</v>
      </c>
      <c r="IY37" s="19">
        <v>5.8794440000000002E-3</v>
      </c>
      <c r="IZ37" s="19">
        <v>5.8511509999999997E-3</v>
      </c>
      <c r="JA37" s="19">
        <v>5.8228430000000003E-3</v>
      </c>
      <c r="JB37" s="19">
        <v>5.7945449999999999E-3</v>
      </c>
      <c r="JC37" s="19">
        <v>5.7662770000000002E-3</v>
      </c>
      <c r="JD37" s="19">
        <v>5.7380699999999996E-3</v>
      </c>
      <c r="JE37" s="19">
        <v>5.7099580000000002E-3</v>
      </c>
      <c r="JF37" s="19">
        <v>5.6819749999999997E-3</v>
      </c>
      <c r="JG37" s="19">
        <v>5.6541580000000003E-3</v>
      </c>
      <c r="JH37" s="19">
        <v>5.6265289999999999E-3</v>
      </c>
      <c r="JI37" s="19">
        <v>5.5991030000000002E-3</v>
      </c>
      <c r="JJ37" s="19">
        <v>5.5718779999999997E-3</v>
      </c>
      <c r="JK37" s="19">
        <v>5.5448429999999998E-3</v>
      </c>
      <c r="JL37" s="19">
        <v>5.5179799999999996E-3</v>
      </c>
      <c r="JM37" s="19">
        <v>5.4912629999999997E-3</v>
      </c>
      <c r="JN37" s="19">
        <v>5.4646640000000002E-3</v>
      </c>
      <c r="JO37" s="19">
        <v>5.4381560000000004E-3</v>
      </c>
      <c r="JP37" s="19">
        <v>5.4117159999999996E-3</v>
      </c>
      <c r="JQ37" s="19">
        <v>5.3853249999999998E-3</v>
      </c>
      <c r="JR37" s="19">
        <v>5.3589650000000003E-3</v>
      </c>
      <c r="JS37" s="19">
        <v>5.3326229999999999E-3</v>
      </c>
      <c r="JT37" s="19">
        <v>5.3062869999999998E-3</v>
      </c>
      <c r="JU37" s="19">
        <v>5.2799539999999999E-3</v>
      </c>
      <c r="JV37" s="19">
        <v>5.2536240000000001E-3</v>
      </c>
      <c r="JW37" s="19">
        <v>5.227298E-3</v>
      </c>
      <c r="JX37" s="19">
        <v>5.2009819999999998E-3</v>
      </c>
      <c r="JY37" s="19">
        <v>5.174685E-3</v>
      </c>
      <c r="JZ37" s="19">
        <v>5.1484180000000001E-3</v>
      </c>
      <c r="KA37" s="19">
        <v>5.1221929999999997E-3</v>
      </c>
      <c r="KB37" s="19">
        <v>5.0960160000000001E-3</v>
      </c>
      <c r="KC37" s="19">
        <v>5.0698970000000003E-3</v>
      </c>
      <c r="KD37" s="19">
        <v>5.0438369999999998E-3</v>
      </c>
      <c r="KE37" s="19">
        <v>5.0178430000000001E-3</v>
      </c>
      <c r="KF37" s="19">
        <v>4.9919229999999997E-3</v>
      </c>
      <c r="KG37" s="19">
        <v>4.966079E-3</v>
      </c>
      <c r="KH37" s="19">
        <v>4.940318E-3</v>
      </c>
      <c r="KI37" s="19">
        <v>4.9146449999999996E-3</v>
      </c>
      <c r="KJ37" s="19">
        <v>4.8890640000000003E-3</v>
      </c>
      <c r="KK37" s="19">
        <v>4.8635869999999999E-3</v>
      </c>
      <c r="KL37" s="19">
        <v>4.8382190000000004E-3</v>
      </c>
      <c r="KM37" s="19">
        <v>4.8129720000000004E-3</v>
      </c>
      <c r="KN37" s="19">
        <v>4.7878529999999999E-3</v>
      </c>
      <c r="KO37" s="19">
        <v>4.7628790000000002E-3</v>
      </c>
      <c r="KP37" s="19">
        <v>4.7380629999999998E-3</v>
      </c>
      <c r="KQ37" s="19">
        <v>4.7134220000000001E-3</v>
      </c>
      <c r="KR37" s="19">
        <v>4.6889719999999996E-3</v>
      </c>
      <c r="KS37" s="19">
        <v>4.6647279999999999E-3</v>
      </c>
      <c r="KT37" s="19">
        <v>4.6407080000000003E-3</v>
      </c>
      <c r="KU37" s="19">
        <v>4.6169280000000002E-3</v>
      </c>
      <c r="KV37" s="19">
        <v>4.5934030000000002E-3</v>
      </c>
      <c r="KW37" s="19">
        <v>4.5701450000000003E-3</v>
      </c>
      <c r="KX37" s="19">
        <v>4.5471660000000001E-3</v>
      </c>
      <c r="KY37" s="19">
        <v>4.5244769999999998E-3</v>
      </c>
      <c r="KZ37" s="19">
        <v>4.5020859999999998E-3</v>
      </c>
      <c r="LA37" s="15">
        <v>4.4799999999999996E-3</v>
      </c>
      <c r="LB37" s="19">
        <v>4.4582220000000004E-3</v>
      </c>
      <c r="LC37" s="19">
        <v>4.4367529999999999E-3</v>
      </c>
      <c r="LD37" s="19">
        <v>4.415591E-3</v>
      </c>
      <c r="LE37" s="19">
        <v>4.3947350000000003E-3</v>
      </c>
      <c r="LF37" s="19">
        <v>4.3741759999999996E-3</v>
      </c>
      <c r="LG37" s="19">
        <v>4.3539060000000003E-3</v>
      </c>
      <c r="LH37" s="19">
        <v>4.333913E-3</v>
      </c>
      <c r="LI37" s="19">
        <v>4.3141860000000002E-3</v>
      </c>
      <c r="LJ37" s="19">
        <v>4.2947150000000002E-3</v>
      </c>
      <c r="LK37" s="19">
        <v>4.2754869999999997E-3</v>
      </c>
      <c r="LL37" s="19">
        <v>4.2564930000000001E-3</v>
      </c>
      <c r="LM37" s="19">
        <v>4.237724E-3</v>
      </c>
      <c r="LN37" s="19">
        <v>4.2191700000000004E-3</v>
      </c>
      <c r="LO37" s="19">
        <v>4.2008260000000004E-3</v>
      </c>
      <c r="LP37" s="19">
        <v>4.1826850000000002E-3</v>
      </c>
      <c r="LQ37" s="19">
        <v>4.164737E-3</v>
      </c>
      <c r="LR37" s="19">
        <v>4.1469710000000002E-3</v>
      </c>
      <c r="LS37" s="19">
        <v>4.1293800000000002E-3</v>
      </c>
      <c r="LT37" s="19">
        <v>4.111951E-3</v>
      </c>
      <c r="LU37" s="19">
        <v>4.0946699999999999E-3</v>
      </c>
      <c r="LV37" s="19">
        <v>4.0775230000000004E-3</v>
      </c>
      <c r="LW37" s="19">
        <v>4.0604969999999997E-3</v>
      </c>
      <c r="LX37" s="19">
        <v>4.0435790000000003E-3</v>
      </c>
      <c r="LY37" s="19">
        <v>4.0267590000000004E-3</v>
      </c>
      <c r="LZ37" s="19">
        <v>4.0100270000000002E-3</v>
      </c>
      <c r="MA37" s="19">
        <v>3.9933779999999997E-3</v>
      </c>
      <c r="MB37" s="19">
        <v>3.9768019999999998E-3</v>
      </c>
      <c r="MC37" s="19">
        <v>3.9602989999999996E-3</v>
      </c>
      <c r="MD37" s="19">
        <v>3.9438650000000004E-3</v>
      </c>
      <c r="ME37" s="19">
        <v>3.9274970000000003E-3</v>
      </c>
      <c r="MF37" s="19">
        <v>3.911192E-3</v>
      </c>
      <c r="MG37" s="19">
        <v>3.8949470000000002E-3</v>
      </c>
      <c r="MH37" s="19">
        <v>3.8787579999999999E-3</v>
      </c>
      <c r="MI37" s="19">
        <v>3.8626239999999998E-3</v>
      </c>
      <c r="MJ37" s="19">
        <v>3.846538E-3</v>
      </c>
      <c r="MK37" s="15">
        <v>3.8305000000000001E-3</v>
      </c>
      <c r="ML37" s="19">
        <v>3.8145090000000002E-3</v>
      </c>
      <c r="MM37" s="19">
        <v>3.7985660000000002E-3</v>
      </c>
      <c r="MN37" s="19">
        <v>3.7826750000000001E-3</v>
      </c>
      <c r="MO37" s="19">
        <v>3.7668409999999999E-3</v>
      </c>
      <c r="MP37" s="19">
        <v>3.7510709999999999E-3</v>
      </c>
      <c r="MQ37" s="19">
        <v>3.7353690000000001E-3</v>
      </c>
      <c r="MR37" s="19">
        <v>3.7197409999999999E-3</v>
      </c>
      <c r="MS37" s="19">
        <v>3.7041919999999998E-3</v>
      </c>
      <c r="MT37" s="19">
        <v>3.6887249999999999E-3</v>
      </c>
      <c r="MU37" s="19">
        <v>3.673342E-3</v>
      </c>
      <c r="MV37" s="19">
        <v>3.6580430000000001E-3</v>
      </c>
      <c r="MW37" s="19">
        <v>3.6428300000000001E-3</v>
      </c>
      <c r="MX37" s="19">
        <v>3.6277039999999998E-3</v>
      </c>
      <c r="MY37" s="19">
        <v>3.612667E-3</v>
      </c>
      <c r="MZ37" s="19">
        <v>3.59772E-3</v>
      </c>
      <c r="NA37" s="19">
        <v>3.5828629999999999E-3</v>
      </c>
      <c r="NB37" s="19">
        <v>3.5680960000000002E-3</v>
      </c>
      <c r="NC37" s="19">
        <v>3.5534199999999998E-3</v>
      </c>
      <c r="ND37" s="19">
        <v>3.538832E-3</v>
      </c>
      <c r="NE37" s="19">
        <v>3.52433E-3</v>
      </c>
      <c r="NF37" s="19">
        <v>3.5099089999999999E-3</v>
      </c>
      <c r="NG37" s="19">
        <v>3.4955670000000002E-3</v>
      </c>
      <c r="NH37" s="19">
        <v>3.4813029999999998E-3</v>
      </c>
      <c r="NI37" s="19">
        <v>3.4671120000000001E-3</v>
      </c>
      <c r="NJ37" s="19">
        <v>3.4529920000000002E-3</v>
      </c>
      <c r="NK37" s="19">
        <v>3.438937E-3</v>
      </c>
      <c r="NL37" s="19">
        <v>3.4249459999999999E-3</v>
      </c>
      <c r="NM37" s="19">
        <v>3.4110120000000002E-3</v>
      </c>
      <c r="NN37" s="19">
        <v>3.3971330000000001E-3</v>
      </c>
      <c r="NO37" s="19">
        <v>3.383301E-3</v>
      </c>
      <c r="NP37" s="19">
        <v>3.3695119999999999E-3</v>
      </c>
      <c r="NQ37" s="19">
        <v>3.355762E-3</v>
      </c>
      <c r="NR37" s="19">
        <v>3.3420479999999998E-3</v>
      </c>
      <c r="NS37" s="19">
        <v>3.3283639999999999E-3</v>
      </c>
      <c r="NT37" s="19">
        <v>3.3147060000000002E-3</v>
      </c>
      <c r="NU37" s="19">
        <v>3.3010660000000001E-3</v>
      </c>
      <c r="NV37" s="19">
        <v>3.2874359999999999E-3</v>
      </c>
      <c r="NW37" s="19">
        <v>3.2738099999999998E-3</v>
      </c>
      <c r="NX37" s="19">
        <v>3.260176E-3</v>
      </c>
      <c r="NY37" s="19">
        <v>3.2465269999999999E-3</v>
      </c>
      <c r="NZ37" s="19">
        <v>3.2328539999999998E-3</v>
      </c>
      <c r="OA37" s="19">
        <v>3.219151E-3</v>
      </c>
      <c r="OB37" s="19">
        <v>3.2054140000000002E-3</v>
      </c>
      <c r="OC37" s="19">
        <v>3.1916409999999998E-3</v>
      </c>
      <c r="OD37" s="19">
        <v>3.1778280000000002E-3</v>
      </c>
      <c r="OE37" s="19">
        <v>3.1639749999999999E-3</v>
      </c>
      <c r="OF37" s="19">
        <v>3.1500809999999999E-3</v>
      </c>
      <c r="OG37" s="19">
        <v>3.1361470000000002E-3</v>
      </c>
      <c r="OH37" s="19">
        <v>3.1221729999999998E-3</v>
      </c>
      <c r="OI37" s="19">
        <v>3.1081619999999998E-3</v>
      </c>
      <c r="OJ37" s="19">
        <v>3.0941139999999998E-3</v>
      </c>
      <c r="OK37" s="19">
        <v>3.080036E-3</v>
      </c>
      <c r="OL37" s="19">
        <v>3.0659340000000002E-3</v>
      </c>
      <c r="OM37" s="19">
        <v>3.051813E-3</v>
      </c>
      <c r="ON37" s="19">
        <v>3.0376790000000002E-3</v>
      </c>
      <c r="OO37" s="19">
        <v>3.0235370000000002E-3</v>
      </c>
      <c r="OP37" s="19">
        <v>3.0093950000000002E-3</v>
      </c>
      <c r="OQ37" s="19">
        <v>1.9011989999999999E-3</v>
      </c>
    </row>
    <row r="38" spans="1:407" x14ac:dyDescent="0.25">
      <c r="A38" t="str">
        <f t="shared" si="0"/>
        <v>FixedWing-COARSE-6-7-Any</v>
      </c>
      <c r="B38" t="s">
        <v>195</v>
      </c>
      <c r="C38" s="20" t="s">
        <v>40</v>
      </c>
      <c r="D38" s="18">
        <v>6</v>
      </c>
      <c r="E38" s="17">
        <v>7</v>
      </c>
      <c r="F38" s="82" t="s">
        <v>187</v>
      </c>
      <c r="G38" s="15">
        <v>0.1656511</v>
      </c>
      <c r="H38" s="15">
        <v>0.130328</v>
      </c>
      <c r="I38" s="15">
        <v>0.1104521</v>
      </c>
      <c r="J38" s="15">
        <v>9.9673200000000003E-2</v>
      </c>
      <c r="K38" s="19">
        <v>9.5710630000000005E-2</v>
      </c>
      <c r="L38" s="19">
        <v>9.3362120000000007E-2</v>
      </c>
      <c r="M38" s="19">
        <v>8.328787E-2</v>
      </c>
      <c r="N38" s="19">
        <v>7.2461090000000006E-2</v>
      </c>
      <c r="O38" s="19">
        <v>6.8659339999999999E-2</v>
      </c>
      <c r="P38" s="19">
        <v>6.5839480000000006E-2</v>
      </c>
      <c r="Q38" s="19">
        <v>6.068788E-2</v>
      </c>
      <c r="R38" s="19">
        <v>5.5992439999999997E-2</v>
      </c>
      <c r="S38" s="19">
        <v>5.2382959999999999E-2</v>
      </c>
      <c r="T38" s="19">
        <v>5.1006790000000003E-2</v>
      </c>
      <c r="U38" s="19">
        <v>5.0306160000000003E-2</v>
      </c>
      <c r="V38" s="19">
        <v>4.7943670000000001E-2</v>
      </c>
      <c r="W38" s="19">
        <v>4.4351420000000003E-2</v>
      </c>
      <c r="X38" s="19">
        <v>4.1955930000000002E-2</v>
      </c>
      <c r="Y38" s="19">
        <v>4.0893840000000001E-2</v>
      </c>
      <c r="Z38" s="19">
        <v>3.973173E-2</v>
      </c>
      <c r="AA38" s="19">
        <v>3.8189939999999999E-2</v>
      </c>
      <c r="AB38" s="19">
        <v>3.6990429999999998E-2</v>
      </c>
      <c r="AC38" s="19">
        <v>3.5992570000000002E-2</v>
      </c>
      <c r="AD38" s="19">
        <v>3.523776E-2</v>
      </c>
      <c r="AE38" s="19">
        <v>3.4512269999999998E-2</v>
      </c>
      <c r="AF38" s="19">
        <v>3.360138E-2</v>
      </c>
      <c r="AG38" s="19">
        <v>3.2580640000000001E-2</v>
      </c>
      <c r="AH38" s="19">
        <v>3.1609520000000002E-2</v>
      </c>
      <c r="AI38" s="19">
        <v>3.0755330000000001E-2</v>
      </c>
      <c r="AJ38" s="19">
        <v>3.001121E-2</v>
      </c>
      <c r="AK38" s="19">
        <v>2.933088E-2</v>
      </c>
      <c r="AL38" s="19">
        <v>2.8680779999999999E-2</v>
      </c>
      <c r="AM38" s="19">
        <v>2.796626E-2</v>
      </c>
      <c r="AN38" s="19">
        <v>2.7330859999999998E-2</v>
      </c>
      <c r="AO38" s="19">
        <v>2.675191E-2</v>
      </c>
      <c r="AP38" s="19">
        <v>2.619842E-2</v>
      </c>
      <c r="AQ38" s="19">
        <v>2.5671349999999999E-2</v>
      </c>
      <c r="AR38" s="19">
        <v>2.5182449999999999E-2</v>
      </c>
      <c r="AS38" s="19">
        <v>2.472398E-2</v>
      </c>
      <c r="AT38" s="19">
        <v>2.4287989999999999E-2</v>
      </c>
      <c r="AU38" s="19">
        <v>2.3861779999999999E-2</v>
      </c>
      <c r="AV38" s="19">
        <v>2.3440889999999999E-2</v>
      </c>
      <c r="AW38" s="19">
        <v>2.3032859999999999E-2</v>
      </c>
      <c r="AX38" s="15">
        <v>2.2646400000000001E-2</v>
      </c>
      <c r="AY38" s="19">
        <v>2.2284809999999999E-2</v>
      </c>
      <c r="AZ38" s="19">
        <v>2.1946770000000001E-2</v>
      </c>
      <c r="BA38" s="19">
        <v>2.1629820000000001E-2</v>
      </c>
      <c r="BB38" s="19">
        <v>2.133082E-2</v>
      </c>
      <c r="BC38" s="19">
        <v>2.1046450000000001E-2</v>
      </c>
      <c r="BD38" s="19">
        <v>2.0772970000000002E-2</v>
      </c>
      <c r="BE38" s="19">
        <v>2.0501849999999999E-2</v>
      </c>
      <c r="BF38" s="19">
        <v>2.0225030000000001E-2</v>
      </c>
      <c r="BG38" s="19">
        <v>1.994582E-2</v>
      </c>
      <c r="BH38" s="19">
        <v>1.9675120000000001E-2</v>
      </c>
      <c r="BI38" s="19">
        <v>1.941942E-2</v>
      </c>
      <c r="BJ38" s="15">
        <v>1.9177199999999998E-2</v>
      </c>
      <c r="BK38" s="15">
        <v>1.8944800000000001E-2</v>
      </c>
      <c r="BL38" s="19">
        <v>1.8721040000000001E-2</v>
      </c>
      <c r="BM38" s="19">
        <v>1.8506439999999999E-2</v>
      </c>
      <c r="BN38" s="19">
        <v>1.8300239999999999E-2</v>
      </c>
      <c r="BO38" s="19">
        <v>1.8098759999999998E-2</v>
      </c>
      <c r="BP38" s="15">
        <v>1.78976E-2</v>
      </c>
      <c r="BQ38" s="19">
        <v>1.769594E-2</v>
      </c>
      <c r="BR38" s="19">
        <v>1.7496210000000002E-2</v>
      </c>
      <c r="BS38" s="19">
        <v>1.7300429999999999E-2</v>
      </c>
      <c r="BT38" s="19">
        <v>1.7108870000000002E-2</v>
      </c>
      <c r="BU38" s="19">
        <v>1.6921510000000001E-2</v>
      </c>
      <c r="BV38" s="19">
        <v>1.6738949999999999E-2</v>
      </c>
      <c r="BW38" s="19">
        <v>1.656169E-2</v>
      </c>
      <c r="BX38" s="19">
        <v>1.6389480000000001E-2</v>
      </c>
      <c r="BY38" s="19">
        <v>1.6220869999999998E-2</v>
      </c>
      <c r="BZ38" s="19">
        <v>1.605413E-2</v>
      </c>
      <c r="CA38" s="19">
        <v>1.588904E-2</v>
      </c>
      <c r="CB38" s="19">
        <v>1.5727330000000001E-2</v>
      </c>
      <c r="CC38" s="19">
        <v>1.557065E-2</v>
      </c>
      <c r="CD38" s="19">
        <v>1.541885E-2</v>
      </c>
      <c r="CE38" s="19">
        <v>1.5270529999999999E-2</v>
      </c>
      <c r="CF38" s="15">
        <v>1.5124500000000001E-2</v>
      </c>
      <c r="CG38" s="19">
        <v>1.498009E-2</v>
      </c>
      <c r="CH38" s="19">
        <v>1.483693E-2</v>
      </c>
      <c r="CI38" s="19">
        <v>1.469499E-2</v>
      </c>
      <c r="CJ38" s="19">
        <v>1.455483E-2</v>
      </c>
      <c r="CK38" s="19">
        <v>1.4417350000000001E-2</v>
      </c>
      <c r="CL38" s="15">
        <v>1.4283499999999999E-2</v>
      </c>
      <c r="CM38" s="19">
        <v>1.4153860000000001E-2</v>
      </c>
      <c r="CN38" s="19">
        <v>1.402839E-2</v>
      </c>
      <c r="CO38" s="15">
        <v>1.39063E-2</v>
      </c>
      <c r="CP38" s="19">
        <v>1.3786390000000001E-2</v>
      </c>
      <c r="CQ38" s="19">
        <v>1.3667540000000001E-2</v>
      </c>
      <c r="CR38" s="19">
        <v>1.354908E-2</v>
      </c>
      <c r="CS38" s="19">
        <v>1.3430889999999999E-2</v>
      </c>
      <c r="CT38" s="19">
        <v>1.3313180000000001E-2</v>
      </c>
      <c r="CU38" s="19">
        <v>1.3196319999999999E-2</v>
      </c>
      <c r="CV38" s="19">
        <v>1.3080720000000001E-2</v>
      </c>
      <c r="CW38" s="19">
        <v>1.2966790000000001E-2</v>
      </c>
      <c r="CX38" s="15">
        <v>1.28548E-2</v>
      </c>
      <c r="CY38" s="19">
        <v>1.2744729999999999E-2</v>
      </c>
      <c r="CZ38" s="19">
        <v>1.263629E-2</v>
      </c>
      <c r="DA38" s="19">
        <v>1.252901E-2</v>
      </c>
      <c r="DB38" s="19">
        <v>1.2422539999999999E-2</v>
      </c>
      <c r="DC38" s="19">
        <v>1.2316789999999999E-2</v>
      </c>
      <c r="DD38" s="19">
        <v>1.2211939999999999E-2</v>
      </c>
      <c r="DE38" s="15">
        <v>1.2108300000000001E-2</v>
      </c>
      <c r="DF38" s="19">
        <v>1.200622E-2</v>
      </c>
      <c r="DG38" s="19">
        <v>1.190596E-2</v>
      </c>
      <c r="DH38" s="19">
        <v>1.180761E-2</v>
      </c>
      <c r="DI38" s="19">
        <v>1.1711030000000001E-2</v>
      </c>
      <c r="DJ38" s="19">
        <v>1.161589E-2</v>
      </c>
      <c r="DK38" s="19">
        <v>1.1521760000000001E-2</v>
      </c>
      <c r="DL38" s="19">
        <v>1.142842E-2</v>
      </c>
      <c r="DM38" s="19">
        <v>1.133581E-2</v>
      </c>
      <c r="DN38" s="19">
        <v>1.124407E-2</v>
      </c>
      <c r="DO38" s="19">
        <v>1.1153339999999999E-2</v>
      </c>
      <c r="DP38" s="15">
        <v>1.10636E-2</v>
      </c>
      <c r="DQ38" s="19">
        <v>1.0974569999999999E-2</v>
      </c>
      <c r="DR38" s="19">
        <v>1.0885809999999999E-2</v>
      </c>
      <c r="DS38" s="19">
        <v>1.079681E-2</v>
      </c>
      <c r="DT38" s="19">
        <v>1.070717E-2</v>
      </c>
      <c r="DU38" s="19">
        <v>1.0616779999999999E-2</v>
      </c>
      <c r="DV38" s="19">
        <v>1.052585E-2</v>
      </c>
      <c r="DW38" s="19">
        <v>1.0434860000000001E-2</v>
      </c>
      <c r="DX38" s="19">
        <v>1.034438E-2</v>
      </c>
      <c r="DY38" s="19">
        <v>1.0254879999999999E-2</v>
      </c>
      <c r="DZ38" s="19">
        <v>1.0166659999999999E-2</v>
      </c>
      <c r="EA38" s="19">
        <v>1.007978E-2</v>
      </c>
      <c r="EB38" s="19">
        <v>9.9941720000000008E-3</v>
      </c>
      <c r="EC38" s="19">
        <v>9.9096830000000007E-3</v>
      </c>
      <c r="ED38" s="19">
        <v>9.8261540000000001E-3</v>
      </c>
      <c r="EE38" s="19">
        <v>9.7434529999999991E-3</v>
      </c>
      <c r="EF38" s="19">
        <v>9.6614869999999999E-3</v>
      </c>
      <c r="EG38" s="19">
        <v>9.5801910000000001E-3</v>
      </c>
      <c r="EH38" s="19">
        <v>9.4995119999999999E-3</v>
      </c>
      <c r="EI38" s="19">
        <v>9.4193739999999995E-3</v>
      </c>
      <c r="EJ38" s="19">
        <v>9.3396639999999993E-3</v>
      </c>
      <c r="EK38" s="19">
        <v>9.2602150000000005E-3</v>
      </c>
      <c r="EL38" s="19">
        <v>9.1808500000000008E-3</v>
      </c>
      <c r="EM38" s="19">
        <v>9.1014189999999995E-3</v>
      </c>
      <c r="EN38" s="19">
        <v>9.0218480000000007E-3</v>
      </c>
      <c r="EO38" s="19">
        <v>8.9421510000000006E-3</v>
      </c>
      <c r="EP38" s="19">
        <v>8.8624099999999994E-3</v>
      </c>
      <c r="EQ38" s="19">
        <v>8.782738E-3</v>
      </c>
      <c r="ER38" s="19">
        <v>8.7032499999999992E-3</v>
      </c>
      <c r="ES38" s="19">
        <v>8.6240380000000005E-3</v>
      </c>
      <c r="ET38" s="19">
        <v>8.5451759999999998E-3</v>
      </c>
      <c r="EU38" s="19">
        <v>8.4667279999999998E-3</v>
      </c>
      <c r="EV38" s="19">
        <v>8.3887990000000006E-3</v>
      </c>
      <c r="EW38" s="19">
        <v>8.3115629999999992E-3</v>
      </c>
      <c r="EX38" s="19">
        <v>8.2352759999999997E-3</v>
      </c>
      <c r="EY38" s="19">
        <v>8.1602329999999994E-3</v>
      </c>
      <c r="EZ38" s="19">
        <v>8.0866960000000009E-3</v>
      </c>
      <c r="FA38" s="19">
        <v>8.0148159999999993E-3</v>
      </c>
      <c r="FB38" s="19">
        <v>7.9445850000000005E-3</v>
      </c>
      <c r="FC38" s="19">
        <v>7.8758490000000007E-3</v>
      </c>
      <c r="FD38" s="19">
        <v>7.8083500000000004E-3</v>
      </c>
      <c r="FE38" s="19">
        <v>7.7418019999999999E-3</v>
      </c>
      <c r="FF38" s="19">
        <v>7.6759610000000002E-3</v>
      </c>
      <c r="FG38" s="19">
        <v>7.6106669999999998E-3</v>
      </c>
      <c r="FH38" s="19">
        <v>7.5458610000000001E-3</v>
      </c>
      <c r="FI38" s="19">
        <v>7.4815690000000004E-3</v>
      </c>
      <c r="FJ38" s="19">
        <v>7.4178530000000003E-3</v>
      </c>
      <c r="FK38" s="19">
        <v>7.3547639999999997E-3</v>
      </c>
      <c r="FL38" s="19">
        <v>7.2923170000000004E-3</v>
      </c>
      <c r="FM38" s="19">
        <v>7.2304860000000004E-3</v>
      </c>
      <c r="FN38" s="19">
        <v>7.1692259999999999E-3</v>
      </c>
      <c r="FO38" s="19">
        <v>7.1085050000000002E-3</v>
      </c>
      <c r="FP38" s="19">
        <v>7.048332E-3</v>
      </c>
      <c r="FQ38" s="19">
        <v>6.9887700000000001E-3</v>
      </c>
      <c r="FR38" s="19">
        <v>6.9299260000000003E-3</v>
      </c>
      <c r="FS38" s="19">
        <v>6.8719260000000004E-3</v>
      </c>
      <c r="FT38" s="19">
        <v>6.8148810000000001E-3</v>
      </c>
      <c r="FU38" s="19">
        <v>6.7588479999999996E-3</v>
      </c>
      <c r="FV38" s="19">
        <v>6.7038230000000002E-3</v>
      </c>
      <c r="FW38" s="19">
        <v>6.6497489999999999E-3</v>
      </c>
      <c r="FX38" s="19">
        <v>6.596546E-3</v>
      </c>
      <c r="FY38" s="19">
        <v>6.5441350000000004E-3</v>
      </c>
      <c r="FZ38" s="19">
        <v>6.4924559999999997E-3</v>
      </c>
      <c r="GA38" s="19">
        <v>6.4414600000000004E-3</v>
      </c>
      <c r="GB38" s="19">
        <v>6.3910979999999996E-3</v>
      </c>
      <c r="GC38" s="19">
        <v>6.3413009999999997E-3</v>
      </c>
      <c r="GD38" s="19">
        <v>6.2919760000000003E-3</v>
      </c>
      <c r="GE38" s="19">
        <v>6.243012E-3</v>
      </c>
      <c r="GF38" s="15">
        <v>6.1942999999999998E-3</v>
      </c>
      <c r="GG38" s="19">
        <v>6.1457600000000001E-3</v>
      </c>
      <c r="GH38" s="19">
        <v>6.0973750000000004E-3</v>
      </c>
      <c r="GI38" s="19">
        <v>6.0491850000000003E-3</v>
      </c>
      <c r="GJ38" s="19">
        <v>6.0012900000000003E-3</v>
      </c>
      <c r="GK38" s="19">
        <v>5.9538179999999996E-3</v>
      </c>
      <c r="GL38" s="19">
        <v>5.9068970000000004E-3</v>
      </c>
      <c r="GM38" s="19">
        <v>5.8606190000000001E-3</v>
      </c>
      <c r="GN38" s="19">
        <v>5.815026E-3</v>
      </c>
      <c r="GO38" s="19">
        <v>5.7701039999999999E-3</v>
      </c>
      <c r="GP38" s="19">
        <v>5.7257920000000004E-3</v>
      </c>
      <c r="GQ38" s="19">
        <v>5.682009E-3</v>
      </c>
      <c r="GR38" s="19">
        <v>5.6386839999999997E-3</v>
      </c>
      <c r="GS38" s="19">
        <v>5.5957660000000003E-3</v>
      </c>
      <c r="GT38" s="19">
        <v>5.5532359999999996E-3</v>
      </c>
      <c r="GU38" s="19">
        <v>5.5110990000000002E-3</v>
      </c>
      <c r="GV38" s="19">
        <v>5.4693670000000002E-3</v>
      </c>
      <c r="GW38" s="19">
        <v>5.4280359999999998E-3</v>
      </c>
      <c r="GX38" s="19">
        <v>5.387083E-3</v>
      </c>
      <c r="GY38" s="19">
        <v>5.3464599999999999E-3</v>
      </c>
      <c r="GZ38" s="19">
        <v>5.3061100000000002E-3</v>
      </c>
      <c r="HA38" s="19">
        <v>5.2659860000000003E-3</v>
      </c>
      <c r="HB38" s="19">
        <v>5.2260750000000002E-3</v>
      </c>
      <c r="HC38" s="19">
        <v>5.1864119999999996E-3</v>
      </c>
      <c r="HD38" s="19">
        <v>5.1470709999999996E-3</v>
      </c>
      <c r="HE38" s="19">
        <v>5.1081549999999996E-3</v>
      </c>
      <c r="HF38" s="19">
        <v>5.069769E-3</v>
      </c>
      <c r="HG38" s="15">
        <v>5.032E-3</v>
      </c>
      <c r="HH38" s="19">
        <v>4.9949060000000003E-3</v>
      </c>
      <c r="HI38" s="19">
        <v>4.9585109999999996E-3</v>
      </c>
      <c r="HJ38" s="19">
        <v>4.9228140000000002E-3</v>
      </c>
      <c r="HK38" s="19">
        <v>4.8877979999999996E-3</v>
      </c>
      <c r="HL38" s="19">
        <v>4.8534399999999997E-3</v>
      </c>
      <c r="HM38" s="19">
        <v>4.8197170000000003E-3</v>
      </c>
      <c r="HN38" s="19">
        <v>4.7866030000000004E-3</v>
      </c>
      <c r="HO38" s="19">
        <v>4.7540660000000004E-3</v>
      </c>
      <c r="HP38" s="19">
        <v>4.7220739999999997E-3</v>
      </c>
      <c r="HQ38" s="19">
        <v>4.6905779999999999E-3</v>
      </c>
      <c r="HR38" s="19">
        <v>4.6595259999999998E-3</v>
      </c>
      <c r="HS38" s="19">
        <v>4.6288589999999999E-3</v>
      </c>
      <c r="HT38" s="19">
        <v>4.5985169999999999E-3</v>
      </c>
      <c r="HU38" s="19">
        <v>4.5684489999999996E-3</v>
      </c>
      <c r="HV38" s="19">
        <v>4.5386150000000002E-3</v>
      </c>
      <c r="HW38" s="19">
        <v>4.50899E-3</v>
      </c>
      <c r="HX38" s="19">
        <v>4.4795670000000003E-3</v>
      </c>
      <c r="HY38" s="19">
        <v>4.4503490000000001E-3</v>
      </c>
      <c r="HZ38" s="19">
        <v>4.4213530000000003E-3</v>
      </c>
      <c r="IA38" s="19">
        <v>4.3925989999999996E-3</v>
      </c>
      <c r="IB38" s="19">
        <v>4.3641060000000004E-3</v>
      </c>
      <c r="IC38" s="19">
        <v>4.3358870000000001E-3</v>
      </c>
      <c r="ID38" s="19">
        <v>4.3079420000000004E-3</v>
      </c>
      <c r="IE38" s="19">
        <v>4.2802600000000001E-3</v>
      </c>
      <c r="IF38" s="19">
        <v>4.2528169999999999E-3</v>
      </c>
      <c r="IG38" s="19">
        <v>4.225576E-3</v>
      </c>
      <c r="IH38" s="19">
        <v>4.1984919999999998E-3</v>
      </c>
      <c r="II38" s="19">
        <v>4.1715169999999996E-3</v>
      </c>
      <c r="IJ38" s="19">
        <v>4.1446010000000004E-3</v>
      </c>
      <c r="IK38" s="19">
        <v>4.1176989999999998E-3</v>
      </c>
      <c r="IL38" s="19">
        <v>4.0907790000000001E-3</v>
      </c>
      <c r="IM38" s="19">
        <v>4.0638189999999998E-3</v>
      </c>
      <c r="IN38" s="19">
        <v>4.0368100000000001E-3</v>
      </c>
      <c r="IO38" s="19">
        <v>4.0097580000000004E-3</v>
      </c>
      <c r="IP38" s="19">
        <v>3.9826790000000003E-3</v>
      </c>
      <c r="IQ38" s="19">
        <v>3.9555930000000003E-3</v>
      </c>
      <c r="IR38" s="19">
        <v>3.9285199999999996E-3</v>
      </c>
      <c r="IS38" s="19">
        <v>3.901477E-3</v>
      </c>
      <c r="IT38" s="19">
        <v>3.8744769999999999E-3</v>
      </c>
      <c r="IU38" s="19">
        <v>3.8475330000000002E-3</v>
      </c>
      <c r="IV38" s="19">
        <v>3.820656E-3</v>
      </c>
      <c r="IW38" s="19">
        <v>3.793865E-3</v>
      </c>
      <c r="IX38" s="19">
        <v>3.7671900000000001E-3</v>
      </c>
      <c r="IY38" s="19">
        <v>3.740667E-3</v>
      </c>
      <c r="IZ38" s="19">
        <v>3.7143430000000002E-3</v>
      </c>
      <c r="JA38" s="19">
        <v>3.68827E-3</v>
      </c>
      <c r="JB38" s="19">
        <v>3.6624980000000001E-3</v>
      </c>
      <c r="JC38" s="19">
        <v>3.6370669999999999E-3</v>
      </c>
      <c r="JD38" s="19">
        <v>3.6120060000000001E-3</v>
      </c>
      <c r="JE38" s="19">
        <v>3.587327E-3</v>
      </c>
      <c r="JF38" s="19">
        <v>3.5630240000000001E-3</v>
      </c>
      <c r="JG38" s="19">
        <v>3.5390759999999999E-3</v>
      </c>
      <c r="JH38" s="19">
        <v>3.5154539999999999E-3</v>
      </c>
      <c r="JI38" s="19">
        <v>3.4921259999999999E-3</v>
      </c>
      <c r="JJ38" s="19">
        <v>3.4690680000000001E-3</v>
      </c>
      <c r="JK38" s="19">
        <v>3.4462609999999999E-3</v>
      </c>
      <c r="JL38" s="19">
        <v>3.4237009999999999E-3</v>
      </c>
      <c r="JM38" s="19">
        <v>3.4013910000000001E-3</v>
      </c>
      <c r="JN38" s="19">
        <v>3.3793439999999998E-3</v>
      </c>
      <c r="JO38" s="19">
        <v>3.3575760000000001E-3</v>
      </c>
      <c r="JP38" s="19">
        <v>3.336107E-3</v>
      </c>
      <c r="JQ38" s="19">
        <v>3.3149500000000001E-3</v>
      </c>
      <c r="JR38" s="19">
        <v>3.2941170000000001E-3</v>
      </c>
      <c r="JS38" s="19">
        <v>3.2736140000000002E-3</v>
      </c>
      <c r="JT38" s="19">
        <v>3.2534420000000001E-3</v>
      </c>
      <c r="JU38" s="19">
        <v>3.2335950000000001E-3</v>
      </c>
      <c r="JV38" s="19">
        <v>3.2140559999999999E-3</v>
      </c>
      <c r="JW38" s="15">
        <v>3.1947999999999998E-3</v>
      </c>
      <c r="JX38" s="19">
        <v>3.1757949999999999E-3</v>
      </c>
      <c r="JY38" s="19">
        <v>3.1569990000000002E-3</v>
      </c>
      <c r="JZ38" s="19">
        <v>3.138367E-3</v>
      </c>
      <c r="KA38" s="19">
        <v>3.11985E-3</v>
      </c>
      <c r="KB38" s="15">
        <v>3.1013999999999998E-3</v>
      </c>
      <c r="KC38" s="19">
        <v>3.0829680000000002E-3</v>
      </c>
      <c r="KD38" s="19">
        <v>3.064509E-3</v>
      </c>
      <c r="KE38" s="19">
        <v>3.0459810000000001E-3</v>
      </c>
      <c r="KF38" s="19">
        <v>3.027348E-3</v>
      </c>
      <c r="KG38" s="19">
        <v>3.0085770000000001E-3</v>
      </c>
      <c r="KH38" s="19">
        <v>2.9896469999999998E-3</v>
      </c>
      <c r="KI38" s="19">
        <v>2.9705420000000001E-3</v>
      </c>
      <c r="KJ38" s="19">
        <v>2.9512589999999999E-3</v>
      </c>
      <c r="KK38" s="19">
        <v>2.9318030000000002E-3</v>
      </c>
      <c r="KL38" s="19">
        <v>2.912188E-3</v>
      </c>
      <c r="KM38" s="19">
        <v>2.8924350000000001E-3</v>
      </c>
      <c r="KN38" s="19">
        <v>2.8725679999999998E-3</v>
      </c>
      <c r="KO38" s="19">
        <v>2.852612E-3</v>
      </c>
      <c r="KP38" s="19">
        <v>2.8325920000000001E-3</v>
      </c>
      <c r="KQ38" s="19">
        <v>2.8125289999999998E-3</v>
      </c>
      <c r="KR38" s="19">
        <v>2.7924389999999999E-3</v>
      </c>
      <c r="KS38" s="19">
        <v>2.7723380000000001E-3</v>
      </c>
      <c r="KT38" s="19">
        <v>2.7522369999999998E-3</v>
      </c>
      <c r="KU38" s="19">
        <v>2.7321469999999999E-3</v>
      </c>
      <c r="KV38" s="19">
        <v>2.7120769999999998E-3</v>
      </c>
      <c r="KW38" s="19">
        <v>2.692037E-3</v>
      </c>
      <c r="KX38" s="19">
        <v>2.6720340000000002E-3</v>
      </c>
      <c r="KY38" s="19">
        <v>2.652078E-3</v>
      </c>
      <c r="KZ38" s="19">
        <v>2.6321780000000002E-3</v>
      </c>
      <c r="LA38" s="19">
        <v>2.6123449999999999E-3</v>
      </c>
      <c r="LB38" s="19">
        <v>2.592591E-3</v>
      </c>
      <c r="LC38" s="19">
        <v>2.5729329999999999E-3</v>
      </c>
      <c r="LD38" s="19">
        <v>2.5533880000000002E-3</v>
      </c>
      <c r="LE38" s="19">
        <v>2.5339770000000002E-3</v>
      </c>
      <c r="LF38" s="19">
        <v>2.5147250000000002E-3</v>
      </c>
      <c r="LG38" s="19">
        <v>2.495658E-3</v>
      </c>
      <c r="LH38" s="19">
        <v>2.4768020000000002E-3</v>
      </c>
      <c r="LI38" s="19">
        <v>2.4581830000000001E-3</v>
      </c>
      <c r="LJ38" s="19">
        <v>2.4398250000000001E-3</v>
      </c>
      <c r="LK38" s="19">
        <v>2.4217470000000001E-3</v>
      </c>
      <c r="LL38" s="19">
        <v>2.4039669999999999E-3</v>
      </c>
      <c r="LM38" s="19">
        <v>2.3864939999999999E-3</v>
      </c>
      <c r="LN38" s="19">
        <v>2.3693350000000002E-3</v>
      </c>
      <c r="LO38" s="19">
        <v>2.352491E-3</v>
      </c>
      <c r="LP38" s="19">
        <v>2.3359570000000001E-3</v>
      </c>
      <c r="LQ38" s="19">
        <v>2.3197249999999999E-3</v>
      </c>
      <c r="LR38" s="19">
        <v>2.303785E-3</v>
      </c>
      <c r="LS38" s="19">
        <v>2.2881210000000002E-3</v>
      </c>
      <c r="LT38" s="19">
        <v>2.2727189999999999E-3</v>
      </c>
      <c r="LU38" s="19">
        <v>2.2575609999999999E-3</v>
      </c>
      <c r="LV38" s="19">
        <v>2.2426310000000001E-3</v>
      </c>
      <c r="LW38" s="19">
        <v>2.2279140000000001E-3</v>
      </c>
      <c r="LX38" s="19">
        <v>2.2133949999999999E-3</v>
      </c>
      <c r="LY38" s="19">
        <v>2.1990629999999998E-3</v>
      </c>
      <c r="LZ38" s="19">
        <v>2.1849069999999998E-3</v>
      </c>
      <c r="MA38" s="19">
        <v>2.1709189999999999E-3</v>
      </c>
      <c r="MB38" s="19">
        <v>2.1570880000000001E-3</v>
      </c>
      <c r="MC38" s="19">
        <v>2.143406E-3</v>
      </c>
      <c r="MD38" s="19">
        <v>2.1298620000000002E-3</v>
      </c>
      <c r="ME38" s="19">
        <v>2.1164449999999998E-3</v>
      </c>
      <c r="MF38" s="19">
        <v>2.1031399999999999E-3</v>
      </c>
      <c r="MG38" s="19">
        <v>2.0899339999999999E-3</v>
      </c>
      <c r="MH38" s="19">
        <v>2.0768100000000001E-3</v>
      </c>
      <c r="MI38" s="19">
        <v>2.0637540000000001E-3</v>
      </c>
      <c r="MJ38" s="19">
        <v>2.050751E-3</v>
      </c>
      <c r="MK38" s="19">
        <v>2.0377899999999998E-3</v>
      </c>
      <c r="ML38" s="19">
        <v>2.0248599999999999E-3</v>
      </c>
      <c r="MM38" s="19">
        <v>2.0119539999999998E-3</v>
      </c>
      <c r="MN38" s="19">
        <v>1.999065E-3</v>
      </c>
      <c r="MO38" s="19">
        <v>1.9861900000000001E-3</v>
      </c>
      <c r="MP38" s="19">
        <v>1.9733279999999999E-3</v>
      </c>
      <c r="MQ38" s="19">
        <v>1.960481E-3</v>
      </c>
      <c r="MR38" s="19">
        <v>1.9476490000000001E-3</v>
      </c>
      <c r="MS38" s="19">
        <v>1.934837E-3</v>
      </c>
      <c r="MT38" s="19">
        <v>1.9220470000000001E-3</v>
      </c>
      <c r="MU38" s="19">
        <v>1.9092829999999999E-3</v>
      </c>
      <c r="MV38" s="19">
        <v>1.896551E-3</v>
      </c>
      <c r="MW38" s="19">
        <v>1.883853E-3</v>
      </c>
      <c r="MX38" s="19">
        <v>1.871192E-3</v>
      </c>
      <c r="MY38" s="19">
        <v>1.8585710000000001E-3</v>
      </c>
      <c r="MZ38" s="19">
        <v>1.8459920000000001E-3</v>
      </c>
      <c r="NA38" s="19">
        <v>1.833459E-3</v>
      </c>
      <c r="NB38" s="19">
        <v>1.8209750000000001E-3</v>
      </c>
      <c r="NC38" s="19">
        <v>1.808542E-3</v>
      </c>
      <c r="ND38" s="19">
        <v>1.7961660000000001E-3</v>
      </c>
      <c r="NE38" s="19">
        <v>1.78385E-3</v>
      </c>
      <c r="NF38" s="19">
        <v>1.771597E-3</v>
      </c>
      <c r="NG38" s="19">
        <v>1.759411E-3</v>
      </c>
      <c r="NH38" s="19">
        <v>1.7472939999999999E-3</v>
      </c>
      <c r="NI38" s="19">
        <v>1.735248E-3</v>
      </c>
      <c r="NJ38" s="19">
        <v>1.7232759999999999E-3</v>
      </c>
      <c r="NK38" s="19">
        <v>1.7113779999999999E-3</v>
      </c>
      <c r="NL38" s="19">
        <v>1.6995580000000001E-3</v>
      </c>
      <c r="NM38" s="19">
        <v>1.687818E-3</v>
      </c>
      <c r="NN38" s="19">
        <v>1.676161E-3</v>
      </c>
      <c r="NO38" s="19">
        <v>1.664593E-3</v>
      </c>
      <c r="NP38" s="19">
        <v>1.6531149999999999E-3</v>
      </c>
      <c r="NQ38" s="19">
        <v>1.6417339999999999E-3</v>
      </c>
      <c r="NR38" s="19">
        <v>1.630453E-3</v>
      </c>
      <c r="NS38" s="19">
        <v>1.6192769999999999E-3</v>
      </c>
      <c r="NT38" s="19">
        <v>1.608207E-3</v>
      </c>
      <c r="NU38" s="19">
        <v>1.5972479999999999E-3</v>
      </c>
      <c r="NV38" s="19">
        <v>1.586402E-3</v>
      </c>
      <c r="NW38" s="19">
        <v>1.5756679999999999E-3</v>
      </c>
      <c r="NX38" s="19">
        <v>1.5650480000000001E-3</v>
      </c>
      <c r="NY38" s="19">
        <v>1.5545400000000001E-3</v>
      </c>
      <c r="NZ38" s="19">
        <v>1.544141E-3</v>
      </c>
      <c r="OA38" s="19">
        <v>1.533848E-3</v>
      </c>
      <c r="OB38" s="19">
        <v>1.523656E-3</v>
      </c>
      <c r="OC38" s="19">
        <v>1.5135610000000001E-3</v>
      </c>
      <c r="OD38" s="19">
        <v>1.5035560000000001E-3</v>
      </c>
      <c r="OE38" s="19">
        <v>1.493638E-3</v>
      </c>
      <c r="OF38" s="15">
        <v>1.4838E-3</v>
      </c>
      <c r="OG38" s="19">
        <v>1.474038E-3</v>
      </c>
      <c r="OH38" s="19">
        <v>1.464347E-3</v>
      </c>
      <c r="OI38" s="19">
        <v>1.454723E-3</v>
      </c>
      <c r="OJ38" s="19">
        <v>1.4451609999999999E-3</v>
      </c>
      <c r="OK38" s="19">
        <v>1.435656E-3</v>
      </c>
      <c r="OL38" s="19">
        <v>1.4262019999999999E-3</v>
      </c>
      <c r="OM38" s="19">
        <v>1.4167940000000001E-3</v>
      </c>
      <c r="ON38" s="19">
        <v>1.407426E-3</v>
      </c>
      <c r="OO38" s="19">
        <v>1.3980939999999999E-3</v>
      </c>
      <c r="OP38" s="19">
        <v>1.3887929999999999E-3</v>
      </c>
      <c r="OQ38" s="19">
        <v>9.7014370000000005E-4</v>
      </c>
    </row>
    <row r="39" spans="1:407" x14ac:dyDescent="0.25">
      <c r="A39" t="str">
        <f t="shared" si="0"/>
        <v>FixedWing-VERY COARSE-3-20-Any</v>
      </c>
      <c r="B39" t="s">
        <v>195</v>
      </c>
      <c r="C39" s="17" t="s">
        <v>43</v>
      </c>
      <c r="D39" s="18">
        <v>3</v>
      </c>
      <c r="E39" s="17">
        <v>20</v>
      </c>
      <c r="F39" s="82" t="s">
        <v>187</v>
      </c>
      <c r="G39" s="15">
        <v>9.8006399999999994E-2</v>
      </c>
      <c r="H39" s="19">
        <v>7.7092659999999993E-2</v>
      </c>
      <c r="I39" s="19">
        <v>6.3737150000000006E-2</v>
      </c>
      <c r="J39" s="19">
        <v>5.4526520000000002E-2</v>
      </c>
      <c r="K39" s="19">
        <v>4.883419E-2</v>
      </c>
      <c r="L39" s="19">
        <v>4.7201880000000002E-2</v>
      </c>
      <c r="M39" s="19">
        <v>4.5672749999999998E-2</v>
      </c>
      <c r="N39" s="19">
        <v>4.3775479999999999E-2</v>
      </c>
      <c r="O39" s="15">
        <v>4.1785099999999999E-2</v>
      </c>
      <c r="P39" s="19">
        <v>3.9529519999999999E-2</v>
      </c>
      <c r="Q39" s="19">
        <v>3.7289120000000002E-2</v>
      </c>
      <c r="R39" s="19">
        <v>3.5060670000000002E-2</v>
      </c>
      <c r="S39" s="19">
        <v>3.2852680000000002E-2</v>
      </c>
      <c r="T39" s="15">
        <v>3.05946E-2</v>
      </c>
      <c r="U39" s="19">
        <v>2.8486850000000001E-2</v>
      </c>
      <c r="V39" s="19">
        <v>2.665443E-2</v>
      </c>
      <c r="W39" s="15">
        <v>2.5018100000000001E-2</v>
      </c>
      <c r="X39" s="19">
        <v>2.3558590000000001E-2</v>
      </c>
      <c r="Y39" s="19">
        <v>2.2228439999999999E-2</v>
      </c>
      <c r="Z39" s="19">
        <v>2.1019650000000001E-2</v>
      </c>
      <c r="AA39" s="19">
        <v>1.994133E-2</v>
      </c>
      <c r="AB39" s="19">
        <v>1.8949219999999999E-2</v>
      </c>
      <c r="AC39" s="19">
        <v>1.8033440000000001E-2</v>
      </c>
      <c r="AD39" s="19">
        <v>1.718397E-2</v>
      </c>
      <c r="AE39" s="19">
        <v>1.6396790000000001E-2</v>
      </c>
      <c r="AF39" s="19">
        <v>1.566499E-2</v>
      </c>
      <c r="AG39" s="19">
        <v>1.4982250000000001E-2</v>
      </c>
      <c r="AH39" s="19">
        <v>1.433945E-2</v>
      </c>
      <c r="AI39" s="19">
        <v>1.3727980000000001E-2</v>
      </c>
      <c r="AJ39" s="19">
        <v>1.314357E-2</v>
      </c>
      <c r="AK39" s="19">
        <v>1.2589329999999999E-2</v>
      </c>
      <c r="AL39" s="19">
        <v>1.206844E-2</v>
      </c>
      <c r="AM39" s="15">
        <v>1.1580399999999999E-2</v>
      </c>
      <c r="AN39" s="19">
        <v>1.112374E-2</v>
      </c>
      <c r="AO39" s="19">
        <v>1.0695140000000001E-2</v>
      </c>
      <c r="AP39" s="19">
        <v>1.0292890000000001E-2</v>
      </c>
      <c r="AQ39" s="19">
        <v>9.9157399999999993E-3</v>
      </c>
      <c r="AR39" s="19">
        <v>9.5610859999999999E-3</v>
      </c>
      <c r="AS39" s="19">
        <v>9.2261870000000003E-3</v>
      </c>
      <c r="AT39" s="19">
        <v>8.908727E-3</v>
      </c>
      <c r="AU39" s="19">
        <v>8.6078130000000006E-3</v>
      </c>
      <c r="AV39" s="19">
        <v>8.3231910000000006E-3</v>
      </c>
      <c r="AW39" s="19">
        <v>8.0542500000000006E-3</v>
      </c>
      <c r="AX39" s="19">
        <v>7.8002490000000004E-3</v>
      </c>
      <c r="AY39" s="19">
        <v>7.5600110000000002E-3</v>
      </c>
      <c r="AZ39" s="19">
        <v>7.3324899999999997E-3</v>
      </c>
      <c r="BA39" s="19">
        <v>7.1171029999999996E-3</v>
      </c>
      <c r="BB39" s="19">
        <v>6.9128970000000003E-3</v>
      </c>
      <c r="BC39" s="19">
        <v>6.7186859999999998E-3</v>
      </c>
      <c r="BD39" s="19">
        <v>6.5334049999999999E-3</v>
      </c>
      <c r="BE39" s="19">
        <v>6.3566530000000003E-3</v>
      </c>
      <c r="BF39" s="19">
        <v>6.1883679999999996E-3</v>
      </c>
      <c r="BG39" s="19">
        <v>6.0287049999999997E-3</v>
      </c>
      <c r="BH39" s="19">
        <v>5.8778479999999998E-3</v>
      </c>
      <c r="BI39" s="19">
        <v>5.7352690000000003E-3</v>
      </c>
      <c r="BJ39" s="19">
        <v>5.599868E-3</v>
      </c>
      <c r="BK39" s="19">
        <v>5.4705270000000002E-3</v>
      </c>
      <c r="BL39" s="19">
        <v>5.3465120000000003E-3</v>
      </c>
      <c r="BM39" s="19">
        <v>5.2274369999999997E-3</v>
      </c>
      <c r="BN39" s="19">
        <v>5.113271E-3</v>
      </c>
      <c r="BO39" s="19">
        <v>5.0043539999999999E-3</v>
      </c>
      <c r="BP39" s="19">
        <v>4.9009639999999998E-3</v>
      </c>
      <c r="BQ39" s="19">
        <v>4.8031289999999997E-3</v>
      </c>
      <c r="BR39" s="15">
        <v>4.7104E-3</v>
      </c>
      <c r="BS39" s="19">
        <v>4.6215060000000001E-3</v>
      </c>
      <c r="BT39" s="19">
        <v>4.535163E-3</v>
      </c>
      <c r="BU39" s="19">
        <v>4.4508259999999997E-3</v>
      </c>
      <c r="BV39" s="19">
        <v>4.3683300000000001E-3</v>
      </c>
      <c r="BW39" s="19">
        <v>4.2877230000000002E-3</v>
      </c>
      <c r="BX39" s="19">
        <v>4.2093950000000003E-3</v>
      </c>
      <c r="BY39" s="19">
        <v>4.1339590000000004E-3</v>
      </c>
      <c r="BZ39" s="19">
        <v>4.0616460000000004E-3</v>
      </c>
      <c r="CA39" s="19">
        <v>3.9924189999999997E-3</v>
      </c>
      <c r="CB39" s="19">
        <v>3.9261180000000001E-3</v>
      </c>
      <c r="CC39" s="19">
        <v>3.8622650000000001E-3</v>
      </c>
      <c r="CD39" s="19">
        <v>3.8002460000000002E-3</v>
      </c>
      <c r="CE39" s="19">
        <v>3.7396270000000001E-3</v>
      </c>
      <c r="CF39" s="19">
        <v>3.6803360000000002E-3</v>
      </c>
      <c r="CG39" s="19">
        <v>3.622639E-3</v>
      </c>
      <c r="CH39" s="19">
        <v>3.566989E-3</v>
      </c>
      <c r="CI39" s="19">
        <v>3.5138330000000001E-3</v>
      </c>
      <c r="CJ39" s="19">
        <v>3.4633540000000001E-3</v>
      </c>
      <c r="CK39" s="19">
        <v>3.4154290000000002E-3</v>
      </c>
      <c r="CL39" s="19">
        <v>3.3697950000000001E-3</v>
      </c>
      <c r="CM39" s="19">
        <v>3.3260080000000001E-3</v>
      </c>
      <c r="CN39" s="19">
        <v>3.2835009999999999E-3</v>
      </c>
      <c r="CO39" s="19">
        <v>3.2416680000000001E-3</v>
      </c>
      <c r="CP39" s="19">
        <v>3.200184E-3</v>
      </c>
      <c r="CQ39" s="19">
        <v>3.1591549999999999E-3</v>
      </c>
      <c r="CR39" s="19">
        <v>3.1190179999999999E-3</v>
      </c>
      <c r="CS39" s="15">
        <v>3.0802E-3</v>
      </c>
      <c r="CT39" s="19">
        <v>3.0428880000000001E-3</v>
      </c>
      <c r="CU39" s="19">
        <v>3.0070069999999999E-3</v>
      </c>
      <c r="CV39" s="19">
        <v>2.9724259999999998E-3</v>
      </c>
      <c r="CW39" s="19">
        <v>2.9389709999999999E-3</v>
      </c>
      <c r="CX39" s="19">
        <v>2.90647E-3</v>
      </c>
      <c r="CY39" s="19">
        <v>2.8746879999999998E-3</v>
      </c>
      <c r="CZ39" s="19">
        <v>2.8434200000000001E-3</v>
      </c>
      <c r="DA39" s="19">
        <v>2.8126169999999999E-3</v>
      </c>
      <c r="DB39" s="19">
        <v>2.7823689999999998E-3</v>
      </c>
      <c r="DC39" s="19">
        <v>2.7528650000000002E-3</v>
      </c>
      <c r="DD39" s="19">
        <v>2.7242339999999999E-3</v>
      </c>
      <c r="DE39" s="19">
        <v>2.69652E-3</v>
      </c>
      <c r="DF39" s="19">
        <v>2.669729E-3</v>
      </c>
      <c r="DG39" s="19">
        <v>2.6438680000000002E-3</v>
      </c>
      <c r="DH39" s="19">
        <v>2.618956E-3</v>
      </c>
      <c r="DI39" s="19">
        <v>2.5949559999999998E-3</v>
      </c>
      <c r="DJ39" s="19">
        <v>2.5718479999999998E-3</v>
      </c>
      <c r="DK39" s="19">
        <v>2.5496109999999998E-3</v>
      </c>
      <c r="DL39" s="19">
        <v>2.5281959999999999E-3</v>
      </c>
      <c r="DM39" s="19">
        <v>2.5075280000000002E-3</v>
      </c>
      <c r="DN39" s="19">
        <v>2.4875230000000002E-3</v>
      </c>
      <c r="DO39" s="19">
        <v>2.4681070000000002E-3</v>
      </c>
      <c r="DP39" s="19">
        <v>2.449232E-3</v>
      </c>
      <c r="DQ39" s="19">
        <v>2.4308799999999998E-3</v>
      </c>
      <c r="DR39" s="19">
        <v>2.413072E-3</v>
      </c>
      <c r="DS39" s="19">
        <v>2.395795E-3</v>
      </c>
      <c r="DT39" s="19">
        <v>2.3790510000000001E-3</v>
      </c>
      <c r="DU39" s="19">
        <v>2.3628120000000002E-3</v>
      </c>
      <c r="DV39" s="19">
        <v>2.3470330000000001E-3</v>
      </c>
      <c r="DW39" s="19">
        <v>2.3316600000000002E-3</v>
      </c>
      <c r="DX39" s="19">
        <v>2.3166520000000002E-3</v>
      </c>
      <c r="DY39" s="19">
        <v>2.3019749999999999E-3</v>
      </c>
      <c r="DZ39" s="19">
        <v>2.287631E-3</v>
      </c>
      <c r="EA39" s="19">
        <v>2.273625E-3</v>
      </c>
      <c r="EB39" s="19">
        <v>2.259989E-3</v>
      </c>
      <c r="EC39" s="19">
        <v>2.246741E-3</v>
      </c>
      <c r="ED39" s="19">
        <v>2.2339019999999998E-3</v>
      </c>
      <c r="EE39" s="19">
        <v>2.221448E-3</v>
      </c>
      <c r="EF39" s="19">
        <v>2.2093429999999999E-3</v>
      </c>
      <c r="EG39" s="19">
        <v>2.1975319999999999E-3</v>
      </c>
      <c r="EH39" s="19">
        <v>2.1859649999999998E-3</v>
      </c>
      <c r="EI39" s="19">
        <v>2.1746159999999999E-3</v>
      </c>
      <c r="EJ39" s="19">
        <v>2.1635059999999999E-3</v>
      </c>
      <c r="EK39" s="19">
        <v>2.1526689999999998E-3</v>
      </c>
      <c r="EL39" s="19">
        <v>2.142143E-3</v>
      </c>
      <c r="EM39" s="19">
        <v>2.1319580000000002E-3</v>
      </c>
      <c r="EN39" s="19">
        <v>2.1221370000000001E-3</v>
      </c>
      <c r="EO39" s="19">
        <v>2.1126809999999999E-3</v>
      </c>
      <c r="EP39" s="19">
        <v>2.1035820000000001E-3</v>
      </c>
      <c r="EQ39" s="19">
        <v>2.0947909999999999E-3</v>
      </c>
      <c r="ER39" s="19">
        <v>2.0862559999999999E-3</v>
      </c>
      <c r="ES39" s="19">
        <v>2.0779380000000001E-3</v>
      </c>
      <c r="ET39" s="19">
        <v>2.069829E-3</v>
      </c>
      <c r="EU39" s="19">
        <v>2.061935E-3</v>
      </c>
      <c r="EV39" s="19">
        <v>2.0542640000000001E-3</v>
      </c>
      <c r="EW39" s="19">
        <v>2.0468079999999998E-3</v>
      </c>
      <c r="EX39" s="19">
        <v>2.039552E-3</v>
      </c>
      <c r="EY39" s="19">
        <v>2.0324560000000002E-3</v>
      </c>
      <c r="EZ39" s="19">
        <v>2.025471E-3</v>
      </c>
      <c r="FA39" s="19">
        <v>2.0185289999999998E-3</v>
      </c>
      <c r="FB39" s="19">
        <v>2.0115860000000001E-3</v>
      </c>
      <c r="FC39" s="19">
        <v>2.0046059999999999E-3</v>
      </c>
      <c r="FD39" s="19">
        <v>1.997586E-3</v>
      </c>
      <c r="FE39" s="19">
        <v>1.9905249999999999E-3</v>
      </c>
      <c r="FF39" s="19">
        <v>1.9834259999999999E-3</v>
      </c>
      <c r="FG39" s="19">
        <v>1.9762669999999999E-3</v>
      </c>
      <c r="FH39" s="19">
        <v>1.969036E-3</v>
      </c>
      <c r="FI39" s="19">
        <v>1.9617060000000001E-3</v>
      </c>
      <c r="FJ39" s="19">
        <v>1.9542470000000001E-3</v>
      </c>
      <c r="FK39" s="19">
        <v>1.9466259999999999E-3</v>
      </c>
      <c r="FL39" s="19">
        <v>1.9388400000000001E-3</v>
      </c>
      <c r="FM39" s="19">
        <v>1.9309010000000001E-3</v>
      </c>
      <c r="FN39" s="19">
        <v>1.922841E-3</v>
      </c>
      <c r="FO39" s="19">
        <v>1.9146899999999999E-3</v>
      </c>
      <c r="FP39" s="19">
        <v>1.9064799999999999E-3</v>
      </c>
      <c r="FQ39" s="19">
        <v>1.8982090000000001E-3</v>
      </c>
      <c r="FR39" s="19">
        <v>1.8898719999999999E-3</v>
      </c>
      <c r="FS39" s="19">
        <v>1.881452E-3</v>
      </c>
      <c r="FT39" s="19">
        <v>1.8729269999999999E-3</v>
      </c>
      <c r="FU39" s="19">
        <v>1.864278E-3</v>
      </c>
      <c r="FV39" s="19">
        <v>1.855504E-3</v>
      </c>
      <c r="FW39" s="19">
        <v>1.8466209999999999E-3</v>
      </c>
      <c r="FX39" s="19">
        <v>1.837665E-3</v>
      </c>
      <c r="FY39" s="19">
        <v>1.8286750000000001E-3</v>
      </c>
      <c r="FZ39" s="19">
        <v>1.8196849999999999E-3</v>
      </c>
      <c r="GA39" s="19">
        <v>1.8107139999999999E-3</v>
      </c>
      <c r="GB39" s="19">
        <v>1.801773E-3</v>
      </c>
      <c r="GC39" s="19">
        <v>1.7928670000000001E-3</v>
      </c>
      <c r="GD39" s="19">
        <v>1.7839959999999999E-3</v>
      </c>
      <c r="GE39" s="19">
        <v>1.775153E-3</v>
      </c>
      <c r="GF39" s="19">
        <v>1.7663469999999999E-3</v>
      </c>
      <c r="GG39" s="19">
        <v>1.7575959999999999E-3</v>
      </c>
      <c r="GH39" s="19">
        <v>1.748929E-3</v>
      </c>
      <c r="GI39" s="19">
        <v>1.7403760000000001E-3</v>
      </c>
      <c r="GJ39" s="19">
        <v>1.731977E-3</v>
      </c>
      <c r="GK39" s="19">
        <v>1.7237590000000001E-3</v>
      </c>
      <c r="GL39" s="19">
        <v>1.715751E-3</v>
      </c>
      <c r="GM39" s="19">
        <v>1.707971E-3</v>
      </c>
      <c r="GN39" s="19">
        <v>1.7004310000000001E-3</v>
      </c>
      <c r="GO39" s="19">
        <v>1.6931279999999999E-3</v>
      </c>
      <c r="GP39" s="19">
        <v>1.686065E-3</v>
      </c>
      <c r="GQ39" s="19">
        <v>1.6792440000000001E-3</v>
      </c>
      <c r="GR39" s="19">
        <v>1.6726709999999999E-3</v>
      </c>
      <c r="GS39" s="19">
        <v>1.6663489999999999E-3</v>
      </c>
      <c r="GT39" s="19">
        <v>1.6602819999999999E-3</v>
      </c>
      <c r="GU39" s="19">
        <v>1.6544660000000001E-3</v>
      </c>
      <c r="GV39" s="19">
        <v>1.6488989999999999E-3</v>
      </c>
      <c r="GW39" s="19">
        <v>1.643568E-3</v>
      </c>
      <c r="GX39" s="19">
        <v>1.638462E-3</v>
      </c>
      <c r="GY39" s="19">
        <v>1.6335639999999999E-3</v>
      </c>
      <c r="GZ39" s="19">
        <v>1.628865E-3</v>
      </c>
      <c r="HA39" s="19">
        <v>1.624358E-3</v>
      </c>
      <c r="HB39" s="19">
        <v>1.6200400000000001E-3</v>
      </c>
      <c r="HC39" s="19">
        <v>1.6159080000000001E-3</v>
      </c>
      <c r="HD39" s="19">
        <v>1.6119579999999999E-3</v>
      </c>
      <c r="HE39" s="19">
        <v>1.6081839999999999E-3</v>
      </c>
      <c r="HF39" s="19">
        <v>1.6045790000000001E-3</v>
      </c>
      <c r="HG39" s="19">
        <v>1.601129E-3</v>
      </c>
      <c r="HH39" s="19">
        <v>1.5978209999999999E-3</v>
      </c>
      <c r="HI39" s="19">
        <v>1.5946389999999999E-3</v>
      </c>
      <c r="HJ39" s="19">
        <v>1.591578E-3</v>
      </c>
      <c r="HK39" s="19">
        <v>1.5886310000000001E-3</v>
      </c>
      <c r="HL39" s="15">
        <v>1.5858000000000001E-3</v>
      </c>
      <c r="HM39" s="19">
        <v>1.583084E-3</v>
      </c>
      <c r="HN39" s="19">
        <v>1.580482E-3</v>
      </c>
      <c r="HO39" s="19">
        <v>1.5779889999999999E-3</v>
      </c>
      <c r="HP39" s="19">
        <v>1.575601E-3</v>
      </c>
      <c r="HQ39" s="19">
        <v>1.573308E-3</v>
      </c>
      <c r="HR39" s="19">
        <v>1.5710940000000001E-3</v>
      </c>
      <c r="HS39" s="19">
        <v>1.5689460000000001E-3</v>
      </c>
      <c r="HT39" s="19">
        <v>1.56686E-3</v>
      </c>
      <c r="HU39" s="19">
        <v>1.564836E-3</v>
      </c>
      <c r="HV39" s="19">
        <v>1.562885E-3</v>
      </c>
      <c r="HW39" s="19">
        <v>1.561015E-3</v>
      </c>
      <c r="HX39" s="19">
        <v>1.5592329999999999E-3</v>
      </c>
      <c r="HY39" s="19">
        <v>1.5575400000000001E-3</v>
      </c>
      <c r="HZ39" s="19">
        <v>1.5559339999999999E-3</v>
      </c>
      <c r="IA39" s="19">
        <v>1.554408E-3</v>
      </c>
      <c r="IB39" s="19">
        <v>1.552948E-3</v>
      </c>
      <c r="IC39" s="19">
        <v>1.551546E-3</v>
      </c>
      <c r="ID39" s="19">
        <v>1.5501919999999999E-3</v>
      </c>
      <c r="IE39" s="19">
        <v>1.5488850000000001E-3</v>
      </c>
      <c r="IF39" s="19">
        <v>1.5476310000000001E-3</v>
      </c>
      <c r="IG39" s="19">
        <v>1.5464319999999999E-3</v>
      </c>
      <c r="IH39" s="19">
        <v>1.5452899999999999E-3</v>
      </c>
      <c r="II39" s="19">
        <v>1.544204E-3</v>
      </c>
      <c r="IJ39" s="19">
        <v>1.54317E-3</v>
      </c>
      <c r="IK39" s="19">
        <v>1.5421829999999999E-3</v>
      </c>
      <c r="IL39" s="19">
        <v>1.5412309999999999E-3</v>
      </c>
      <c r="IM39" s="19">
        <v>1.540308E-3</v>
      </c>
      <c r="IN39" s="19">
        <v>1.53941E-3</v>
      </c>
      <c r="IO39" s="19">
        <v>1.538537E-3</v>
      </c>
      <c r="IP39" s="19">
        <v>1.5376949999999999E-3</v>
      </c>
      <c r="IQ39" s="19">
        <v>1.5368890000000001E-3</v>
      </c>
      <c r="IR39" s="19">
        <v>1.536122E-3</v>
      </c>
      <c r="IS39" s="19">
        <v>1.5353929999999999E-3</v>
      </c>
      <c r="IT39" s="19">
        <v>1.5346979999999999E-3</v>
      </c>
      <c r="IU39" s="19">
        <v>1.5340320000000001E-3</v>
      </c>
      <c r="IV39" s="19">
        <v>1.5333829999999999E-3</v>
      </c>
      <c r="IW39" s="19">
        <v>1.532739E-3</v>
      </c>
      <c r="IX39" s="19">
        <v>1.5320920000000001E-3</v>
      </c>
      <c r="IY39" s="19">
        <v>1.5314370000000001E-3</v>
      </c>
      <c r="IZ39" s="19">
        <v>1.5307750000000001E-3</v>
      </c>
      <c r="JA39" s="19">
        <v>1.5301080000000001E-3</v>
      </c>
      <c r="JB39" s="19">
        <v>1.5294359999999999E-3</v>
      </c>
      <c r="JC39" s="19">
        <v>1.5287549999999999E-3</v>
      </c>
      <c r="JD39" s="19">
        <v>1.528059E-3</v>
      </c>
      <c r="JE39" s="19">
        <v>1.5273439999999999E-3</v>
      </c>
      <c r="JF39" s="19">
        <v>1.526602E-3</v>
      </c>
      <c r="JG39" s="19">
        <v>1.5258279999999999E-3</v>
      </c>
      <c r="JH39" s="19">
        <v>1.5250179999999999E-3</v>
      </c>
      <c r="JI39" s="19">
        <v>1.524173E-3</v>
      </c>
      <c r="JJ39" s="19">
        <v>1.523298E-3</v>
      </c>
      <c r="JK39" s="19">
        <v>1.522399E-3</v>
      </c>
      <c r="JL39" s="19">
        <v>1.5214759999999999E-3</v>
      </c>
      <c r="JM39" s="19">
        <v>1.5205259999999999E-3</v>
      </c>
      <c r="JN39" s="19">
        <v>1.5195460000000001E-3</v>
      </c>
      <c r="JO39" s="19">
        <v>1.518532E-3</v>
      </c>
      <c r="JP39" s="19">
        <v>1.517476E-3</v>
      </c>
      <c r="JQ39" s="19">
        <v>1.5163710000000001E-3</v>
      </c>
      <c r="JR39" s="19">
        <v>1.5152119999999999E-3</v>
      </c>
      <c r="JS39" s="19">
        <v>1.5139940000000001E-3</v>
      </c>
      <c r="JT39" s="19">
        <v>1.512719E-3</v>
      </c>
      <c r="JU39" s="19">
        <v>1.511383E-3</v>
      </c>
      <c r="JV39" s="19">
        <v>1.509987E-3</v>
      </c>
      <c r="JW39" s="19">
        <v>1.5085229999999999E-3</v>
      </c>
      <c r="JX39" s="19">
        <v>1.5069879999999999E-3</v>
      </c>
      <c r="JY39" s="19">
        <v>1.505379E-3</v>
      </c>
      <c r="JZ39" s="19">
        <v>1.503692E-3</v>
      </c>
      <c r="KA39" s="19">
        <v>1.5019230000000001E-3</v>
      </c>
      <c r="KB39" s="19">
        <v>1.500071E-3</v>
      </c>
      <c r="KC39" s="19">
        <v>1.4981409999999999E-3</v>
      </c>
      <c r="KD39" s="19">
        <v>1.49614E-3</v>
      </c>
      <c r="KE39" s="19">
        <v>1.494071E-3</v>
      </c>
      <c r="KF39" s="19">
        <v>1.4919429999999999E-3</v>
      </c>
      <c r="KG39" s="19">
        <v>1.4897549999999999E-3</v>
      </c>
      <c r="KH39" s="19">
        <v>1.48751E-3</v>
      </c>
      <c r="KI39" s="19">
        <v>1.485208E-3</v>
      </c>
      <c r="KJ39" s="19">
        <v>1.4828459999999999E-3</v>
      </c>
      <c r="KK39" s="19">
        <v>1.4804250000000001E-3</v>
      </c>
      <c r="KL39" s="19">
        <v>1.477945E-3</v>
      </c>
      <c r="KM39" s="19">
        <v>1.4754080000000001E-3</v>
      </c>
      <c r="KN39" s="19">
        <v>1.4728199999999999E-3</v>
      </c>
      <c r="KO39" s="19">
        <v>1.4701810000000001E-3</v>
      </c>
      <c r="KP39" s="19">
        <v>1.467498E-3</v>
      </c>
      <c r="KQ39" s="19">
        <v>1.464768E-3</v>
      </c>
      <c r="KR39" s="19">
        <v>1.461993E-3</v>
      </c>
      <c r="KS39" s="19">
        <v>1.459173E-3</v>
      </c>
      <c r="KT39" s="19">
        <v>1.456309E-3</v>
      </c>
      <c r="KU39" s="19">
        <v>1.4534019999999999E-3</v>
      </c>
      <c r="KV39" s="19">
        <v>1.4504539999999999E-3</v>
      </c>
      <c r="KW39" s="19">
        <v>1.447474E-3</v>
      </c>
      <c r="KX39" s="19">
        <v>1.444468E-3</v>
      </c>
      <c r="KY39" s="19">
        <v>1.441445E-3</v>
      </c>
      <c r="KZ39" s="19">
        <v>1.438415E-3</v>
      </c>
      <c r="LA39" s="19">
        <v>1.435385E-3</v>
      </c>
      <c r="LB39" s="19">
        <v>1.432362E-3</v>
      </c>
      <c r="LC39" s="19">
        <v>1.4293489999999999E-3</v>
      </c>
      <c r="LD39" s="19">
        <v>1.426353E-3</v>
      </c>
      <c r="LE39" s="19">
        <v>1.4233749999999999E-3</v>
      </c>
      <c r="LF39" s="19">
        <v>1.420415E-3</v>
      </c>
      <c r="LG39" s="19">
        <v>1.4174770000000001E-3</v>
      </c>
      <c r="LH39" s="19">
        <v>1.4145609999999999E-3</v>
      </c>
      <c r="LI39" s="19">
        <v>1.4116669999999999E-3</v>
      </c>
      <c r="LJ39" s="19">
        <v>1.408795E-3</v>
      </c>
      <c r="LK39" s="19">
        <v>1.4059389999999999E-3</v>
      </c>
      <c r="LL39" s="19">
        <v>1.4030959999999999E-3</v>
      </c>
      <c r="LM39" s="19">
        <v>1.4002579999999999E-3</v>
      </c>
      <c r="LN39" s="19">
        <v>1.3974180000000001E-3</v>
      </c>
      <c r="LO39" s="19">
        <v>1.394569E-3</v>
      </c>
      <c r="LP39" s="19">
        <v>1.391703E-3</v>
      </c>
      <c r="LQ39" s="19">
        <v>1.3888139999999999E-3</v>
      </c>
      <c r="LR39" s="19">
        <v>1.3858970000000001E-3</v>
      </c>
      <c r="LS39" s="19">
        <v>1.382945E-3</v>
      </c>
      <c r="LT39" s="19">
        <v>1.3799540000000001E-3</v>
      </c>
      <c r="LU39" s="19">
        <v>1.3769159999999999E-3</v>
      </c>
      <c r="LV39" s="19">
        <v>1.3738240000000001E-3</v>
      </c>
      <c r="LW39" s="19">
        <v>1.370673E-3</v>
      </c>
      <c r="LX39" s="19">
        <v>1.3674550000000001E-3</v>
      </c>
      <c r="LY39" s="19">
        <v>1.3641650000000001E-3</v>
      </c>
      <c r="LZ39" s="19">
        <v>1.3607960000000001E-3</v>
      </c>
      <c r="MA39" s="19">
        <v>1.357348E-3</v>
      </c>
      <c r="MB39" s="19">
        <v>1.353815E-3</v>
      </c>
      <c r="MC39" s="19">
        <v>1.350195E-3</v>
      </c>
      <c r="MD39" s="19">
        <v>1.3464869999999999E-3</v>
      </c>
      <c r="ME39" s="19">
        <v>1.3426860000000001E-3</v>
      </c>
      <c r="MF39" s="19">
        <v>1.338786E-3</v>
      </c>
      <c r="MG39" s="19">
        <v>1.334785E-3</v>
      </c>
      <c r="MH39" s="19">
        <v>1.330679E-3</v>
      </c>
      <c r="MI39" s="19">
        <v>1.3264640000000001E-3</v>
      </c>
      <c r="MJ39" s="19">
        <v>1.322138E-3</v>
      </c>
      <c r="MK39" s="19">
        <v>1.3177029999999999E-3</v>
      </c>
      <c r="ML39" s="19">
        <v>1.3131589999999999E-3</v>
      </c>
      <c r="MM39" s="19">
        <v>1.308509E-3</v>
      </c>
      <c r="MN39" s="19">
        <v>1.3037560000000001E-3</v>
      </c>
      <c r="MO39" s="19">
        <v>1.2989029999999999E-3</v>
      </c>
      <c r="MP39" s="19">
        <v>1.293953E-3</v>
      </c>
      <c r="MQ39" s="19">
        <v>1.2889069999999999E-3</v>
      </c>
      <c r="MR39" s="19">
        <v>1.28377E-3</v>
      </c>
      <c r="MS39" s="19">
        <v>1.2785470000000001E-3</v>
      </c>
      <c r="MT39" s="19">
        <v>1.273241E-3</v>
      </c>
      <c r="MU39" s="19">
        <v>1.2678609999999999E-3</v>
      </c>
      <c r="MV39" s="19">
        <v>1.2624139999999999E-3</v>
      </c>
      <c r="MW39" s="19">
        <v>1.2569059999999999E-3</v>
      </c>
      <c r="MX39" s="19">
        <v>1.251346E-3</v>
      </c>
      <c r="MY39" s="19">
        <v>1.245739E-3</v>
      </c>
      <c r="MZ39" s="19">
        <v>1.240089E-3</v>
      </c>
      <c r="NA39" s="19">
        <v>1.234399E-3</v>
      </c>
      <c r="NB39" s="19">
        <v>1.228673E-3</v>
      </c>
      <c r="NC39" s="19">
        <v>1.2229140000000001E-3</v>
      </c>
      <c r="ND39" s="19">
        <v>1.217126E-3</v>
      </c>
      <c r="NE39" s="19">
        <v>1.211314E-3</v>
      </c>
      <c r="NF39" s="19">
        <v>1.2054819999999999E-3</v>
      </c>
      <c r="NG39" s="19">
        <v>1.199634E-3</v>
      </c>
      <c r="NH39" s="19">
        <v>1.1937740000000001E-3</v>
      </c>
      <c r="NI39" s="19">
        <v>1.187904E-3</v>
      </c>
      <c r="NJ39" s="19">
        <v>1.182027E-3</v>
      </c>
      <c r="NK39" s="19">
        <v>1.1761440000000001E-3</v>
      </c>
      <c r="NL39" s="19">
        <v>1.170255E-3</v>
      </c>
      <c r="NM39" s="19">
        <v>1.1643630000000001E-3</v>
      </c>
      <c r="NN39" s="19">
        <v>1.15847E-3</v>
      </c>
      <c r="NO39" s="19">
        <v>1.1525769999999999E-3</v>
      </c>
      <c r="NP39" s="19">
        <v>1.146689E-3</v>
      </c>
      <c r="NQ39" s="19">
        <v>1.1408080000000001E-3</v>
      </c>
      <c r="NR39" s="19">
        <v>1.134936E-3</v>
      </c>
      <c r="NS39" s="19">
        <v>1.129077E-3</v>
      </c>
      <c r="NT39" s="19">
        <v>1.123228E-3</v>
      </c>
      <c r="NU39" s="19">
        <v>1.117392E-3</v>
      </c>
      <c r="NV39" s="19">
        <v>1.1115669999999999E-3</v>
      </c>
      <c r="NW39" s="19">
        <v>1.1057549999999999E-3</v>
      </c>
      <c r="NX39" s="19">
        <v>1.0999549999999999E-3</v>
      </c>
      <c r="NY39" s="19">
        <v>1.0941690000000001E-3</v>
      </c>
      <c r="NZ39" s="19">
        <v>1.088398E-3</v>
      </c>
      <c r="OA39" s="19">
        <v>1.0826449999999999E-3</v>
      </c>
      <c r="OB39" s="19">
        <v>1.0769110000000001E-3</v>
      </c>
      <c r="OC39" s="15">
        <v>1.0712E-3</v>
      </c>
      <c r="OD39" s="19">
        <v>1.0655110000000001E-3</v>
      </c>
      <c r="OE39" s="19">
        <v>1.0598459999999999E-3</v>
      </c>
      <c r="OF39" s="19">
        <v>1.054209E-3</v>
      </c>
      <c r="OG39" s="19">
        <v>1.048602E-3</v>
      </c>
      <c r="OH39" s="19">
        <v>1.043029E-3</v>
      </c>
      <c r="OI39" s="19">
        <v>1.037495E-3</v>
      </c>
      <c r="OJ39" s="19">
        <v>1.0320049999999999E-3</v>
      </c>
      <c r="OK39" s="19">
        <v>1.0265630000000001E-3</v>
      </c>
      <c r="OL39" s="19">
        <v>1.021175E-3</v>
      </c>
      <c r="OM39" s="19">
        <v>1.015845E-3</v>
      </c>
      <c r="ON39" s="19">
        <v>1.0105750000000001E-3</v>
      </c>
      <c r="OO39" s="19">
        <v>1.005368E-3</v>
      </c>
      <c r="OP39" s="19">
        <v>1.0002259999999999E-3</v>
      </c>
      <c r="OQ39" s="19">
        <v>6.3389869999999995E-4</v>
      </c>
    </row>
    <row r="40" spans="1:407" x14ac:dyDescent="0.25">
      <c r="A40" t="str">
        <f t="shared" si="0"/>
        <v>FixedWing-VERY COARSE-3-14-Any</v>
      </c>
      <c r="B40" t="s">
        <v>195</v>
      </c>
      <c r="C40" s="20" t="s">
        <v>43</v>
      </c>
      <c r="D40" s="18">
        <v>3</v>
      </c>
      <c r="E40" s="17">
        <v>14</v>
      </c>
      <c r="F40" s="82" t="s">
        <v>187</v>
      </c>
      <c r="G40" s="19">
        <v>6.5469540000000007E-2</v>
      </c>
      <c r="H40" s="15">
        <v>5.3710300000000002E-2</v>
      </c>
      <c r="I40" s="19">
        <v>4.6174949999999999E-2</v>
      </c>
      <c r="J40" s="19">
        <v>4.3065630000000001E-2</v>
      </c>
      <c r="K40" s="19">
        <v>4.1158739999999999E-2</v>
      </c>
      <c r="L40" s="19">
        <v>3.9399660000000003E-2</v>
      </c>
      <c r="M40" s="19">
        <v>3.8380820000000003E-2</v>
      </c>
      <c r="N40" s="19">
        <v>3.7589249999999998E-2</v>
      </c>
      <c r="O40" s="15">
        <v>3.5855199999999997E-2</v>
      </c>
      <c r="P40" s="19">
        <v>3.336836E-2</v>
      </c>
      <c r="Q40" s="19">
        <v>3.0750690000000001E-2</v>
      </c>
      <c r="R40" s="19">
        <v>2.8145010000000002E-2</v>
      </c>
      <c r="S40" s="19">
        <v>2.562793E-2</v>
      </c>
      <c r="T40" s="15">
        <v>2.3542899999999999E-2</v>
      </c>
      <c r="U40" s="19">
        <v>2.1929959999999998E-2</v>
      </c>
      <c r="V40" s="19">
        <v>2.0558079999999999E-2</v>
      </c>
      <c r="W40" s="19">
        <v>1.9361389999999999E-2</v>
      </c>
      <c r="X40" s="19">
        <v>1.830325E-2</v>
      </c>
      <c r="Y40" s="19">
        <v>1.7371959999999999E-2</v>
      </c>
      <c r="Z40" s="19">
        <v>1.649757E-2</v>
      </c>
      <c r="AA40" s="19">
        <v>1.571111E-2</v>
      </c>
      <c r="AB40" s="19">
        <v>1.498911E-2</v>
      </c>
      <c r="AC40" s="19">
        <v>1.432282E-2</v>
      </c>
      <c r="AD40" s="19">
        <v>1.369777E-2</v>
      </c>
      <c r="AE40" s="19">
        <v>1.310628E-2</v>
      </c>
      <c r="AF40" s="19">
        <v>1.255005E-2</v>
      </c>
      <c r="AG40" s="19">
        <v>1.203214E-2</v>
      </c>
      <c r="AH40" s="19">
        <v>1.1546290000000001E-2</v>
      </c>
      <c r="AI40" s="19">
        <v>1.1089760000000001E-2</v>
      </c>
      <c r="AJ40" s="19">
        <v>1.066741E-2</v>
      </c>
      <c r="AK40" s="19">
        <v>1.027657E-2</v>
      </c>
      <c r="AL40" s="19">
        <v>9.9088590000000008E-3</v>
      </c>
      <c r="AM40" s="19">
        <v>9.5622869999999992E-3</v>
      </c>
      <c r="AN40" s="19">
        <v>9.2368329999999998E-3</v>
      </c>
      <c r="AO40" s="19">
        <v>8.9343579999999999E-3</v>
      </c>
      <c r="AP40" s="19">
        <v>8.6536670000000003E-3</v>
      </c>
      <c r="AQ40" s="19">
        <v>8.3933930000000007E-3</v>
      </c>
      <c r="AR40" s="19">
        <v>8.1506579999999999E-3</v>
      </c>
      <c r="AS40" s="19">
        <v>7.9221629999999994E-3</v>
      </c>
      <c r="AT40" s="19">
        <v>7.7053729999999997E-3</v>
      </c>
      <c r="AU40" s="19">
        <v>7.4986519999999997E-3</v>
      </c>
      <c r="AV40" s="19">
        <v>7.3015500000000004E-3</v>
      </c>
      <c r="AW40" s="19">
        <v>7.1145410000000003E-3</v>
      </c>
      <c r="AX40" s="19">
        <v>6.9384929999999996E-3</v>
      </c>
      <c r="AY40" s="19">
        <v>6.7738490000000002E-3</v>
      </c>
      <c r="AZ40" s="19">
        <v>6.6199659999999997E-3</v>
      </c>
      <c r="BA40" s="19">
        <v>6.4744779999999997E-3</v>
      </c>
      <c r="BB40" s="19">
        <v>6.3343039999999998E-3</v>
      </c>
      <c r="BC40" s="19">
        <v>6.1974209999999998E-3</v>
      </c>
      <c r="BD40" s="19">
        <v>6.0634479999999999E-3</v>
      </c>
      <c r="BE40" s="19">
        <v>5.9328840000000002E-3</v>
      </c>
      <c r="BF40" s="19">
        <v>5.8057059999999999E-3</v>
      </c>
      <c r="BG40" s="19">
        <v>5.6818069999999997E-3</v>
      </c>
      <c r="BH40" s="19">
        <v>5.5621610000000004E-3</v>
      </c>
      <c r="BI40" s="19">
        <v>5.4479439999999997E-3</v>
      </c>
      <c r="BJ40" s="19">
        <v>5.339262E-3</v>
      </c>
      <c r="BK40" s="19">
        <v>5.2348860000000002E-3</v>
      </c>
      <c r="BL40" s="19">
        <v>5.1332210000000003E-3</v>
      </c>
      <c r="BM40" s="19">
        <v>5.0339149999999999E-3</v>
      </c>
      <c r="BN40" s="19">
        <v>4.938067E-3</v>
      </c>
      <c r="BO40" s="19">
        <v>4.8470309999999999E-3</v>
      </c>
      <c r="BP40" s="19">
        <v>4.7611019999999997E-3</v>
      </c>
      <c r="BQ40" s="19">
        <v>4.6797280000000002E-3</v>
      </c>
      <c r="BR40" s="19">
        <v>4.6025019999999996E-3</v>
      </c>
      <c r="BS40" s="19">
        <v>4.5292370000000002E-3</v>
      </c>
      <c r="BT40" s="19">
        <v>4.4593669999999997E-3</v>
      </c>
      <c r="BU40" s="19">
        <v>4.3917440000000004E-3</v>
      </c>
      <c r="BV40" s="19">
        <v>4.3252459999999996E-3</v>
      </c>
      <c r="BW40" s="19">
        <v>4.2597019999999998E-3</v>
      </c>
      <c r="BX40" s="19">
        <v>4.195776E-3</v>
      </c>
      <c r="BY40" s="19">
        <v>4.134235E-3</v>
      </c>
      <c r="BZ40" s="19">
        <v>4.0754509999999999E-3</v>
      </c>
      <c r="CA40" s="19">
        <v>4.0194369999999998E-3</v>
      </c>
      <c r="CB40" s="19">
        <v>3.9661399999999999E-3</v>
      </c>
      <c r="CC40" s="19">
        <v>3.9153749999999996E-3</v>
      </c>
      <c r="CD40" s="19">
        <v>3.8666149999999999E-3</v>
      </c>
      <c r="CE40" s="19">
        <v>3.8190329999999999E-3</v>
      </c>
      <c r="CF40" s="19">
        <v>3.7720319999999998E-3</v>
      </c>
      <c r="CG40" s="19">
        <v>3.7256559999999999E-3</v>
      </c>
      <c r="CH40" s="19">
        <v>3.6804300000000002E-3</v>
      </c>
      <c r="CI40" s="19">
        <v>3.6369800000000002E-3</v>
      </c>
      <c r="CJ40" s="19">
        <v>3.5957440000000001E-3</v>
      </c>
      <c r="CK40" s="19">
        <v>3.556839E-3</v>
      </c>
      <c r="CL40" s="19">
        <v>3.5201989999999999E-3</v>
      </c>
      <c r="CM40" s="19">
        <v>3.4856919999999999E-3</v>
      </c>
      <c r="CN40" s="19">
        <v>3.4531459999999998E-3</v>
      </c>
      <c r="CO40" s="19">
        <v>3.4222269999999999E-3</v>
      </c>
      <c r="CP40" s="19">
        <v>3.3924490000000001E-3</v>
      </c>
      <c r="CQ40" s="19">
        <v>3.3633790000000001E-3</v>
      </c>
      <c r="CR40" s="19">
        <v>3.3348060000000001E-3</v>
      </c>
      <c r="CS40" s="19">
        <v>3.306752E-3</v>
      </c>
      <c r="CT40" s="19">
        <v>3.2793319999999998E-3</v>
      </c>
      <c r="CU40" s="19">
        <v>3.2526220000000002E-3</v>
      </c>
      <c r="CV40" s="19">
        <v>3.2266920000000002E-3</v>
      </c>
      <c r="CW40" s="19">
        <v>3.2016179999999998E-3</v>
      </c>
      <c r="CX40" s="19">
        <v>3.1774519999999999E-3</v>
      </c>
      <c r="CY40" s="19">
        <v>3.154072E-3</v>
      </c>
      <c r="CZ40" s="19">
        <v>3.1311899999999998E-3</v>
      </c>
      <c r="DA40" s="19">
        <v>3.1085010000000001E-3</v>
      </c>
      <c r="DB40" s="19">
        <v>3.0858420000000001E-3</v>
      </c>
      <c r="DC40" s="19">
        <v>3.0632649999999999E-3</v>
      </c>
      <c r="DD40" s="19">
        <v>3.040985E-3</v>
      </c>
      <c r="DE40" s="19">
        <v>3.019271E-3</v>
      </c>
      <c r="DF40" s="19">
        <v>2.998368E-3</v>
      </c>
      <c r="DG40" s="19">
        <v>2.978409E-3</v>
      </c>
      <c r="DH40" s="19">
        <v>2.959396E-3</v>
      </c>
      <c r="DI40" s="19">
        <v>2.9411379999999998E-3</v>
      </c>
      <c r="DJ40" s="19">
        <v>2.923326E-3</v>
      </c>
      <c r="DK40" s="19">
        <v>2.905665E-3</v>
      </c>
      <c r="DL40" s="19">
        <v>2.8880220000000001E-3</v>
      </c>
      <c r="DM40" s="19">
        <v>2.8704429999999999E-3</v>
      </c>
      <c r="DN40" s="19">
        <v>2.853104E-3</v>
      </c>
      <c r="DO40" s="19">
        <v>2.8361990000000002E-3</v>
      </c>
      <c r="DP40" s="19">
        <v>2.8198640000000001E-3</v>
      </c>
      <c r="DQ40" s="19">
        <v>2.8041479999999998E-3</v>
      </c>
      <c r="DR40" s="19">
        <v>2.7890369999999999E-3</v>
      </c>
      <c r="DS40" s="19">
        <v>2.774402E-3</v>
      </c>
      <c r="DT40" s="19">
        <v>2.760073E-3</v>
      </c>
      <c r="DU40" s="15">
        <v>2.7458999999999999E-3</v>
      </c>
      <c r="DV40" s="19">
        <v>2.7318289999999999E-3</v>
      </c>
      <c r="DW40" s="19">
        <v>2.7179109999999999E-3</v>
      </c>
      <c r="DX40" s="19">
        <v>2.7042770000000002E-3</v>
      </c>
      <c r="DY40" s="19">
        <v>2.691045E-3</v>
      </c>
      <c r="DZ40" s="19">
        <v>2.6782860000000002E-3</v>
      </c>
      <c r="EA40" s="19">
        <v>2.6659969999999998E-3</v>
      </c>
      <c r="EB40" s="19">
        <v>2.6541189999999999E-3</v>
      </c>
      <c r="EC40" s="19">
        <v>2.6424970000000002E-3</v>
      </c>
      <c r="ED40" s="19">
        <v>2.6309390000000001E-3</v>
      </c>
      <c r="EE40" s="19">
        <v>2.6192640000000001E-3</v>
      </c>
      <c r="EF40" s="19">
        <v>2.6073910000000001E-3</v>
      </c>
      <c r="EG40" s="19">
        <v>2.5953410000000001E-3</v>
      </c>
      <c r="EH40" s="19">
        <v>2.5832149999999998E-3</v>
      </c>
      <c r="EI40" s="19">
        <v>2.5711169999999999E-3</v>
      </c>
      <c r="EJ40" s="19">
        <v>2.5591030000000001E-3</v>
      </c>
      <c r="EK40" s="19">
        <v>2.5471740000000001E-3</v>
      </c>
      <c r="EL40" s="19">
        <v>2.5352740000000001E-3</v>
      </c>
      <c r="EM40" s="19">
        <v>2.5232879999999998E-3</v>
      </c>
      <c r="EN40" s="19">
        <v>2.5110850000000001E-3</v>
      </c>
      <c r="EO40" s="19">
        <v>2.4985620000000002E-3</v>
      </c>
      <c r="EP40" s="19">
        <v>2.4857059999999999E-3</v>
      </c>
      <c r="EQ40" s="19">
        <v>2.4725939999999998E-3</v>
      </c>
      <c r="ER40" s="19">
        <v>2.4593509999999998E-3</v>
      </c>
      <c r="ES40" s="19">
        <v>2.446092E-3</v>
      </c>
      <c r="ET40" s="19">
        <v>2.4328900000000001E-3</v>
      </c>
      <c r="EU40" s="19">
        <v>2.4197609999999999E-3</v>
      </c>
      <c r="EV40" s="19">
        <v>2.4066959999999998E-3</v>
      </c>
      <c r="EW40" s="19">
        <v>2.3936579999999999E-3</v>
      </c>
      <c r="EX40" s="19">
        <v>2.3806109999999999E-3</v>
      </c>
      <c r="EY40" s="19">
        <v>2.3675300000000001E-3</v>
      </c>
      <c r="EZ40" s="19">
        <v>2.354433E-3</v>
      </c>
      <c r="FA40" s="19">
        <v>2.3413549999999998E-3</v>
      </c>
      <c r="FB40" s="19">
        <v>2.3283430000000001E-3</v>
      </c>
      <c r="FC40" s="19">
        <v>2.3154289999999999E-3</v>
      </c>
      <c r="FD40" s="19">
        <v>2.30262E-3</v>
      </c>
      <c r="FE40" s="19">
        <v>2.289892E-3</v>
      </c>
      <c r="FF40" s="19">
        <v>2.2772069999999998E-3</v>
      </c>
      <c r="FG40" s="19">
        <v>2.2645090000000001E-3</v>
      </c>
      <c r="FH40" s="19">
        <v>2.2517520000000001E-3</v>
      </c>
      <c r="FI40" s="19">
        <v>2.2389160000000001E-3</v>
      </c>
      <c r="FJ40" s="19">
        <v>2.2260299999999999E-3</v>
      </c>
      <c r="FK40" s="19">
        <v>2.213156E-3</v>
      </c>
      <c r="FL40" s="19">
        <v>2.2003750000000001E-3</v>
      </c>
      <c r="FM40" s="19">
        <v>2.1877609999999999E-3</v>
      </c>
      <c r="FN40" s="19">
        <v>2.175373E-3</v>
      </c>
      <c r="FO40" s="19">
        <v>2.1632359999999998E-3</v>
      </c>
      <c r="FP40" s="19">
        <v>2.1513560000000001E-3</v>
      </c>
      <c r="FQ40" s="19">
        <v>2.13971E-3</v>
      </c>
      <c r="FR40" s="19">
        <v>2.1282649999999998E-3</v>
      </c>
      <c r="FS40" s="19">
        <v>2.1169930000000002E-3</v>
      </c>
      <c r="FT40" s="19">
        <v>2.105885E-3</v>
      </c>
      <c r="FU40" s="19">
        <v>2.0949499999999999E-3</v>
      </c>
      <c r="FV40" s="19">
        <v>2.084205E-3</v>
      </c>
      <c r="FW40" s="19">
        <v>2.0736589999999998E-3</v>
      </c>
      <c r="FX40" s="19">
        <v>2.0633159999999999E-3</v>
      </c>
      <c r="FY40" s="19">
        <v>2.05317E-3</v>
      </c>
      <c r="FZ40" s="19">
        <v>2.0432060000000001E-3</v>
      </c>
      <c r="GA40" s="19">
        <v>2.0333970000000002E-3</v>
      </c>
      <c r="GB40" s="19">
        <v>2.0237150000000001E-3</v>
      </c>
      <c r="GC40" s="19">
        <v>2.0141310000000002E-3</v>
      </c>
      <c r="GD40" s="19">
        <v>2.0046320000000001E-3</v>
      </c>
      <c r="GE40" s="19">
        <v>1.9952120000000001E-3</v>
      </c>
      <c r="GF40" s="19">
        <v>1.9858710000000002E-3</v>
      </c>
      <c r="GG40" s="19">
        <v>1.9766060000000001E-3</v>
      </c>
      <c r="GH40" s="19">
        <v>1.9674129999999999E-3</v>
      </c>
      <c r="GI40" s="19">
        <v>1.9582860000000001E-3</v>
      </c>
      <c r="GJ40" s="19">
        <v>1.9492190000000001E-3</v>
      </c>
      <c r="GK40" s="19">
        <v>1.9402029999999999E-3</v>
      </c>
      <c r="GL40" s="19">
        <v>1.931236E-3</v>
      </c>
      <c r="GM40" s="19">
        <v>1.9223230000000001E-3</v>
      </c>
      <c r="GN40" s="19">
        <v>1.913484E-3</v>
      </c>
      <c r="GO40" s="19">
        <v>1.9047409999999999E-3</v>
      </c>
      <c r="GP40" s="19">
        <v>1.8961150000000001E-3</v>
      </c>
      <c r="GQ40" s="19">
        <v>1.8876159999999999E-3</v>
      </c>
      <c r="GR40" s="19">
        <v>1.879237E-3</v>
      </c>
      <c r="GS40" s="19">
        <v>1.870961E-3</v>
      </c>
      <c r="GT40" s="19">
        <v>1.8627610000000001E-3</v>
      </c>
      <c r="GU40" s="19">
        <v>1.854606E-3</v>
      </c>
      <c r="GV40" s="19">
        <v>1.8464670000000001E-3</v>
      </c>
      <c r="GW40" s="19">
        <v>1.8383290000000001E-3</v>
      </c>
      <c r="GX40" s="19">
        <v>1.830195E-3</v>
      </c>
      <c r="GY40" s="19">
        <v>1.822073E-3</v>
      </c>
      <c r="GZ40" s="19">
        <v>1.8139759999999999E-3</v>
      </c>
      <c r="HA40" s="19">
        <v>1.8059110000000001E-3</v>
      </c>
      <c r="HB40" s="19">
        <v>1.7978810000000001E-3</v>
      </c>
      <c r="HC40" s="19">
        <v>1.789885E-3</v>
      </c>
      <c r="HD40" s="19">
        <v>1.78192E-3</v>
      </c>
      <c r="HE40" s="19">
        <v>1.7739839999999999E-3</v>
      </c>
      <c r="HF40" s="19">
        <v>1.7660760000000001E-3</v>
      </c>
      <c r="HG40" s="19">
        <v>1.7582019999999999E-3</v>
      </c>
      <c r="HH40" s="19">
        <v>1.7503799999999999E-3</v>
      </c>
      <c r="HI40" s="19">
        <v>1.7426270000000001E-3</v>
      </c>
      <c r="HJ40" s="19">
        <v>1.7349570000000001E-3</v>
      </c>
      <c r="HK40" s="19">
        <v>1.727377E-3</v>
      </c>
      <c r="HL40" s="19">
        <v>1.7198859999999999E-3</v>
      </c>
      <c r="HM40" s="19">
        <v>1.7124799999999999E-3</v>
      </c>
      <c r="HN40" s="19">
        <v>1.7051499999999999E-3</v>
      </c>
      <c r="HO40" s="19">
        <v>1.697886E-3</v>
      </c>
      <c r="HP40" s="19">
        <v>1.6906790000000001E-3</v>
      </c>
      <c r="HQ40" s="19">
        <v>1.683529E-3</v>
      </c>
      <c r="HR40" s="19">
        <v>1.67644E-3</v>
      </c>
      <c r="HS40" s="19">
        <v>1.669425E-3</v>
      </c>
      <c r="HT40" s="19">
        <v>1.6624890000000001E-3</v>
      </c>
      <c r="HU40" s="19">
        <v>1.655641E-3</v>
      </c>
      <c r="HV40" s="19">
        <v>1.6488799999999999E-3</v>
      </c>
      <c r="HW40" s="19">
        <v>1.642201E-3</v>
      </c>
      <c r="HX40" s="19">
        <v>1.635596E-3</v>
      </c>
      <c r="HY40" s="19">
        <v>1.629056E-3</v>
      </c>
      <c r="HZ40" s="19">
        <v>1.622573E-3</v>
      </c>
      <c r="IA40" s="19">
        <v>1.6161439999999999E-3</v>
      </c>
      <c r="IB40" s="19">
        <v>1.609767E-3</v>
      </c>
      <c r="IC40" s="19">
        <v>1.603447E-3</v>
      </c>
      <c r="ID40" s="19">
        <v>1.597184E-3</v>
      </c>
      <c r="IE40" s="19">
        <v>1.5909780000000001E-3</v>
      </c>
      <c r="IF40" s="19">
        <v>1.5848290000000001E-3</v>
      </c>
      <c r="IG40" s="19">
        <v>1.578734E-3</v>
      </c>
      <c r="IH40" s="19">
        <v>1.5726889999999999E-3</v>
      </c>
      <c r="II40" s="19">
        <v>1.566689E-3</v>
      </c>
      <c r="IJ40" s="19">
        <v>1.5607259999999999E-3</v>
      </c>
      <c r="IK40" s="19">
        <v>1.554796E-3</v>
      </c>
      <c r="IL40" s="19">
        <v>1.5488979999999999E-3</v>
      </c>
      <c r="IM40" s="19">
        <v>1.543029E-3</v>
      </c>
      <c r="IN40" s="19">
        <v>1.537189E-3</v>
      </c>
      <c r="IO40" s="19">
        <v>1.5313760000000001E-3</v>
      </c>
      <c r="IP40" s="19">
        <v>1.5255889999999999E-3</v>
      </c>
      <c r="IQ40" s="19">
        <v>1.5198290000000001E-3</v>
      </c>
      <c r="IR40" s="19">
        <v>1.5140959999999999E-3</v>
      </c>
      <c r="IS40" s="19">
        <v>1.5083900000000001E-3</v>
      </c>
      <c r="IT40" s="19">
        <v>1.502707E-3</v>
      </c>
      <c r="IU40" s="19">
        <v>1.497045E-3</v>
      </c>
      <c r="IV40" s="19">
        <v>1.491399E-3</v>
      </c>
      <c r="IW40" s="19">
        <v>1.4857659999999999E-3</v>
      </c>
      <c r="IX40" s="19">
        <v>1.4801390000000001E-3</v>
      </c>
      <c r="IY40" s="19">
        <v>1.4745089999999999E-3</v>
      </c>
      <c r="IZ40" s="19">
        <v>1.4688699999999999E-3</v>
      </c>
      <c r="JA40" s="19">
        <v>1.4632130000000001E-3</v>
      </c>
      <c r="JB40" s="19">
        <v>1.4575289999999999E-3</v>
      </c>
      <c r="JC40" s="19">
        <v>1.451812E-3</v>
      </c>
      <c r="JD40" s="19">
        <v>1.446056E-3</v>
      </c>
      <c r="JE40" s="19">
        <v>1.440256E-3</v>
      </c>
      <c r="JF40" s="19">
        <v>1.4344119999999999E-3</v>
      </c>
      <c r="JG40" s="19">
        <v>1.428524E-3</v>
      </c>
      <c r="JH40" s="19">
        <v>1.422595E-3</v>
      </c>
      <c r="JI40" s="19">
        <v>1.4166280000000001E-3</v>
      </c>
      <c r="JJ40" s="19">
        <v>1.410622E-3</v>
      </c>
      <c r="JK40" s="19">
        <v>1.404581E-3</v>
      </c>
      <c r="JL40" s="19">
        <v>1.3985009999999999E-3</v>
      </c>
      <c r="JM40" s="19">
        <v>1.3923780000000001E-3</v>
      </c>
      <c r="JN40" s="19">
        <v>1.3862029999999999E-3</v>
      </c>
      <c r="JO40" s="19">
        <v>1.3799680000000001E-3</v>
      </c>
      <c r="JP40" s="19">
        <v>1.3736620000000001E-3</v>
      </c>
      <c r="JQ40" s="19">
        <v>1.3672739999999999E-3</v>
      </c>
      <c r="JR40" s="19">
        <v>1.3607929999999999E-3</v>
      </c>
      <c r="JS40" s="19">
        <v>1.3542090000000001E-3</v>
      </c>
      <c r="JT40" s="19">
        <v>1.347511E-3</v>
      </c>
      <c r="JU40" s="19">
        <v>1.340693E-3</v>
      </c>
      <c r="JV40" s="19">
        <v>1.3337480000000001E-3</v>
      </c>
      <c r="JW40" s="19">
        <v>1.326668E-3</v>
      </c>
      <c r="JX40" s="19">
        <v>1.3194470000000001E-3</v>
      </c>
      <c r="JY40" s="19">
        <v>1.31208E-3</v>
      </c>
      <c r="JZ40" s="19">
        <v>1.304562E-3</v>
      </c>
      <c r="KA40" s="19">
        <v>1.2968910000000001E-3</v>
      </c>
      <c r="KB40" s="19">
        <v>1.2890670000000001E-3</v>
      </c>
      <c r="KC40" s="19">
        <v>1.2810950000000001E-3</v>
      </c>
      <c r="KD40" s="19">
        <v>1.2729779999999999E-3</v>
      </c>
      <c r="KE40" s="19">
        <v>1.264727E-3</v>
      </c>
      <c r="KF40" s="19">
        <v>1.2563489999999999E-3</v>
      </c>
      <c r="KG40" s="19">
        <v>1.2478560000000001E-3</v>
      </c>
      <c r="KH40" s="19">
        <v>1.2392569999999999E-3</v>
      </c>
      <c r="KI40" s="19">
        <v>1.230559E-3</v>
      </c>
      <c r="KJ40" s="19">
        <v>1.2217739999999999E-3</v>
      </c>
      <c r="KK40" s="19">
        <v>1.2129059999999999E-3</v>
      </c>
      <c r="KL40" s="19">
        <v>1.203967E-3</v>
      </c>
      <c r="KM40" s="19">
        <v>1.194961E-3</v>
      </c>
      <c r="KN40" s="19">
        <v>1.185897E-3</v>
      </c>
      <c r="KO40" s="19">
        <v>1.176783E-3</v>
      </c>
      <c r="KP40" s="19">
        <v>1.1676270000000001E-3</v>
      </c>
      <c r="KQ40" s="19">
        <v>1.158439E-3</v>
      </c>
      <c r="KR40" s="19">
        <v>1.149225E-3</v>
      </c>
      <c r="KS40" s="19">
        <v>1.1399960000000001E-3</v>
      </c>
      <c r="KT40" s="19">
        <v>1.130764E-3</v>
      </c>
      <c r="KU40" s="19">
        <v>1.1215400000000001E-3</v>
      </c>
      <c r="KV40" s="19">
        <v>1.1123389999999999E-3</v>
      </c>
      <c r="KW40" s="19">
        <v>1.103174E-3</v>
      </c>
      <c r="KX40" s="19">
        <v>1.09406E-3</v>
      </c>
      <c r="KY40" s="19">
        <v>1.0850129999999999E-3</v>
      </c>
      <c r="KZ40" s="19">
        <v>1.0760450000000001E-3</v>
      </c>
      <c r="LA40" s="19">
        <v>1.067171E-3</v>
      </c>
      <c r="LB40" s="19">
        <v>1.058399E-3</v>
      </c>
      <c r="LC40" s="19">
        <v>1.0497379999999999E-3</v>
      </c>
      <c r="LD40" s="19">
        <v>1.0411929999999999E-3</v>
      </c>
      <c r="LE40" s="19">
        <v>1.0327699999999999E-3</v>
      </c>
      <c r="LF40" s="19">
        <v>1.0244729999999999E-3</v>
      </c>
      <c r="LG40" s="19">
        <v>1.016306E-3</v>
      </c>
      <c r="LH40" s="19">
        <v>1.0082719999999999E-3</v>
      </c>
      <c r="LI40" s="19">
        <v>1.0003740000000001E-3</v>
      </c>
      <c r="LJ40" s="19">
        <v>9.9261120000000008E-4</v>
      </c>
      <c r="LK40" s="19">
        <v>9.8498490000000004E-4</v>
      </c>
      <c r="LL40" s="19">
        <v>9.7749129999999992E-4</v>
      </c>
      <c r="LM40" s="19">
        <v>9.7012569999999998E-4</v>
      </c>
      <c r="LN40" s="19">
        <v>9.6288220000000004E-4</v>
      </c>
      <c r="LO40" s="19">
        <v>9.5575520000000004E-4</v>
      </c>
      <c r="LP40" s="19">
        <v>9.4873950000000005E-4</v>
      </c>
      <c r="LQ40" s="19">
        <v>9.4182930000000003E-4</v>
      </c>
      <c r="LR40" s="19">
        <v>9.3502139999999999E-4</v>
      </c>
      <c r="LS40" s="19">
        <v>9.2831339999999997E-4</v>
      </c>
      <c r="LT40" s="19">
        <v>9.2170350000000002E-4</v>
      </c>
      <c r="LU40" s="19">
        <v>9.1519180000000004E-4</v>
      </c>
      <c r="LV40" s="19">
        <v>9.0877609999999995E-4</v>
      </c>
      <c r="LW40" s="19">
        <v>9.0245539999999995E-4</v>
      </c>
      <c r="LX40" s="19">
        <v>8.9622710000000002E-4</v>
      </c>
      <c r="LY40" s="19">
        <v>8.9009039999999998E-4</v>
      </c>
      <c r="LZ40" s="19">
        <v>8.8404390000000003E-4</v>
      </c>
      <c r="MA40" s="19">
        <v>8.7808510000000005E-4</v>
      </c>
      <c r="MB40" s="19">
        <v>8.7221260000000002E-4</v>
      </c>
      <c r="MC40" s="19">
        <v>8.6642520000000005E-4</v>
      </c>
      <c r="MD40" s="19">
        <v>8.6072130000000005E-4</v>
      </c>
      <c r="ME40" s="19">
        <v>8.5510030000000002E-4</v>
      </c>
      <c r="MF40" s="19">
        <v>8.4955879999999999E-4</v>
      </c>
      <c r="MG40" s="19">
        <v>8.4409450000000005E-4</v>
      </c>
      <c r="MH40" s="19">
        <v>8.38703E-4</v>
      </c>
      <c r="MI40" s="19">
        <v>8.3338200000000002E-4</v>
      </c>
      <c r="MJ40" s="19">
        <v>8.2812909999999997E-4</v>
      </c>
      <c r="MK40" s="19">
        <v>8.2294189999999998E-4</v>
      </c>
      <c r="ML40" s="19">
        <v>8.1781840000000002E-4</v>
      </c>
      <c r="MM40" s="19">
        <v>8.1275740000000003E-4</v>
      </c>
      <c r="MN40" s="19">
        <v>8.0775770000000001E-4</v>
      </c>
      <c r="MO40" s="19">
        <v>8.0281959999999996E-4</v>
      </c>
      <c r="MP40" s="19">
        <v>7.9794160000000002E-4</v>
      </c>
      <c r="MQ40" s="19">
        <v>7.9312440000000001E-4</v>
      </c>
      <c r="MR40" s="19">
        <v>7.8836719999999996E-4</v>
      </c>
      <c r="MS40" s="19">
        <v>7.8367200000000001E-4</v>
      </c>
      <c r="MT40" s="19">
        <v>7.7904169999999998E-4</v>
      </c>
      <c r="MU40" s="19">
        <v>7.744796E-4</v>
      </c>
      <c r="MV40" s="19">
        <v>7.6998919999999996E-4</v>
      </c>
      <c r="MW40" s="19">
        <v>7.6557489999999997E-4</v>
      </c>
      <c r="MX40" s="19">
        <v>7.6124030000000004E-4</v>
      </c>
      <c r="MY40" s="19">
        <v>7.5698870000000002E-4</v>
      </c>
      <c r="MZ40" s="19">
        <v>7.5282089999999995E-4</v>
      </c>
      <c r="NA40" s="19">
        <v>7.4873750000000003E-4</v>
      </c>
      <c r="NB40" s="19">
        <v>7.4473580000000001E-4</v>
      </c>
      <c r="NC40" s="19">
        <v>7.4081419999999997E-4</v>
      </c>
      <c r="ND40" s="19">
        <v>7.3697050000000005E-4</v>
      </c>
      <c r="NE40" s="19">
        <v>7.3320269999999999E-4</v>
      </c>
      <c r="NF40" s="19">
        <v>7.2950860000000001E-4</v>
      </c>
      <c r="NG40" s="19">
        <v>7.2588649999999998E-4</v>
      </c>
      <c r="NH40" s="19">
        <v>7.2233479999999999E-4</v>
      </c>
      <c r="NI40" s="19">
        <v>7.1885299999999998E-4</v>
      </c>
      <c r="NJ40" s="19">
        <v>7.1543870000000001E-4</v>
      </c>
      <c r="NK40" s="19">
        <v>7.1209059999999995E-4</v>
      </c>
      <c r="NL40" s="19">
        <v>7.0880469999999997E-4</v>
      </c>
      <c r="NM40" s="19">
        <v>7.0557940000000004E-4</v>
      </c>
      <c r="NN40" s="19">
        <v>7.0241219999999998E-4</v>
      </c>
      <c r="NO40" s="19">
        <v>6.993015E-4</v>
      </c>
      <c r="NP40" s="19">
        <v>6.9624509999999999E-4</v>
      </c>
      <c r="NQ40" s="19">
        <v>6.932412E-4</v>
      </c>
      <c r="NR40" s="19">
        <v>6.9028769999999995E-4</v>
      </c>
      <c r="NS40" s="19">
        <v>6.8738380000000002E-4</v>
      </c>
      <c r="NT40" s="19">
        <v>6.8452729999999998E-4</v>
      </c>
      <c r="NU40" s="19">
        <v>6.8171699999999998E-4</v>
      </c>
      <c r="NV40" s="19">
        <v>6.7894920000000005E-4</v>
      </c>
      <c r="NW40" s="19">
        <v>6.7622259999999997E-4</v>
      </c>
      <c r="NX40" s="19">
        <v>6.7353499999999995E-4</v>
      </c>
      <c r="NY40" s="19">
        <v>6.7088550000000003E-4</v>
      </c>
      <c r="NZ40" s="19">
        <v>6.6827230000000002E-4</v>
      </c>
      <c r="OA40" s="19">
        <v>6.6569450000000005E-4</v>
      </c>
      <c r="OB40" s="19">
        <v>6.6315030000000004E-4</v>
      </c>
      <c r="OC40" s="19">
        <v>6.6063910000000001E-4</v>
      </c>
      <c r="OD40" s="19">
        <v>6.5815869999999996E-4</v>
      </c>
      <c r="OE40" s="19">
        <v>6.557078E-4</v>
      </c>
      <c r="OF40" s="19">
        <v>6.5328249999999999E-4</v>
      </c>
      <c r="OG40" s="19">
        <v>6.5088159999999995E-4</v>
      </c>
      <c r="OH40" s="19">
        <v>6.4850349999999999E-4</v>
      </c>
      <c r="OI40" s="19">
        <v>6.461479E-4</v>
      </c>
      <c r="OJ40" s="19">
        <v>6.4381400000000004E-4</v>
      </c>
      <c r="OK40" s="19">
        <v>6.4150229999999995E-4</v>
      </c>
      <c r="OL40" s="19">
        <v>6.3921200000000001E-4</v>
      </c>
      <c r="OM40" s="19">
        <v>6.3694369999999997E-4</v>
      </c>
      <c r="ON40" s="19">
        <v>6.3469619999999998E-4</v>
      </c>
      <c r="OO40" s="19">
        <v>6.3246850000000002E-4</v>
      </c>
      <c r="OP40" s="19">
        <v>6.3025769999999997E-4</v>
      </c>
      <c r="OQ40" s="19">
        <v>4.52459E-4</v>
      </c>
    </row>
    <row r="41" spans="1:407" x14ac:dyDescent="0.25">
      <c r="A41" t="str">
        <f t="shared" si="0"/>
        <v>FixedWing-VERY COARSE-3-7-Any</v>
      </c>
      <c r="B41" t="s">
        <v>195</v>
      </c>
      <c r="C41" s="20" t="s">
        <v>43</v>
      </c>
      <c r="D41" s="18">
        <v>3</v>
      </c>
      <c r="E41" s="17">
        <v>7</v>
      </c>
      <c r="F41" s="82" t="s">
        <v>187</v>
      </c>
      <c r="G41" s="19">
        <v>4.0828379999999997E-2</v>
      </c>
      <c r="H41" s="19">
        <v>4.0506970000000003E-2</v>
      </c>
      <c r="I41" s="19">
        <v>3.8863090000000003E-2</v>
      </c>
      <c r="J41" s="19">
        <v>3.6082549999999998E-2</v>
      </c>
      <c r="K41" s="19">
        <v>3.340071E-2</v>
      </c>
      <c r="L41" s="19">
        <v>3.1936850000000003E-2</v>
      </c>
      <c r="M41" s="19">
        <v>2.8994929999999999E-2</v>
      </c>
      <c r="N41" s="19">
        <v>2.6397859999999999E-2</v>
      </c>
      <c r="O41" s="15">
        <v>2.5056999999999999E-2</v>
      </c>
      <c r="P41" s="19">
        <v>2.3100740000000002E-2</v>
      </c>
      <c r="Q41" s="19">
        <v>2.1276639999999999E-2</v>
      </c>
      <c r="R41" s="15">
        <v>1.9555199999999998E-2</v>
      </c>
      <c r="S41" s="19">
        <v>1.7944539999999998E-2</v>
      </c>
      <c r="T41" s="19">
        <v>1.6706220000000001E-2</v>
      </c>
      <c r="U41" s="19">
        <v>1.578682E-2</v>
      </c>
      <c r="V41" s="19">
        <v>1.5019309999999999E-2</v>
      </c>
      <c r="W41" s="19">
        <v>1.4373850000000001E-2</v>
      </c>
      <c r="X41" s="19">
        <v>1.3662570000000001E-2</v>
      </c>
      <c r="Y41" s="19">
        <v>1.300308E-2</v>
      </c>
      <c r="Z41" s="19">
        <v>1.240135E-2</v>
      </c>
      <c r="AA41" s="19">
        <v>1.186108E-2</v>
      </c>
      <c r="AB41" s="19">
        <v>1.137766E-2</v>
      </c>
      <c r="AC41" s="19">
        <v>1.092895E-2</v>
      </c>
      <c r="AD41" s="19">
        <v>1.0534079999999999E-2</v>
      </c>
      <c r="AE41" s="19">
        <v>1.0179240000000001E-2</v>
      </c>
      <c r="AF41" s="19">
        <v>9.8366740000000001E-3</v>
      </c>
      <c r="AG41" s="19">
        <v>9.5158080000000006E-3</v>
      </c>
      <c r="AH41" s="19">
        <v>9.2130279999999998E-3</v>
      </c>
      <c r="AI41" s="19">
        <v>8.9307750000000002E-3</v>
      </c>
      <c r="AJ41" s="19">
        <v>8.6739369999999996E-3</v>
      </c>
      <c r="AK41" s="19">
        <v>8.4387720000000006E-3</v>
      </c>
      <c r="AL41" s="19">
        <v>8.2186480000000003E-3</v>
      </c>
      <c r="AM41" s="19">
        <v>8.0114230000000002E-3</v>
      </c>
      <c r="AN41" s="19">
        <v>7.8142239999999998E-3</v>
      </c>
      <c r="AO41" s="19">
        <v>7.6226929999999998E-3</v>
      </c>
      <c r="AP41" s="19">
        <v>7.4355949999999997E-3</v>
      </c>
      <c r="AQ41" s="19">
        <v>7.253018E-3</v>
      </c>
      <c r="AR41" s="19">
        <v>7.078015E-3</v>
      </c>
      <c r="AS41" s="19">
        <v>6.9139700000000002E-3</v>
      </c>
      <c r="AT41" s="19">
        <v>6.7606749999999998E-3</v>
      </c>
      <c r="AU41" s="19">
        <v>6.6148580000000004E-3</v>
      </c>
      <c r="AV41" s="19">
        <v>6.4738929999999997E-3</v>
      </c>
      <c r="AW41" s="19">
        <v>6.3374269999999996E-3</v>
      </c>
      <c r="AX41" s="19">
        <v>6.2061360000000001E-3</v>
      </c>
      <c r="AY41" s="19">
        <v>6.0794769999999998E-3</v>
      </c>
      <c r="AZ41" s="19">
        <v>5.956289E-3</v>
      </c>
      <c r="BA41" s="19">
        <v>5.8366039999999996E-3</v>
      </c>
      <c r="BB41" s="19">
        <v>5.7215770000000003E-3</v>
      </c>
      <c r="BC41" s="19">
        <v>5.6120229999999998E-3</v>
      </c>
      <c r="BD41" s="19">
        <v>5.5074720000000002E-3</v>
      </c>
      <c r="BE41" s="19">
        <v>5.4065930000000003E-3</v>
      </c>
      <c r="BF41" s="19">
        <v>5.3087109999999998E-3</v>
      </c>
      <c r="BG41" s="19">
        <v>5.214247E-3</v>
      </c>
      <c r="BH41" s="19">
        <v>5.123346E-3</v>
      </c>
      <c r="BI41" s="19">
        <v>5.0352840000000001E-3</v>
      </c>
      <c r="BJ41" s="19">
        <v>4.949345E-3</v>
      </c>
      <c r="BK41" s="19">
        <v>4.865243E-3</v>
      </c>
      <c r="BL41" s="19">
        <v>4.7831690000000003E-3</v>
      </c>
      <c r="BM41" s="19">
        <v>4.7035369999999998E-3</v>
      </c>
      <c r="BN41" s="19">
        <v>4.6265810000000003E-3</v>
      </c>
      <c r="BO41" s="19">
        <v>4.5520639999999998E-3</v>
      </c>
      <c r="BP41" s="19">
        <v>4.4796970000000004E-3</v>
      </c>
      <c r="BQ41" s="19">
        <v>4.4098189999999997E-3</v>
      </c>
      <c r="BR41" s="19">
        <v>4.3429719999999996E-3</v>
      </c>
      <c r="BS41" s="19">
        <v>4.2792589999999997E-3</v>
      </c>
      <c r="BT41" s="19">
        <v>4.2182269999999997E-3</v>
      </c>
      <c r="BU41" s="19">
        <v>4.1591839999999998E-3</v>
      </c>
      <c r="BV41" s="19">
        <v>4.101726E-3</v>
      </c>
      <c r="BW41" s="19">
        <v>4.045954E-3</v>
      </c>
      <c r="BX41" s="19">
        <v>3.9920980000000003E-3</v>
      </c>
      <c r="BY41" s="19">
        <v>3.9401280000000002E-3</v>
      </c>
      <c r="BZ41" s="19">
        <v>3.8898330000000001E-3</v>
      </c>
      <c r="CA41" s="19">
        <v>3.8411059999999999E-3</v>
      </c>
      <c r="CB41" s="19">
        <v>3.7939829999999999E-3</v>
      </c>
      <c r="CC41" s="19">
        <v>3.7484850000000002E-3</v>
      </c>
      <c r="CD41" s="19">
        <v>3.7045429999999998E-3</v>
      </c>
      <c r="CE41" s="19">
        <v>3.6621269999999998E-3</v>
      </c>
      <c r="CF41" s="19">
        <v>3.6213220000000002E-3</v>
      </c>
      <c r="CG41" s="19">
        <v>3.582174E-3</v>
      </c>
      <c r="CH41" s="19">
        <v>3.5444270000000002E-3</v>
      </c>
      <c r="CI41" s="19">
        <v>3.5074609999999999E-3</v>
      </c>
      <c r="CJ41" s="19">
        <v>3.4705389999999999E-3</v>
      </c>
      <c r="CK41" s="19">
        <v>3.4331499999999998E-3</v>
      </c>
      <c r="CL41" s="19">
        <v>3.3951559999999999E-3</v>
      </c>
      <c r="CM41" s="19">
        <v>3.3567029999999999E-3</v>
      </c>
      <c r="CN41" s="19">
        <v>3.3180409999999999E-3</v>
      </c>
      <c r="CO41" s="19">
        <v>3.2794600000000001E-3</v>
      </c>
      <c r="CP41" s="19">
        <v>3.241299E-3</v>
      </c>
      <c r="CQ41" s="19">
        <v>3.2039429999999999E-3</v>
      </c>
      <c r="CR41" s="19">
        <v>3.1677239999999998E-3</v>
      </c>
      <c r="CS41" s="19">
        <v>3.132793E-3</v>
      </c>
      <c r="CT41" s="19">
        <v>3.0990840000000002E-3</v>
      </c>
      <c r="CU41" s="19">
        <v>3.0663589999999998E-3</v>
      </c>
      <c r="CV41" s="19">
        <v>3.0342709999999998E-3</v>
      </c>
      <c r="CW41" s="19">
        <v>3.0024359999999998E-3</v>
      </c>
      <c r="CX41" s="19">
        <v>2.970482E-3</v>
      </c>
      <c r="CY41" s="19">
        <v>2.9381379999999999E-3</v>
      </c>
      <c r="CZ41" s="19">
        <v>2.9053070000000002E-3</v>
      </c>
      <c r="DA41" s="19">
        <v>2.8720809999999999E-3</v>
      </c>
      <c r="DB41" s="19">
        <v>2.8386689999999998E-3</v>
      </c>
      <c r="DC41" s="19">
        <v>2.805311E-3</v>
      </c>
      <c r="DD41" s="19">
        <v>2.7722049999999998E-3</v>
      </c>
      <c r="DE41" s="19">
        <v>2.7394540000000001E-3</v>
      </c>
      <c r="DF41" s="19">
        <v>2.7070250000000001E-3</v>
      </c>
      <c r="DG41" s="19">
        <v>2.6747569999999998E-3</v>
      </c>
      <c r="DH41" s="19">
        <v>2.6424199999999999E-3</v>
      </c>
      <c r="DI41" s="19">
        <v>2.6098179999999999E-3</v>
      </c>
      <c r="DJ41" s="19">
        <v>2.576863E-3</v>
      </c>
      <c r="DK41" s="19">
        <v>2.5436080000000002E-3</v>
      </c>
      <c r="DL41" s="19">
        <v>2.5102039999999998E-3</v>
      </c>
      <c r="DM41" s="19">
        <v>2.4768619999999998E-3</v>
      </c>
      <c r="DN41" s="19">
        <v>2.4438039999999999E-3</v>
      </c>
      <c r="DO41" s="19">
        <v>2.4112199999999999E-3</v>
      </c>
      <c r="DP41" s="19">
        <v>2.3792330000000001E-3</v>
      </c>
      <c r="DQ41" s="19">
        <v>2.3478840000000002E-3</v>
      </c>
      <c r="DR41" s="19">
        <v>2.3171369999999999E-3</v>
      </c>
      <c r="DS41" s="19">
        <v>2.2869259999999999E-3</v>
      </c>
      <c r="DT41" s="19">
        <v>2.2572120000000002E-3</v>
      </c>
      <c r="DU41" s="19">
        <v>2.2280189999999999E-3</v>
      </c>
      <c r="DV41" s="19">
        <v>2.1994190000000002E-3</v>
      </c>
      <c r="DW41" s="15">
        <v>2.1714999999999998E-3</v>
      </c>
      <c r="DX41" s="19">
        <v>2.1443230000000001E-3</v>
      </c>
      <c r="DY41" s="19">
        <v>2.1178859999999998E-3</v>
      </c>
      <c r="DZ41" s="19">
        <v>2.0921170000000001E-3</v>
      </c>
      <c r="EA41" s="19">
        <v>2.0669019999999998E-3</v>
      </c>
      <c r="EB41" s="19">
        <v>2.0421269999999999E-3</v>
      </c>
      <c r="EC41" s="19">
        <v>2.017722E-3</v>
      </c>
      <c r="ED41" s="19">
        <v>1.9936839999999999E-3</v>
      </c>
      <c r="EE41" s="19">
        <v>1.9700690000000001E-3</v>
      </c>
      <c r="EF41" s="19">
        <v>1.946948E-3</v>
      </c>
      <c r="EG41" s="19">
        <v>1.9243820000000001E-3</v>
      </c>
      <c r="EH41" s="19">
        <v>1.902389E-3</v>
      </c>
      <c r="EI41" s="19">
        <v>1.88094E-3</v>
      </c>
      <c r="EJ41" s="19">
        <v>1.8599459999999999E-3</v>
      </c>
      <c r="EK41" s="19">
        <v>1.8392930000000001E-3</v>
      </c>
      <c r="EL41" s="19">
        <v>1.8188659999999999E-3</v>
      </c>
      <c r="EM41" s="19">
        <v>1.798593E-3</v>
      </c>
      <c r="EN41" s="19">
        <v>1.7784610000000001E-3</v>
      </c>
      <c r="EO41" s="19">
        <v>1.758508E-3</v>
      </c>
      <c r="EP41" s="19">
        <v>1.738797E-3</v>
      </c>
      <c r="EQ41" s="19">
        <v>1.7193899999999999E-3</v>
      </c>
      <c r="ER41" s="19">
        <v>1.700324E-3</v>
      </c>
      <c r="ES41" s="15">
        <v>1.6815999999999999E-3</v>
      </c>
      <c r="ET41" s="19">
        <v>1.663185E-3</v>
      </c>
      <c r="EU41" s="19">
        <v>1.6450309999999999E-3</v>
      </c>
      <c r="EV41" s="19">
        <v>1.627103E-3</v>
      </c>
      <c r="EW41" s="19">
        <v>1.609397E-3</v>
      </c>
      <c r="EX41" s="19">
        <v>1.5919479999999999E-3</v>
      </c>
      <c r="EY41" s="19">
        <v>1.5748159999999999E-3</v>
      </c>
      <c r="EZ41" s="19">
        <v>1.558062E-3</v>
      </c>
      <c r="FA41" s="19">
        <v>1.5417180000000001E-3</v>
      </c>
      <c r="FB41" s="19">
        <v>1.5257770000000001E-3</v>
      </c>
      <c r="FC41" s="19">
        <v>1.5101870000000001E-3</v>
      </c>
      <c r="FD41" s="19">
        <v>1.494865E-3</v>
      </c>
      <c r="FE41" s="19">
        <v>1.4797110000000001E-3</v>
      </c>
      <c r="FF41" s="19">
        <v>1.464639E-3</v>
      </c>
      <c r="FG41" s="19">
        <v>1.4495879999999999E-3</v>
      </c>
      <c r="FH41" s="19">
        <v>1.4345409999999999E-3</v>
      </c>
      <c r="FI41" s="19">
        <v>1.4195220000000001E-3</v>
      </c>
      <c r="FJ41" s="19">
        <v>1.404577E-3</v>
      </c>
      <c r="FK41" s="19">
        <v>1.389761E-3</v>
      </c>
      <c r="FL41" s="19">
        <v>1.3751130000000001E-3</v>
      </c>
      <c r="FM41" s="19">
        <v>1.3606479999999999E-3</v>
      </c>
      <c r="FN41" s="19">
        <v>1.3463539999999999E-3</v>
      </c>
      <c r="FO41" s="19">
        <v>1.3321959999999999E-3</v>
      </c>
      <c r="FP41" s="19">
        <v>1.3181270000000001E-3</v>
      </c>
      <c r="FQ41" s="19">
        <v>1.3041120000000001E-3</v>
      </c>
      <c r="FR41" s="19">
        <v>1.2901290000000001E-3</v>
      </c>
      <c r="FS41" s="19">
        <v>1.276173E-3</v>
      </c>
      <c r="FT41" s="19">
        <v>1.2622499999999999E-3</v>
      </c>
      <c r="FU41" s="19">
        <v>1.2483640000000001E-3</v>
      </c>
      <c r="FV41" s="19">
        <v>1.234509E-3</v>
      </c>
      <c r="FW41" s="19">
        <v>1.2206680000000001E-3</v>
      </c>
      <c r="FX41" s="19">
        <v>1.2068160000000001E-3</v>
      </c>
      <c r="FY41" s="19">
        <v>1.192933E-3</v>
      </c>
      <c r="FZ41" s="19">
        <v>1.179009E-3</v>
      </c>
      <c r="GA41" s="19">
        <v>1.165054E-3</v>
      </c>
      <c r="GB41" s="19">
        <v>1.151095E-3</v>
      </c>
      <c r="GC41" s="19">
        <v>1.1371669999999999E-3</v>
      </c>
      <c r="GD41" s="19">
        <v>1.123307E-3</v>
      </c>
      <c r="GE41" s="19">
        <v>1.1095390000000001E-3</v>
      </c>
      <c r="GF41" s="19">
        <v>1.095871E-3</v>
      </c>
      <c r="GG41" s="19">
        <v>1.082298E-3</v>
      </c>
      <c r="GH41" s="19">
        <v>1.068809E-3</v>
      </c>
      <c r="GI41" s="19">
        <v>1.0553979999999999E-3</v>
      </c>
      <c r="GJ41" s="19">
        <v>1.0420690000000001E-3</v>
      </c>
      <c r="GK41" s="19">
        <v>1.028845E-3</v>
      </c>
      <c r="GL41" s="19">
        <v>1.015761E-3</v>
      </c>
      <c r="GM41" s="19">
        <v>1.0028630000000001E-3</v>
      </c>
      <c r="GN41" s="19">
        <v>9.9019809999999989E-4</v>
      </c>
      <c r="GO41" s="19">
        <v>9.7780190000000002E-4</v>
      </c>
      <c r="GP41" s="19">
        <v>9.6569220000000005E-4</v>
      </c>
      <c r="GQ41" s="19">
        <v>9.5386690000000003E-4</v>
      </c>
      <c r="GR41" s="19">
        <v>9.4230629999999995E-4</v>
      </c>
      <c r="GS41" s="19">
        <v>9.3098400000000004E-4</v>
      </c>
      <c r="GT41" s="19">
        <v>9.1987700000000004E-4</v>
      </c>
      <c r="GU41" s="19">
        <v>9.0897289999999995E-4</v>
      </c>
      <c r="GV41" s="19">
        <v>8.9827370000000002E-4</v>
      </c>
      <c r="GW41" s="19">
        <v>8.8779400000000002E-4</v>
      </c>
      <c r="GX41" s="19">
        <v>8.7755690000000002E-4</v>
      </c>
      <c r="GY41" s="19">
        <v>8.6758630000000005E-4</v>
      </c>
      <c r="GZ41" s="19">
        <v>8.5789890000000004E-4</v>
      </c>
      <c r="HA41" s="19">
        <v>8.4850170000000001E-4</v>
      </c>
      <c r="HB41" s="19">
        <v>8.3939150000000005E-4</v>
      </c>
      <c r="HC41" s="19">
        <v>8.3055840000000004E-4</v>
      </c>
      <c r="HD41" s="19">
        <v>8.2198969999999999E-4</v>
      </c>
      <c r="HE41" s="19">
        <v>8.1367169999999999E-4</v>
      </c>
      <c r="HF41" s="19">
        <v>8.0559149999999999E-4</v>
      </c>
      <c r="HG41" s="19">
        <v>7.9773579999999999E-4</v>
      </c>
      <c r="HH41" s="19">
        <v>7.9009079999999997E-4</v>
      </c>
      <c r="HI41" s="19">
        <v>7.8264019999999999E-4</v>
      </c>
      <c r="HJ41" s="19">
        <v>7.7536290000000002E-4</v>
      </c>
      <c r="HK41" s="19">
        <v>7.6823440000000005E-4</v>
      </c>
      <c r="HL41" s="19">
        <v>7.6122799999999997E-4</v>
      </c>
      <c r="HM41" s="19">
        <v>7.543192E-4</v>
      </c>
      <c r="HN41" s="19">
        <v>7.4748860000000002E-4</v>
      </c>
      <c r="HO41" s="19">
        <v>7.4072259999999996E-4</v>
      </c>
      <c r="HP41" s="19">
        <v>7.3401409999999999E-4</v>
      </c>
      <c r="HQ41" s="19">
        <v>7.2736049999999998E-4</v>
      </c>
      <c r="HR41" s="19">
        <v>7.2076170000000001E-4</v>
      </c>
      <c r="HS41" s="19">
        <v>7.1421799999999997E-4</v>
      </c>
      <c r="HT41" s="19">
        <v>7.0772559999999997E-4</v>
      </c>
      <c r="HU41" s="19">
        <v>7.0127709999999997E-4</v>
      </c>
      <c r="HV41" s="19">
        <v>6.9486090000000003E-4</v>
      </c>
      <c r="HW41" s="19">
        <v>6.884657E-4</v>
      </c>
      <c r="HX41" s="19">
        <v>6.8208229999999997E-4</v>
      </c>
      <c r="HY41" s="19">
        <v>6.7570629999999998E-4</v>
      </c>
      <c r="HZ41" s="19">
        <v>6.693383E-4</v>
      </c>
      <c r="IA41" s="19">
        <v>6.629839E-4</v>
      </c>
      <c r="IB41" s="19">
        <v>6.5665220000000004E-4</v>
      </c>
      <c r="IC41" s="19">
        <v>6.5035549999999998E-4</v>
      </c>
      <c r="ID41" s="19">
        <v>6.4410439999999997E-4</v>
      </c>
      <c r="IE41" s="19">
        <v>6.379078E-4</v>
      </c>
      <c r="IF41" s="19">
        <v>6.3177039999999995E-4</v>
      </c>
      <c r="IG41" s="19">
        <v>6.2569510000000004E-4</v>
      </c>
      <c r="IH41" s="19">
        <v>6.1968280000000004E-4</v>
      </c>
      <c r="II41" s="19">
        <v>6.1373410000000004E-4</v>
      </c>
      <c r="IJ41" s="19">
        <v>6.0785030000000005E-4</v>
      </c>
      <c r="IK41" s="19">
        <v>6.0203290000000005E-4</v>
      </c>
      <c r="IL41" s="19">
        <v>5.9628459999999997E-4</v>
      </c>
      <c r="IM41" s="19">
        <v>5.9060950000000003E-4</v>
      </c>
      <c r="IN41" s="19">
        <v>5.8501060000000005E-4</v>
      </c>
      <c r="IO41" s="19">
        <v>5.7949170000000003E-4</v>
      </c>
      <c r="IP41" s="19">
        <v>5.7405650000000004E-4</v>
      </c>
      <c r="IQ41" s="19">
        <v>5.6870979999999998E-4</v>
      </c>
      <c r="IR41" s="19">
        <v>5.6345739999999998E-4</v>
      </c>
      <c r="IS41" s="19">
        <v>5.583055E-4</v>
      </c>
      <c r="IT41" s="19">
        <v>5.5326129999999998E-4</v>
      </c>
      <c r="IU41" s="19">
        <v>5.4833080000000003E-4</v>
      </c>
      <c r="IV41" s="19">
        <v>5.4351859999999998E-4</v>
      </c>
      <c r="IW41" s="19">
        <v>5.3882810000000002E-4</v>
      </c>
      <c r="IX41" s="19">
        <v>5.3425949999999999E-4</v>
      </c>
      <c r="IY41" s="19">
        <v>5.2981169999999995E-4</v>
      </c>
      <c r="IZ41" s="19">
        <v>5.2548269999999999E-4</v>
      </c>
      <c r="JA41" s="19">
        <v>5.2127170000000004E-4</v>
      </c>
      <c r="JB41" s="19">
        <v>5.1717910000000002E-4</v>
      </c>
      <c r="JC41" s="19">
        <v>5.1320710000000004E-4</v>
      </c>
      <c r="JD41" s="19">
        <v>5.0936000000000004E-4</v>
      </c>
      <c r="JE41" s="19">
        <v>5.0564260000000004E-4</v>
      </c>
      <c r="JF41" s="19">
        <v>5.020596E-4</v>
      </c>
      <c r="JG41" s="19">
        <v>4.9861489999999996E-4</v>
      </c>
      <c r="JH41" s="19">
        <v>4.9530980000000004E-4</v>
      </c>
      <c r="JI41" s="19">
        <v>4.9214270000000001E-4</v>
      </c>
      <c r="JJ41" s="19">
        <v>4.8910909999999998E-4</v>
      </c>
      <c r="JK41" s="19">
        <v>4.8620169999999998E-4</v>
      </c>
      <c r="JL41" s="19">
        <v>4.8341120000000001E-4</v>
      </c>
      <c r="JM41" s="19">
        <v>4.807271E-4</v>
      </c>
      <c r="JN41" s="19">
        <v>4.781384E-4</v>
      </c>
      <c r="JO41" s="19">
        <v>4.7563420000000002E-4</v>
      </c>
      <c r="JP41" s="19">
        <v>4.732041E-4</v>
      </c>
      <c r="JQ41" s="19">
        <v>4.7083850000000002E-4</v>
      </c>
      <c r="JR41" s="19">
        <v>4.6852759999999998E-4</v>
      </c>
      <c r="JS41" s="19">
        <v>4.6626220000000002E-4</v>
      </c>
      <c r="JT41" s="19">
        <v>4.6403230000000001E-4</v>
      </c>
      <c r="JU41" s="19">
        <v>4.6182839999999998E-4</v>
      </c>
      <c r="JV41" s="19">
        <v>4.5964060000000003E-4</v>
      </c>
      <c r="JW41" s="19">
        <v>4.5745840000000002E-4</v>
      </c>
      <c r="JX41" s="19">
        <v>4.5527209999999998E-4</v>
      </c>
      <c r="JY41" s="19">
        <v>4.5307209999999998E-4</v>
      </c>
      <c r="JZ41" s="19">
        <v>4.5085029999999998E-4</v>
      </c>
      <c r="KA41" s="19">
        <v>4.4859989999999997E-4</v>
      </c>
      <c r="KB41" s="19">
        <v>4.4631510000000001E-4</v>
      </c>
      <c r="KC41" s="19">
        <v>4.4399169999999999E-4</v>
      </c>
      <c r="KD41" s="19">
        <v>4.4162619999999999E-4</v>
      </c>
      <c r="KE41" s="19">
        <v>4.3921660000000002E-4</v>
      </c>
      <c r="KF41" s="19">
        <v>4.3676130000000002E-4</v>
      </c>
      <c r="KG41" s="19">
        <v>4.3425890000000001E-4</v>
      </c>
      <c r="KH41" s="19">
        <v>4.317085E-4</v>
      </c>
      <c r="KI41" s="19">
        <v>4.29109E-4</v>
      </c>
      <c r="KJ41" s="19">
        <v>4.2645999999999998E-4</v>
      </c>
      <c r="KK41" s="19">
        <v>4.2376160000000003E-4</v>
      </c>
      <c r="KL41" s="19">
        <v>4.2101410000000003E-4</v>
      </c>
      <c r="KM41" s="19">
        <v>4.1821909999999998E-4</v>
      </c>
      <c r="KN41" s="19">
        <v>4.1537840000000002E-4</v>
      </c>
      <c r="KO41" s="19">
        <v>4.1249519999999999E-4</v>
      </c>
      <c r="KP41" s="19">
        <v>4.0957359999999998E-4</v>
      </c>
      <c r="KQ41" s="19">
        <v>4.066176E-4</v>
      </c>
      <c r="KR41" s="19">
        <v>4.0363239999999999E-4</v>
      </c>
      <c r="KS41" s="19">
        <v>4.0062289999999998E-4</v>
      </c>
      <c r="KT41" s="19">
        <v>3.9759460000000002E-4</v>
      </c>
      <c r="KU41" s="19">
        <v>3.9455330000000001E-4</v>
      </c>
      <c r="KV41" s="19">
        <v>3.9150440000000001E-4</v>
      </c>
      <c r="KW41" s="19">
        <v>3.8845379999999998E-4</v>
      </c>
      <c r="KX41" s="19">
        <v>3.8540649999999998E-4</v>
      </c>
      <c r="KY41" s="19">
        <v>3.8236789999999997E-4</v>
      </c>
      <c r="KZ41" s="19">
        <v>3.7934269999999998E-4</v>
      </c>
      <c r="LA41" s="19">
        <v>3.7633460000000002E-4</v>
      </c>
      <c r="LB41" s="19">
        <v>3.7334720000000002E-4</v>
      </c>
      <c r="LC41" s="19">
        <v>3.703825E-4</v>
      </c>
      <c r="LD41" s="19">
        <v>3.6744240000000002E-4</v>
      </c>
      <c r="LE41" s="19">
        <v>3.6452819999999999E-4</v>
      </c>
      <c r="LF41" s="19">
        <v>3.6164090000000002E-4</v>
      </c>
      <c r="LG41" s="19">
        <v>3.5878130000000001E-4</v>
      </c>
      <c r="LH41" s="19">
        <v>3.5595009999999999E-4</v>
      </c>
      <c r="LI41" s="19">
        <v>3.5314789999999998E-4</v>
      </c>
      <c r="LJ41" s="19">
        <v>3.503755E-4</v>
      </c>
      <c r="LK41" s="19">
        <v>3.476331E-4</v>
      </c>
      <c r="LL41" s="19">
        <v>3.4492069999999999E-4</v>
      </c>
      <c r="LM41" s="19">
        <v>3.4223810000000001E-4</v>
      </c>
      <c r="LN41" s="19">
        <v>3.395847E-4</v>
      </c>
      <c r="LO41" s="19">
        <v>3.3695989999999999E-4</v>
      </c>
      <c r="LP41" s="19">
        <v>3.3436240000000002E-4</v>
      </c>
      <c r="LQ41" s="19">
        <v>3.3179100000000001E-4</v>
      </c>
      <c r="LR41" s="19">
        <v>3.2924369999999997E-4</v>
      </c>
      <c r="LS41" s="19">
        <v>3.2671879999999999E-4</v>
      </c>
      <c r="LT41" s="19">
        <v>3.242141E-4</v>
      </c>
      <c r="LU41" s="19">
        <v>3.217265E-4</v>
      </c>
      <c r="LV41" s="19">
        <v>3.1925330000000002E-4</v>
      </c>
      <c r="LW41" s="19">
        <v>3.1679089999999999E-4</v>
      </c>
      <c r="LX41" s="19">
        <v>3.1433630000000001E-4</v>
      </c>
      <c r="LY41" s="19">
        <v>3.1188670000000001E-4</v>
      </c>
      <c r="LZ41" s="19">
        <v>3.094398E-4</v>
      </c>
      <c r="MA41" s="19">
        <v>3.0699429999999999E-4</v>
      </c>
      <c r="MB41" s="19">
        <v>3.045495E-4</v>
      </c>
      <c r="MC41" s="19">
        <v>3.0210559999999998E-4</v>
      </c>
      <c r="MD41" s="19">
        <v>2.9966390000000002E-4</v>
      </c>
      <c r="ME41" s="19">
        <v>2.9722560000000002E-4</v>
      </c>
      <c r="MF41" s="19">
        <v>2.947925E-4</v>
      </c>
      <c r="MG41" s="19">
        <v>2.9236639999999999E-4</v>
      </c>
      <c r="MH41" s="19">
        <v>2.8994920000000003E-4</v>
      </c>
      <c r="MI41" s="19">
        <v>2.8754269999999997E-4</v>
      </c>
      <c r="MJ41" s="19">
        <v>2.8514870000000001E-4</v>
      </c>
      <c r="MK41" s="19">
        <v>2.8276910000000002E-4</v>
      </c>
      <c r="ML41" s="19">
        <v>2.8040550000000002E-4</v>
      </c>
      <c r="MM41" s="19">
        <v>2.780595E-4</v>
      </c>
      <c r="MN41" s="19">
        <v>2.7573309999999999E-4</v>
      </c>
      <c r="MO41" s="19">
        <v>2.734274E-4</v>
      </c>
      <c r="MP41" s="19">
        <v>2.7114350000000001E-4</v>
      </c>
      <c r="MQ41" s="19">
        <v>2.6888219999999998E-4</v>
      </c>
      <c r="MR41" s="19">
        <v>2.6664400000000002E-4</v>
      </c>
      <c r="MS41" s="19">
        <v>2.6442909999999998E-4</v>
      </c>
      <c r="MT41" s="19">
        <v>2.6223719999999998E-4</v>
      </c>
      <c r="MU41" s="19">
        <v>2.6006850000000003E-4</v>
      </c>
      <c r="MV41" s="19">
        <v>2.5792239999999998E-4</v>
      </c>
      <c r="MW41" s="19">
        <v>2.5579889999999999E-4</v>
      </c>
      <c r="MX41" s="19">
        <v>2.5369789999999998E-4</v>
      </c>
      <c r="MY41" s="19">
        <v>2.5161919999999998E-4</v>
      </c>
      <c r="MZ41" s="19">
        <v>2.4956270000000002E-4</v>
      </c>
      <c r="NA41" s="19">
        <v>2.4752839999999998E-4</v>
      </c>
      <c r="NB41" s="19">
        <v>2.4551610000000002E-4</v>
      </c>
      <c r="NC41" s="19">
        <v>2.4352600000000001E-4</v>
      </c>
      <c r="ND41" s="19">
        <v>2.4155779999999999E-4</v>
      </c>
      <c r="NE41" s="19">
        <v>2.396117E-4</v>
      </c>
      <c r="NF41" s="19">
        <v>2.3768779999999999E-4</v>
      </c>
      <c r="NG41" s="19">
        <v>2.3578640000000001E-4</v>
      </c>
      <c r="NH41" s="19">
        <v>2.3390800000000001E-4</v>
      </c>
      <c r="NI41" s="19">
        <v>2.320527E-4</v>
      </c>
      <c r="NJ41" s="19">
        <v>2.302208E-4</v>
      </c>
      <c r="NK41" s="19">
        <v>2.2841220000000001E-4</v>
      </c>
      <c r="NL41" s="19">
        <v>2.2662680000000001E-4</v>
      </c>
      <c r="NM41" s="19">
        <v>2.2486429999999999E-4</v>
      </c>
      <c r="NN41" s="19">
        <v>2.2312380000000001E-4</v>
      </c>
      <c r="NO41" s="19">
        <v>2.214045E-4</v>
      </c>
      <c r="NP41" s="19">
        <v>2.19705E-4</v>
      </c>
      <c r="NQ41" s="19">
        <v>2.1802430000000001E-4</v>
      </c>
      <c r="NR41" s="19">
        <v>2.1636069999999999E-4</v>
      </c>
      <c r="NS41" s="19">
        <v>2.1471249999999999E-4</v>
      </c>
      <c r="NT41" s="19">
        <v>2.1307779999999999E-4</v>
      </c>
      <c r="NU41" s="19">
        <v>2.1145429999999999E-4</v>
      </c>
      <c r="NV41" s="19">
        <v>2.0984000000000001E-4</v>
      </c>
      <c r="NW41" s="19">
        <v>2.0823249999999999E-4</v>
      </c>
      <c r="NX41" s="19">
        <v>2.066293E-4</v>
      </c>
      <c r="NY41" s="19">
        <v>2.050283E-4</v>
      </c>
      <c r="NZ41" s="19">
        <v>2.0342750000000001E-4</v>
      </c>
      <c r="OA41" s="19">
        <v>2.018256E-4</v>
      </c>
      <c r="OB41" s="19">
        <v>2.0022160000000001E-4</v>
      </c>
      <c r="OC41" s="19">
        <v>1.9861499999999999E-4</v>
      </c>
      <c r="OD41" s="19">
        <v>1.9700579999999999E-4</v>
      </c>
      <c r="OE41" s="19">
        <v>1.9539460000000001E-4</v>
      </c>
      <c r="OF41" s="19">
        <v>1.937822E-4</v>
      </c>
      <c r="OG41" s="19">
        <v>1.9216980000000001E-4</v>
      </c>
      <c r="OH41" s="19">
        <v>1.905585E-4</v>
      </c>
      <c r="OI41" s="19">
        <v>1.889495E-4</v>
      </c>
      <c r="OJ41" s="19">
        <v>1.8734399999999999E-4</v>
      </c>
      <c r="OK41" s="19">
        <v>1.8574309999999999E-4</v>
      </c>
      <c r="OL41" s="19">
        <v>1.8414810000000001E-4</v>
      </c>
      <c r="OM41" s="19">
        <v>1.8255969999999999E-4</v>
      </c>
      <c r="ON41" s="19">
        <v>1.809789E-4</v>
      </c>
      <c r="OO41" s="19">
        <v>1.794062E-4</v>
      </c>
      <c r="OP41" s="19">
        <v>1.778424E-4</v>
      </c>
      <c r="OQ41" s="19">
        <v>1.561236E-4</v>
      </c>
    </row>
    <row r="42" spans="1:407" x14ac:dyDescent="0.25">
      <c r="A42" t="str">
        <f t="shared" si="0"/>
        <v>FixedWing-VERY COARSE-4-20-Any</v>
      </c>
      <c r="B42" t="s">
        <v>195</v>
      </c>
      <c r="C42" s="20" t="s">
        <v>43</v>
      </c>
      <c r="D42" s="18">
        <v>4</v>
      </c>
      <c r="E42" s="17">
        <v>20</v>
      </c>
      <c r="F42" s="82" t="s">
        <v>187</v>
      </c>
      <c r="G42" s="15">
        <v>0.19979369999999999</v>
      </c>
      <c r="H42" s="15">
        <v>0.15051030000000001</v>
      </c>
      <c r="I42" s="15">
        <v>0.1186726</v>
      </c>
      <c r="J42" s="19">
        <v>9.7181890000000007E-2</v>
      </c>
      <c r="K42" s="19">
        <v>8.2407240000000007E-2</v>
      </c>
      <c r="L42" s="19">
        <v>7.1891960000000005E-2</v>
      </c>
      <c r="M42" s="19">
        <v>6.4427020000000002E-2</v>
      </c>
      <c r="N42" s="19">
        <v>5.8954949999999999E-2</v>
      </c>
      <c r="O42" s="19">
        <v>5.496537E-2</v>
      </c>
      <c r="P42" s="15">
        <v>5.1784799999999999E-2</v>
      </c>
      <c r="Q42" s="19">
        <v>4.895625E-2</v>
      </c>
      <c r="R42" s="19">
        <v>4.7170879999999998E-2</v>
      </c>
      <c r="S42" s="19">
        <v>4.5044149999999998E-2</v>
      </c>
      <c r="T42" s="19">
        <v>4.281219E-2</v>
      </c>
      <c r="U42" s="19">
        <v>4.0640969999999998E-2</v>
      </c>
      <c r="V42" s="19">
        <v>3.8712169999999997E-2</v>
      </c>
      <c r="W42" s="19">
        <v>3.700113E-2</v>
      </c>
      <c r="X42" s="19">
        <v>3.535568E-2</v>
      </c>
      <c r="Y42" s="19">
        <v>3.3717270000000001E-2</v>
      </c>
      <c r="Z42" s="19">
        <v>3.2092210000000003E-2</v>
      </c>
      <c r="AA42" s="19">
        <v>3.0563980000000001E-2</v>
      </c>
      <c r="AB42" s="19">
        <v>2.916038E-2</v>
      </c>
      <c r="AC42" s="19">
        <v>2.7843949999999999E-2</v>
      </c>
      <c r="AD42" s="19">
        <v>2.6604550000000001E-2</v>
      </c>
      <c r="AE42" s="19">
        <v>2.5443250000000001E-2</v>
      </c>
      <c r="AF42" s="19">
        <v>2.4363909999999999E-2</v>
      </c>
      <c r="AG42" s="15">
        <v>2.3367300000000001E-2</v>
      </c>
      <c r="AH42" s="19">
        <v>2.2397279999999999E-2</v>
      </c>
      <c r="AI42" s="15">
        <v>2.14916E-2</v>
      </c>
      <c r="AJ42" s="19">
        <v>2.0645940000000002E-2</v>
      </c>
      <c r="AK42" s="19">
        <v>1.9853539999999999E-2</v>
      </c>
      <c r="AL42" s="19">
        <v>1.9106970000000001E-2</v>
      </c>
      <c r="AM42" s="15">
        <v>1.8397400000000001E-2</v>
      </c>
      <c r="AN42" s="19">
        <v>1.7718339999999999E-2</v>
      </c>
      <c r="AO42" s="19">
        <v>1.706798E-2</v>
      </c>
      <c r="AP42" s="19">
        <v>1.6446809999999999E-2</v>
      </c>
      <c r="AQ42" s="15">
        <v>1.58564E-2</v>
      </c>
      <c r="AR42" s="19">
        <v>1.529699E-2</v>
      </c>
      <c r="AS42" s="19">
        <v>1.4768140000000001E-2</v>
      </c>
      <c r="AT42" s="19">
        <v>1.426998E-2</v>
      </c>
      <c r="AU42" s="15">
        <v>1.3801900000000001E-2</v>
      </c>
      <c r="AV42" s="19">
        <v>1.336186E-2</v>
      </c>
      <c r="AW42" s="19">
        <v>1.2946869999999999E-2</v>
      </c>
      <c r="AX42" s="19">
        <v>1.2552560000000001E-2</v>
      </c>
      <c r="AY42" s="19">
        <v>1.217673E-2</v>
      </c>
      <c r="AZ42" s="19">
        <v>1.182008E-2</v>
      </c>
      <c r="BA42" s="19">
        <v>1.1483230000000001E-2</v>
      </c>
      <c r="BB42" s="19">
        <v>1.1166010000000001E-2</v>
      </c>
      <c r="BC42" s="19">
        <v>1.086724E-2</v>
      </c>
      <c r="BD42" s="19">
        <v>1.058364E-2</v>
      </c>
      <c r="BE42" s="19">
        <v>1.0311320000000001E-2</v>
      </c>
      <c r="BF42" s="15">
        <v>1.0048400000000001E-2</v>
      </c>
      <c r="BG42" s="19">
        <v>9.7954600000000006E-3</v>
      </c>
      <c r="BH42" s="19">
        <v>9.5533030000000008E-3</v>
      </c>
      <c r="BI42" s="19">
        <v>9.3223070000000002E-3</v>
      </c>
      <c r="BJ42" s="19">
        <v>9.1023159999999992E-3</v>
      </c>
      <c r="BK42" s="19">
        <v>8.8928940000000001E-3</v>
      </c>
      <c r="BL42" s="19">
        <v>8.6937950000000007E-3</v>
      </c>
      <c r="BM42" s="19">
        <v>8.5049800000000005E-3</v>
      </c>
      <c r="BN42" s="19">
        <v>8.3257829999999998E-3</v>
      </c>
      <c r="BO42" s="19">
        <v>8.1545360000000004E-3</v>
      </c>
      <c r="BP42" s="19">
        <v>7.9896010000000007E-3</v>
      </c>
      <c r="BQ42" s="19">
        <v>7.8304480000000003E-3</v>
      </c>
      <c r="BR42" s="19">
        <v>7.6770329999999998E-3</v>
      </c>
      <c r="BS42" s="19">
        <v>7.5296019999999998E-3</v>
      </c>
      <c r="BT42" s="19">
        <v>7.3882590000000003E-3</v>
      </c>
      <c r="BU42" s="19">
        <v>7.2527039999999996E-3</v>
      </c>
      <c r="BV42" s="19">
        <v>7.1224499999999998E-3</v>
      </c>
      <c r="BW42" s="19">
        <v>6.9971340000000003E-3</v>
      </c>
      <c r="BX42" s="19">
        <v>6.8764769999999998E-3</v>
      </c>
      <c r="BY42" s="15">
        <v>6.7600000000000004E-3</v>
      </c>
      <c r="BZ42" s="19">
        <v>6.6469709999999998E-3</v>
      </c>
      <c r="CA42" s="19">
        <v>6.5367979999999999E-3</v>
      </c>
      <c r="CB42" s="19">
        <v>6.4292660000000003E-3</v>
      </c>
      <c r="CC42" s="19">
        <v>6.3248339999999997E-3</v>
      </c>
      <c r="CD42" s="19">
        <v>6.2242039999999997E-3</v>
      </c>
      <c r="CE42" s="19">
        <v>6.1276869999999997E-3</v>
      </c>
      <c r="CF42" s="19">
        <v>6.034953E-3</v>
      </c>
      <c r="CG42" s="19">
        <v>5.9452730000000001E-3</v>
      </c>
      <c r="CH42" s="19">
        <v>5.8578700000000003E-3</v>
      </c>
      <c r="CI42" s="19">
        <v>5.7721270000000002E-3</v>
      </c>
      <c r="CJ42" s="19">
        <v>5.6877760000000003E-3</v>
      </c>
      <c r="CK42" s="19">
        <v>5.6049919999999996E-3</v>
      </c>
      <c r="CL42" s="19">
        <v>5.5242049999999999E-3</v>
      </c>
      <c r="CM42" s="19">
        <v>5.4459829999999997E-3</v>
      </c>
      <c r="CN42" s="19">
        <v>5.3706700000000001E-3</v>
      </c>
      <c r="CO42" s="19">
        <v>5.2983529999999996E-3</v>
      </c>
      <c r="CP42" s="19">
        <v>5.2288029999999997E-3</v>
      </c>
      <c r="CQ42" s="19">
        <v>5.1616429999999996E-3</v>
      </c>
      <c r="CR42" s="19">
        <v>5.0964039999999997E-3</v>
      </c>
      <c r="CS42" s="19">
        <v>5.0325719999999999E-3</v>
      </c>
      <c r="CT42" s="19">
        <v>4.969701E-3</v>
      </c>
      <c r="CU42" s="19">
        <v>4.9075170000000001E-3</v>
      </c>
      <c r="CV42" s="19">
        <v>4.8460300000000003E-3</v>
      </c>
      <c r="CW42" s="19">
        <v>4.7855800000000002E-3</v>
      </c>
      <c r="CX42" s="19">
        <v>4.726559E-3</v>
      </c>
      <c r="CY42" s="19">
        <v>4.6692399999999998E-3</v>
      </c>
      <c r="CZ42" s="19">
        <v>4.6136500000000004E-3</v>
      </c>
      <c r="DA42" s="19">
        <v>4.559698E-3</v>
      </c>
      <c r="DB42" s="19">
        <v>4.5072719999999997E-3</v>
      </c>
      <c r="DC42" s="19">
        <v>4.4562600000000001E-3</v>
      </c>
      <c r="DD42" s="19">
        <v>4.4065450000000004E-3</v>
      </c>
      <c r="DE42" s="19">
        <v>4.3579650000000001E-3</v>
      </c>
      <c r="DF42" s="19">
        <v>4.3102740000000002E-3</v>
      </c>
      <c r="DG42" s="19">
        <v>4.2632620000000003E-3</v>
      </c>
      <c r="DH42" s="19">
        <v>4.2167849999999998E-3</v>
      </c>
      <c r="DI42" s="19">
        <v>4.1708240000000001E-3</v>
      </c>
      <c r="DJ42" s="19">
        <v>4.1254489999999998E-3</v>
      </c>
      <c r="DK42" s="19">
        <v>4.0807949999999999E-3</v>
      </c>
      <c r="DL42" s="19">
        <v>4.0370550000000003E-3</v>
      </c>
      <c r="DM42" s="19">
        <v>3.994414E-3</v>
      </c>
      <c r="DN42" s="19">
        <v>3.9530240000000003E-3</v>
      </c>
      <c r="DO42" s="19">
        <v>3.9129509999999996E-3</v>
      </c>
      <c r="DP42" s="19">
        <v>3.8741520000000001E-3</v>
      </c>
      <c r="DQ42" s="19">
        <v>3.8365199999999999E-3</v>
      </c>
      <c r="DR42" s="19">
        <v>3.799888E-3</v>
      </c>
      <c r="DS42" s="19">
        <v>3.764122E-3</v>
      </c>
      <c r="DT42" s="19">
        <v>3.7291109999999998E-3</v>
      </c>
      <c r="DU42" s="19">
        <v>3.6948039999999999E-3</v>
      </c>
      <c r="DV42" s="19">
        <v>3.6612150000000002E-3</v>
      </c>
      <c r="DW42" s="19">
        <v>3.6284120000000001E-3</v>
      </c>
      <c r="DX42" s="19">
        <v>3.5965099999999998E-3</v>
      </c>
      <c r="DY42" s="19">
        <v>3.565637E-3</v>
      </c>
      <c r="DZ42" s="19">
        <v>3.53586E-3</v>
      </c>
      <c r="EA42" s="19">
        <v>3.5071960000000002E-3</v>
      </c>
      <c r="EB42" s="19">
        <v>3.4795730000000001E-3</v>
      </c>
      <c r="EC42" s="19">
        <v>3.4528829999999999E-3</v>
      </c>
      <c r="ED42" s="19">
        <v>3.4269460000000002E-3</v>
      </c>
      <c r="EE42" s="19">
        <v>3.4015970000000001E-3</v>
      </c>
      <c r="EF42" s="19">
        <v>3.3767379999999998E-3</v>
      </c>
      <c r="EG42" s="19">
        <v>3.352355E-3</v>
      </c>
      <c r="EH42" s="19">
        <v>3.3285229999999999E-3</v>
      </c>
      <c r="EI42" s="19">
        <v>3.3053459999999998E-3</v>
      </c>
      <c r="EJ42" s="19">
        <v>3.2828739999999999E-3</v>
      </c>
      <c r="EK42" s="19">
        <v>3.2611150000000002E-3</v>
      </c>
      <c r="EL42" s="19">
        <v>3.240007E-3</v>
      </c>
      <c r="EM42" s="19">
        <v>3.2194910000000001E-3</v>
      </c>
      <c r="EN42" s="19">
        <v>3.1994760000000001E-3</v>
      </c>
      <c r="EO42" s="19">
        <v>3.179908E-3</v>
      </c>
      <c r="EP42" s="19">
        <v>3.1607620000000001E-3</v>
      </c>
      <c r="EQ42" s="19">
        <v>3.1420129999999999E-3</v>
      </c>
      <c r="ER42" s="19">
        <v>3.12365E-3</v>
      </c>
      <c r="ES42" s="19">
        <v>3.1056259999999998E-3</v>
      </c>
      <c r="ET42" s="19">
        <v>3.0878569999999998E-3</v>
      </c>
      <c r="EU42" s="19">
        <v>3.07026E-3</v>
      </c>
      <c r="EV42" s="19">
        <v>3.0527599999999998E-3</v>
      </c>
      <c r="EW42" s="19">
        <v>3.035327E-3</v>
      </c>
      <c r="EX42" s="19">
        <v>3.017942E-3</v>
      </c>
      <c r="EY42" s="19">
        <v>3.0006400000000002E-3</v>
      </c>
      <c r="EZ42" s="19">
        <v>2.9834760000000001E-3</v>
      </c>
      <c r="FA42" s="19">
        <v>2.9665020000000002E-3</v>
      </c>
      <c r="FB42" s="19">
        <v>2.949756E-3</v>
      </c>
      <c r="FC42" s="19">
        <v>2.9332410000000001E-3</v>
      </c>
      <c r="FD42" s="19">
        <v>2.9169059999999999E-3</v>
      </c>
      <c r="FE42" s="19">
        <v>2.900676E-3</v>
      </c>
      <c r="FF42" s="19">
        <v>2.8844750000000001E-3</v>
      </c>
      <c r="FG42" s="19">
        <v>2.8682600000000001E-3</v>
      </c>
      <c r="FH42" s="19">
        <v>2.852013E-3</v>
      </c>
      <c r="FI42" s="19">
        <v>2.8357679999999998E-3</v>
      </c>
      <c r="FJ42" s="19">
        <v>2.819584E-3</v>
      </c>
      <c r="FK42" s="19">
        <v>2.8035289999999999E-3</v>
      </c>
      <c r="FL42" s="19">
        <v>2.7876720000000002E-3</v>
      </c>
      <c r="FM42" s="19">
        <v>2.772053E-3</v>
      </c>
      <c r="FN42" s="19">
        <v>2.7566700000000001E-3</v>
      </c>
      <c r="FO42" s="19">
        <v>2.7414919999999999E-3</v>
      </c>
      <c r="FP42" s="19">
        <v>2.726469E-3</v>
      </c>
      <c r="FQ42" s="19">
        <v>2.7115730000000001E-3</v>
      </c>
      <c r="FR42" s="19">
        <v>2.6967779999999999E-3</v>
      </c>
      <c r="FS42" s="19">
        <v>2.682102E-3</v>
      </c>
      <c r="FT42" s="19">
        <v>2.6675829999999998E-3</v>
      </c>
      <c r="FU42" s="19">
        <v>2.6532690000000002E-3</v>
      </c>
      <c r="FV42" s="19">
        <v>2.6392149999999999E-3</v>
      </c>
      <c r="FW42" s="19">
        <v>2.625456E-3</v>
      </c>
      <c r="FX42" s="19">
        <v>2.6120050000000001E-3</v>
      </c>
      <c r="FY42" s="19">
        <v>2.5988510000000001E-3</v>
      </c>
      <c r="FZ42" s="19">
        <v>2.5859659999999999E-3</v>
      </c>
      <c r="GA42" s="19">
        <v>2.5733290000000001E-3</v>
      </c>
      <c r="GB42" s="15">
        <v>2.5609000000000001E-3</v>
      </c>
      <c r="GC42" s="19">
        <v>2.5486490000000001E-3</v>
      </c>
      <c r="GD42" s="19">
        <v>2.5365470000000001E-3</v>
      </c>
      <c r="GE42" s="19">
        <v>2.5245659999999998E-3</v>
      </c>
      <c r="GF42" s="19">
        <v>2.5126910000000001E-3</v>
      </c>
      <c r="GG42" s="19">
        <v>2.5009059999999998E-3</v>
      </c>
      <c r="GH42" s="19">
        <v>2.4892059999999999E-3</v>
      </c>
      <c r="GI42" s="19">
        <v>2.4775800000000001E-3</v>
      </c>
      <c r="GJ42" s="19">
        <v>2.4660260000000001E-3</v>
      </c>
      <c r="GK42" s="19">
        <v>2.454552E-3</v>
      </c>
      <c r="GL42" s="19">
        <v>2.4431589999999999E-3</v>
      </c>
      <c r="GM42" s="19">
        <v>2.4318529999999999E-3</v>
      </c>
      <c r="GN42" s="19">
        <v>2.4206409999999999E-3</v>
      </c>
      <c r="GO42" s="19">
        <v>2.4095190000000002E-3</v>
      </c>
      <c r="GP42" s="19">
        <v>2.3984980000000002E-3</v>
      </c>
      <c r="GQ42" s="19">
        <v>2.3875799999999998E-3</v>
      </c>
      <c r="GR42" s="19">
        <v>2.376773E-3</v>
      </c>
      <c r="GS42" s="19">
        <v>2.3660729999999998E-3</v>
      </c>
      <c r="GT42" s="19">
        <v>2.3554819999999999E-3</v>
      </c>
      <c r="GU42" s="19">
        <v>2.3450110000000001E-3</v>
      </c>
      <c r="GV42" s="19">
        <v>2.3346650000000001E-3</v>
      </c>
      <c r="GW42" s="19">
        <v>2.3244540000000001E-3</v>
      </c>
      <c r="GX42" s="19">
        <v>2.3143870000000002E-3</v>
      </c>
      <c r="GY42" s="19">
        <v>2.3044659999999998E-3</v>
      </c>
      <c r="GZ42" s="19">
        <v>2.294693E-3</v>
      </c>
      <c r="HA42" s="19">
        <v>2.2850629999999999E-3</v>
      </c>
      <c r="HB42" s="19">
        <v>2.2755689999999999E-3</v>
      </c>
      <c r="HC42" s="19">
        <v>2.2661920000000002E-3</v>
      </c>
      <c r="HD42" s="19">
        <v>2.2569199999999999E-3</v>
      </c>
      <c r="HE42" s="19">
        <v>2.2477489999999998E-3</v>
      </c>
      <c r="HF42" s="19">
        <v>2.2386839999999999E-3</v>
      </c>
      <c r="HG42" s="19">
        <v>2.2297390000000001E-3</v>
      </c>
      <c r="HH42" s="19">
        <v>2.2209310000000002E-3</v>
      </c>
      <c r="HI42" s="19">
        <v>2.2122790000000002E-3</v>
      </c>
      <c r="HJ42" s="19">
        <v>2.2038050000000001E-3</v>
      </c>
      <c r="HK42" s="19">
        <v>2.1955220000000001E-3</v>
      </c>
      <c r="HL42" s="19">
        <v>2.1874429999999999E-3</v>
      </c>
      <c r="HM42" s="19">
        <v>2.1795669999999999E-3</v>
      </c>
      <c r="HN42" s="19">
        <v>2.1718919999999999E-3</v>
      </c>
      <c r="HO42" s="19">
        <v>2.1644110000000002E-3</v>
      </c>
      <c r="HP42" s="19">
        <v>2.1571149999999998E-3</v>
      </c>
      <c r="HQ42" s="19">
        <v>2.1499940000000001E-3</v>
      </c>
      <c r="HR42" s="19">
        <v>2.1430429999999999E-3</v>
      </c>
      <c r="HS42" s="19">
        <v>2.1362529999999998E-3</v>
      </c>
      <c r="HT42" s="19">
        <v>2.1296240000000001E-3</v>
      </c>
      <c r="HU42" s="19">
        <v>2.1231560000000002E-3</v>
      </c>
      <c r="HV42" s="19">
        <v>2.1168559999999999E-3</v>
      </c>
      <c r="HW42" s="19">
        <v>2.1107180000000001E-3</v>
      </c>
      <c r="HX42" s="19">
        <v>2.1047409999999998E-3</v>
      </c>
      <c r="HY42" s="19">
        <v>2.0989139999999999E-3</v>
      </c>
      <c r="HZ42" s="19">
        <v>2.0932260000000001E-3</v>
      </c>
      <c r="IA42" s="19">
        <v>2.0876639999999999E-3</v>
      </c>
      <c r="IB42" s="19">
        <v>2.082212E-3</v>
      </c>
      <c r="IC42" s="19">
        <v>2.076853E-3</v>
      </c>
      <c r="ID42" s="19">
        <v>2.0715759999999999E-3</v>
      </c>
      <c r="IE42" s="19">
        <v>2.0663740000000002E-3</v>
      </c>
      <c r="IF42" s="19">
        <v>2.0612389999999999E-3</v>
      </c>
      <c r="IG42" s="19">
        <v>2.0561640000000001E-3</v>
      </c>
      <c r="IH42" s="19">
        <v>2.0511430000000001E-3</v>
      </c>
      <c r="II42" s="19">
        <v>2.046169E-3</v>
      </c>
      <c r="IJ42" s="19">
        <v>2.041237E-3</v>
      </c>
      <c r="IK42" s="19">
        <v>2.0363429999999999E-3</v>
      </c>
      <c r="IL42" s="19">
        <v>2.0314830000000002E-3</v>
      </c>
      <c r="IM42" s="19">
        <v>2.0266479999999998E-3</v>
      </c>
      <c r="IN42" s="19">
        <v>2.0218340000000001E-3</v>
      </c>
      <c r="IO42" s="19">
        <v>2.0170359999999998E-3</v>
      </c>
      <c r="IP42" s="19">
        <v>2.012247E-3</v>
      </c>
      <c r="IQ42" s="19">
        <v>2.0074649999999999E-3</v>
      </c>
      <c r="IR42" s="19">
        <v>2.0026829999999999E-3</v>
      </c>
      <c r="IS42" s="19">
        <v>1.9979009999999998E-3</v>
      </c>
      <c r="IT42" s="19">
        <v>1.9931150000000002E-3</v>
      </c>
      <c r="IU42" s="19">
        <v>1.9883240000000001E-3</v>
      </c>
      <c r="IV42" s="19">
        <v>1.9835249999999999E-3</v>
      </c>
      <c r="IW42" s="19">
        <v>1.9787120000000001E-3</v>
      </c>
      <c r="IX42" s="19">
        <v>1.9738830000000001E-3</v>
      </c>
      <c r="IY42" s="19">
        <v>1.969031E-3</v>
      </c>
      <c r="IZ42" s="19">
        <v>1.9641509999999999E-3</v>
      </c>
      <c r="JA42" s="19">
        <v>1.9592350000000001E-3</v>
      </c>
      <c r="JB42" s="19">
        <v>1.9542779999999998E-3</v>
      </c>
      <c r="JC42" s="19">
        <v>1.9492730000000001E-3</v>
      </c>
      <c r="JD42" s="19">
        <v>1.9442159999999999E-3</v>
      </c>
      <c r="JE42" s="19">
        <v>1.9391040000000001E-3</v>
      </c>
      <c r="JF42" s="19">
        <v>1.9339369999999999E-3</v>
      </c>
      <c r="JG42" s="19">
        <v>1.928714E-3</v>
      </c>
      <c r="JH42" s="19">
        <v>1.92344E-3</v>
      </c>
      <c r="JI42" s="19">
        <v>1.918119E-3</v>
      </c>
      <c r="JJ42" s="19">
        <v>1.912752E-3</v>
      </c>
      <c r="JK42" s="19">
        <v>1.907345E-3</v>
      </c>
      <c r="JL42" s="19">
        <v>1.9019040000000001E-3</v>
      </c>
      <c r="JM42" s="19">
        <v>1.8964380000000001E-3</v>
      </c>
      <c r="JN42" s="19">
        <v>1.8909529999999999E-3</v>
      </c>
      <c r="JO42" s="19">
        <v>1.8854589999999999E-3</v>
      </c>
      <c r="JP42" s="19">
        <v>1.8799590000000001E-3</v>
      </c>
      <c r="JQ42" s="19">
        <v>1.8744569999999999E-3</v>
      </c>
      <c r="JR42" s="19">
        <v>1.8689550000000001E-3</v>
      </c>
      <c r="JS42" s="19">
        <v>1.8634540000000001E-3</v>
      </c>
      <c r="JT42" s="19">
        <v>1.857954E-3</v>
      </c>
      <c r="JU42" s="19">
        <v>1.852455E-3</v>
      </c>
      <c r="JV42" s="19">
        <v>1.846964E-3</v>
      </c>
      <c r="JW42" s="19">
        <v>1.8414919999999999E-3</v>
      </c>
      <c r="JX42" s="19">
        <v>1.8360500000000001E-3</v>
      </c>
      <c r="JY42" s="19">
        <v>1.8306539999999999E-3</v>
      </c>
      <c r="JZ42" s="19">
        <v>1.8253150000000001E-3</v>
      </c>
      <c r="KA42" s="19">
        <v>1.82004E-3</v>
      </c>
      <c r="KB42" s="19">
        <v>1.814838E-3</v>
      </c>
      <c r="KC42" s="19">
        <v>1.8097129999999999E-3</v>
      </c>
      <c r="KD42" s="19">
        <v>1.8046640000000001E-3</v>
      </c>
      <c r="KE42" s="19">
        <v>1.7996939999999999E-3</v>
      </c>
      <c r="KF42" s="19">
        <v>1.7948040000000001E-3</v>
      </c>
      <c r="KG42" s="19">
        <v>1.790002E-3</v>
      </c>
      <c r="KH42" s="19">
        <v>1.785296E-3</v>
      </c>
      <c r="KI42" s="19">
        <v>1.7806950000000001E-3</v>
      </c>
      <c r="KJ42" s="19">
        <v>1.776204E-3</v>
      </c>
      <c r="KK42" s="19">
        <v>1.7718250000000001E-3</v>
      </c>
      <c r="KL42" s="19">
        <v>1.7675620000000001E-3</v>
      </c>
      <c r="KM42" s="19">
        <v>1.7634129999999999E-3</v>
      </c>
      <c r="KN42" s="19">
        <v>1.7593699999999999E-3</v>
      </c>
      <c r="KO42" s="19">
        <v>1.7554269999999999E-3</v>
      </c>
      <c r="KP42" s="19">
        <v>1.751582E-3</v>
      </c>
      <c r="KQ42" s="19">
        <v>1.747834E-3</v>
      </c>
      <c r="KR42" s="19">
        <v>1.7441850000000001E-3</v>
      </c>
      <c r="KS42" s="19">
        <v>1.740639E-3</v>
      </c>
      <c r="KT42" s="19">
        <v>1.7371929999999999E-3</v>
      </c>
      <c r="KU42" s="19">
        <v>1.7338449999999999E-3</v>
      </c>
      <c r="KV42" s="19">
        <v>1.730592E-3</v>
      </c>
      <c r="KW42" s="19">
        <v>1.7274300000000001E-3</v>
      </c>
      <c r="KX42" s="19">
        <v>1.7243499999999999E-3</v>
      </c>
      <c r="KY42" s="19">
        <v>1.72134E-3</v>
      </c>
      <c r="KZ42" s="19">
        <v>1.7183949999999999E-3</v>
      </c>
      <c r="LA42" s="19">
        <v>1.71551E-3</v>
      </c>
      <c r="LB42" s="19">
        <v>1.712683E-3</v>
      </c>
      <c r="LC42" s="19">
        <v>1.709913E-3</v>
      </c>
      <c r="LD42" s="19">
        <v>1.7071949999999999E-3</v>
      </c>
      <c r="LE42" s="19">
        <v>1.7045249999999999E-3</v>
      </c>
      <c r="LF42" s="15">
        <v>1.7018999999999999E-3</v>
      </c>
      <c r="LG42" s="19">
        <v>1.6993139999999999E-3</v>
      </c>
      <c r="LH42" s="19">
        <v>1.6967600000000001E-3</v>
      </c>
      <c r="LI42" s="19">
        <v>1.6942260000000001E-3</v>
      </c>
      <c r="LJ42" s="19">
        <v>1.6917080000000001E-3</v>
      </c>
      <c r="LK42" s="19">
        <v>1.689201E-3</v>
      </c>
      <c r="LL42" s="15">
        <v>1.6867E-3</v>
      </c>
      <c r="LM42" s="19">
        <v>1.6842059999999999E-3</v>
      </c>
      <c r="LN42" s="19">
        <v>1.681714E-3</v>
      </c>
      <c r="LO42" s="19">
        <v>1.6792179999999999E-3</v>
      </c>
      <c r="LP42" s="19">
        <v>1.676716E-3</v>
      </c>
      <c r="LQ42" s="19">
        <v>1.674205E-3</v>
      </c>
      <c r="LR42" s="19">
        <v>1.6716770000000001E-3</v>
      </c>
      <c r="LS42" s="19">
        <v>1.6691239999999999E-3</v>
      </c>
      <c r="LT42" s="19">
        <v>1.666542E-3</v>
      </c>
      <c r="LU42" s="19">
        <v>1.6639280000000001E-3</v>
      </c>
      <c r="LV42" s="19">
        <v>1.6612809999999999E-3</v>
      </c>
      <c r="LW42" s="15">
        <v>1.6586000000000001E-3</v>
      </c>
      <c r="LX42" s="19">
        <v>1.6558829999999999E-3</v>
      </c>
      <c r="LY42" s="19">
        <v>1.6531269999999999E-3</v>
      </c>
      <c r="LZ42" s="19">
        <v>1.6503310000000001E-3</v>
      </c>
      <c r="MA42" s="19">
        <v>1.647496E-3</v>
      </c>
      <c r="MB42" s="19">
        <v>1.6446189999999999E-3</v>
      </c>
      <c r="MC42" s="19">
        <v>1.641696E-3</v>
      </c>
      <c r="MD42" s="19">
        <v>1.638729E-3</v>
      </c>
      <c r="ME42" s="19">
        <v>1.635718E-3</v>
      </c>
      <c r="MF42" s="19">
        <v>1.6326649999999999E-3</v>
      </c>
      <c r="MG42" s="19">
        <v>1.6295750000000001E-3</v>
      </c>
      <c r="MH42" s="19">
        <v>1.626448E-3</v>
      </c>
      <c r="MI42" s="19">
        <v>1.623287E-3</v>
      </c>
      <c r="MJ42" s="19">
        <v>1.6200920000000001E-3</v>
      </c>
      <c r="MK42" s="19">
        <v>1.6168669999999999E-3</v>
      </c>
      <c r="ML42" s="19">
        <v>1.613611E-3</v>
      </c>
      <c r="MM42" s="19">
        <v>1.610322E-3</v>
      </c>
      <c r="MN42" s="19">
        <v>1.607001E-3</v>
      </c>
      <c r="MO42" s="19">
        <v>1.603649E-3</v>
      </c>
      <c r="MP42" s="19">
        <v>1.6002670000000001E-3</v>
      </c>
      <c r="MQ42" s="19">
        <v>1.596856E-3</v>
      </c>
      <c r="MR42" s="19">
        <v>1.593417E-3</v>
      </c>
      <c r="MS42" s="19">
        <v>1.5899530000000001E-3</v>
      </c>
      <c r="MT42" s="19">
        <v>1.5864620000000001E-3</v>
      </c>
      <c r="MU42" s="19">
        <v>1.582948E-3</v>
      </c>
      <c r="MV42" s="19">
        <v>1.579411E-3</v>
      </c>
      <c r="MW42" s="19">
        <v>1.5758510000000001E-3</v>
      </c>
      <c r="MX42" s="19">
        <v>1.5722679999999999E-3</v>
      </c>
      <c r="MY42" s="19">
        <v>1.5686649999999999E-3</v>
      </c>
      <c r="MZ42" s="19">
        <v>1.565042E-3</v>
      </c>
      <c r="NA42" s="15">
        <v>1.5613999999999999E-3</v>
      </c>
      <c r="NB42" s="19">
        <v>1.557739E-3</v>
      </c>
      <c r="NC42" s="19">
        <v>1.5540599999999999E-3</v>
      </c>
      <c r="ND42" s="19">
        <v>1.5503610000000001E-3</v>
      </c>
      <c r="NE42" s="19">
        <v>1.5466449999999999E-3</v>
      </c>
      <c r="NF42" s="19">
        <v>1.5429109999999999E-3</v>
      </c>
      <c r="NG42" s="19">
        <v>1.539157E-3</v>
      </c>
      <c r="NH42" s="19">
        <v>1.5353820000000001E-3</v>
      </c>
      <c r="NI42" s="19">
        <v>1.5315870000000001E-3</v>
      </c>
      <c r="NJ42" s="19">
        <v>1.5277699999999999E-3</v>
      </c>
      <c r="NK42" s="19">
        <v>1.5239310000000001E-3</v>
      </c>
      <c r="NL42" s="19">
        <v>1.5200700000000001E-3</v>
      </c>
      <c r="NM42" s="19">
        <v>1.5161860000000001E-3</v>
      </c>
      <c r="NN42" s="19">
        <v>1.5122790000000001E-3</v>
      </c>
      <c r="NO42" s="19">
        <v>1.508351E-3</v>
      </c>
      <c r="NP42" s="19">
        <v>1.504402E-3</v>
      </c>
      <c r="NQ42" s="19">
        <v>1.5004319999999999E-3</v>
      </c>
      <c r="NR42" s="19">
        <v>1.496441E-3</v>
      </c>
      <c r="NS42" s="19">
        <v>1.4924300000000001E-3</v>
      </c>
      <c r="NT42" s="19">
        <v>1.4884010000000001E-3</v>
      </c>
      <c r="NU42" s="19">
        <v>1.4843530000000001E-3</v>
      </c>
      <c r="NV42" s="19">
        <v>1.480288E-3</v>
      </c>
      <c r="NW42" s="19">
        <v>1.476207E-3</v>
      </c>
      <c r="NX42" s="19">
        <v>1.4721109999999999E-3</v>
      </c>
      <c r="NY42" s="19">
        <v>1.4680030000000001E-3</v>
      </c>
      <c r="NZ42" s="19">
        <v>1.4638839999999999E-3</v>
      </c>
      <c r="OA42" s="19">
        <v>1.459753E-3</v>
      </c>
      <c r="OB42" s="19">
        <v>1.45561E-3</v>
      </c>
      <c r="OC42" s="19">
        <v>1.451452E-3</v>
      </c>
      <c r="OD42" s="19">
        <v>1.4472770000000001E-3</v>
      </c>
      <c r="OE42" s="19">
        <v>1.4430809999999999E-3</v>
      </c>
      <c r="OF42" s="19">
        <v>1.4388630000000001E-3</v>
      </c>
      <c r="OG42" s="19">
        <v>1.4346199999999999E-3</v>
      </c>
      <c r="OH42" s="19">
        <v>1.4303479999999999E-3</v>
      </c>
      <c r="OI42" s="19">
        <v>1.4260480000000001E-3</v>
      </c>
      <c r="OJ42" s="19">
        <v>1.4217190000000001E-3</v>
      </c>
      <c r="OK42" s="19">
        <v>1.417356E-3</v>
      </c>
      <c r="OL42" s="19">
        <v>1.4129609999999999E-3</v>
      </c>
      <c r="OM42" s="19">
        <v>1.4085289999999999E-3</v>
      </c>
      <c r="ON42" s="19">
        <v>1.4040610000000001E-3</v>
      </c>
      <c r="OO42" s="19">
        <v>1.3995559999999999E-3</v>
      </c>
      <c r="OP42" s="19">
        <v>1.3950119999999999E-3</v>
      </c>
      <c r="OQ42" s="19">
        <v>7.8111740000000004E-4</v>
      </c>
    </row>
    <row r="43" spans="1:407" x14ac:dyDescent="0.25">
      <c r="A43" t="str">
        <f t="shared" si="0"/>
        <v>FixedWing-VERY COARSE-4-14-Any</v>
      </c>
      <c r="B43" t="s">
        <v>195</v>
      </c>
      <c r="C43" s="20" t="s">
        <v>43</v>
      </c>
      <c r="D43" s="18">
        <v>4</v>
      </c>
      <c r="E43" s="17">
        <v>14</v>
      </c>
      <c r="F43" s="82" t="s">
        <v>187</v>
      </c>
      <c r="G43" s="15">
        <v>0.1124646</v>
      </c>
      <c r="H43" s="19">
        <v>9.1848780000000005E-2</v>
      </c>
      <c r="I43" s="19">
        <v>7.7667680000000003E-2</v>
      </c>
      <c r="J43" s="19">
        <v>6.5248150000000005E-2</v>
      </c>
      <c r="K43" s="19">
        <v>5.6539529999999998E-2</v>
      </c>
      <c r="L43" s="19">
        <v>5.0687009999999998E-2</v>
      </c>
      <c r="M43" s="19">
        <v>4.6844839999999999E-2</v>
      </c>
      <c r="N43" s="19">
        <v>4.5906059999999999E-2</v>
      </c>
      <c r="O43" s="19">
        <v>4.4413950000000001E-2</v>
      </c>
      <c r="P43" s="19">
        <v>4.2686130000000003E-2</v>
      </c>
      <c r="Q43" s="19">
        <v>4.1244179999999998E-2</v>
      </c>
      <c r="R43" s="19">
        <v>3.9097279999999998E-2</v>
      </c>
      <c r="S43" s="19">
        <v>3.6532839999999997E-2</v>
      </c>
      <c r="T43" s="19">
        <v>3.3953740000000003E-2</v>
      </c>
      <c r="U43" s="19">
        <v>3.1827170000000002E-2</v>
      </c>
      <c r="V43" s="19">
        <v>2.9945679999999999E-2</v>
      </c>
      <c r="W43" s="15">
        <v>2.8257899999999999E-2</v>
      </c>
      <c r="X43" s="15">
        <v>2.674E-2</v>
      </c>
      <c r="Y43" s="19">
        <v>2.5357569999999999E-2</v>
      </c>
      <c r="Z43" s="19">
        <v>2.4090170000000001E-2</v>
      </c>
      <c r="AA43" s="19">
        <v>2.2957080000000001E-2</v>
      </c>
      <c r="AB43" s="19">
        <v>2.1940830000000001E-2</v>
      </c>
      <c r="AC43" s="19">
        <v>2.102615E-2</v>
      </c>
      <c r="AD43" s="19">
        <v>2.011576E-2</v>
      </c>
      <c r="AE43" s="19">
        <v>1.9268460000000001E-2</v>
      </c>
      <c r="AF43" s="19">
        <v>1.8482309999999998E-2</v>
      </c>
      <c r="AG43" s="19">
        <v>1.7748779999999999E-2</v>
      </c>
      <c r="AH43" s="19">
        <v>1.7051440000000001E-2</v>
      </c>
      <c r="AI43" s="19">
        <v>1.6391550000000001E-2</v>
      </c>
      <c r="AJ43" s="19">
        <v>1.5771629999999998E-2</v>
      </c>
      <c r="AK43" s="19">
        <v>1.5192870000000001E-2</v>
      </c>
      <c r="AL43" s="19">
        <v>1.4648019999999999E-2</v>
      </c>
      <c r="AM43" s="19">
        <v>1.413467E-2</v>
      </c>
      <c r="AN43" s="19">
        <v>1.365191E-2</v>
      </c>
      <c r="AO43" s="19">
        <v>1.3199010000000001E-2</v>
      </c>
      <c r="AP43" s="19">
        <v>1.277502E-2</v>
      </c>
      <c r="AQ43" s="19">
        <v>1.237832E-2</v>
      </c>
      <c r="AR43" s="15">
        <v>1.20056E-2</v>
      </c>
      <c r="AS43" s="19">
        <v>1.165369E-2</v>
      </c>
      <c r="AT43" s="19">
        <v>1.1319940000000001E-2</v>
      </c>
      <c r="AU43" s="19">
        <v>1.1002069999999999E-2</v>
      </c>
      <c r="AV43" s="19">
        <v>1.0700289999999999E-2</v>
      </c>
      <c r="AW43" s="19">
        <v>1.041623E-2</v>
      </c>
      <c r="AX43" s="19">
        <v>1.015023E-2</v>
      </c>
      <c r="AY43" s="19">
        <v>9.9018890000000005E-3</v>
      </c>
      <c r="AZ43" s="19">
        <v>9.6703369999999993E-3</v>
      </c>
      <c r="BA43" s="19">
        <v>9.45293E-3</v>
      </c>
      <c r="BB43" s="19">
        <v>9.2462489999999998E-3</v>
      </c>
      <c r="BC43" s="19">
        <v>9.0472739999999992E-3</v>
      </c>
      <c r="BD43" s="19">
        <v>8.8539210000000007E-3</v>
      </c>
      <c r="BE43" s="19">
        <v>8.665697E-3</v>
      </c>
      <c r="BF43" s="19">
        <v>8.4843450000000008E-3</v>
      </c>
      <c r="BG43" s="19">
        <v>8.3119660000000005E-3</v>
      </c>
      <c r="BH43" s="19">
        <v>8.149557E-3</v>
      </c>
      <c r="BI43" s="19">
        <v>7.9966150000000003E-3</v>
      </c>
      <c r="BJ43" s="19">
        <v>7.8512909999999998E-3</v>
      </c>
      <c r="BK43" s="19">
        <v>7.7111669999999997E-3</v>
      </c>
      <c r="BL43" s="19">
        <v>7.5744949999999997E-3</v>
      </c>
      <c r="BM43" s="19">
        <v>7.4405030000000002E-3</v>
      </c>
      <c r="BN43" s="19">
        <v>7.3096669999999997E-3</v>
      </c>
      <c r="BO43" s="19">
        <v>7.1831919999999997E-3</v>
      </c>
      <c r="BP43" s="19">
        <v>7.0622819999999996E-3</v>
      </c>
      <c r="BQ43" s="15">
        <v>6.9474999999999997E-3</v>
      </c>
      <c r="BR43" s="19">
        <v>6.838401E-3</v>
      </c>
      <c r="BS43" s="19">
        <v>6.7341110000000001E-3</v>
      </c>
      <c r="BT43" s="19">
        <v>6.6338930000000001E-3</v>
      </c>
      <c r="BU43" s="19">
        <v>6.537068E-3</v>
      </c>
      <c r="BV43" s="19">
        <v>6.4429980000000001E-3</v>
      </c>
      <c r="BW43" s="19">
        <v>6.3513170000000004E-3</v>
      </c>
      <c r="BX43" s="19">
        <v>6.2623059999999996E-3</v>
      </c>
      <c r="BY43" s="19">
        <v>6.1768070000000003E-3</v>
      </c>
      <c r="BZ43" s="19">
        <v>6.0957260000000001E-3</v>
      </c>
      <c r="CA43" s="19">
        <v>6.0193160000000002E-3</v>
      </c>
      <c r="CB43" s="19">
        <v>5.946888E-3</v>
      </c>
      <c r="CC43" s="19">
        <v>5.8771910000000004E-3</v>
      </c>
      <c r="CD43" s="19">
        <v>5.80899E-3</v>
      </c>
      <c r="CE43" s="19">
        <v>5.7415019999999999E-3</v>
      </c>
      <c r="CF43" s="19">
        <v>5.67447E-3</v>
      </c>
      <c r="CG43" s="19">
        <v>5.6080449999999999E-3</v>
      </c>
      <c r="CH43" s="19">
        <v>5.5428669999999999E-3</v>
      </c>
      <c r="CI43" s="19">
        <v>5.4799230000000003E-3</v>
      </c>
      <c r="CJ43" s="19">
        <v>5.4201739999999998E-3</v>
      </c>
      <c r="CK43" s="19">
        <v>5.3640809999999997E-3</v>
      </c>
      <c r="CL43" s="19">
        <v>5.3114219999999997E-3</v>
      </c>
      <c r="CM43" s="19">
        <v>5.2615149999999996E-3</v>
      </c>
      <c r="CN43" s="19">
        <v>5.213512E-3</v>
      </c>
      <c r="CO43" s="19">
        <v>5.1666949999999998E-3</v>
      </c>
      <c r="CP43" s="19">
        <v>5.1206450000000001E-3</v>
      </c>
      <c r="CQ43" s="19">
        <v>5.0753029999999998E-3</v>
      </c>
      <c r="CR43" s="19">
        <v>5.0310620000000002E-3</v>
      </c>
      <c r="CS43" s="19">
        <v>4.9885440000000001E-3</v>
      </c>
      <c r="CT43" s="19">
        <v>4.9482479999999997E-3</v>
      </c>
      <c r="CU43" s="19">
        <v>4.9102659999999999E-3</v>
      </c>
      <c r="CV43" s="19">
        <v>4.874326E-3</v>
      </c>
      <c r="CW43" s="19">
        <v>4.8400209999999999E-3</v>
      </c>
      <c r="CX43" s="19">
        <v>4.8069810000000001E-3</v>
      </c>
      <c r="CY43" s="19">
        <v>4.7749710000000002E-3</v>
      </c>
      <c r="CZ43" s="19">
        <v>4.7438619999999997E-3</v>
      </c>
      <c r="DA43" s="19">
        <v>4.7135520000000002E-3</v>
      </c>
      <c r="DB43" s="19">
        <v>4.6839259999999997E-3</v>
      </c>
      <c r="DC43" s="19">
        <v>4.6548680000000004E-3</v>
      </c>
      <c r="DD43" s="19">
        <v>4.6262559999999996E-3</v>
      </c>
      <c r="DE43" s="19">
        <v>4.5979599999999999E-3</v>
      </c>
      <c r="DF43" s="19">
        <v>4.5698559999999997E-3</v>
      </c>
      <c r="DG43" s="19">
        <v>4.5418630000000002E-3</v>
      </c>
      <c r="DH43" s="19">
        <v>4.5139459999999996E-3</v>
      </c>
      <c r="DI43" s="19">
        <v>4.4861479999999997E-3</v>
      </c>
      <c r="DJ43" s="19">
        <v>4.4585459999999999E-3</v>
      </c>
      <c r="DK43" s="19">
        <v>4.4311979999999999E-3</v>
      </c>
      <c r="DL43" s="19">
        <v>4.4041100000000001E-3</v>
      </c>
      <c r="DM43" s="19">
        <v>4.3772330000000003E-3</v>
      </c>
      <c r="DN43" s="19">
        <v>4.3504579999999998E-3</v>
      </c>
      <c r="DO43" s="19">
        <v>4.3236129999999996E-3</v>
      </c>
      <c r="DP43" s="19">
        <v>4.2965210000000002E-3</v>
      </c>
      <c r="DQ43" s="19">
        <v>4.2690649999999998E-3</v>
      </c>
      <c r="DR43" s="19">
        <v>4.2412320000000002E-3</v>
      </c>
      <c r="DS43" s="19">
        <v>4.2131369999999996E-3</v>
      </c>
      <c r="DT43" s="19">
        <v>4.1849699999999997E-3</v>
      </c>
      <c r="DU43" s="19">
        <v>4.1569110000000001E-3</v>
      </c>
      <c r="DV43" s="19">
        <v>4.1290490000000001E-3</v>
      </c>
      <c r="DW43" s="19">
        <v>4.1013689999999997E-3</v>
      </c>
      <c r="DX43" s="19">
        <v>4.0737459999999996E-3</v>
      </c>
      <c r="DY43" s="19">
        <v>4.0459859999999997E-3</v>
      </c>
      <c r="DZ43" s="19">
        <v>4.0179170000000002E-3</v>
      </c>
      <c r="EA43" s="19">
        <v>3.989462E-3</v>
      </c>
      <c r="EB43" s="19">
        <v>3.9606650000000004E-3</v>
      </c>
      <c r="EC43" s="19">
        <v>3.9316840000000004E-3</v>
      </c>
      <c r="ED43" s="19">
        <v>3.9027329999999998E-3</v>
      </c>
      <c r="EE43" s="19">
        <v>3.8740129999999999E-3</v>
      </c>
      <c r="EF43" s="19">
        <v>3.8456670000000001E-3</v>
      </c>
      <c r="EG43" s="19">
        <v>3.8177860000000001E-3</v>
      </c>
      <c r="EH43" s="19">
        <v>3.7904029999999999E-3</v>
      </c>
      <c r="EI43" s="19">
        <v>3.7635059999999998E-3</v>
      </c>
      <c r="EJ43" s="19">
        <v>3.7370670000000002E-3</v>
      </c>
      <c r="EK43" s="19">
        <v>3.71105E-3</v>
      </c>
      <c r="EL43" s="19">
        <v>3.6854190000000001E-3</v>
      </c>
      <c r="EM43" s="19">
        <v>3.6601630000000001E-3</v>
      </c>
      <c r="EN43" s="19">
        <v>3.6353039999999998E-3</v>
      </c>
      <c r="EO43" s="19">
        <v>3.610884E-3</v>
      </c>
      <c r="EP43" s="19">
        <v>3.5869500000000002E-3</v>
      </c>
      <c r="EQ43" s="19">
        <v>3.5635490000000001E-3</v>
      </c>
      <c r="ER43" s="19">
        <v>3.5407030000000001E-3</v>
      </c>
      <c r="ES43" s="19">
        <v>3.5184249999999999E-3</v>
      </c>
      <c r="ET43" s="19">
        <v>3.4967230000000002E-3</v>
      </c>
      <c r="EU43" s="19">
        <v>3.4756090000000002E-3</v>
      </c>
      <c r="EV43" s="19">
        <v>3.4551059999999999E-3</v>
      </c>
      <c r="EW43" s="19">
        <v>3.4352359999999999E-3</v>
      </c>
      <c r="EX43" s="19">
        <v>3.4160280000000002E-3</v>
      </c>
      <c r="EY43" s="19">
        <v>3.3974859999999999E-3</v>
      </c>
      <c r="EZ43" s="19">
        <v>3.3795869999999999E-3</v>
      </c>
      <c r="FA43" s="19">
        <v>3.3622880000000002E-3</v>
      </c>
      <c r="FB43" s="19">
        <v>3.3455440000000002E-3</v>
      </c>
      <c r="FC43" s="19">
        <v>3.3293139999999999E-3</v>
      </c>
      <c r="FD43" s="19">
        <v>3.3135669999999999E-3</v>
      </c>
      <c r="FE43" s="19">
        <v>3.2982950000000001E-3</v>
      </c>
      <c r="FF43" s="19">
        <v>3.283504E-3</v>
      </c>
      <c r="FG43" s="19">
        <v>3.2691970000000002E-3</v>
      </c>
      <c r="FH43" s="19">
        <v>3.2553819999999998E-3</v>
      </c>
      <c r="FI43" s="19">
        <v>3.2420489999999999E-3</v>
      </c>
      <c r="FJ43" s="19">
        <v>3.2291630000000002E-3</v>
      </c>
      <c r="FK43" s="19">
        <v>3.2166830000000001E-3</v>
      </c>
      <c r="FL43" s="19">
        <v>3.2045590000000001E-3</v>
      </c>
      <c r="FM43" s="19">
        <v>3.1927539999999999E-3</v>
      </c>
      <c r="FN43" s="19">
        <v>3.1812279999999999E-3</v>
      </c>
      <c r="FO43" s="19">
        <v>3.1699660000000002E-3</v>
      </c>
      <c r="FP43" s="19">
        <v>3.1589560000000001E-3</v>
      </c>
      <c r="FQ43" s="19">
        <v>3.1481880000000001E-3</v>
      </c>
      <c r="FR43" s="19">
        <v>3.1376519999999999E-3</v>
      </c>
      <c r="FS43" s="19">
        <v>3.1273260000000002E-3</v>
      </c>
      <c r="FT43" s="19">
        <v>3.1171720000000001E-3</v>
      </c>
      <c r="FU43" s="19">
        <v>3.1071499999999999E-3</v>
      </c>
      <c r="FV43" s="19">
        <v>3.0972209999999998E-3</v>
      </c>
      <c r="FW43" s="19">
        <v>3.0873570000000002E-3</v>
      </c>
      <c r="FX43" s="19">
        <v>3.077532E-3</v>
      </c>
      <c r="FY43" s="19">
        <v>3.0677299999999998E-3</v>
      </c>
      <c r="FZ43" s="19">
        <v>3.057943E-3</v>
      </c>
      <c r="GA43" s="19">
        <v>3.048158E-3</v>
      </c>
      <c r="GB43" s="19">
        <v>3.0383630000000001E-3</v>
      </c>
      <c r="GC43" s="19">
        <v>3.0285360000000001E-3</v>
      </c>
      <c r="GD43" s="19">
        <v>3.018644E-3</v>
      </c>
      <c r="GE43" s="19">
        <v>3.0086499999999999E-3</v>
      </c>
      <c r="GF43" s="19">
        <v>2.998522E-3</v>
      </c>
      <c r="GG43" s="19">
        <v>2.9882400000000001E-3</v>
      </c>
      <c r="GH43" s="19">
        <v>2.9777919999999999E-3</v>
      </c>
      <c r="GI43" s="19">
        <v>2.9671810000000002E-3</v>
      </c>
      <c r="GJ43" s="19">
        <v>2.9564130000000002E-3</v>
      </c>
      <c r="GK43" s="19">
        <v>2.9455060000000001E-3</v>
      </c>
      <c r="GL43" s="19">
        <v>2.9344739999999998E-3</v>
      </c>
      <c r="GM43" s="19">
        <v>2.9233250000000001E-3</v>
      </c>
      <c r="GN43" s="19">
        <v>2.9120560000000001E-3</v>
      </c>
      <c r="GO43" s="19">
        <v>2.900658E-3</v>
      </c>
      <c r="GP43" s="19">
        <v>2.8891170000000001E-3</v>
      </c>
      <c r="GQ43" s="19">
        <v>2.8774270000000001E-3</v>
      </c>
      <c r="GR43" s="19">
        <v>2.8655859999999998E-3</v>
      </c>
      <c r="GS43" s="19">
        <v>2.8536070000000002E-3</v>
      </c>
      <c r="GT43" s="19">
        <v>2.8415049999999998E-3</v>
      </c>
      <c r="GU43" s="19">
        <v>2.8293060000000002E-3</v>
      </c>
      <c r="GV43" s="19">
        <v>2.817033E-3</v>
      </c>
      <c r="GW43" s="19">
        <v>2.8047010000000002E-3</v>
      </c>
      <c r="GX43" s="19">
        <v>2.7923219999999999E-3</v>
      </c>
      <c r="GY43" s="19">
        <v>2.7799040000000001E-3</v>
      </c>
      <c r="GZ43" s="19">
        <v>2.767449E-3</v>
      </c>
      <c r="HA43" s="19">
        <v>2.7549649999999998E-3</v>
      </c>
      <c r="HB43" s="19">
        <v>2.7424540000000001E-3</v>
      </c>
      <c r="HC43" s="19">
        <v>2.729923E-3</v>
      </c>
      <c r="HD43" s="19">
        <v>2.7173689999999999E-3</v>
      </c>
      <c r="HE43" s="19">
        <v>2.704798E-3</v>
      </c>
      <c r="HF43" s="19">
        <v>2.6922059999999999E-3</v>
      </c>
      <c r="HG43" s="19">
        <v>2.6795899999999999E-3</v>
      </c>
      <c r="HH43" s="19">
        <v>2.6669480000000001E-3</v>
      </c>
      <c r="HI43" s="19">
        <v>2.654287E-3</v>
      </c>
      <c r="HJ43" s="19">
        <v>2.641619E-3</v>
      </c>
      <c r="HK43" s="19">
        <v>2.6289640000000001E-3</v>
      </c>
      <c r="HL43" s="19">
        <v>2.6163430000000001E-3</v>
      </c>
      <c r="HM43" s="19">
        <v>2.6037790000000001E-3</v>
      </c>
      <c r="HN43" s="19">
        <v>2.5912930000000002E-3</v>
      </c>
      <c r="HO43" s="19">
        <v>2.578903E-3</v>
      </c>
      <c r="HP43" s="19">
        <v>2.566619E-3</v>
      </c>
      <c r="HQ43" s="19">
        <v>2.5544439999999999E-3</v>
      </c>
      <c r="HR43" s="19">
        <v>2.542379E-3</v>
      </c>
      <c r="HS43" s="19">
        <v>2.5304279999999999E-3</v>
      </c>
      <c r="HT43" s="19">
        <v>2.5185910000000001E-3</v>
      </c>
      <c r="HU43" s="19">
        <v>2.5068730000000002E-3</v>
      </c>
      <c r="HV43" s="19">
        <v>2.4952770000000002E-3</v>
      </c>
      <c r="HW43" s="19">
        <v>2.4838099999999999E-3</v>
      </c>
      <c r="HX43" s="19">
        <v>2.472475E-3</v>
      </c>
      <c r="HY43" s="19">
        <v>2.4612779999999999E-3</v>
      </c>
      <c r="HZ43" s="19">
        <v>2.4502180000000001E-3</v>
      </c>
      <c r="IA43" s="19">
        <v>2.4392950000000002E-3</v>
      </c>
      <c r="IB43" s="19">
        <v>2.428501E-3</v>
      </c>
      <c r="IC43" s="19">
        <v>2.4178369999999999E-3</v>
      </c>
      <c r="ID43" s="19">
        <v>2.4072989999999999E-3</v>
      </c>
      <c r="IE43" s="19">
        <v>2.3968890000000001E-3</v>
      </c>
      <c r="IF43" s="19">
        <v>2.386605E-3</v>
      </c>
      <c r="IG43" s="19">
        <v>2.3764490000000001E-3</v>
      </c>
      <c r="IH43" s="19">
        <v>2.3664250000000001E-3</v>
      </c>
      <c r="II43" s="19">
        <v>2.3565439999999999E-3</v>
      </c>
      <c r="IJ43" s="19">
        <v>2.3468149999999999E-3</v>
      </c>
      <c r="IK43" s="19">
        <v>2.337249E-3</v>
      </c>
      <c r="IL43" s="19">
        <v>2.327852E-3</v>
      </c>
      <c r="IM43" s="19">
        <v>2.3186330000000001E-3</v>
      </c>
      <c r="IN43" s="19">
        <v>2.3095939999999999E-3</v>
      </c>
      <c r="IO43" s="19">
        <v>2.30073E-3</v>
      </c>
      <c r="IP43" s="19">
        <v>2.2920330000000002E-3</v>
      </c>
      <c r="IQ43" s="19">
        <v>2.283485E-3</v>
      </c>
      <c r="IR43" s="19">
        <v>2.2750689999999998E-3</v>
      </c>
      <c r="IS43" s="19">
        <v>2.2667709999999999E-3</v>
      </c>
      <c r="IT43" s="19">
        <v>2.2585769999999999E-3</v>
      </c>
      <c r="IU43" s="19">
        <v>2.250476E-3</v>
      </c>
      <c r="IV43" s="19">
        <v>2.242455E-3</v>
      </c>
      <c r="IW43" s="19">
        <v>2.2345080000000001E-3</v>
      </c>
      <c r="IX43" s="19">
        <v>2.2266220000000001E-3</v>
      </c>
      <c r="IY43" s="19">
        <v>2.21879E-3</v>
      </c>
      <c r="IZ43" s="19">
        <v>2.210999E-3</v>
      </c>
      <c r="JA43" s="19">
        <v>2.203235E-3</v>
      </c>
      <c r="JB43" s="19">
        <v>2.195486E-3</v>
      </c>
      <c r="JC43" s="19">
        <v>2.1877450000000001E-3</v>
      </c>
      <c r="JD43" s="19">
        <v>2.1800050000000001E-3</v>
      </c>
      <c r="JE43" s="19">
        <v>2.1722600000000001E-3</v>
      </c>
      <c r="JF43" s="15">
        <v>2.1645000000000002E-3</v>
      </c>
      <c r="JG43" s="19">
        <v>2.1567190000000001E-3</v>
      </c>
      <c r="JH43" s="19">
        <v>2.1489069999999998E-3</v>
      </c>
      <c r="JI43" s="19">
        <v>2.1410539999999999E-3</v>
      </c>
      <c r="JJ43" s="19">
        <v>2.1331459999999998E-3</v>
      </c>
      <c r="JK43" s="19">
        <v>2.1251719999999998E-3</v>
      </c>
      <c r="JL43" s="19">
        <v>2.1171179999999999E-3</v>
      </c>
      <c r="JM43" s="19">
        <v>2.1089780000000001E-3</v>
      </c>
      <c r="JN43" s="19">
        <v>2.1007479999999999E-3</v>
      </c>
      <c r="JO43" s="19">
        <v>2.0924250000000002E-3</v>
      </c>
      <c r="JP43" s="19">
        <v>2.0840070000000001E-3</v>
      </c>
      <c r="JQ43" s="19">
        <v>2.0754940000000002E-3</v>
      </c>
      <c r="JR43" s="19">
        <v>2.0668869999999999E-3</v>
      </c>
      <c r="JS43" s="19">
        <v>2.0581900000000001E-3</v>
      </c>
      <c r="JT43" s="19">
        <v>2.0494089999999999E-3</v>
      </c>
      <c r="JU43" s="19">
        <v>2.0405480000000001E-3</v>
      </c>
      <c r="JV43" s="19">
        <v>2.0316150000000001E-3</v>
      </c>
      <c r="JW43" s="19">
        <v>2.022617E-3</v>
      </c>
      <c r="JX43" s="19">
        <v>2.013567E-3</v>
      </c>
      <c r="JY43" s="19">
        <v>2.0044770000000002E-3</v>
      </c>
      <c r="JZ43" s="19">
        <v>1.9953549999999999E-3</v>
      </c>
      <c r="KA43" s="19">
        <v>1.9862109999999999E-3</v>
      </c>
      <c r="KB43" s="19">
        <v>1.9770510000000001E-3</v>
      </c>
      <c r="KC43" s="19">
        <v>1.9678809999999999E-3</v>
      </c>
      <c r="KD43" s="19">
        <v>1.9587049999999998E-3</v>
      </c>
      <c r="KE43" s="19">
        <v>1.949524E-3</v>
      </c>
      <c r="KF43" s="19">
        <v>1.940336E-3</v>
      </c>
      <c r="KG43" s="19">
        <v>1.9311420000000001E-3</v>
      </c>
      <c r="KH43" s="19">
        <v>1.9219420000000001E-3</v>
      </c>
      <c r="KI43" s="19">
        <v>1.912736E-3</v>
      </c>
      <c r="KJ43" s="19">
        <v>1.903524E-3</v>
      </c>
      <c r="KK43" s="19">
        <v>1.894305E-3</v>
      </c>
      <c r="KL43" s="19">
        <v>1.885081E-3</v>
      </c>
      <c r="KM43" s="19">
        <v>1.8758550000000001E-3</v>
      </c>
      <c r="KN43" s="19">
        <v>1.8666329999999999E-3</v>
      </c>
      <c r="KO43" s="19">
        <v>1.8574209999999999E-3</v>
      </c>
      <c r="KP43" s="19">
        <v>1.8482220000000001E-3</v>
      </c>
      <c r="KQ43" s="19">
        <v>1.839046E-3</v>
      </c>
      <c r="KR43" s="15">
        <v>1.8299E-3</v>
      </c>
      <c r="KS43" s="19">
        <v>1.820789E-3</v>
      </c>
      <c r="KT43" s="19">
        <v>1.81172E-3</v>
      </c>
      <c r="KU43" s="19">
        <v>1.8026959999999999E-3</v>
      </c>
      <c r="KV43" s="19">
        <v>1.793719E-3</v>
      </c>
      <c r="KW43" s="19">
        <v>1.7847920000000001E-3</v>
      </c>
      <c r="KX43" s="19">
        <v>1.7759169999999999E-3</v>
      </c>
      <c r="KY43" s="19">
        <v>1.767093E-3</v>
      </c>
      <c r="KZ43" s="19">
        <v>1.758318E-3</v>
      </c>
      <c r="LA43" s="19">
        <v>1.7495900000000001E-3</v>
      </c>
      <c r="LB43" s="19">
        <v>1.740903E-3</v>
      </c>
      <c r="LC43" s="19">
        <v>1.732253E-3</v>
      </c>
      <c r="LD43" s="19">
        <v>1.7236339999999999E-3</v>
      </c>
      <c r="LE43" s="19">
        <v>1.715042E-3</v>
      </c>
      <c r="LF43" s="19">
        <v>1.7064700000000001E-3</v>
      </c>
      <c r="LG43" s="19">
        <v>1.6979180000000001E-3</v>
      </c>
      <c r="LH43" s="19">
        <v>1.689383E-3</v>
      </c>
      <c r="LI43" s="19">
        <v>1.680866E-3</v>
      </c>
      <c r="LJ43" s="19">
        <v>1.672368E-3</v>
      </c>
      <c r="LK43" s="19">
        <v>1.663891E-3</v>
      </c>
      <c r="LL43" s="19">
        <v>1.655435E-3</v>
      </c>
      <c r="LM43" s="19">
        <v>1.6470020000000001E-3</v>
      </c>
      <c r="LN43" s="19">
        <v>1.638593E-3</v>
      </c>
      <c r="LO43" s="19">
        <v>1.6302070000000001E-3</v>
      </c>
      <c r="LP43" s="19">
        <v>1.6218440000000001E-3</v>
      </c>
      <c r="LQ43" s="19">
        <v>1.613504E-3</v>
      </c>
      <c r="LR43" s="19">
        <v>1.6051870000000001E-3</v>
      </c>
      <c r="LS43" s="19">
        <v>1.5968930000000001E-3</v>
      </c>
      <c r="LT43" s="19">
        <v>1.58862E-3</v>
      </c>
      <c r="LU43" s="19">
        <v>1.5803659999999999E-3</v>
      </c>
      <c r="LV43" s="19">
        <v>1.572129E-3</v>
      </c>
      <c r="LW43" s="19">
        <v>1.563903E-3</v>
      </c>
      <c r="LX43" s="19">
        <v>1.5556859999999999E-3</v>
      </c>
      <c r="LY43" s="19">
        <v>1.54747E-3</v>
      </c>
      <c r="LZ43" s="19">
        <v>1.5392520000000001E-3</v>
      </c>
      <c r="MA43" s="19">
        <v>1.5310269999999999E-3</v>
      </c>
      <c r="MB43" s="19">
        <v>1.52279E-3</v>
      </c>
      <c r="MC43" s="19">
        <v>1.51454E-3</v>
      </c>
      <c r="MD43" s="19">
        <v>1.5062750000000001E-3</v>
      </c>
      <c r="ME43" s="19">
        <v>1.4979959999999999E-3</v>
      </c>
      <c r="MF43" s="19">
        <v>1.4897020000000001E-3</v>
      </c>
      <c r="MG43" s="19">
        <v>1.4813949999999999E-3</v>
      </c>
      <c r="MH43" s="19">
        <v>1.473079E-3</v>
      </c>
      <c r="MI43" s="19">
        <v>1.4647569999999999E-3</v>
      </c>
      <c r="MJ43" s="19">
        <v>1.4564339999999999E-3</v>
      </c>
      <c r="MK43" s="19">
        <v>1.4481170000000001E-3</v>
      </c>
      <c r="ML43" s="19">
        <v>1.439809E-3</v>
      </c>
      <c r="MM43" s="19">
        <v>1.4315179999999999E-3</v>
      </c>
      <c r="MN43" s="19">
        <v>1.4232470000000001E-3</v>
      </c>
      <c r="MO43" s="19">
        <v>1.4150009999999999E-3</v>
      </c>
      <c r="MP43" s="19">
        <v>1.4067839999999999E-3</v>
      </c>
      <c r="MQ43" s="19">
        <v>1.3985989999999999E-3</v>
      </c>
      <c r="MR43" s="19">
        <v>1.3904480000000001E-3</v>
      </c>
      <c r="MS43" s="19">
        <v>1.3823329999999999E-3</v>
      </c>
      <c r="MT43" s="19">
        <v>1.3742579999999999E-3</v>
      </c>
      <c r="MU43" s="19">
        <v>1.3662240000000001E-3</v>
      </c>
      <c r="MV43" s="19">
        <v>1.3582329999999999E-3</v>
      </c>
      <c r="MW43" s="19">
        <v>1.3502880000000001E-3</v>
      </c>
      <c r="MX43" s="19">
        <v>1.3423899999999999E-3</v>
      </c>
      <c r="MY43" s="19">
        <v>1.334544E-3</v>
      </c>
      <c r="MZ43" s="19">
        <v>1.32675E-3</v>
      </c>
      <c r="NA43" s="19">
        <v>1.3190109999999999E-3</v>
      </c>
      <c r="NB43" s="19">
        <v>1.311329E-3</v>
      </c>
      <c r="NC43" s="19">
        <v>1.3037089999999999E-3</v>
      </c>
      <c r="ND43" s="19">
        <v>1.2961509999999999E-3</v>
      </c>
      <c r="NE43" s="19">
        <v>1.288661E-3</v>
      </c>
      <c r="NF43" s="19">
        <v>1.281241E-3</v>
      </c>
      <c r="NG43" s="19">
        <v>1.273894E-3</v>
      </c>
      <c r="NH43" s="19">
        <v>1.2666229999999999E-3</v>
      </c>
      <c r="NI43" s="19">
        <v>1.259434E-3</v>
      </c>
      <c r="NJ43" s="19">
        <v>1.252328E-3</v>
      </c>
      <c r="NK43" s="19">
        <v>1.2453080000000001E-3</v>
      </c>
      <c r="NL43" s="19">
        <v>1.238378E-3</v>
      </c>
      <c r="NM43" s="19">
        <v>1.231539E-3</v>
      </c>
      <c r="NN43" s="19">
        <v>1.224791E-3</v>
      </c>
      <c r="NO43" s="19">
        <v>1.2181340000000001E-3</v>
      </c>
      <c r="NP43" s="19">
        <v>1.2115680000000001E-3</v>
      </c>
      <c r="NQ43" s="19">
        <v>1.2050909999999999E-3</v>
      </c>
      <c r="NR43" s="19">
        <v>1.1987009999999999E-3</v>
      </c>
      <c r="NS43" s="19">
        <v>1.192397E-3</v>
      </c>
      <c r="NT43" s="19">
        <v>1.1861790000000001E-3</v>
      </c>
      <c r="NU43" s="19">
        <v>1.180045E-3</v>
      </c>
      <c r="NV43" s="19">
        <v>1.1739949999999999E-3</v>
      </c>
      <c r="NW43" s="19">
        <v>1.1680270000000001E-3</v>
      </c>
      <c r="NX43" s="19">
        <v>1.162141E-3</v>
      </c>
      <c r="NY43" s="19">
        <v>1.156336E-3</v>
      </c>
      <c r="NZ43" s="19">
        <v>1.150613E-3</v>
      </c>
      <c r="OA43" s="19">
        <v>1.144969E-3</v>
      </c>
      <c r="OB43" s="19">
        <v>1.1394059999999999E-3</v>
      </c>
      <c r="OC43" s="19">
        <v>1.1339220000000001E-3</v>
      </c>
      <c r="OD43" s="19">
        <v>1.128518E-3</v>
      </c>
      <c r="OE43" s="19">
        <v>1.123193E-3</v>
      </c>
      <c r="OF43" s="19">
        <v>1.117945E-3</v>
      </c>
      <c r="OG43" s="19">
        <v>1.1127730000000001E-3</v>
      </c>
      <c r="OH43" s="19">
        <v>1.107673E-3</v>
      </c>
      <c r="OI43" s="19">
        <v>1.1026429999999999E-3</v>
      </c>
      <c r="OJ43" s="19">
        <v>1.0976790000000001E-3</v>
      </c>
      <c r="OK43" s="19">
        <v>1.092778E-3</v>
      </c>
      <c r="OL43" s="19">
        <v>1.087934E-3</v>
      </c>
      <c r="OM43" s="19">
        <v>1.0831459999999999E-3</v>
      </c>
      <c r="ON43" s="19">
        <v>1.078409E-3</v>
      </c>
      <c r="OO43" s="19">
        <v>1.0737209999999999E-3</v>
      </c>
      <c r="OP43" s="19">
        <v>1.069078E-3</v>
      </c>
      <c r="OQ43" s="19">
        <v>6.5743780000000003E-4</v>
      </c>
    </row>
    <row r="44" spans="1:407" x14ac:dyDescent="0.25">
      <c r="A44" t="str">
        <f t="shared" si="0"/>
        <v>FixedWing-VERY COARSE-4-7-Any</v>
      </c>
      <c r="B44" t="s">
        <v>195</v>
      </c>
      <c r="C44" s="20" t="s">
        <v>43</v>
      </c>
      <c r="D44" s="18">
        <v>4</v>
      </c>
      <c r="E44" s="17">
        <v>7</v>
      </c>
      <c r="F44" s="82" t="s">
        <v>187</v>
      </c>
      <c r="G44" s="19">
        <v>5.6792490000000001E-2</v>
      </c>
      <c r="H44" s="19">
        <v>4.8288009999999999E-2</v>
      </c>
      <c r="I44" s="19">
        <v>4.7079509999999998E-2</v>
      </c>
      <c r="J44" s="19">
        <v>4.7433870000000003E-2</v>
      </c>
      <c r="K44" s="15">
        <v>4.3524399999999998E-2</v>
      </c>
      <c r="L44" s="19">
        <v>4.1405850000000001E-2</v>
      </c>
      <c r="M44" s="19">
        <v>3.848559E-2</v>
      </c>
      <c r="N44" s="19">
        <v>3.5641569999999997E-2</v>
      </c>
      <c r="O44" s="19">
        <v>3.3562179999999997E-2</v>
      </c>
      <c r="P44" s="19">
        <v>3.0943249999999999E-2</v>
      </c>
      <c r="Q44" s="19">
        <v>2.8482170000000001E-2</v>
      </c>
      <c r="R44" s="19">
        <v>2.6350439999999999E-2</v>
      </c>
      <c r="S44" s="19">
        <v>2.4415449999999998E-2</v>
      </c>
      <c r="T44" s="19">
        <v>2.2635639999999999E-2</v>
      </c>
      <c r="U44" s="19">
        <v>2.1298259999999999E-2</v>
      </c>
      <c r="V44" s="19">
        <v>2.0246940000000001E-2</v>
      </c>
      <c r="W44" s="19">
        <v>1.9276950000000001E-2</v>
      </c>
      <c r="X44" s="15">
        <v>1.8451700000000001E-2</v>
      </c>
      <c r="Y44" s="19">
        <v>1.7588679999999999E-2</v>
      </c>
      <c r="Z44" s="19">
        <v>1.6799689999999999E-2</v>
      </c>
      <c r="AA44" s="19">
        <v>1.6058929999999999E-2</v>
      </c>
      <c r="AB44" s="19">
        <v>1.5404869999999999E-2</v>
      </c>
      <c r="AC44" s="19">
        <v>1.4800570000000001E-2</v>
      </c>
      <c r="AD44" s="19">
        <v>1.4248540000000001E-2</v>
      </c>
      <c r="AE44" s="19">
        <v>1.374096E-2</v>
      </c>
      <c r="AF44" s="19">
        <v>1.326199E-2</v>
      </c>
      <c r="AG44" s="19">
        <v>1.2822780000000001E-2</v>
      </c>
      <c r="AH44" s="19">
        <v>1.2421059999999999E-2</v>
      </c>
      <c r="AI44" s="19">
        <v>1.2053090000000001E-2</v>
      </c>
      <c r="AJ44" s="19">
        <v>1.171927E-2</v>
      </c>
      <c r="AK44" s="19">
        <v>1.142292E-2</v>
      </c>
      <c r="AL44" s="19">
        <v>1.1149060000000001E-2</v>
      </c>
      <c r="AM44" s="19">
        <v>1.0882940000000001E-2</v>
      </c>
      <c r="AN44" s="15">
        <v>1.06304E-2</v>
      </c>
      <c r="AO44" s="19">
        <v>1.038845E-2</v>
      </c>
      <c r="AP44" s="19">
        <v>1.0151169999999999E-2</v>
      </c>
      <c r="AQ44" s="19">
        <v>9.9198510000000004E-3</v>
      </c>
      <c r="AR44" s="19">
        <v>9.7037470000000004E-3</v>
      </c>
      <c r="AS44" s="19">
        <v>9.5084660000000001E-3</v>
      </c>
      <c r="AT44" s="19">
        <v>9.3303810000000004E-3</v>
      </c>
      <c r="AU44" s="19">
        <v>9.1664450000000005E-3</v>
      </c>
      <c r="AV44" s="19">
        <v>9.012483E-3</v>
      </c>
      <c r="AW44" s="19">
        <v>8.8619579999999996E-3</v>
      </c>
      <c r="AX44" s="19">
        <v>8.7096729999999994E-3</v>
      </c>
      <c r="AY44" s="19">
        <v>8.5548519999999999E-3</v>
      </c>
      <c r="AZ44" s="19">
        <v>8.4020680000000004E-3</v>
      </c>
      <c r="BA44" s="19">
        <v>8.2561879999999994E-3</v>
      </c>
      <c r="BB44" s="19">
        <v>8.1193710000000002E-3</v>
      </c>
      <c r="BC44" s="19">
        <v>7.9926479999999998E-3</v>
      </c>
      <c r="BD44" s="19">
        <v>7.8761249999999994E-3</v>
      </c>
      <c r="BE44" s="19">
        <v>7.7679100000000003E-3</v>
      </c>
      <c r="BF44" s="19">
        <v>7.6639610000000004E-3</v>
      </c>
      <c r="BG44" s="19">
        <v>7.560041E-3</v>
      </c>
      <c r="BH44" s="19">
        <v>7.4542549999999999E-3</v>
      </c>
      <c r="BI44" s="19">
        <v>7.3482740000000001E-3</v>
      </c>
      <c r="BJ44" s="19">
        <v>7.2457019999999997E-3</v>
      </c>
      <c r="BK44" s="19">
        <v>7.1489589999999999E-3</v>
      </c>
      <c r="BL44" s="19">
        <v>7.058305E-3</v>
      </c>
      <c r="BM44" s="19">
        <v>6.9727399999999998E-3</v>
      </c>
      <c r="BN44" s="19">
        <v>6.890752E-3</v>
      </c>
      <c r="BO44" s="19">
        <v>6.8106770000000002E-3</v>
      </c>
      <c r="BP44" s="19">
        <v>6.7306750000000002E-3</v>
      </c>
      <c r="BQ44" s="19">
        <v>6.6492399999999998E-3</v>
      </c>
      <c r="BR44" s="19">
        <v>6.5667759999999999E-3</v>
      </c>
      <c r="BS44" s="19">
        <v>6.4855820000000002E-3</v>
      </c>
      <c r="BT44" s="19">
        <v>6.4077910000000004E-3</v>
      </c>
      <c r="BU44" s="19">
        <v>6.3341889999999996E-3</v>
      </c>
      <c r="BV44" s="19">
        <v>6.2644709999999998E-3</v>
      </c>
      <c r="BW44" s="19">
        <v>6.1979210000000003E-3</v>
      </c>
      <c r="BX44" s="19">
        <v>6.1337179999999998E-3</v>
      </c>
      <c r="BY44" s="19">
        <v>6.0710629999999998E-3</v>
      </c>
      <c r="BZ44" s="19">
        <v>6.0093730000000001E-3</v>
      </c>
      <c r="CA44" s="19">
        <v>5.9484749999999999E-3</v>
      </c>
      <c r="CB44" s="19">
        <v>5.8886140000000003E-3</v>
      </c>
      <c r="CC44" s="19">
        <v>5.8303319999999997E-3</v>
      </c>
      <c r="CD44" s="19">
        <v>5.7741700000000003E-3</v>
      </c>
      <c r="CE44" s="19">
        <v>5.7203369999999998E-3</v>
      </c>
      <c r="CF44" s="19">
        <v>5.6686510000000002E-3</v>
      </c>
      <c r="CG44" s="19">
        <v>5.6187279999999999E-3</v>
      </c>
      <c r="CH44" s="19">
        <v>5.5701199999999996E-3</v>
      </c>
      <c r="CI44" s="19">
        <v>5.5223490000000002E-3</v>
      </c>
      <c r="CJ44" s="19">
        <v>5.4749280000000004E-3</v>
      </c>
      <c r="CK44" s="19">
        <v>5.4275080000000002E-3</v>
      </c>
      <c r="CL44" s="19">
        <v>5.3800840000000003E-3</v>
      </c>
      <c r="CM44" s="19">
        <v>5.3330920000000002E-3</v>
      </c>
      <c r="CN44" s="19">
        <v>5.2871769999999997E-3</v>
      </c>
      <c r="CO44" s="19">
        <v>5.2428359999999999E-3</v>
      </c>
      <c r="CP44" s="19">
        <v>5.200311E-3</v>
      </c>
      <c r="CQ44" s="19">
        <v>5.1597090000000002E-3</v>
      </c>
      <c r="CR44" s="19">
        <v>5.1210600000000002E-3</v>
      </c>
      <c r="CS44" s="19">
        <v>5.0842509999999997E-3</v>
      </c>
      <c r="CT44" s="19">
        <v>5.048973E-3</v>
      </c>
      <c r="CU44" s="19">
        <v>5.0147810000000003E-3</v>
      </c>
      <c r="CV44" s="19">
        <v>4.9812210000000001E-3</v>
      </c>
      <c r="CW44" s="19">
        <v>4.9479199999999997E-3</v>
      </c>
      <c r="CX44" s="19">
        <v>4.9146470000000003E-3</v>
      </c>
      <c r="CY44" s="19">
        <v>4.8813620000000002E-3</v>
      </c>
      <c r="CZ44" s="19">
        <v>4.8482320000000001E-3</v>
      </c>
      <c r="DA44" s="19">
        <v>4.81556E-3</v>
      </c>
      <c r="DB44" s="19">
        <v>4.7836220000000004E-3</v>
      </c>
      <c r="DC44" s="19">
        <v>4.752493E-3</v>
      </c>
      <c r="DD44" s="19">
        <v>4.721935E-3</v>
      </c>
      <c r="DE44" s="19">
        <v>4.6914510000000001E-3</v>
      </c>
      <c r="DF44" s="19">
        <v>4.660422E-3</v>
      </c>
      <c r="DG44" s="19">
        <v>4.6282850000000002E-3</v>
      </c>
      <c r="DH44" s="19">
        <v>4.5946859999999997E-3</v>
      </c>
      <c r="DI44" s="19">
        <v>4.5595729999999999E-3</v>
      </c>
      <c r="DJ44" s="19">
        <v>4.5232029999999999E-3</v>
      </c>
      <c r="DK44" s="19">
        <v>4.4860250000000003E-3</v>
      </c>
      <c r="DL44" s="19">
        <v>4.4485130000000003E-3</v>
      </c>
      <c r="DM44" s="19">
        <v>4.4109869999999999E-3</v>
      </c>
      <c r="DN44" s="19">
        <v>4.3735340000000001E-3</v>
      </c>
      <c r="DO44" s="19">
        <v>4.3360409999999997E-3</v>
      </c>
      <c r="DP44" s="19">
        <v>4.298301E-3</v>
      </c>
      <c r="DQ44" s="19">
        <v>4.2601310000000003E-3</v>
      </c>
      <c r="DR44" s="19">
        <v>4.2214710000000001E-3</v>
      </c>
      <c r="DS44" s="19">
        <v>4.1824169999999999E-3</v>
      </c>
      <c r="DT44" s="19">
        <v>4.1432040000000002E-3</v>
      </c>
      <c r="DU44" s="19">
        <v>4.1041139999999999E-3</v>
      </c>
      <c r="DV44" s="19">
        <v>4.0653679999999998E-3</v>
      </c>
      <c r="DW44" s="19">
        <v>4.0270230000000002E-3</v>
      </c>
      <c r="DX44" s="19">
        <v>3.9889590000000003E-3</v>
      </c>
      <c r="DY44" s="19">
        <v>3.9509460000000003E-3</v>
      </c>
      <c r="DZ44" s="19">
        <v>3.9127559999999999E-3</v>
      </c>
      <c r="EA44" s="19">
        <v>3.874256E-3</v>
      </c>
      <c r="EB44" s="19">
        <v>3.8354629999999999E-3</v>
      </c>
      <c r="EC44" s="19">
        <v>3.7965329999999999E-3</v>
      </c>
      <c r="ED44" s="19">
        <v>3.7576969999999999E-3</v>
      </c>
      <c r="EE44" s="19">
        <v>3.7191559999999999E-3</v>
      </c>
      <c r="EF44" s="19">
        <v>3.6809949999999998E-3</v>
      </c>
      <c r="EG44" s="19">
        <v>3.6431409999999999E-3</v>
      </c>
      <c r="EH44" s="19">
        <v>3.605404E-3</v>
      </c>
      <c r="EI44" s="19">
        <v>3.5675870000000001E-3</v>
      </c>
      <c r="EJ44" s="19">
        <v>3.5295890000000001E-3</v>
      </c>
      <c r="EK44" s="19">
        <v>3.491456E-3</v>
      </c>
      <c r="EL44" s="19">
        <v>3.4533699999999999E-3</v>
      </c>
      <c r="EM44" s="19">
        <v>3.4155869999999999E-3</v>
      </c>
      <c r="EN44" s="19">
        <v>3.3783620000000002E-3</v>
      </c>
      <c r="EO44" s="19">
        <v>3.3418850000000002E-3</v>
      </c>
      <c r="EP44" s="19">
        <v>3.306247E-3</v>
      </c>
      <c r="EQ44" s="19">
        <v>3.2714329999999998E-3</v>
      </c>
      <c r="ER44" s="19">
        <v>3.2373609999999998E-3</v>
      </c>
      <c r="ES44" s="19">
        <v>3.2039310000000001E-3</v>
      </c>
      <c r="ET44" s="19">
        <v>3.1710639999999999E-3</v>
      </c>
      <c r="EU44" s="19">
        <v>3.1387310000000001E-3</v>
      </c>
      <c r="EV44" s="19">
        <v>3.106948E-3</v>
      </c>
      <c r="EW44" s="19">
        <v>3.0757660000000002E-3</v>
      </c>
      <c r="EX44" s="19">
        <v>3.045234E-3</v>
      </c>
      <c r="EY44" s="19">
        <v>3.0153720000000001E-3</v>
      </c>
      <c r="EZ44" s="19">
        <v>2.9861430000000001E-3</v>
      </c>
      <c r="FA44" s="19">
        <v>2.9574570000000001E-3</v>
      </c>
      <c r="FB44" s="19">
        <v>2.9291959999999998E-3</v>
      </c>
      <c r="FC44" s="19">
        <v>2.901252E-3</v>
      </c>
      <c r="FD44" s="19">
        <v>2.873558E-3</v>
      </c>
      <c r="FE44" s="19">
        <v>2.8460909999999998E-3</v>
      </c>
      <c r="FF44" s="19">
        <v>2.8188620000000001E-3</v>
      </c>
      <c r="FG44" s="19">
        <v>2.7918930000000002E-3</v>
      </c>
      <c r="FH44" s="19">
        <v>2.7652039999999998E-3</v>
      </c>
      <c r="FI44" s="19">
        <v>2.7387969999999998E-3</v>
      </c>
      <c r="FJ44" s="19">
        <v>2.7126519999999999E-3</v>
      </c>
      <c r="FK44" s="19">
        <v>2.6867390000000001E-3</v>
      </c>
      <c r="FL44" s="19">
        <v>2.661044E-3</v>
      </c>
      <c r="FM44" s="19">
        <v>2.6355850000000002E-3</v>
      </c>
      <c r="FN44" s="19">
        <v>2.6104169999999999E-3</v>
      </c>
      <c r="FO44" s="19">
        <v>2.5856109999999998E-3</v>
      </c>
      <c r="FP44" s="19">
        <v>2.5612209999999998E-3</v>
      </c>
      <c r="FQ44" s="19">
        <v>2.537269E-3</v>
      </c>
      <c r="FR44" s="19">
        <v>2.5137430000000001E-3</v>
      </c>
      <c r="FS44" s="19">
        <v>2.4906059999999998E-3</v>
      </c>
      <c r="FT44" s="19">
        <v>2.4678130000000001E-3</v>
      </c>
      <c r="FU44" s="19">
        <v>2.4453259999999998E-3</v>
      </c>
      <c r="FV44" s="19">
        <v>2.42312E-3</v>
      </c>
      <c r="FW44" s="19">
        <v>2.4011810000000001E-3</v>
      </c>
      <c r="FX44" s="19">
        <v>2.3795019999999999E-3</v>
      </c>
      <c r="FY44" s="19">
        <v>2.3580710000000002E-3</v>
      </c>
      <c r="FZ44" s="19">
        <v>2.33687E-3</v>
      </c>
      <c r="GA44" s="19">
        <v>2.3158739999999999E-3</v>
      </c>
      <c r="GB44" s="19">
        <v>2.2950520000000001E-3</v>
      </c>
      <c r="GC44" s="19">
        <v>2.27437E-3</v>
      </c>
      <c r="GD44" s="19">
        <v>2.2537970000000001E-3</v>
      </c>
      <c r="GE44" s="19">
        <v>2.2333079999999998E-3</v>
      </c>
      <c r="GF44" s="19">
        <v>2.2128920000000002E-3</v>
      </c>
      <c r="GG44" s="19">
        <v>2.1925460000000001E-3</v>
      </c>
      <c r="GH44" s="19">
        <v>2.172275E-3</v>
      </c>
      <c r="GI44" s="19">
        <v>2.1520910000000001E-3</v>
      </c>
      <c r="GJ44" s="19">
        <v>2.1320060000000001E-3</v>
      </c>
      <c r="GK44" s="19">
        <v>2.1120309999999999E-3</v>
      </c>
      <c r="GL44" s="19">
        <v>2.0921809999999998E-3</v>
      </c>
      <c r="GM44" s="19">
        <v>2.0724630000000001E-3</v>
      </c>
      <c r="GN44" s="19">
        <v>2.0528830000000001E-3</v>
      </c>
      <c r="GO44" s="19">
        <v>2.0334419999999999E-3</v>
      </c>
      <c r="GP44" s="19">
        <v>2.0141360000000001E-3</v>
      </c>
      <c r="GQ44" s="19">
        <v>1.9949579999999998E-3</v>
      </c>
      <c r="GR44" s="19">
        <v>1.9759040000000001E-3</v>
      </c>
      <c r="GS44" s="19">
        <v>1.9569710000000001E-3</v>
      </c>
      <c r="GT44" s="19">
        <v>1.9381629999999999E-3</v>
      </c>
      <c r="GU44" s="19">
        <v>1.9194850000000001E-3</v>
      </c>
      <c r="GV44" s="19">
        <v>1.9009470000000001E-3</v>
      </c>
      <c r="GW44" s="19">
        <v>1.8825580000000001E-3</v>
      </c>
      <c r="GX44" s="19">
        <v>1.8643220000000001E-3</v>
      </c>
      <c r="GY44" s="19">
        <v>1.8462400000000001E-3</v>
      </c>
      <c r="GZ44" s="19">
        <v>1.828311E-3</v>
      </c>
      <c r="HA44" s="19">
        <v>1.8105300000000001E-3</v>
      </c>
      <c r="HB44" s="19">
        <v>1.7928969999999999E-3</v>
      </c>
      <c r="HC44" s="19">
        <v>1.775411E-3</v>
      </c>
      <c r="HD44" s="19">
        <v>1.7580720000000001E-3</v>
      </c>
      <c r="HE44" s="19">
        <v>1.74088E-3</v>
      </c>
      <c r="HF44" s="19">
        <v>1.723834E-3</v>
      </c>
      <c r="HG44" s="19">
        <v>1.7069330000000001E-3</v>
      </c>
      <c r="HH44" s="19">
        <v>1.6901799999999999E-3</v>
      </c>
      <c r="HI44" s="19">
        <v>1.6735809999999999E-3</v>
      </c>
      <c r="HJ44" s="19">
        <v>1.6571520000000001E-3</v>
      </c>
      <c r="HK44" s="19">
        <v>1.6409160000000001E-3</v>
      </c>
      <c r="HL44" s="19">
        <v>1.6249089999999999E-3</v>
      </c>
      <c r="HM44" s="19">
        <v>1.60917E-3</v>
      </c>
      <c r="HN44" s="19">
        <v>1.5937379999999999E-3</v>
      </c>
      <c r="HO44" s="19">
        <v>1.5786470000000001E-3</v>
      </c>
      <c r="HP44" s="19">
        <v>1.563923E-3</v>
      </c>
      <c r="HQ44" s="19">
        <v>1.549578E-3</v>
      </c>
      <c r="HR44" s="19">
        <v>1.5356149999999999E-3</v>
      </c>
      <c r="HS44" s="19">
        <v>1.522029E-3</v>
      </c>
      <c r="HT44" s="19">
        <v>1.5088129999999999E-3</v>
      </c>
      <c r="HU44" s="19">
        <v>1.4959579999999999E-3</v>
      </c>
      <c r="HV44" s="19">
        <v>1.483463E-3</v>
      </c>
      <c r="HW44" s="19">
        <v>1.4713250000000001E-3</v>
      </c>
      <c r="HX44" s="19">
        <v>1.4595459999999999E-3</v>
      </c>
      <c r="HY44" s="19">
        <v>1.448125E-3</v>
      </c>
      <c r="HZ44" s="19">
        <v>1.4370559999999999E-3</v>
      </c>
      <c r="IA44" s="19">
        <v>1.426327E-3</v>
      </c>
      <c r="IB44" s="19">
        <v>1.415922E-3</v>
      </c>
      <c r="IC44" s="19">
        <v>1.4058199999999999E-3</v>
      </c>
      <c r="ID44" s="15">
        <v>1.3960000000000001E-3</v>
      </c>
      <c r="IE44" s="19">
        <v>1.3864439999999999E-3</v>
      </c>
      <c r="IF44" s="19">
        <v>1.3771359999999999E-3</v>
      </c>
      <c r="IG44" s="19">
        <v>1.3680669999999999E-3</v>
      </c>
      <c r="IH44" s="19">
        <v>1.359224E-3</v>
      </c>
      <c r="II44" s="19">
        <v>1.3506010000000001E-3</v>
      </c>
      <c r="IJ44" s="19">
        <v>1.342183E-3</v>
      </c>
      <c r="IK44" s="19">
        <v>1.3339560000000001E-3</v>
      </c>
      <c r="IL44" s="15">
        <v>1.3259000000000001E-3</v>
      </c>
      <c r="IM44" s="19">
        <v>1.317992E-3</v>
      </c>
      <c r="IN44" s="19">
        <v>1.3102039999999999E-3</v>
      </c>
      <c r="IO44" s="19">
        <v>1.3025090000000001E-3</v>
      </c>
      <c r="IP44" s="19">
        <v>1.294878E-3</v>
      </c>
      <c r="IQ44" s="19">
        <v>1.28728E-3</v>
      </c>
      <c r="IR44" s="19">
        <v>1.2796859999999999E-3</v>
      </c>
      <c r="IS44" s="19">
        <v>1.2720629999999999E-3</v>
      </c>
      <c r="IT44" s="19">
        <v>1.264378E-3</v>
      </c>
      <c r="IU44" s="19">
        <v>1.256599E-3</v>
      </c>
      <c r="IV44" s="19">
        <v>1.2486929999999999E-3</v>
      </c>
      <c r="IW44" s="19">
        <v>1.2406299999999999E-3</v>
      </c>
      <c r="IX44" s="19">
        <v>1.2323869999999999E-3</v>
      </c>
      <c r="IY44" s="19">
        <v>1.223944E-3</v>
      </c>
      <c r="IZ44" s="19">
        <v>1.215289E-3</v>
      </c>
      <c r="JA44" s="19">
        <v>1.206415E-3</v>
      </c>
      <c r="JB44" s="19">
        <v>1.197318E-3</v>
      </c>
      <c r="JC44" s="19">
        <v>1.1880009999999999E-3</v>
      </c>
      <c r="JD44" s="19">
        <v>1.1784650000000001E-3</v>
      </c>
      <c r="JE44" s="19">
        <v>1.1687170000000001E-3</v>
      </c>
      <c r="JF44" s="19">
        <v>1.158762E-3</v>
      </c>
      <c r="JG44" s="19">
        <v>1.14861E-3</v>
      </c>
      <c r="JH44" s="19">
        <v>1.1382720000000001E-3</v>
      </c>
      <c r="JI44" s="19">
        <v>1.127765E-3</v>
      </c>
      <c r="JJ44" s="19">
        <v>1.1171079999999999E-3</v>
      </c>
      <c r="JK44" s="19">
        <v>1.106325E-3</v>
      </c>
      <c r="JL44" s="19">
        <v>1.0954409999999999E-3</v>
      </c>
      <c r="JM44" s="19">
        <v>1.0844800000000001E-3</v>
      </c>
      <c r="JN44" s="19">
        <v>1.0734690000000001E-3</v>
      </c>
      <c r="JO44" s="19">
        <v>1.0624300000000001E-3</v>
      </c>
      <c r="JP44" s="19">
        <v>1.0513829999999999E-3</v>
      </c>
      <c r="JQ44" s="19">
        <v>1.040345E-3</v>
      </c>
      <c r="JR44" s="19">
        <v>1.0293329999999999E-3</v>
      </c>
      <c r="JS44" s="19">
        <v>1.018361E-3</v>
      </c>
      <c r="JT44" s="19">
        <v>1.0074420000000001E-3</v>
      </c>
      <c r="JU44" s="19">
        <v>9.9659040000000003E-4</v>
      </c>
      <c r="JV44" s="19">
        <v>9.8581939999999989E-4</v>
      </c>
      <c r="JW44" s="19">
        <v>9.7514260000000001E-4</v>
      </c>
      <c r="JX44" s="19">
        <v>9.6457309999999996E-4</v>
      </c>
      <c r="JY44" s="19">
        <v>9.5412310000000001E-4</v>
      </c>
      <c r="JZ44" s="19">
        <v>9.4380379999999995E-4</v>
      </c>
      <c r="KA44" s="19">
        <v>9.3362610000000004E-4</v>
      </c>
      <c r="KB44" s="19">
        <v>9.2360079999999995E-4</v>
      </c>
      <c r="KC44" s="19">
        <v>9.1373840000000001E-4</v>
      </c>
      <c r="KD44" s="19">
        <v>9.0405040000000002E-4</v>
      </c>
      <c r="KE44" s="19">
        <v>8.9454759999999997E-4</v>
      </c>
      <c r="KF44" s="19">
        <v>8.8524070000000005E-4</v>
      </c>
      <c r="KG44" s="19">
        <v>8.761401E-4</v>
      </c>
      <c r="KH44" s="19">
        <v>8.6725439999999995E-4</v>
      </c>
      <c r="KI44" s="19">
        <v>8.5859010000000004E-4</v>
      </c>
      <c r="KJ44" s="19">
        <v>8.5015160000000004E-4</v>
      </c>
      <c r="KK44" s="19">
        <v>8.4194089999999999E-4</v>
      </c>
      <c r="KL44" s="19">
        <v>8.3395769999999999E-4</v>
      </c>
      <c r="KM44" s="19">
        <v>8.2620049999999998E-4</v>
      </c>
      <c r="KN44" s="19">
        <v>8.1866640000000004E-4</v>
      </c>
      <c r="KO44" s="19">
        <v>8.1135159999999997E-4</v>
      </c>
      <c r="KP44" s="19">
        <v>8.0425099999999997E-4</v>
      </c>
      <c r="KQ44" s="19">
        <v>7.9735929999999997E-4</v>
      </c>
      <c r="KR44" s="19">
        <v>7.9066990000000001E-4</v>
      </c>
      <c r="KS44" s="19">
        <v>7.8417560000000001E-4</v>
      </c>
      <c r="KT44" s="19">
        <v>7.7786789999999999E-4</v>
      </c>
      <c r="KU44" s="19">
        <v>7.7173810000000004E-4</v>
      </c>
      <c r="KV44" s="19">
        <v>7.6577730000000003E-4</v>
      </c>
      <c r="KW44" s="19">
        <v>7.5997740000000003E-4</v>
      </c>
      <c r="KX44" s="19">
        <v>7.5433070000000002E-4</v>
      </c>
      <c r="KY44" s="19">
        <v>7.4883060000000001E-4</v>
      </c>
      <c r="KZ44" s="19">
        <v>7.4347089999999996E-4</v>
      </c>
      <c r="LA44" s="19">
        <v>7.3824660000000001E-4</v>
      </c>
      <c r="LB44" s="19">
        <v>7.3315260000000003E-4</v>
      </c>
      <c r="LC44" s="19">
        <v>7.2818359999999996E-4</v>
      </c>
      <c r="LD44" s="19">
        <v>7.233338E-4</v>
      </c>
      <c r="LE44" s="19">
        <v>7.1859690000000004E-4</v>
      </c>
      <c r="LF44" s="19">
        <v>7.1396649999999997E-4</v>
      </c>
      <c r="LG44" s="19">
        <v>7.0943600000000003E-4</v>
      </c>
      <c r="LH44" s="19">
        <v>7.0499929999999998E-4</v>
      </c>
      <c r="LI44" s="19">
        <v>7.0065009999999996E-4</v>
      </c>
      <c r="LJ44" s="19">
        <v>6.9638220000000002E-4</v>
      </c>
      <c r="LK44" s="19">
        <v>6.9218950000000002E-4</v>
      </c>
      <c r="LL44" s="19">
        <v>6.8806499999999997E-4</v>
      </c>
      <c r="LM44" s="19">
        <v>6.8400109999999998E-4</v>
      </c>
      <c r="LN44" s="19">
        <v>6.7998859999999996E-4</v>
      </c>
      <c r="LO44" s="19">
        <v>6.7601830000000001E-4</v>
      </c>
      <c r="LP44" s="19">
        <v>6.7208030000000002E-4</v>
      </c>
      <c r="LQ44" s="19">
        <v>6.681654E-4</v>
      </c>
      <c r="LR44" s="19">
        <v>6.6426549999999999E-4</v>
      </c>
      <c r="LS44" s="19">
        <v>6.6037379999999996E-4</v>
      </c>
      <c r="LT44" s="19">
        <v>6.5648479999999999E-4</v>
      </c>
      <c r="LU44" s="19">
        <v>6.525945E-4</v>
      </c>
      <c r="LV44" s="19">
        <v>6.4869959999999996E-4</v>
      </c>
      <c r="LW44" s="19">
        <v>6.4479749999999997E-4</v>
      </c>
      <c r="LX44" s="19">
        <v>6.4088510000000003E-4</v>
      </c>
      <c r="LY44" s="19">
        <v>6.3695950000000005E-4</v>
      </c>
      <c r="LZ44" s="19">
        <v>6.3301790000000002E-4</v>
      </c>
      <c r="MA44" s="19">
        <v>6.2905719999999999E-4</v>
      </c>
      <c r="MB44" s="19">
        <v>6.2507549999999995E-4</v>
      </c>
      <c r="MC44" s="19">
        <v>6.2107139999999998E-4</v>
      </c>
      <c r="MD44" s="19">
        <v>6.1704399999999997E-4</v>
      </c>
      <c r="ME44" s="19">
        <v>6.1299399999999995E-4</v>
      </c>
      <c r="MF44" s="19">
        <v>6.0892149999999996E-4</v>
      </c>
      <c r="MG44" s="19">
        <v>6.048278E-4</v>
      </c>
      <c r="MH44" s="19">
        <v>6.0071310000000004E-4</v>
      </c>
      <c r="MI44" s="19">
        <v>5.9657790000000003E-4</v>
      </c>
      <c r="MJ44" s="19">
        <v>5.9242270000000002E-4</v>
      </c>
      <c r="MK44" s="19">
        <v>5.8824799999999998E-4</v>
      </c>
      <c r="ML44" s="19">
        <v>5.8405499999999999E-4</v>
      </c>
      <c r="MM44" s="19">
        <v>5.7984590000000004E-4</v>
      </c>
      <c r="MN44" s="19">
        <v>5.7562339999999996E-4</v>
      </c>
      <c r="MO44" s="19">
        <v>5.7139120000000005E-4</v>
      </c>
      <c r="MP44" s="19">
        <v>5.671532E-4</v>
      </c>
      <c r="MQ44" s="19">
        <v>5.6291350000000002E-4</v>
      </c>
      <c r="MR44" s="19">
        <v>5.5867630000000002E-4</v>
      </c>
      <c r="MS44" s="19">
        <v>5.5444520000000005E-4</v>
      </c>
      <c r="MT44" s="19">
        <v>5.5022450000000004E-4</v>
      </c>
      <c r="MU44" s="19">
        <v>5.4601840000000003E-4</v>
      </c>
      <c r="MV44" s="19">
        <v>5.4183170000000002E-4</v>
      </c>
      <c r="MW44" s="19">
        <v>5.3766950000000001E-4</v>
      </c>
      <c r="MX44" s="19">
        <v>5.3353690000000002E-4</v>
      </c>
      <c r="MY44" s="19">
        <v>5.2943930000000003E-4</v>
      </c>
      <c r="MZ44" s="19">
        <v>5.2538059999999998E-4</v>
      </c>
      <c r="NA44" s="19">
        <v>5.2136420000000003E-4</v>
      </c>
      <c r="NB44" s="19">
        <v>5.1739169999999999E-4</v>
      </c>
      <c r="NC44" s="19">
        <v>5.1346330000000002E-4</v>
      </c>
      <c r="ND44" s="19">
        <v>5.0957840000000003E-4</v>
      </c>
      <c r="NE44" s="19">
        <v>5.0573540000000002E-4</v>
      </c>
      <c r="NF44" s="19">
        <v>5.0193259999999995E-4</v>
      </c>
      <c r="NG44" s="19">
        <v>4.9816859999999999E-4</v>
      </c>
      <c r="NH44" s="19">
        <v>4.9444189999999996E-4</v>
      </c>
      <c r="NI44" s="19">
        <v>4.9075140000000002E-4</v>
      </c>
      <c r="NJ44" s="19">
        <v>4.8709559999999999E-4</v>
      </c>
      <c r="NK44" s="19">
        <v>4.8347350000000001E-4</v>
      </c>
      <c r="NL44" s="19">
        <v>4.7988289999999998E-4</v>
      </c>
      <c r="NM44" s="19">
        <v>4.7632179999999998E-4</v>
      </c>
      <c r="NN44" s="19">
        <v>4.7278799999999997E-4</v>
      </c>
      <c r="NO44" s="19">
        <v>4.6927919999999998E-4</v>
      </c>
      <c r="NP44" s="19">
        <v>4.6579379999999999E-4</v>
      </c>
      <c r="NQ44" s="19">
        <v>4.6233039999999997E-4</v>
      </c>
      <c r="NR44" s="19">
        <v>4.5888819999999997E-4</v>
      </c>
      <c r="NS44" s="19">
        <v>4.5546660000000001E-4</v>
      </c>
      <c r="NT44" s="19">
        <v>4.5206480000000002E-4</v>
      </c>
      <c r="NU44" s="19">
        <v>4.4868190000000002E-4</v>
      </c>
      <c r="NV44" s="19">
        <v>4.453161E-4</v>
      </c>
      <c r="NW44" s="19">
        <v>4.4196550000000001E-4</v>
      </c>
      <c r="NX44" s="19">
        <v>4.3862779999999997E-4</v>
      </c>
      <c r="NY44" s="19">
        <v>4.353006E-4</v>
      </c>
      <c r="NZ44" s="19">
        <v>4.3198210000000001E-4</v>
      </c>
      <c r="OA44" s="19">
        <v>4.286707E-4</v>
      </c>
      <c r="OB44" s="19">
        <v>4.2536540000000001E-4</v>
      </c>
      <c r="OC44" s="19">
        <v>4.2206550000000001E-4</v>
      </c>
      <c r="OD44" s="19">
        <v>4.187703E-4</v>
      </c>
      <c r="OE44" s="19">
        <v>4.154796E-4</v>
      </c>
      <c r="OF44" s="19">
        <v>4.1219269999999999E-4</v>
      </c>
      <c r="OG44" s="19">
        <v>4.0890890000000002E-4</v>
      </c>
      <c r="OH44" s="19">
        <v>4.0562770000000001E-4</v>
      </c>
      <c r="OI44" s="19">
        <v>4.0234899999999998E-4</v>
      </c>
      <c r="OJ44" s="19">
        <v>3.9907300000000001E-4</v>
      </c>
      <c r="OK44" s="19">
        <v>3.9580049999999998E-4</v>
      </c>
      <c r="OL44" s="19">
        <v>3.9253280000000002E-4</v>
      </c>
      <c r="OM44" s="19">
        <v>3.8927150000000002E-4</v>
      </c>
      <c r="ON44" s="19">
        <v>3.8601800000000002E-4</v>
      </c>
      <c r="OO44" s="19">
        <v>3.82774E-4</v>
      </c>
      <c r="OP44" s="19">
        <v>3.7954090000000002E-4</v>
      </c>
      <c r="OQ44" s="19">
        <v>2.7705390000000001E-4</v>
      </c>
    </row>
    <row r="45" spans="1:407" x14ac:dyDescent="0.25">
      <c r="A45" t="str">
        <f t="shared" si="0"/>
        <v>FixedWing-VERY COARSE-5-20-Any</v>
      </c>
      <c r="B45" t="s">
        <v>195</v>
      </c>
      <c r="C45" s="20" t="s">
        <v>43</v>
      </c>
      <c r="D45" s="18">
        <v>5</v>
      </c>
      <c r="E45" s="17">
        <v>20</v>
      </c>
      <c r="F45" s="82" t="s">
        <v>187</v>
      </c>
      <c r="G45" s="15">
        <v>0.34800550000000002</v>
      </c>
      <c r="H45" s="15">
        <v>0.26085370000000002</v>
      </c>
      <c r="I45" s="15">
        <v>0.2024696</v>
      </c>
      <c r="J45" s="15">
        <v>0.16257759999999999</v>
      </c>
      <c r="K45" s="15">
        <v>0.13547709999999999</v>
      </c>
      <c r="L45" s="15">
        <v>0.11503720000000001</v>
      </c>
      <c r="M45" s="19">
        <v>9.9595260000000005E-2</v>
      </c>
      <c r="N45" s="19">
        <v>8.7622069999999996E-2</v>
      </c>
      <c r="O45" s="19">
        <v>7.8234029999999996E-2</v>
      </c>
      <c r="P45" s="19">
        <v>7.1214029999999998E-2</v>
      </c>
      <c r="Q45" s="19">
        <v>6.5845490000000007E-2</v>
      </c>
      <c r="R45" s="19">
        <v>6.1470770000000001E-2</v>
      </c>
      <c r="S45" s="19">
        <v>5.8210419999999999E-2</v>
      </c>
      <c r="T45" s="19">
        <v>5.556995E-2</v>
      </c>
      <c r="U45" s="19">
        <v>5.2886889999999999E-2</v>
      </c>
      <c r="V45" s="15">
        <v>5.0074500000000001E-2</v>
      </c>
      <c r="W45" s="19">
        <v>4.7277409999999999E-2</v>
      </c>
      <c r="X45" s="19">
        <v>4.5030470000000003E-2</v>
      </c>
      <c r="Y45" s="19">
        <v>4.3017779999999999E-2</v>
      </c>
      <c r="Z45" s="19">
        <v>4.1337939999999997E-2</v>
      </c>
      <c r="AA45" s="19">
        <v>3.982583E-2</v>
      </c>
      <c r="AB45" s="19">
        <v>3.8357370000000002E-2</v>
      </c>
      <c r="AC45" s="19">
        <v>3.6937530000000003E-2</v>
      </c>
      <c r="AD45" s="19">
        <v>3.5445339999999999E-2</v>
      </c>
      <c r="AE45" s="19">
        <v>3.3911919999999998E-2</v>
      </c>
      <c r="AF45" s="19">
        <v>3.2436960000000001E-2</v>
      </c>
      <c r="AG45" s="19">
        <v>3.105743E-2</v>
      </c>
      <c r="AH45" s="19">
        <v>2.9774289999999998E-2</v>
      </c>
      <c r="AI45" s="19">
        <v>2.859101E-2</v>
      </c>
      <c r="AJ45" s="19">
        <v>2.7498109999999999E-2</v>
      </c>
      <c r="AK45" s="19">
        <v>2.6472220000000001E-2</v>
      </c>
      <c r="AL45" s="19">
        <v>2.5504349999999999E-2</v>
      </c>
      <c r="AM45" s="19">
        <v>2.4588169999999999E-2</v>
      </c>
      <c r="AN45" s="19">
        <v>2.3680329999999999E-2</v>
      </c>
      <c r="AO45" s="19">
        <v>2.282754E-2</v>
      </c>
      <c r="AP45" s="15">
        <v>2.20237E-2</v>
      </c>
      <c r="AQ45" s="19">
        <v>2.126055E-2</v>
      </c>
      <c r="AR45" s="19">
        <v>2.0531580000000001E-2</v>
      </c>
      <c r="AS45" s="19">
        <v>1.9833110000000001E-2</v>
      </c>
      <c r="AT45" s="19">
        <v>1.9163070000000001E-2</v>
      </c>
      <c r="AU45" s="19">
        <v>1.852417E-2</v>
      </c>
      <c r="AV45" s="19">
        <v>1.791916E-2</v>
      </c>
      <c r="AW45" s="19">
        <v>1.7347250000000002E-2</v>
      </c>
      <c r="AX45" s="19">
        <v>1.680622E-2</v>
      </c>
      <c r="AY45" s="19">
        <v>1.6294289999999999E-2</v>
      </c>
      <c r="AZ45" s="19">
        <v>1.5809759999999999E-2</v>
      </c>
      <c r="BA45" s="19">
        <v>1.5350320000000001E-2</v>
      </c>
      <c r="BB45" s="15">
        <v>1.49138E-2</v>
      </c>
      <c r="BC45" s="19">
        <v>1.449836E-2</v>
      </c>
      <c r="BD45" s="15">
        <v>1.4102399999999999E-2</v>
      </c>
      <c r="BE45" s="19">
        <v>1.3725350000000001E-2</v>
      </c>
      <c r="BF45" s="19">
        <v>1.336656E-2</v>
      </c>
      <c r="BG45" s="19">
        <v>1.3025439999999999E-2</v>
      </c>
      <c r="BH45" s="19">
        <v>1.270159E-2</v>
      </c>
      <c r="BI45" s="19">
        <v>1.2394189999999999E-2</v>
      </c>
      <c r="BJ45" s="19">
        <v>1.210177E-2</v>
      </c>
      <c r="BK45" s="19">
        <v>1.1822920000000001E-2</v>
      </c>
      <c r="BL45" s="19">
        <v>1.1556479999999999E-2</v>
      </c>
      <c r="BM45" s="19">
        <v>1.1301790000000001E-2</v>
      </c>
      <c r="BN45" s="19">
        <v>1.105834E-2</v>
      </c>
      <c r="BO45" s="19">
        <v>1.082584E-2</v>
      </c>
      <c r="BP45" s="19">
        <v>1.060411E-2</v>
      </c>
      <c r="BQ45" s="19">
        <v>1.039283E-2</v>
      </c>
      <c r="BR45" s="19">
        <v>1.0191489999999999E-2</v>
      </c>
      <c r="BS45" s="19">
        <v>9.9992420000000002E-3</v>
      </c>
      <c r="BT45" s="19">
        <v>9.8152399999999994E-3</v>
      </c>
      <c r="BU45" s="19">
        <v>9.6389389999999991E-3</v>
      </c>
      <c r="BV45" s="19">
        <v>9.4697659999999993E-3</v>
      </c>
      <c r="BW45" s="19">
        <v>9.3072569999999993E-3</v>
      </c>
      <c r="BX45" s="19">
        <v>9.151401E-3</v>
      </c>
      <c r="BY45" s="19">
        <v>9.0028539999999994E-3</v>
      </c>
      <c r="BZ45" s="19">
        <v>8.8621220000000001E-3</v>
      </c>
      <c r="CA45" s="19">
        <v>8.7288299999999999E-3</v>
      </c>
      <c r="CB45" s="19">
        <v>8.6016640000000002E-3</v>
      </c>
      <c r="CC45" s="19">
        <v>8.4791429999999997E-3</v>
      </c>
      <c r="CD45" s="19">
        <v>8.3604700000000001E-3</v>
      </c>
      <c r="CE45" s="19">
        <v>8.2452870000000004E-3</v>
      </c>
      <c r="CF45" s="19">
        <v>8.1332490000000004E-3</v>
      </c>
      <c r="CG45" s="19">
        <v>8.0239730000000002E-3</v>
      </c>
      <c r="CH45" s="19">
        <v>7.9172289999999996E-3</v>
      </c>
      <c r="CI45" s="19">
        <v>7.8130490000000007E-3</v>
      </c>
      <c r="CJ45" s="19">
        <v>7.7114219999999999E-3</v>
      </c>
      <c r="CK45" s="19">
        <v>7.6122270000000001E-3</v>
      </c>
      <c r="CL45" s="19">
        <v>7.5153709999999999E-3</v>
      </c>
      <c r="CM45" s="19">
        <v>7.4208329999999999E-3</v>
      </c>
      <c r="CN45" s="19">
        <v>7.3286530000000001E-3</v>
      </c>
      <c r="CO45" s="19">
        <v>7.2388699999999997E-3</v>
      </c>
      <c r="CP45" s="19">
        <v>7.1515449999999996E-3</v>
      </c>
      <c r="CQ45" s="19">
        <v>7.066826E-3</v>
      </c>
      <c r="CR45" s="19">
        <v>6.9847030000000001E-3</v>
      </c>
      <c r="CS45" s="19">
        <v>6.9050140000000001E-3</v>
      </c>
      <c r="CT45" s="19">
        <v>6.8273429999999996E-3</v>
      </c>
      <c r="CU45" s="19">
        <v>6.7512370000000002E-3</v>
      </c>
      <c r="CV45" s="19">
        <v>6.6764470000000003E-3</v>
      </c>
      <c r="CW45" s="19">
        <v>6.602966E-3</v>
      </c>
      <c r="CX45" s="19">
        <v>6.530976E-3</v>
      </c>
      <c r="CY45" s="19">
        <v>6.4606960000000001E-3</v>
      </c>
      <c r="CZ45" s="19">
        <v>6.3923069999999999E-3</v>
      </c>
      <c r="DA45" s="19">
        <v>6.3259079999999999E-3</v>
      </c>
      <c r="DB45" s="19">
        <v>6.261455E-3</v>
      </c>
      <c r="DC45" s="19">
        <v>6.1988269999999996E-3</v>
      </c>
      <c r="DD45" s="19">
        <v>6.1377489999999996E-3</v>
      </c>
      <c r="DE45" s="19">
        <v>6.0778330000000004E-3</v>
      </c>
      <c r="DF45" s="19">
        <v>6.0186679999999996E-3</v>
      </c>
      <c r="DG45" s="19">
        <v>5.9599550000000003E-3</v>
      </c>
      <c r="DH45" s="19">
        <v>5.9016269999999996E-3</v>
      </c>
      <c r="DI45" s="19">
        <v>5.8439080000000001E-3</v>
      </c>
      <c r="DJ45" s="19">
        <v>5.7872399999999999E-3</v>
      </c>
      <c r="DK45" s="19">
        <v>5.7320380000000001E-3</v>
      </c>
      <c r="DL45" s="19">
        <v>5.6785849999999999E-3</v>
      </c>
      <c r="DM45" s="19">
        <v>5.6270039999999997E-3</v>
      </c>
      <c r="DN45" s="19">
        <v>5.5772840000000001E-3</v>
      </c>
      <c r="DO45" s="19">
        <v>5.5293590000000002E-3</v>
      </c>
      <c r="DP45" s="19">
        <v>5.483127E-3</v>
      </c>
      <c r="DQ45" s="19">
        <v>5.438483E-3</v>
      </c>
      <c r="DR45" s="19">
        <v>5.3952940000000001E-3</v>
      </c>
      <c r="DS45" s="15">
        <v>5.3534000000000003E-3</v>
      </c>
      <c r="DT45" s="19">
        <v>5.3126550000000003E-3</v>
      </c>
      <c r="DU45" s="19">
        <v>5.2729170000000002E-3</v>
      </c>
      <c r="DV45" s="19">
        <v>5.2341080000000003E-3</v>
      </c>
      <c r="DW45" s="19">
        <v>5.1962049999999997E-3</v>
      </c>
      <c r="DX45" s="19">
        <v>5.1591959999999996E-3</v>
      </c>
      <c r="DY45" s="19">
        <v>5.1230829999999996E-3</v>
      </c>
      <c r="DZ45" s="19">
        <v>5.0878579999999998E-3</v>
      </c>
      <c r="EA45" s="19">
        <v>5.0535420000000003E-3</v>
      </c>
      <c r="EB45" s="19">
        <v>5.0201530000000003E-3</v>
      </c>
      <c r="EC45" s="19">
        <v>4.9876740000000001E-3</v>
      </c>
      <c r="ED45" s="19">
        <v>4.9560689999999996E-3</v>
      </c>
      <c r="EE45" s="19">
        <v>4.9252289999999997E-3</v>
      </c>
      <c r="EF45" s="19">
        <v>4.8950199999999999E-3</v>
      </c>
      <c r="EG45" s="19">
        <v>4.8653109999999998E-3</v>
      </c>
      <c r="EH45" s="19">
        <v>4.835977E-3</v>
      </c>
      <c r="EI45" s="19">
        <v>4.80694E-3</v>
      </c>
      <c r="EJ45" s="19">
        <v>4.7781359999999997E-3</v>
      </c>
      <c r="EK45" s="19">
        <v>4.7495690000000004E-3</v>
      </c>
      <c r="EL45" s="19">
        <v>4.7212620000000004E-3</v>
      </c>
      <c r="EM45" s="19">
        <v>4.6932359999999999E-3</v>
      </c>
      <c r="EN45" s="19">
        <v>4.6655059999999998E-3</v>
      </c>
      <c r="EO45" s="19">
        <v>4.6380509999999998E-3</v>
      </c>
      <c r="EP45" s="19">
        <v>4.610846E-3</v>
      </c>
      <c r="EQ45" s="19">
        <v>4.5838770000000001E-3</v>
      </c>
      <c r="ER45" s="19">
        <v>4.5571489999999999E-3</v>
      </c>
      <c r="ES45" s="19">
        <v>4.5307009999999998E-3</v>
      </c>
      <c r="ET45" s="19">
        <v>4.5045739999999999E-3</v>
      </c>
      <c r="EU45" s="19">
        <v>4.4788290000000001E-3</v>
      </c>
      <c r="EV45" s="19">
        <v>4.4535069999999998E-3</v>
      </c>
      <c r="EW45" s="19">
        <v>4.4286159999999998E-3</v>
      </c>
      <c r="EX45" s="19">
        <v>4.4041269999999999E-3</v>
      </c>
      <c r="EY45" s="19">
        <v>4.3799709999999999E-3</v>
      </c>
      <c r="EZ45" s="19">
        <v>4.3560769999999999E-3</v>
      </c>
      <c r="FA45" s="19">
        <v>4.3323839999999999E-3</v>
      </c>
      <c r="FB45" s="19">
        <v>4.3088479999999997E-3</v>
      </c>
      <c r="FC45" s="19">
        <v>4.285451E-3</v>
      </c>
      <c r="FD45" s="19">
        <v>4.2621839999999996E-3</v>
      </c>
      <c r="FE45" s="19">
        <v>4.2390750000000001E-3</v>
      </c>
      <c r="FF45" s="19">
        <v>4.2161509999999996E-3</v>
      </c>
      <c r="FG45" s="19">
        <v>4.1934210000000001E-3</v>
      </c>
      <c r="FH45" s="19">
        <v>4.1708689999999998E-3</v>
      </c>
      <c r="FI45" s="19">
        <v>4.1484620000000003E-3</v>
      </c>
      <c r="FJ45" s="19">
        <v>4.1261859999999996E-3</v>
      </c>
      <c r="FK45" s="19">
        <v>4.1040449999999997E-3</v>
      </c>
      <c r="FL45" s="19">
        <v>4.0820780000000003E-3</v>
      </c>
      <c r="FM45" s="19">
        <v>4.0603419999999998E-3</v>
      </c>
      <c r="FN45" s="19">
        <v>4.0389090000000002E-3</v>
      </c>
      <c r="FO45" s="19">
        <v>4.017868E-3</v>
      </c>
      <c r="FP45" s="19">
        <v>3.9972949999999997E-3</v>
      </c>
      <c r="FQ45" s="19">
        <v>3.9772330000000002E-3</v>
      </c>
      <c r="FR45" s="19">
        <v>3.9576890000000003E-3</v>
      </c>
      <c r="FS45" s="19">
        <v>3.9386430000000004E-3</v>
      </c>
      <c r="FT45" s="19">
        <v>3.9200750000000003E-3</v>
      </c>
      <c r="FU45" s="19">
        <v>3.9019660000000002E-3</v>
      </c>
      <c r="FV45" s="19">
        <v>3.884312E-3</v>
      </c>
      <c r="FW45" s="19">
        <v>3.8671090000000001E-3</v>
      </c>
      <c r="FX45" s="19">
        <v>3.8503529999999999E-3</v>
      </c>
      <c r="FY45" s="19">
        <v>3.8340570000000001E-3</v>
      </c>
      <c r="FZ45" s="19">
        <v>3.8182200000000002E-3</v>
      </c>
      <c r="GA45" s="19">
        <v>3.8028150000000002E-3</v>
      </c>
      <c r="GB45" s="19">
        <v>3.7877879999999998E-3</v>
      </c>
      <c r="GC45" s="19">
        <v>3.7730720000000001E-3</v>
      </c>
      <c r="GD45" s="19">
        <v>3.7586120000000002E-3</v>
      </c>
      <c r="GE45" s="19">
        <v>3.7443680000000001E-3</v>
      </c>
      <c r="GF45" s="19">
        <v>3.7303179999999998E-3</v>
      </c>
      <c r="GG45" s="19">
        <v>3.7164619999999998E-3</v>
      </c>
      <c r="GH45" s="19">
        <v>3.70281E-3</v>
      </c>
      <c r="GI45" s="19">
        <v>3.6894010000000001E-3</v>
      </c>
      <c r="GJ45" s="19">
        <v>3.6762769999999999E-3</v>
      </c>
      <c r="GK45" s="19">
        <v>3.663463E-3</v>
      </c>
      <c r="GL45" s="19">
        <v>3.6509590000000001E-3</v>
      </c>
      <c r="GM45" s="19">
        <v>3.638751E-3</v>
      </c>
      <c r="GN45" s="19">
        <v>3.6268310000000001E-3</v>
      </c>
      <c r="GO45" s="19">
        <v>3.6151769999999998E-3</v>
      </c>
      <c r="GP45" s="19">
        <v>3.6037629999999998E-3</v>
      </c>
      <c r="GQ45" s="19">
        <v>3.592554E-3</v>
      </c>
      <c r="GR45" s="19">
        <v>3.5814990000000001E-3</v>
      </c>
      <c r="GS45" s="19">
        <v>3.5705649999999999E-3</v>
      </c>
      <c r="GT45" s="19">
        <v>3.559722E-3</v>
      </c>
      <c r="GU45" s="19">
        <v>3.5489430000000001E-3</v>
      </c>
      <c r="GV45" s="19">
        <v>3.5381980000000002E-3</v>
      </c>
      <c r="GW45" s="19">
        <v>3.5274680000000002E-3</v>
      </c>
      <c r="GX45" s="19">
        <v>3.5167509999999998E-3</v>
      </c>
      <c r="GY45" s="19">
        <v>3.5060460000000001E-3</v>
      </c>
      <c r="GZ45" s="19">
        <v>3.495354E-3</v>
      </c>
      <c r="HA45" s="19">
        <v>3.4846640000000002E-3</v>
      </c>
      <c r="HB45" s="19">
        <v>3.4739530000000001E-3</v>
      </c>
      <c r="HC45" s="19">
        <v>3.463205E-3</v>
      </c>
      <c r="HD45" s="19">
        <v>3.4524030000000002E-3</v>
      </c>
      <c r="HE45" s="19">
        <v>3.4415309999999998E-3</v>
      </c>
      <c r="HF45" s="19">
        <v>3.4305690000000001E-3</v>
      </c>
      <c r="HG45" s="19">
        <v>3.4195039999999999E-3</v>
      </c>
      <c r="HH45" s="19">
        <v>3.408342E-3</v>
      </c>
      <c r="HI45" s="19">
        <v>3.397092E-3</v>
      </c>
      <c r="HJ45" s="19">
        <v>3.3857739999999998E-3</v>
      </c>
      <c r="HK45" s="19">
        <v>3.3743979999999998E-3</v>
      </c>
      <c r="HL45" s="19">
        <v>3.3629699999999998E-3</v>
      </c>
      <c r="HM45" s="19">
        <v>3.3515039999999999E-3</v>
      </c>
      <c r="HN45" s="19">
        <v>3.3400050000000001E-3</v>
      </c>
      <c r="HO45" s="19">
        <v>3.3284790000000001E-3</v>
      </c>
      <c r="HP45" s="19">
        <v>3.316921E-3</v>
      </c>
      <c r="HQ45" s="19">
        <v>3.305321E-3</v>
      </c>
      <c r="HR45" s="19">
        <v>3.2936810000000001E-3</v>
      </c>
      <c r="HS45" s="19">
        <v>3.282007E-3</v>
      </c>
      <c r="HT45" s="19">
        <v>3.270312E-3</v>
      </c>
      <c r="HU45" s="19">
        <v>3.258609E-3</v>
      </c>
      <c r="HV45" s="19">
        <v>3.2469080000000002E-3</v>
      </c>
      <c r="HW45" s="19">
        <v>3.2352380000000001E-3</v>
      </c>
      <c r="HX45" s="19">
        <v>3.2236220000000002E-3</v>
      </c>
      <c r="HY45" s="19">
        <v>3.2120859999999998E-3</v>
      </c>
      <c r="HZ45" s="19">
        <v>3.2006479999999999E-3</v>
      </c>
      <c r="IA45" s="19">
        <v>3.1893189999999999E-3</v>
      </c>
      <c r="IB45" s="19">
        <v>3.1781050000000001E-3</v>
      </c>
      <c r="IC45" s="19">
        <v>3.167011E-3</v>
      </c>
      <c r="ID45" s="19">
        <v>3.1560379999999999E-3</v>
      </c>
      <c r="IE45" s="19">
        <v>3.1451790000000001E-3</v>
      </c>
      <c r="IF45" s="19">
        <v>3.1344319999999999E-3</v>
      </c>
      <c r="IG45" s="19">
        <v>3.1238009999999998E-3</v>
      </c>
      <c r="IH45" s="19">
        <v>3.113294E-3</v>
      </c>
      <c r="II45" s="19">
        <v>3.102928E-3</v>
      </c>
      <c r="IJ45" s="19">
        <v>3.0927179999999999E-3</v>
      </c>
      <c r="IK45" s="19">
        <v>3.0826790000000001E-3</v>
      </c>
      <c r="IL45" s="19">
        <v>3.0728270000000002E-3</v>
      </c>
      <c r="IM45" s="19">
        <v>3.0631759999999999E-3</v>
      </c>
      <c r="IN45" s="19">
        <v>3.0537390000000002E-3</v>
      </c>
      <c r="IO45" s="19">
        <v>3.044518E-3</v>
      </c>
      <c r="IP45" s="19">
        <v>3.0355170000000002E-3</v>
      </c>
      <c r="IQ45" s="19">
        <v>3.0267430000000001E-3</v>
      </c>
      <c r="IR45" s="19">
        <v>3.0181990000000001E-3</v>
      </c>
      <c r="IS45" s="19">
        <v>3.009889E-3</v>
      </c>
      <c r="IT45" s="19">
        <v>3.0018200000000001E-3</v>
      </c>
      <c r="IU45" s="19">
        <v>2.9939900000000002E-3</v>
      </c>
      <c r="IV45" s="19">
        <v>2.9863989999999998E-3</v>
      </c>
      <c r="IW45" s="19">
        <v>2.9790419999999999E-3</v>
      </c>
      <c r="IX45" s="19">
        <v>2.971914E-3</v>
      </c>
      <c r="IY45" s="19">
        <v>2.9650010000000001E-3</v>
      </c>
      <c r="IZ45" s="19">
        <v>2.958292E-3</v>
      </c>
      <c r="JA45" s="19">
        <v>2.9517739999999999E-3</v>
      </c>
      <c r="JB45" s="19">
        <v>2.9454329999999999E-3</v>
      </c>
      <c r="JC45" s="19">
        <v>2.939255E-3</v>
      </c>
      <c r="JD45" s="19">
        <v>2.9332270000000001E-3</v>
      </c>
      <c r="JE45" s="19">
        <v>2.927331E-3</v>
      </c>
      <c r="JF45" s="19">
        <v>2.9215510000000001E-3</v>
      </c>
      <c r="JG45" s="19">
        <v>2.9158669999999999E-3</v>
      </c>
      <c r="JH45" s="19">
        <v>2.9102659999999999E-3</v>
      </c>
      <c r="JI45" s="19">
        <v>2.9047309999999998E-3</v>
      </c>
      <c r="JJ45" s="19">
        <v>2.8992480000000001E-3</v>
      </c>
      <c r="JK45" s="19">
        <v>2.893807E-3</v>
      </c>
      <c r="JL45" s="19">
        <v>2.888397E-3</v>
      </c>
      <c r="JM45" s="19">
        <v>2.8830069999999999E-3</v>
      </c>
      <c r="JN45" s="19">
        <v>2.8776259999999999E-3</v>
      </c>
      <c r="JO45" s="19">
        <v>2.8722399999999999E-3</v>
      </c>
      <c r="JP45" s="19">
        <v>2.8668349999999999E-3</v>
      </c>
      <c r="JQ45" s="19">
        <v>2.8613900000000001E-3</v>
      </c>
      <c r="JR45" s="19">
        <v>2.8558899999999998E-3</v>
      </c>
      <c r="JS45" s="19">
        <v>2.8503140000000001E-3</v>
      </c>
      <c r="JT45" s="19">
        <v>2.8446410000000002E-3</v>
      </c>
      <c r="JU45" s="19">
        <v>2.8388490000000001E-3</v>
      </c>
      <c r="JV45" s="19">
        <v>2.8329200000000001E-3</v>
      </c>
      <c r="JW45" s="19">
        <v>2.8268329999999999E-3</v>
      </c>
      <c r="JX45" s="19">
        <v>2.820571E-3</v>
      </c>
      <c r="JY45" s="19">
        <v>2.814113E-3</v>
      </c>
      <c r="JZ45" s="19">
        <v>2.8074419999999998E-3</v>
      </c>
      <c r="KA45" s="19">
        <v>2.800542E-3</v>
      </c>
      <c r="KB45" s="19">
        <v>2.7934029999999999E-3</v>
      </c>
      <c r="KC45" s="19">
        <v>2.7860200000000002E-3</v>
      </c>
      <c r="KD45" s="19">
        <v>2.7783920000000002E-3</v>
      </c>
      <c r="KE45" s="19">
        <v>2.770523E-3</v>
      </c>
      <c r="KF45" s="19">
        <v>2.7624239999999999E-3</v>
      </c>
      <c r="KG45" s="19">
        <v>2.7541050000000002E-3</v>
      </c>
      <c r="KH45" s="19">
        <v>2.7455729999999999E-3</v>
      </c>
      <c r="KI45" s="19">
        <v>2.7368370000000002E-3</v>
      </c>
      <c r="KJ45" s="19">
        <v>2.727906E-3</v>
      </c>
      <c r="KK45" s="19">
        <v>2.7187840000000001E-3</v>
      </c>
      <c r="KL45" s="19">
        <v>2.7094789999999999E-3</v>
      </c>
      <c r="KM45" s="19">
        <v>2.6999989999999998E-3</v>
      </c>
      <c r="KN45" s="19">
        <v>2.690352E-3</v>
      </c>
      <c r="KO45" s="19">
        <v>2.6805499999999999E-3</v>
      </c>
      <c r="KP45" s="19">
        <v>2.6706030000000001E-3</v>
      </c>
      <c r="KQ45" s="19">
        <v>2.6605219999999998E-3</v>
      </c>
      <c r="KR45" s="19">
        <v>2.6503130000000001E-3</v>
      </c>
      <c r="KS45" s="19">
        <v>2.6399829999999998E-3</v>
      </c>
      <c r="KT45" s="19">
        <v>2.6295400000000001E-3</v>
      </c>
      <c r="KU45" s="19">
        <v>2.6189910000000002E-3</v>
      </c>
      <c r="KV45" s="19">
        <v>2.6083429999999999E-3</v>
      </c>
      <c r="KW45" s="19">
        <v>2.5976089999999999E-3</v>
      </c>
      <c r="KX45" s="19">
        <v>2.5868010000000001E-3</v>
      </c>
      <c r="KY45" s="19">
        <v>2.5759369999999999E-3</v>
      </c>
      <c r="KZ45" s="19">
        <v>2.565037E-3</v>
      </c>
      <c r="LA45" s="19">
        <v>2.5541230000000002E-3</v>
      </c>
      <c r="LB45" s="19">
        <v>2.5432150000000001E-3</v>
      </c>
      <c r="LC45" s="19">
        <v>2.5323329999999999E-3</v>
      </c>
      <c r="LD45" s="19">
        <v>2.5214980000000001E-3</v>
      </c>
      <c r="LE45" s="19">
        <v>2.5107250000000001E-3</v>
      </c>
      <c r="LF45" s="19">
        <v>2.5000310000000002E-3</v>
      </c>
      <c r="LG45" s="19">
        <v>2.4894280000000001E-3</v>
      </c>
      <c r="LH45" s="19">
        <v>2.4789299999999998E-3</v>
      </c>
      <c r="LI45" s="19">
        <v>2.4685459999999998E-3</v>
      </c>
      <c r="LJ45" s="19">
        <v>2.458287E-3</v>
      </c>
      <c r="LK45" s="19">
        <v>2.44816E-3</v>
      </c>
      <c r="LL45" s="19">
        <v>2.4381680000000001E-3</v>
      </c>
      <c r="LM45" s="19">
        <v>2.4283130000000001E-3</v>
      </c>
      <c r="LN45" s="19">
        <v>2.4185980000000001E-3</v>
      </c>
      <c r="LO45" s="19">
        <v>2.4090240000000001E-3</v>
      </c>
      <c r="LP45" s="19">
        <v>2.3995930000000002E-3</v>
      </c>
      <c r="LQ45" s="19">
        <v>2.390306E-3</v>
      </c>
      <c r="LR45" s="19">
        <v>2.381167E-3</v>
      </c>
      <c r="LS45" s="19">
        <v>2.3721770000000001E-3</v>
      </c>
      <c r="LT45" s="19">
        <v>2.3633389999999999E-3</v>
      </c>
      <c r="LU45" s="19">
        <v>2.354653E-3</v>
      </c>
      <c r="LV45" s="19">
        <v>2.3461179999999999E-3</v>
      </c>
      <c r="LW45" s="19">
        <v>2.3377300000000001E-3</v>
      </c>
      <c r="LX45" s="19">
        <v>2.3294829999999998E-3</v>
      </c>
      <c r="LY45" s="19">
        <v>2.3213719999999999E-3</v>
      </c>
      <c r="LZ45" s="19">
        <v>2.313393E-3</v>
      </c>
      <c r="MA45" s="19">
        <v>2.3055390000000001E-3</v>
      </c>
      <c r="MB45" s="19">
        <v>2.297805E-3</v>
      </c>
      <c r="MC45" s="19">
        <v>2.2901890000000002E-3</v>
      </c>
      <c r="MD45" s="19">
        <v>2.282685E-3</v>
      </c>
      <c r="ME45" s="19">
        <v>2.2752900000000001E-3</v>
      </c>
      <c r="MF45" s="19">
        <v>2.2679990000000001E-3</v>
      </c>
      <c r="MG45" s="19">
        <v>2.260808E-3</v>
      </c>
      <c r="MH45" s="19">
        <v>2.2537149999999999E-3</v>
      </c>
      <c r="MI45" s="19">
        <v>2.2467160000000002E-3</v>
      </c>
      <c r="MJ45" s="19">
        <v>2.2398129999999998E-3</v>
      </c>
      <c r="MK45" s="19">
        <v>2.2330010000000001E-3</v>
      </c>
      <c r="ML45" s="19">
        <v>2.226282E-3</v>
      </c>
      <c r="MM45" s="19">
        <v>2.2196529999999998E-3</v>
      </c>
      <c r="MN45" s="19">
        <v>2.2131130000000001E-3</v>
      </c>
      <c r="MO45" s="19">
        <v>2.2066579999999998E-3</v>
      </c>
      <c r="MP45" s="19">
        <v>2.2002850000000002E-3</v>
      </c>
      <c r="MQ45" s="19">
        <v>2.193988E-3</v>
      </c>
      <c r="MR45" s="19">
        <v>2.1877630000000001E-3</v>
      </c>
      <c r="MS45" s="19">
        <v>2.1816050000000001E-3</v>
      </c>
      <c r="MT45" s="19">
        <v>2.175513E-3</v>
      </c>
      <c r="MU45" s="19">
        <v>2.1694819999999999E-3</v>
      </c>
      <c r="MV45" s="19">
        <v>2.1635109999999999E-3</v>
      </c>
      <c r="MW45" s="19">
        <v>2.1575990000000001E-3</v>
      </c>
      <c r="MX45" s="19">
        <v>2.1517440000000001E-3</v>
      </c>
      <c r="MY45" s="19">
        <v>2.145943E-3</v>
      </c>
      <c r="MZ45" s="19">
        <v>2.140192E-3</v>
      </c>
      <c r="NA45" s="19">
        <v>2.1344879999999999E-3</v>
      </c>
      <c r="NB45" s="19">
        <v>2.1288290000000001E-3</v>
      </c>
      <c r="NC45" s="19">
        <v>2.1232109999999998E-3</v>
      </c>
      <c r="ND45" s="19">
        <v>2.1176379999999998E-3</v>
      </c>
      <c r="NE45" s="19">
        <v>2.1121099999999999E-3</v>
      </c>
      <c r="NF45" s="19">
        <v>2.1066290000000001E-3</v>
      </c>
      <c r="NG45" s="19">
        <v>2.1011990000000002E-3</v>
      </c>
      <c r="NH45" s="19">
        <v>2.0958219999999998E-3</v>
      </c>
      <c r="NI45" s="19">
        <v>2.090499E-3</v>
      </c>
      <c r="NJ45" s="19">
        <v>2.0852309999999999E-3</v>
      </c>
      <c r="NK45" s="19">
        <v>2.0800189999999998E-3</v>
      </c>
      <c r="NL45" s="19">
        <v>2.0748659999999999E-3</v>
      </c>
      <c r="NM45" s="19">
        <v>2.0697699999999999E-3</v>
      </c>
      <c r="NN45" s="19">
        <v>2.0647339999999999E-3</v>
      </c>
      <c r="NO45" s="19">
        <v>2.0597570000000002E-3</v>
      </c>
      <c r="NP45" s="19">
        <v>2.0548400000000001E-3</v>
      </c>
      <c r="NQ45" s="19">
        <v>2.049978E-3</v>
      </c>
      <c r="NR45" s="19">
        <v>2.0451699999999998E-3</v>
      </c>
      <c r="NS45" s="19">
        <v>2.0404099999999999E-3</v>
      </c>
      <c r="NT45" s="19">
        <v>2.0356929999999999E-3</v>
      </c>
      <c r="NU45" s="19">
        <v>2.0310129999999999E-3</v>
      </c>
      <c r="NV45" s="19">
        <v>2.0263669999999998E-3</v>
      </c>
      <c r="NW45" s="19">
        <v>2.0217479999999999E-3</v>
      </c>
      <c r="NX45" s="19">
        <v>2.0171540000000002E-3</v>
      </c>
      <c r="NY45" s="19">
        <v>2.012579E-3</v>
      </c>
      <c r="NZ45" s="19">
        <v>2.008021E-3</v>
      </c>
      <c r="OA45" s="19">
        <v>2.0034720000000001E-3</v>
      </c>
      <c r="OB45" s="19">
        <v>1.9989299999999999E-3</v>
      </c>
      <c r="OC45" s="19">
        <v>1.9943859999999999E-3</v>
      </c>
      <c r="OD45" s="19">
        <v>1.9898350000000001E-3</v>
      </c>
      <c r="OE45" s="19">
        <v>1.9852709999999998E-3</v>
      </c>
      <c r="OF45" s="19">
        <v>1.980692E-3</v>
      </c>
      <c r="OG45" s="19">
        <v>1.976092E-3</v>
      </c>
      <c r="OH45" s="19">
        <v>1.9714730000000001E-3</v>
      </c>
      <c r="OI45" s="19">
        <v>1.9668289999999998E-3</v>
      </c>
      <c r="OJ45" s="19">
        <v>1.9621619999999999E-3</v>
      </c>
      <c r="OK45" s="19">
        <v>1.9574700000000002E-3</v>
      </c>
      <c r="OL45" s="19">
        <v>1.9527520000000001E-3</v>
      </c>
      <c r="OM45" s="19">
        <v>1.948006E-3</v>
      </c>
      <c r="ON45" s="19">
        <v>1.9432259999999999E-3</v>
      </c>
      <c r="OO45" s="19">
        <v>1.9384109999999999E-3</v>
      </c>
      <c r="OP45" s="19">
        <v>1.933557E-3</v>
      </c>
      <c r="OQ45" s="19">
        <v>1.033654E-3</v>
      </c>
    </row>
    <row r="46" spans="1:407" x14ac:dyDescent="0.25">
      <c r="A46" t="str">
        <f t="shared" si="0"/>
        <v>FixedWing-VERY COARSE-5-14-Any</v>
      </c>
      <c r="B46" t="s">
        <v>195</v>
      </c>
      <c r="C46" s="20" t="s">
        <v>43</v>
      </c>
      <c r="D46" s="18">
        <v>5</v>
      </c>
      <c r="E46" s="17">
        <v>14</v>
      </c>
      <c r="F46" s="82" t="s">
        <v>187</v>
      </c>
      <c r="G46" s="15">
        <v>0.1791789</v>
      </c>
      <c r="H46" s="15">
        <v>0.1392119</v>
      </c>
      <c r="I46" s="15">
        <v>0.11337419999999999</v>
      </c>
      <c r="J46" s="15">
        <v>9.6388000000000001E-2</v>
      </c>
      <c r="K46" s="19">
        <v>8.4361930000000002E-2</v>
      </c>
      <c r="L46" s="19">
        <v>7.4969820000000006E-2</v>
      </c>
      <c r="M46" s="19">
        <v>6.5750210000000003E-2</v>
      </c>
      <c r="N46" s="15">
        <v>5.8636000000000001E-2</v>
      </c>
      <c r="O46" s="19">
        <v>5.3850380000000003E-2</v>
      </c>
      <c r="P46" s="19">
        <v>5.0401939999999999E-2</v>
      </c>
      <c r="Q46" s="19">
        <v>4.7712249999999998E-2</v>
      </c>
      <c r="R46" s="19">
        <v>4.6682220000000003E-2</v>
      </c>
      <c r="S46" s="15">
        <v>4.54508E-2</v>
      </c>
      <c r="T46" s="19">
        <v>4.3849840000000001E-2</v>
      </c>
      <c r="U46" s="19">
        <v>4.145857E-2</v>
      </c>
      <c r="V46" s="15">
        <v>3.8824400000000002E-2</v>
      </c>
      <c r="W46" s="19">
        <v>3.6482470000000003E-2</v>
      </c>
      <c r="X46" s="19">
        <v>3.4658609999999999E-2</v>
      </c>
      <c r="Y46" s="19">
        <v>3.3108470000000001E-2</v>
      </c>
      <c r="Z46" s="19">
        <v>3.1639569999999999E-2</v>
      </c>
      <c r="AA46" s="19">
        <v>3.018995E-2</v>
      </c>
      <c r="AB46" s="19">
        <v>2.8781009999999999E-2</v>
      </c>
      <c r="AC46" s="19">
        <v>2.7467160000000001E-2</v>
      </c>
      <c r="AD46" s="19">
        <v>2.629223E-2</v>
      </c>
      <c r="AE46" s="19">
        <v>2.5232939999999999E-2</v>
      </c>
      <c r="AF46" s="19">
        <v>2.4275720000000001E-2</v>
      </c>
      <c r="AG46" s="19">
        <v>2.3409570000000001E-2</v>
      </c>
      <c r="AH46" s="19">
        <v>2.2509589999999999E-2</v>
      </c>
      <c r="AI46" s="19">
        <v>2.1657280000000001E-2</v>
      </c>
      <c r="AJ46" s="15">
        <v>2.0845900000000001E-2</v>
      </c>
      <c r="AK46" s="19">
        <v>2.007449E-2</v>
      </c>
      <c r="AL46" s="19">
        <v>1.9353849999999999E-2</v>
      </c>
      <c r="AM46" s="15">
        <v>1.8688199999999999E-2</v>
      </c>
      <c r="AN46" s="19">
        <v>1.8072089999999999E-2</v>
      </c>
      <c r="AO46" s="19">
        <v>1.7493660000000001E-2</v>
      </c>
      <c r="AP46" s="19">
        <v>1.6944939999999999E-2</v>
      </c>
      <c r="AQ46" s="15">
        <v>1.6423E-2</v>
      </c>
      <c r="AR46" s="19">
        <v>1.5928069999999999E-2</v>
      </c>
      <c r="AS46" s="15">
        <v>1.54612E-2</v>
      </c>
      <c r="AT46" s="19">
        <v>1.5022239999999999E-2</v>
      </c>
      <c r="AU46" s="19">
        <v>1.460973E-2</v>
      </c>
      <c r="AV46" s="19">
        <v>1.4223710000000001E-2</v>
      </c>
      <c r="AW46" s="19">
        <v>1.3864029999999999E-2</v>
      </c>
      <c r="AX46" s="19">
        <v>1.3526939999999999E-2</v>
      </c>
      <c r="AY46" s="15">
        <v>1.3206499999999999E-2</v>
      </c>
      <c r="AZ46" s="19">
        <v>1.289979E-2</v>
      </c>
      <c r="BA46" s="19">
        <v>1.260701E-2</v>
      </c>
      <c r="BB46" s="19">
        <v>1.2329379999999999E-2</v>
      </c>
      <c r="BC46" s="19">
        <v>1.206685E-2</v>
      </c>
      <c r="BD46" s="19">
        <v>1.181858E-2</v>
      </c>
      <c r="BE46" s="19">
        <v>1.158388E-2</v>
      </c>
      <c r="BF46" s="19">
        <v>1.1363140000000001E-2</v>
      </c>
      <c r="BG46" s="19">
        <v>1.1156320000000001E-2</v>
      </c>
      <c r="BH46" s="15">
        <v>1.0961500000000001E-2</v>
      </c>
      <c r="BI46" s="19">
        <v>1.077561E-2</v>
      </c>
      <c r="BJ46" s="19">
        <v>1.059657E-2</v>
      </c>
      <c r="BK46" s="19">
        <v>1.042335E-2</v>
      </c>
      <c r="BL46" s="19">
        <v>1.0255210000000001E-2</v>
      </c>
      <c r="BM46" s="19">
        <v>1.009197E-2</v>
      </c>
      <c r="BN46" s="19">
        <v>9.9338459999999996E-3</v>
      </c>
      <c r="BO46" s="19">
        <v>9.7812479999999993E-3</v>
      </c>
      <c r="BP46" s="19">
        <v>9.6348030000000008E-3</v>
      </c>
      <c r="BQ46" s="19">
        <v>9.4949249999999995E-3</v>
      </c>
      <c r="BR46" s="19">
        <v>9.3611590000000008E-3</v>
      </c>
      <c r="BS46" s="19">
        <v>9.2321780000000006E-3</v>
      </c>
      <c r="BT46" s="19">
        <v>9.1068380000000008E-3</v>
      </c>
      <c r="BU46" s="19">
        <v>8.9844399999999998E-3</v>
      </c>
      <c r="BV46" s="19">
        <v>8.8645930000000005E-3</v>
      </c>
      <c r="BW46" s="19">
        <v>8.7474890000000007E-3</v>
      </c>
      <c r="BX46" s="19">
        <v>8.6336050000000008E-3</v>
      </c>
      <c r="BY46" s="19">
        <v>8.5232880000000004E-3</v>
      </c>
      <c r="BZ46" s="19">
        <v>8.4168130000000004E-3</v>
      </c>
      <c r="CA46" s="19">
        <v>8.3144150000000003E-3</v>
      </c>
      <c r="CB46" s="19">
        <v>8.2161170000000002E-3</v>
      </c>
      <c r="CC46" s="19">
        <v>8.1214519999999995E-3</v>
      </c>
      <c r="CD46" s="19">
        <v>8.0295890000000002E-3</v>
      </c>
      <c r="CE46" s="19">
        <v>7.9395590000000005E-3</v>
      </c>
      <c r="CF46" s="19">
        <v>7.8505529999999997E-3</v>
      </c>
      <c r="CG46" s="19">
        <v>7.7622100000000003E-3</v>
      </c>
      <c r="CH46" s="19">
        <v>7.674686E-3</v>
      </c>
      <c r="CI46" s="19">
        <v>7.588549E-3</v>
      </c>
      <c r="CJ46" s="19">
        <v>7.5045199999999998E-3</v>
      </c>
      <c r="CK46" s="19">
        <v>7.4230750000000003E-3</v>
      </c>
      <c r="CL46" s="19">
        <v>7.3441579999999999E-3</v>
      </c>
      <c r="CM46" s="19">
        <v>7.26729E-3</v>
      </c>
      <c r="CN46" s="19">
        <v>7.1920480000000004E-3</v>
      </c>
      <c r="CO46" s="19">
        <v>7.118376E-3</v>
      </c>
      <c r="CP46" s="19">
        <v>7.0464960000000002E-3</v>
      </c>
      <c r="CQ46" s="19">
        <v>6.9766649999999999E-3</v>
      </c>
      <c r="CR46" s="19">
        <v>6.9089770000000002E-3</v>
      </c>
      <c r="CS46" s="19">
        <v>6.8433920000000002E-3</v>
      </c>
      <c r="CT46" s="19">
        <v>6.7798229999999999E-3</v>
      </c>
      <c r="CU46" s="19">
        <v>6.7181139999999999E-3</v>
      </c>
      <c r="CV46" s="19">
        <v>6.6579990000000004E-3</v>
      </c>
      <c r="CW46" s="19">
        <v>6.5991699999999997E-3</v>
      </c>
      <c r="CX46" s="19">
        <v>6.5414160000000004E-3</v>
      </c>
      <c r="CY46" s="19">
        <v>6.4846859999999999E-3</v>
      </c>
      <c r="CZ46" s="19">
        <v>6.4290730000000004E-3</v>
      </c>
      <c r="DA46" s="19">
        <v>6.3747860000000003E-3</v>
      </c>
      <c r="DB46" s="19">
        <v>6.3221010000000001E-3</v>
      </c>
      <c r="DC46" s="19">
        <v>6.2712219999999999E-3</v>
      </c>
      <c r="DD46" s="19">
        <v>6.222193E-3</v>
      </c>
      <c r="DE46" s="19">
        <v>6.1748870000000004E-3</v>
      </c>
      <c r="DF46" s="19">
        <v>6.1290429999999998E-3</v>
      </c>
      <c r="DG46" s="19">
        <v>6.0842750000000001E-3</v>
      </c>
      <c r="DH46" s="19">
        <v>6.0400920000000004E-3</v>
      </c>
      <c r="DI46" s="19">
        <v>5.9960300000000003E-3</v>
      </c>
      <c r="DJ46" s="19">
        <v>5.951853E-3</v>
      </c>
      <c r="DK46" s="19">
        <v>5.9076689999999999E-3</v>
      </c>
      <c r="DL46" s="19">
        <v>5.8638739999999998E-3</v>
      </c>
      <c r="DM46" s="19">
        <v>5.8209129999999996E-3</v>
      </c>
      <c r="DN46" s="19">
        <v>5.7791049999999997E-3</v>
      </c>
      <c r="DO46" s="19">
        <v>5.7385580000000004E-3</v>
      </c>
      <c r="DP46" s="19">
        <v>5.6991949999999998E-3</v>
      </c>
      <c r="DQ46" s="19">
        <v>5.6608079999999998E-3</v>
      </c>
      <c r="DR46" s="19">
        <v>5.6231390000000001E-3</v>
      </c>
      <c r="DS46" s="19">
        <v>5.5859830000000001E-3</v>
      </c>
      <c r="DT46" s="19">
        <v>5.5492500000000004E-3</v>
      </c>
      <c r="DU46" s="19">
        <v>5.5129940000000002E-3</v>
      </c>
      <c r="DV46" s="19">
        <v>5.4773570000000004E-3</v>
      </c>
      <c r="DW46" s="19">
        <v>5.4424989999999999E-3</v>
      </c>
      <c r="DX46" s="19">
        <v>5.4085340000000004E-3</v>
      </c>
      <c r="DY46" s="19">
        <v>5.3754989999999997E-3</v>
      </c>
      <c r="DZ46" s="19">
        <v>5.3433439999999999E-3</v>
      </c>
      <c r="EA46" s="19">
        <v>5.311957E-3</v>
      </c>
      <c r="EB46" s="19">
        <v>5.2811860000000002E-3</v>
      </c>
      <c r="EC46" s="19">
        <v>5.2509080000000003E-3</v>
      </c>
      <c r="ED46" s="19">
        <v>5.2210240000000003E-3</v>
      </c>
      <c r="EE46" s="19">
        <v>5.1914789999999997E-3</v>
      </c>
      <c r="EF46" s="19">
        <v>5.1622600000000001E-3</v>
      </c>
      <c r="EG46" s="19">
        <v>5.1333689999999996E-3</v>
      </c>
      <c r="EH46" s="19">
        <v>5.1048229999999997E-3</v>
      </c>
      <c r="EI46" s="19">
        <v>5.0766279999999997E-3</v>
      </c>
      <c r="EJ46" s="19">
        <v>5.0487750000000001E-3</v>
      </c>
      <c r="EK46" s="19">
        <v>5.0212379999999999E-3</v>
      </c>
      <c r="EL46" s="19">
        <v>4.993979E-3</v>
      </c>
      <c r="EM46" s="19">
        <v>4.9669750000000002E-3</v>
      </c>
      <c r="EN46" s="19">
        <v>4.9402020000000003E-3</v>
      </c>
      <c r="EO46" s="19">
        <v>4.9136539999999999E-3</v>
      </c>
      <c r="EP46" s="19">
        <v>4.8873190000000002E-3</v>
      </c>
      <c r="EQ46" s="19">
        <v>4.861181E-3</v>
      </c>
      <c r="ER46" s="19">
        <v>4.835219E-3</v>
      </c>
      <c r="ES46" s="19">
        <v>4.8093950000000002E-3</v>
      </c>
      <c r="ET46" s="19">
        <v>4.7836739999999999E-3</v>
      </c>
      <c r="EU46" s="19">
        <v>4.7580330000000001E-3</v>
      </c>
      <c r="EV46" s="19">
        <v>4.7324690000000004E-3</v>
      </c>
      <c r="EW46" s="19">
        <v>4.7070050000000002E-3</v>
      </c>
      <c r="EX46" s="19">
        <v>4.6816779999999999E-3</v>
      </c>
      <c r="EY46" s="19">
        <v>4.6565260000000002E-3</v>
      </c>
      <c r="EZ46" s="19">
        <v>4.6315710000000001E-3</v>
      </c>
      <c r="FA46" s="19">
        <v>4.6068070000000001E-3</v>
      </c>
      <c r="FB46" s="19">
        <v>4.5822040000000003E-3</v>
      </c>
      <c r="FC46" s="19">
        <v>4.5577020000000003E-3</v>
      </c>
      <c r="FD46" s="19">
        <v>4.5332369999999999E-3</v>
      </c>
      <c r="FE46" s="19">
        <v>4.5087679999999998E-3</v>
      </c>
      <c r="FF46" s="19">
        <v>4.4842839999999998E-3</v>
      </c>
      <c r="FG46" s="19">
        <v>4.4598140000000003E-3</v>
      </c>
      <c r="FH46" s="19">
        <v>4.4354219999999996E-3</v>
      </c>
      <c r="FI46" s="19">
        <v>4.4111860000000001E-3</v>
      </c>
      <c r="FJ46" s="19">
        <v>4.3871769999999999E-3</v>
      </c>
      <c r="FK46" s="19">
        <v>4.3634490000000001E-3</v>
      </c>
      <c r="FL46" s="19">
        <v>4.3400330000000001E-3</v>
      </c>
      <c r="FM46" s="19">
        <v>4.3169330000000002E-3</v>
      </c>
      <c r="FN46" s="19">
        <v>4.2941489999999997E-3</v>
      </c>
      <c r="FO46" s="19">
        <v>4.271688E-3</v>
      </c>
      <c r="FP46" s="19">
        <v>4.2495579999999996E-3</v>
      </c>
      <c r="FQ46" s="19">
        <v>4.2277870000000002E-3</v>
      </c>
      <c r="FR46" s="19">
        <v>4.2064019999999997E-3</v>
      </c>
      <c r="FS46" s="19">
        <v>4.1854290000000001E-3</v>
      </c>
      <c r="FT46" s="19">
        <v>4.1648900000000001E-3</v>
      </c>
      <c r="FU46" s="19">
        <v>4.1447899999999998E-3</v>
      </c>
      <c r="FV46" s="19">
        <v>4.1251220000000002E-3</v>
      </c>
      <c r="FW46" s="19">
        <v>4.1058689999999998E-3</v>
      </c>
      <c r="FX46" s="19">
        <v>4.0870150000000003E-3</v>
      </c>
      <c r="FY46" s="19">
        <v>4.068548E-3</v>
      </c>
      <c r="FZ46" s="19">
        <v>4.050456E-3</v>
      </c>
      <c r="GA46" s="19">
        <v>4.0327310000000003E-3</v>
      </c>
      <c r="GB46" s="19">
        <v>4.0153580000000001E-3</v>
      </c>
      <c r="GC46" s="19">
        <v>3.9983149999999997E-3</v>
      </c>
      <c r="GD46" s="19">
        <v>3.9815739999999999E-3</v>
      </c>
      <c r="GE46" s="19">
        <v>3.9650989999999997E-3</v>
      </c>
      <c r="GF46" s="19">
        <v>3.9488559999999997E-3</v>
      </c>
      <c r="GG46" s="19">
        <v>3.9328150000000001E-3</v>
      </c>
      <c r="GH46" s="19">
        <v>3.9169620000000004E-3</v>
      </c>
      <c r="GI46" s="19">
        <v>3.9012949999999999E-3</v>
      </c>
      <c r="GJ46" s="19">
        <v>3.8858230000000001E-3</v>
      </c>
      <c r="GK46" s="19">
        <v>3.8705580000000001E-3</v>
      </c>
      <c r="GL46" s="19">
        <v>3.8555070000000002E-3</v>
      </c>
      <c r="GM46" s="19">
        <v>3.8406619999999999E-3</v>
      </c>
      <c r="GN46" s="19">
        <v>3.826014E-3</v>
      </c>
      <c r="GO46" s="19">
        <v>3.8115419999999998E-3</v>
      </c>
      <c r="GP46" s="19">
        <v>3.797225E-3</v>
      </c>
      <c r="GQ46" s="19">
        <v>3.7830450000000001E-3</v>
      </c>
      <c r="GR46" s="19">
        <v>3.7689910000000002E-3</v>
      </c>
      <c r="GS46" s="19">
        <v>3.7550629999999999E-3</v>
      </c>
      <c r="GT46" s="19">
        <v>3.7412639999999998E-3</v>
      </c>
      <c r="GU46" s="19">
        <v>3.7275939999999999E-3</v>
      </c>
      <c r="GV46" s="19">
        <v>3.714041E-3</v>
      </c>
      <c r="GW46" s="19">
        <v>3.7005810000000001E-3</v>
      </c>
      <c r="GX46" s="19">
        <v>3.687184E-3</v>
      </c>
      <c r="GY46" s="19">
        <v>3.6738130000000002E-3</v>
      </c>
      <c r="GZ46" s="19">
        <v>3.6604350000000001E-3</v>
      </c>
      <c r="HA46" s="19">
        <v>3.6470180000000001E-3</v>
      </c>
      <c r="HB46" s="19">
        <v>3.6335410000000001E-3</v>
      </c>
      <c r="HC46" s="19">
        <v>3.6200009999999999E-3</v>
      </c>
      <c r="HD46" s="19">
        <v>3.6063979999999998E-3</v>
      </c>
      <c r="HE46" s="19">
        <v>3.5927340000000002E-3</v>
      </c>
      <c r="HF46" s="19">
        <v>3.5790129999999998E-3</v>
      </c>
      <c r="HG46" s="19">
        <v>3.565234E-3</v>
      </c>
      <c r="HH46" s="19">
        <v>3.5514019999999999E-3</v>
      </c>
      <c r="HI46" s="19">
        <v>3.5375269999999999E-3</v>
      </c>
      <c r="HJ46" s="19">
        <v>3.523623E-3</v>
      </c>
      <c r="HK46" s="19">
        <v>3.5097069999999999E-3</v>
      </c>
      <c r="HL46" s="19">
        <v>3.495798E-3</v>
      </c>
      <c r="HM46" s="19">
        <v>3.4819199999999999E-3</v>
      </c>
      <c r="HN46" s="19">
        <v>3.4680900000000001E-3</v>
      </c>
      <c r="HO46" s="19">
        <v>3.4543180000000001E-3</v>
      </c>
      <c r="HP46" s="19">
        <v>3.4406020000000001E-3</v>
      </c>
      <c r="HQ46" s="19">
        <v>3.4269309999999998E-3</v>
      </c>
      <c r="HR46" s="19">
        <v>3.413288E-3</v>
      </c>
      <c r="HS46" s="19">
        <v>3.3996529999999999E-3</v>
      </c>
      <c r="HT46" s="19">
        <v>3.386011E-3</v>
      </c>
      <c r="HU46" s="19">
        <v>3.3723429999999999E-3</v>
      </c>
      <c r="HV46" s="19">
        <v>3.3586330000000002E-3</v>
      </c>
      <c r="HW46" s="19">
        <v>3.344872E-3</v>
      </c>
      <c r="HX46" s="19">
        <v>3.3310499999999999E-3</v>
      </c>
      <c r="HY46" s="19">
        <v>3.31716E-3</v>
      </c>
      <c r="HZ46" s="19">
        <v>3.303191E-3</v>
      </c>
      <c r="IA46" s="19">
        <v>3.2891280000000001E-3</v>
      </c>
      <c r="IB46" s="19">
        <v>3.2749570000000002E-3</v>
      </c>
      <c r="IC46" s="19">
        <v>3.2606689999999999E-3</v>
      </c>
      <c r="ID46" s="19">
        <v>3.2462630000000001E-3</v>
      </c>
      <c r="IE46" s="19">
        <v>3.2317410000000002E-3</v>
      </c>
      <c r="IF46" s="19">
        <v>3.21711E-3</v>
      </c>
      <c r="IG46" s="19">
        <v>3.202384E-3</v>
      </c>
      <c r="IH46" s="19">
        <v>3.1875800000000002E-3</v>
      </c>
      <c r="II46" s="19">
        <v>3.1727190000000001E-3</v>
      </c>
      <c r="IJ46" s="19">
        <v>3.1578130000000002E-3</v>
      </c>
      <c r="IK46" s="19">
        <v>3.1428649999999999E-3</v>
      </c>
      <c r="IL46" s="19">
        <v>3.1278759999999999E-3</v>
      </c>
      <c r="IM46" s="19">
        <v>3.1128390000000001E-3</v>
      </c>
      <c r="IN46" s="19">
        <v>3.0977460000000002E-3</v>
      </c>
      <c r="IO46" s="19">
        <v>3.082581E-3</v>
      </c>
      <c r="IP46" s="19">
        <v>3.0673219999999999E-3</v>
      </c>
      <c r="IQ46" s="19">
        <v>3.051949E-3</v>
      </c>
      <c r="IR46" s="19">
        <v>3.0364419999999999E-3</v>
      </c>
      <c r="IS46" s="19">
        <v>3.020783E-3</v>
      </c>
      <c r="IT46" s="19">
        <v>3.0049550000000001E-3</v>
      </c>
      <c r="IU46" s="19">
        <v>2.9889410000000002E-3</v>
      </c>
      <c r="IV46" s="19">
        <v>2.9727310000000002E-3</v>
      </c>
      <c r="IW46" s="19">
        <v>2.9563189999999998E-3</v>
      </c>
      <c r="IX46" s="19">
        <v>2.9397109999999998E-3</v>
      </c>
      <c r="IY46" s="19">
        <v>2.9229109999999998E-3</v>
      </c>
      <c r="IZ46" s="19">
        <v>2.9059289999999998E-3</v>
      </c>
      <c r="JA46" s="19">
        <v>2.8887779999999998E-3</v>
      </c>
      <c r="JB46" s="19">
        <v>2.8714750000000001E-3</v>
      </c>
      <c r="JC46" s="19">
        <v>2.85404E-3</v>
      </c>
      <c r="JD46" s="19">
        <v>2.8364900000000001E-3</v>
      </c>
      <c r="JE46" s="19">
        <v>2.818844E-3</v>
      </c>
      <c r="JF46" s="19">
        <v>2.801123E-3</v>
      </c>
      <c r="JG46" s="19">
        <v>2.7833490000000001E-3</v>
      </c>
      <c r="JH46" s="19">
        <v>2.7655470000000001E-3</v>
      </c>
      <c r="JI46" s="19">
        <v>2.7477389999999999E-3</v>
      </c>
      <c r="JJ46" s="19">
        <v>2.729942E-3</v>
      </c>
      <c r="JK46" s="19">
        <v>2.7121749999999998E-3</v>
      </c>
      <c r="JL46" s="19">
        <v>2.6944529999999999E-3</v>
      </c>
      <c r="JM46" s="19">
        <v>2.6767890000000002E-3</v>
      </c>
      <c r="JN46" s="19">
        <v>2.659196E-3</v>
      </c>
      <c r="JO46" s="19">
        <v>2.6416830000000001E-3</v>
      </c>
      <c r="JP46" s="19">
        <v>2.6242629999999999E-3</v>
      </c>
      <c r="JQ46" s="19">
        <v>2.6069449999999998E-3</v>
      </c>
      <c r="JR46" s="19">
        <v>2.5897440000000002E-3</v>
      </c>
      <c r="JS46" s="19">
        <v>2.5726719999999998E-3</v>
      </c>
      <c r="JT46" s="19">
        <v>2.5557409999999998E-3</v>
      </c>
      <c r="JU46" s="19">
        <v>2.5389649999999998E-3</v>
      </c>
      <c r="JV46" s="19">
        <v>2.5223559999999999E-3</v>
      </c>
      <c r="JW46" s="19">
        <v>2.5059280000000001E-3</v>
      </c>
      <c r="JX46" s="19">
        <v>2.4896940000000002E-3</v>
      </c>
      <c r="JY46" s="19">
        <v>2.4736649999999999E-3</v>
      </c>
      <c r="JZ46" s="19">
        <v>2.4578529999999999E-3</v>
      </c>
      <c r="KA46" s="19">
        <v>2.4422659999999998E-3</v>
      </c>
      <c r="KB46" s="19">
        <v>2.4269130000000002E-3</v>
      </c>
      <c r="KC46" s="19">
        <v>2.4117980000000002E-3</v>
      </c>
      <c r="KD46" s="19">
        <v>2.396923E-3</v>
      </c>
      <c r="KE46" s="19">
        <v>2.382286E-3</v>
      </c>
      <c r="KF46" s="19">
        <v>2.3678829999999999E-3</v>
      </c>
      <c r="KG46" s="19">
        <v>2.3537100000000002E-3</v>
      </c>
      <c r="KH46" s="19">
        <v>2.3397579999999999E-3</v>
      </c>
      <c r="KI46" s="19">
        <v>2.3260170000000001E-3</v>
      </c>
      <c r="KJ46" s="19">
        <v>2.3124769999999998E-3</v>
      </c>
      <c r="KK46" s="19">
        <v>2.299125E-3</v>
      </c>
      <c r="KL46" s="19">
        <v>2.2859479999999999E-3</v>
      </c>
      <c r="KM46" s="19">
        <v>2.2729320000000001E-3</v>
      </c>
      <c r="KN46" s="19">
        <v>2.2600630000000001E-3</v>
      </c>
      <c r="KO46" s="19">
        <v>2.247326E-3</v>
      </c>
      <c r="KP46" s="19">
        <v>2.2347090000000001E-3</v>
      </c>
      <c r="KQ46" s="19">
        <v>2.222201E-3</v>
      </c>
      <c r="KR46" s="19">
        <v>2.2097900000000001E-3</v>
      </c>
      <c r="KS46" s="19">
        <v>2.197465E-3</v>
      </c>
      <c r="KT46" s="19">
        <v>2.1852159999999998E-3</v>
      </c>
      <c r="KU46" s="19">
        <v>2.173033E-3</v>
      </c>
      <c r="KV46" s="19">
        <v>2.1609060000000002E-3</v>
      </c>
      <c r="KW46" s="19">
        <v>2.1488240000000001E-3</v>
      </c>
      <c r="KX46" s="19">
        <v>2.1367769999999999E-3</v>
      </c>
      <c r="KY46" s="19">
        <v>2.1247560000000002E-3</v>
      </c>
      <c r="KZ46" s="19">
        <v>2.1127519999999999E-3</v>
      </c>
      <c r="LA46" s="19">
        <v>2.1007589999999998E-3</v>
      </c>
      <c r="LB46" s="19">
        <v>2.0887739999999998E-3</v>
      </c>
      <c r="LC46" s="19">
        <v>2.076793E-3</v>
      </c>
      <c r="LD46" s="19">
        <v>2.064813E-3</v>
      </c>
      <c r="LE46" s="19">
        <v>2.0528349999999998E-3</v>
      </c>
      <c r="LF46" s="19">
        <v>2.040858E-3</v>
      </c>
      <c r="LG46" s="19">
        <v>2.0288839999999999E-3</v>
      </c>
      <c r="LH46" s="19">
        <v>2.016913E-3</v>
      </c>
      <c r="LI46" s="19">
        <v>2.004947E-3</v>
      </c>
      <c r="LJ46" s="19">
        <v>1.9929879999999998E-3</v>
      </c>
      <c r="LK46" s="19">
        <v>1.9810380000000001E-3</v>
      </c>
      <c r="LL46" s="19">
        <v>1.969101E-3</v>
      </c>
      <c r="LM46" s="19">
        <v>1.9571810000000001E-3</v>
      </c>
      <c r="LN46" s="19">
        <v>1.945282E-3</v>
      </c>
      <c r="LO46" s="19">
        <v>1.9334070000000001E-3</v>
      </c>
      <c r="LP46" s="19">
        <v>1.921563E-3</v>
      </c>
      <c r="LQ46" s="19">
        <v>1.9097560000000001E-3</v>
      </c>
      <c r="LR46" s="19">
        <v>1.8979890000000001E-3</v>
      </c>
      <c r="LS46" s="19">
        <v>1.8862690000000001E-3</v>
      </c>
      <c r="LT46" s="19">
        <v>1.874601E-3</v>
      </c>
      <c r="LU46" s="19">
        <v>1.862987E-3</v>
      </c>
      <c r="LV46" s="19">
        <v>1.8514320000000001E-3</v>
      </c>
      <c r="LW46" s="19">
        <v>1.839937E-3</v>
      </c>
      <c r="LX46" s="19">
        <v>1.8285039999999999E-3</v>
      </c>
      <c r="LY46" s="19">
        <v>1.817136E-3</v>
      </c>
      <c r="LZ46" s="19">
        <v>1.805837E-3</v>
      </c>
      <c r="MA46" s="19">
        <v>1.794611E-3</v>
      </c>
      <c r="MB46" s="19">
        <v>1.783462E-3</v>
      </c>
      <c r="MC46" s="19">
        <v>1.772395E-3</v>
      </c>
      <c r="MD46" s="19">
        <v>1.7614130000000001E-3</v>
      </c>
      <c r="ME46" s="19">
        <v>1.75052E-3</v>
      </c>
      <c r="MF46" s="19">
        <v>1.739719E-3</v>
      </c>
      <c r="MG46" s="19">
        <v>1.729012E-3</v>
      </c>
      <c r="MH46" s="19">
        <v>1.718402E-3</v>
      </c>
      <c r="MI46" s="19">
        <v>1.707889E-3</v>
      </c>
      <c r="MJ46" s="19">
        <v>1.6974749999999999E-3</v>
      </c>
      <c r="MK46" s="19">
        <v>1.6871639999999999E-3</v>
      </c>
      <c r="ML46" s="19">
        <v>1.676957E-3</v>
      </c>
      <c r="MM46" s="19">
        <v>1.666856E-3</v>
      </c>
      <c r="MN46" s="19">
        <v>1.6568589999999999E-3</v>
      </c>
      <c r="MO46" s="19">
        <v>1.6469659999999999E-3</v>
      </c>
      <c r="MP46" s="19">
        <v>1.637176E-3</v>
      </c>
      <c r="MQ46" s="19">
        <v>1.6274849999999999E-3</v>
      </c>
      <c r="MR46" s="19">
        <v>1.617889E-3</v>
      </c>
      <c r="MS46" s="19">
        <v>1.6083849999999999E-3</v>
      </c>
      <c r="MT46" s="19">
        <v>1.598969E-3</v>
      </c>
      <c r="MU46" s="19">
        <v>1.589638E-3</v>
      </c>
      <c r="MV46" s="19">
        <v>1.5803900000000001E-3</v>
      </c>
      <c r="MW46" s="19">
        <v>1.571221E-3</v>
      </c>
      <c r="MX46" s="19">
        <v>1.5621299999999999E-3</v>
      </c>
      <c r="MY46" s="19">
        <v>1.553116E-3</v>
      </c>
      <c r="MZ46" s="19">
        <v>1.544178E-3</v>
      </c>
      <c r="NA46" s="19">
        <v>1.535315E-3</v>
      </c>
      <c r="NB46" s="19">
        <v>1.5265280000000001E-3</v>
      </c>
      <c r="NC46" s="19">
        <v>1.5178170000000001E-3</v>
      </c>
      <c r="ND46" s="19">
        <v>1.509182E-3</v>
      </c>
      <c r="NE46" s="19">
        <v>1.500627E-3</v>
      </c>
      <c r="NF46" s="19">
        <v>1.49215E-3</v>
      </c>
      <c r="NG46" s="19">
        <v>1.483753E-3</v>
      </c>
      <c r="NH46" s="19">
        <v>1.4754340000000001E-3</v>
      </c>
      <c r="NI46" s="19">
        <v>1.467192E-3</v>
      </c>
      <c r="NJ46" s="19">
        <v>1.4590269999999999E-3</v>
      </c>
      <c r="NK46" s="19">
        <v>1.4509359999999999E-3</v>
      </c>
      <c r="NL46" s="19">
        <v>1.4429180000000001E-3</v>
      </c>
      <c r="NM46" s="19">
        <v>1.4349709999999999E-3</v>
      </c>
      <c r="NN46" s="19">
        <v>1.427097E-3</v>
      </c>
      <c r="NO46" s="19">
        <v>1.419298E-3</v>
      </c>
      <c r="NP46" s="19">
        <v>1.4115760000000001E-3</v>
      </c>
      <c r="NQ46" s="19">
        <v>1.4039339999999999E-3</v>
      </c>
      <c r="NR46" s="19">
        <v>1.396375E-3</v>
      </c>
      <c r="NS46" s="19">
        <v>1.388902E-3</v>
      </c>
      <c r="NT46" s="19">
        <v>1.3815190000000001E-3</v>
      </c>
      <c r="NU46" s="19">
        <v>1.3742279999999999E-3</v>
      </c>
      <c r="NV46" s="19">
        <v>1.3670329999999999E-3</v>
      </c>
      <c r="NW46" s="19">
        <v>1.359936E-3</v>
      </c>
      <c r="NX46" s="19">
        <v>1.352942E-3</v>
      </c>
      <c r="NY46" s="19">
        <v>1.346053E-3</v>
      </c>
      <c r="NZ46" s="19">
        <v>1.3392720000000001E-3</v>
      </c>
      <c r="OA46" s="19">
        <v>1.3326029999999999E-3</v>
      </c>
      <c r="OB46" s="19">
        <v>1.326046E-3</v>
      </c>
      <c r="OC46" s="19">
        <v>1.319604E-3</v>
      </c>
      <c r="OD46" s="19">
        <v>1.3132770000000001E-3</v>
      </c>
      <c r="OE46" s="19">
        <v>1.307065E-3</v>
      </c>
      <c r="OF46" s="19">
        <v>1.3009689999999999E-3</v>
      </c>
      <c r="OG46" s="19">
        <v>1.294987E-3</v>
      </c>
      <c r="OH46" s="19">
        <v>1.289119E-3</v>
      </c>
      <c r="OI46" s="19">
        <v>1.283363E-3</v>
      </c>
      <c r="OJ46" s="19">
        <v>1.277717E-3</v>
      </c>
      <c r="OK46" s="19">
        <v>1.272177E-3</v>
      </c>
      <c r="OL46" s="19">
        <v>1.266741E-3</v>
      </c>
      <c r="OM46" s="19">
        <v>1.2614029999999999E-3</v>
      </c>
      <c r="ON46" s="19">
        <v>1.256159E-3</v>
      </c>
      <c r="OO46" s="19">
        <v>1.2510010000000001E-3</v>
      </c>
      <c r="OP46" s="19">
        <v>1.2459260000000001E-3</v>
      </c>
      <c r="OQ46" s="19">
        <v>8.7358409999999998E-4</v>
      </c>
    </row>
    <row r="47" spans="1:407" x14ac:dyDescent="0.25">
      <c r="A47" t="str">
        <f t="shared" si="0"/>
        <v>FixedWing-VERY COARSE-5-7-Any</v>
      </c>
      <c r="B47" t="s">
        <v>195</v>
      </c>
      <c r="C47" s="20" t="s">
        <v>43</v>
      </c>
      <c r="D47" s="18">
        <v>5</v>
      </c>
      <c r="E47" s="17">
        <v>7</v>
      </c>
      <c r="F47" s="82" t="s">
        <v>187</v>
      </c>
      <c r="G47" s="19">
        <v>7.7694079999999999E-2</v>
      </c>
      <c r="H47" s="19">
        <v>6.5210509999999999E-2</v>
      </c>
      <c r="I47" s="19">
        <v>5.6530320000000002E-2</v>
      </c>
      <c r="J47" s="19">
        <v>5.1325839999999998E-2</v>
      </c>
      <c r="K47" s="19">
        <v>5.065915E-2</v>
      </c>
      <c r="L47" s="19">
        <v>4.588134E-2</v>
      </c>
      <c r="M47" s="19">
        <v>4.2246319999999997E-2</v>
      </c>
      <c r="N47" s="19">
        <v>4.183212E-2</v>
      </c>
      <c r="O47" s="19">
        <v>3.8282469999999999E-2</v>
      </c>
      <c r="P47" s="19">
        <v>3.5167879999999999E-2</v>
      </c>
      <c r="Q47" s="19">
        <v>3.2871440000000002E-2</v>
      </c>
      <c r="R47" s="19">
        <v>3.1424970000000003E-2</v>
      </c>
      <c r="S47" s="19">
        <v>2.976695E-2</v>
      </c>
      <c r="T47" s="19">
        <v>2.7599240000000001E-2</v>
      </c>
      <c r="U47" s="19">
        <v>2.5878620000000001E-2</v>
      </c>
      <c r="V47" s="19">
        <v>2.4340810000000001E-2</v>
      </c>
      <c r="W47" s="19">
        <v>2.3226119999999999E-2</v>
      </c>
      <c r="X47" s="19">
        <v>2.244413E-2</v>
      </c>
      <c r="Y47" s="19">
        <v>2.166618E-2</v>
      </c>
      <c r="Z47" s="19">
        <v>2.082674E-2</v>
      </c>
      <c r="AA47" s="19">
        <v>2.0080170000000001E-2</v>
      </c>
      <c r="AB47" s="19">
        <v>1.937506E-2</v>
      </c>
      <c r="AC47" s="19">
        <v>1.859626E-2</v>
      </c>
      <c r="AD47" s="19">
        <v>1.7904860000000002E-2</v>
      </c>
      <c r="AE47" s="19">
        <v>1.7252670000000001E-2</v>
      </c>
      <c r="AF47" s="19">
        <v>1.6676549999999998E-2</v>
      </c>
      <c r="AG47" s="19">
        <v>1.6163130000000001E-2</v>
      </c>
      <c r="AH47" s="15">
        <v>1.56934E-2</v>
      </c>
      <c r="AI47" s="19">
        <v>1.5248360000000001E-2</v>
      </c>
      <c r="AJ47" s="19">
        <v>1.483162E-2</v>
      </c>
      <c r="AK47" s="19">
        <v>1.4456139999999999E-2</v>
      </c>
      <c r="AL47" s="19">
        <v>1.4110350000000001E-2</v>
      </c>
      <c r="AM47" s="19">
        <v>1.3793730000000001E-2</v>
      </c>
      <c r="AN47" s="19">
        <v>1.3494890000000001E-2</v>
      </c>
      <c r="AO47" s="19">
        <v>1.320151E-2</v>
      </c>
      <c r="AP47" s="19">
        <v>1.291574E-2</v>
      </c>
      <c r="AQ47" s="19">
        <v>1.264993E-2</v>
      </c>
      <c r="AR47" s="15">
        <v>1.24029E-2</v>
      </c>
      <c r="AS47" s="15">
        <v>1.2164700000000001E-2</v>
      </c>
      <c r="AT47" s="19">
        <v>1.193088E-2</v>
      </c>
      <c r="AU47" s="19">
        <v>1.170447E-2</v>
      </c>
      <c r="AV47" s="19">
        <v>1.1491380000000001E-2</v>
      </c>
      <c r="AW47" s="19">
        <v>1.1292760000000001E-2</v>
      </c>
      <c r="AX47" s="19">
        <v>1.110588E-2</v>
      </c>
      <c r="AY47" s="19">
        <v>1.092714E-2</v>
      </c>
      <c r="AZ47" s="19">
        <v>1.0752370000000001E-2</v>
      </c>
      <c r="BA47" s="19">
        <v>1.057906E-2</v>
      </c>
      <c r="BB47" s="19">
        <v>1.0407329999999999E-2</v>
      </c>
      <c r="BC47" s="19">
        <v>1.023959E-2</v>
      </c>
      <c r="BD47" s="19">
        <v>1.007976E-2</v>
      </c>
      <c r="BE47" s="19">
        <v>9.9291980000000002E-3</v>
      </c>
      <c r="BF47" s="19">
        <v>9.7846649999999997E-3</v>
      </c>
      <c r="BG47" s="19">
        <v>9.6432819999999995E-3</v>
      </c>
      <c r="BH47" s="19">
        <v>9.5058520000000004E-3</v>
      </c>
      <c r="BI47" s="19">
        <v>9.3737190000000008E-3</v>
      </c>
      <c r="BJ47" s="19">
        <v>9.2461959999999999E-3</v>
      </c>
      <c r="BK47" s="19">
        <v>9.1213509999999998E-3</v>
      </c>
      <c r="BL47" s="19">
        <v>8.998196E-3</v>
      </c>
      <c r="BM47" s="19">
        <v>8.8784229999999999E-3</v>
      </c>
      <c r="BN47" s="19">
        <v>8.7646500000000006E-3</v>
      </c>
      <c r="BO47" s="19">
        <v>8.6571970000000002E-3</v>
      </c>
      <c r="BP47" s="19">
        <v>8.5535969999999996E-3</v>
      </c>
      <c r="BQ47" s="19">
        <v>8.4515779999999995E-3</v>
      </c>
      <c r="BR47" s="19">
        <v>8.3512559999999996E-3</v>
      </c>
      <c r="BS47" s="19">
        <v>8.2541330000000003E-3</v>
      </c>
      <c r="BT47" s="19">
        <v>8.1612939999999995E-3</v>
      </c>
      <c r="BU47" s="19">
        <v>8.0726280000000001E-3</v>
      </c>
      <c r="BV47" s="19">
        <v>7.9872520000000002E-3</v>
      </c>
      <c r="BW47" s="19">
        <v>7.9044270000000003E-3</v>
      </c>
      <c r="BX47" s="19">
        <v>7.8241390000000008E-3</v>
      </c>
      <c r="BY47" s="19">
        <v>7.7466100000000001E-3</v>
      </c>
      <c r="BZ47" s="19">
        <v>7.6710880000000004E-3</v>
      </c>
      <c r="CA47" s="19">
        <v>7.5962240000000004E-3</v>
      </c>
      <c r="CB47" s="19">
        <v>7.5215689999999997E-3</v>
      </c>
      <c r="CC47" s="19">
        <v>7.4479469999999999E-3</v>
      </c>
      <c r="CD47" s="19">
        <v>7.3766680000000003E-3</v>
      </c>
      <c r="CE47" s="19">
        <v>7.3086949999999996E-3</v>
      </c>
      <c r="CF47" s="19">
        <v>7.2442799999999996E-3</v>
      </c>
      <c r="CG47" s="19">
        <v>7.1830310000000003E-3</v>
      </c>
      <c r="CH47" s="19">
        <v>7.124142E-3</v>
      </c>
      <c r="CI47" s="19">
        <v>7.06663E-3</v>
      </c>
      <c r="CJ47" s="19">
        <v>7.009482E-3</v>
      </c>
      <c r="CK47" s="19">
        <v>6.9518799999999997E-3</v>
      </c>
      <c r="CL47" s="19">
        <v>6.8934290000000004E-3</v>
      </c>
      <c r="CM47" s="19">
        <v>6.8342300000000002E-3</v>
      </c>
      <c r="CN47" s="19">
        <v>6.7747470000000002E-3</v>
      </c>
      <c r="CO47" s="19">
        <v>6.7155110000000004E-3</v>
      </c>
      <c r="CP47" s="19">
        <v>6.656894E-3</v>
      </c>
      <c r="CQ47" s="19">
        <v>6.5990010000000002E-3</v>
      </c>
      <c r="CR47" s="19">
        <v>6.5416579999999997E-3</v>
      </c>
      <c r="CS47" s="19">
        <v>6.4844710000000003E-3</v>
      </c>
      <c r="CT47" s="19">
        <v>6.4269540000000003E-3</v>
      </c>
      <c r="CU47" s="19">
        <v>6.3687400000000003E-3</v>
      </c>
      <c r="CV47" s="19">
        <v>6.309795E-3</v>
      </c>
      <c r="CW47" s="19">
        <v>6.25049E-3</v>
      </c>
      <c r="CX47" s="19">
        <v>6.1914550000000002E-3</v>
      </c>
      <c r="CY47" s="19">
        <v>6.1333300000000002E-3</v>
      </c>
      <c r="CZ47" s="19">
        <v>6.0765389999999997E-3</v>
      </c>
      <c r="DA47" s="19">
        <v>6.0212410000000001E-3</v>
      </c>
      <c r="DB47" s="19">
        <v>5.9673970000000002E-3</v>
      </c>
      <c r="DC47" s="19">
        <v>5.9148710000000004E-3</v>
      </c>
      <c r="DD47" s="19">
        <v>5.8634919999999997E-3</v>
      </c>
      <c r="DE47" s="19">
        <v>5.8130919999999997E-3</v>
      </c>
      <c r="DF47" s="19">
        <v>5.7635539999999997E-3</v>
      </c>
      <c r="DG47" s="19">
        <v>5.7148620000000002E-3</v>
      </c>
      <c r="DH47" s="19">
        <v>5.6671070000000002E-3</v>
      </c>
      <c r="DI47" s="19">
        <v>5.6203909999999998E-3</v>
      </c>
      <c r="DJ47" s="19">
        <v>5.5747189999999997E-3</v>
      </c>
      <c r="DK47" s="19">
        <v>5.5299479999999998E-3</v>
      </c>
      <c r="DL47" s="19">
        <v>5.485831E-3</v>
      </c>
      <c r="DM47" s="19">
        <v>5.4421030000000002E-3</v>
      </c>
      <c r="DN47" s="19">
        <v>5.398529E-3</v>
      </c>
      <c r="DO47" s="19">
        <v>5.3549499999999998E-3</v>
      </c>
      <c r="DP47" s="19">
        <v>5.311339E-3</v>
      </c>
      <c r="DQ47" s="19">
        <v>5.2678569999999999E-3</v>
      </c>
      <c r="DR47" s="19">
        <v>5.2248390000000002E-3</v>
      </c>
      <c r="DS47" s="19">
        <v>5.1826800000000003E-3</v>
      </c>
      <c r="DT47" s="19">
        <v>5.1416689999999998E-3</v>
      </c>
      <c r="DU47" s="19">
        <v>5.1019029999999996E-3</v>
      </c>
      <c r="DV47" s="19">
        <v>5.0632890000000003E-3</v>
      </c>
      <c r="DW47" s="19">
        <v>5.0255940000000004E-3</v>
      </c>
      <c r="DX47" s="19">
        <v>4.9885060000000002E-3</v>
      </c>
      <c r="DY47" s="19">
        <v>4.951675E-3</v>
      </c>
      <c r="DZ47" s="19">
        <v>4.9147710000000001E-3</v>
      </c>
      <c r="EA47" s="19">
        <v>4.8775429999999998E-3</v>
      </c>
      <c r="EB47" s="19">
        <v>4.8398690000000001E-3</v>
      </c>
      <c r="EC47" s="19">
        <v>4.8017570000000002E-3</v>
      </c>
      <c r="ED47" s="19">
        <v>4.7632990000000004E-3</v>
      </c>
      <c r="EE47" s="19">
        <v>4.7246079999999999E-3</v>
      </c>
      <c r="EF47" s="19">
        <v>4.685776E-3</v>
      </c>
      <c r="EG47" s="19">
        <v>4.6468500000000001E-3</v>
      </c>
      <c r="EH47" s="19">
        <v>4.6078409999999997E-3</v>
      </c>
      <c r="EI47" s="19">
        <v>4.5687339999999996E-3</v>
      </c>
      <c r="EJ47" s="19">
        <v>4.5295090000000001E-3</v>
      </c>
      <c r="EK47" s="19">
        <v>4.4901589999999996E-3</v>
      </c>
      <c r="EL47" s="15">
        <v>4.4507000000000001E-3</v>
      </c>
      <c r="EM47" s="19">
        <v>4.4111769999999996E-3</v>
      </c>
      <c r="EN47" s="19">
        <v>4.371654E-3</v>
      </c>
      <c r="EO47" s="19">
        <v>4.3322020000000003E-3</v>
      </c>
      <c r="EP47" s="19">
        <v>4.2928990000000002E-3</v>
      </c>
      <c r="EQ47" s="19">
        <v>4.2538209999999996E-3</v>
      </c>
      <c r="ER47" s="19">
        <v>4.2150360000000001E-3</v>
      </c>
      <c r="ES47" s="19">
        <v>4.1766030000000001E-3</v>
      </c>
      <c r="ET47" s="19">
        <v>4.1385670000000001E-3</v>
      </c>
      <c r="EU47" s="19">
        <v>4.1009690000000003E-3</v>
      </c>
      <c r="EV47" s="19">
        <v>4.0638410000000003E-3</v>
      </c>
      <c r="EW47" s="19">
        <v>4.0272060000000002E-3</v>
      </c>
      <c r="EX47" s="19">
        <v>3.9910659999999997E-3</v>
      </c>
      <c r="EY47" s="19">
        <v>3.955409E-3</v>
      </c>
      <c r="EZ47" s="19">
        <v>3.9202120000000002E-3</v>
      </c>
      <c r="FA47" s="19">
        <v>3.8854530000000001E-3</v>
      </c>
      <c r="FB47" s="19">
        <v>3.851115E-3</v>
      </c>
      <c r="FC47" s="19">
        <v>3.8171910000000002E-3</v>
      </c>
      <c r="FD47" s="19">
        <v>3.783696E-3</v>
      </c>
      <c r="FE47" s="19">
        <v>3.7506699999999998E-3</v>
      </c>
      <c r="FF47" s="19">
        <v>3.7181810000000001E-3</v>
      </c>
      <c r="FG47" s="19">
        <v>3.6862980000000002E-3</v>
      </c>
      <c r="FH47" s="19">
        <v>3.6550609999999998E-3</v>
      </c>
      <c r="FI47" s="19">
        <v>3.6244509999999999E-3</v>
      </c>
      <c r="FJ47" s="19">
        <v>3.5943839999999999E-3</v>
      </c>
      <c r="FK47" s="19">
        <v>3.5647299999999999E-3</v>
      </c>
      <c r="FL47" s="19">
        <v>3.5353440000000002E-3</v>
      </c>
      <c r="FM47" s="19">
        <v>3.5061110000000001E-3</v>
      </c>
      <c r="FN47" s="19">
        <v>3.4769699999999998E-3</v>
      </c>
      <c r="FO47" s="19">
        <v>3.4479290000000002E-3</v>
      </c>
      <c r="FP47" s="19">
        <v>3.4190520000000001E-3</v>
      </c>
      <c r="FQ47" s="19">
        <v>3.390433E-3</v>
      </c>
      <c r="FR47" s="19">
        <v>3.3621620000000001E-3</v>
      </c>
      <c r="FS47" s="19">
        <v>3.3342910000000001E-3</v>
      </c>
      <c r="FT47" s="19">
        <v>3.3068220000000001E-3</v>
      </c>
      <c r="FU47" s="19">
        <v>3.2797109999999998E-3</v>
      </c>
      <c r="FV47" s="19">
        <v>3.2528790000000002E-3</v>
      </c>
      <c r="FW47" s="19">
        <v>3.226249E-3</v>
      </c>
      <c r="FX47" s="19">
        <v>3.1997699999999998E-3</v>
      </c>
      <c r="FY47" s="19">
        <v>3.1734319999999999E-3</v>
      </c>
      <c r="FZ47" s="19">
        <v>3.147263E-3</v>
      </c>
      <c r="GA47" s="19">
        <v>3.1213080000000002E-3</v>
      </c>
      <c r="GB47" s="19">
        <v>3.0955959999999999E-3</v>
      </c>
      <c r="GC47" s="19">
        <v>3.0701169999999998E-3</v>
      </c>
      <c r="GD47" s="19">
        <v>3.0448099999999998E-3</v>
      </c>
      <c r="GE47" s="19">
        <v>3.019571E-3</v>
      </c>
      <c r="GF47" s="19">
        <v>2.9942850000000002E-3</v>
      </c>
      <c r="GG47" s="19">
        <v>2.9688510000000002E-3</v>
      </c>
      <c r="GH47" s="19">
        <v>2.9432109999999998E-3</v>
      </c>
      <c r="GI47" s="19">
        <v>2.9173609999999998E-3</v>
      </c>
      <c r="GJ47" s="19">
        <v>2.8913440000000001E-3</v>
      </c>
      <c r="GK47" s="19">
        <v>2.8652299999999999E-3</v>
      </c>
      <c r="GL47" s="19">
        <v>2.8390910000000002E-3</v>
      </c>
      <c r="GM47" s="19">
        <v>2.8129909999999999E-3</v>
      </c>
      <c r="GN47" s="19">
        <v>2.786981E-3</v>
      </c>
      <c r="GO47" s="19">
        <v>2.761103E-3</v>
      </c>
      <c r="GP47" s="19">
        <v>2.7354039999999999E-3</v>
      </c>
      <c r="GQ47" s="19">
        <v>2.7099419999999999E-3</v>
      </c>
      <c r="GR47" s="19">
        <v>2.684793E-3</v>
      </c>
      <c r="GS47" s="19">
        <v>2.6600349999999998E-3</v>
      </c>
      <c r="GT47" s="19">
        <v>2.6357350000000002E-3</v>
      </c>
      <c r="GU47" s="19">
        <v>2.6119250000000002E-3</v>
      </c>
      <c r="GV47" s="19">
        <v>2.5885930000000001E-3</v>
      </c>
      <c r="GW47" s="19">
        <v>2.5656849999999998E-3</v>
      </c>
      <c r="GX47" s="19">
        <v>2.543114E-3</v>
      </c>
      <c r="GY47" s="19">
        <v>2.5207879999999999E-3</v>
      </c>
      <c r="GZ47" s="19">
        <v>2.4986330000000001E-3</v>
      </c>
      <c r="HA47" s="19">
        <v>2.4766050000000002E-3</v>
      </c>
      <c r="HB47" s="19">
        <v>2.454702E-3</v>
      </c>
      <c r="HC47" s="19">
        <v>2.4329439999999998E-3</v>
      </c>
      <c r="HD47" s="19">
        <v>2.4113670000000002E-3</v>
      </c>
      <c r="HE47" s="19">
        <v>2.3899939999999999E-3</v>
      </c>
      <c r="HF47" s="19">
        <v>2.3688250000000002E-3</v>
      </c>
      <c r="HG47" s="19">
        <v>2.347839E-3</v>
      </c>
      <c r="HH47" s="19">
        <v>2.3269990000000002E-3</v>
      </c>
      <c r="HI47" s="19">
        <v>2.3062709999999999E-3</v>
      </c>
      <c r="HJ47" s="19">
        <v>2.2856450000000002E-3</v>
      </c>
      <c r="HK47" s="19">
        <v>2.265137E-3</v>
      </c>
      <c r="HL47" s="19">
        <v>2.2447980000000001E-3</v>
      </c>
      <c r="HM47" s="19">
        <v>2.2246969999999999E-3</v>
      </c>
      <c r="HN47" s="19">
        <v>2.2049119999999998E-3</v>
      </c>
      <c r="HO47" s="19">
        <v>2.185504E-3</v>
      </c>
      <c r="HP47" s="19">
        <v>2.1665149999999999E-3</v>
      </c>
      <c r="HQ47" s="19">
        <v>2.1479569999999998E-3</v>
      </c>
      <c r="HR47" s="19">
        <v>2.129822E-3</v>
      </c>
      <c r="HS47" s="19">
        <v>2.1120850000000001E-3</v>
      </c>
      <c r="HT47" s="19">
        <v>2.0947180000000002E-3</v>
      </c>
      <c r="HU47" s="19">
        <v>2.077691E-3</v>
      </c>
      <c r="HV47" s="19">
        <v>2.06098E-3</v>
      </c>
      <c r="HW47" s="19">
        <v>2.0445659999999998E-3</v>
      </c>
      <c r="HX47" s="19">
        <v>2.0284280000000001E-3</v>
      </c>
      <c r="HY47" s="19">
        <v>2.0125479999999999E-3</v>
      </c>
      <c r="HZ47" s="19">
        <v>1.9968989999999999E-3</v>
      </c>
      <c r="IA47" s="19">
        <v>1.9814519999999999E-3</v>
      </c>
      <c r="IB47" s="19">
        <v>1.9661739999999998E-3</v>
      </c>
      <c r="IC47" s="19">
        <v>1.9510339999999999E-3</v>
      </c>
      <c r="ID47" s="19">
        <v>1.9360029999999999E-3</v>
      </c>
      <c r="IE47" s="19">
        <v>1.9210589999999999E-3</v>
      </c>
      <c r="IF47" s="19">
        <v>1.906186E-3</v>
      </c>
      <c r="IG47" s="19">
        <v>1.891376E-3</v>
      </c>
      <c r="IH47" s="19">
        <v>1.8766239999999999E-3</v>
      </c>
      <c r="II47" s="19">
        <v>1.861929E-3</v>
      </c>
      <c r="IJ47" s="19">
        <v>1.8472860000000001E-3</v>
      </c>
      <c r="IK47" s="19">
        <v>1.832693E-3</v>
      </c>
      <c r="IL47" s="19">
        <v>1.8181440000000001E-3</v>
      </c>
      <c r="IM47" s="19">
        <v>1.8036319999999999E-3</v>
      </c>
      <c r="IN47" s="19">
        <v>1.7891529999999999E-3</v>
      </c>
      <c r="IO47" s="19">
        <v>1.7747049999999999E-3</v>
      </c>
      <c r="IP47" s="19">
        <v>1.7602869999999999E-3</v>
      </c>
      <c r="IQ47" s="19">
        <v>1.745901E-3</v>
      </c>
      <c r="IR47" s="19">
        <v>1.7315550000000001E-3</v>
      </c>
      <c r="IS47" s="19">
        <v>1.7172540000000001E-3</v>
      </c>
      <c r="IT47" s="19">
        <v>1.7030019999999999E-3</v>
      </c>
      <c r="IU47" s="19">
        <v>1.6888039999999999E-3</v>
      </c>
      <c r="IV47" s="19">
        <v>1.674661E-3</v>
      </c>
      <c r="IW47" s="19">
        <v>1.660573E-3</v>
      </c>
      <c r="IX47" s="19">
        <v>1.6465379999999999E-3</v>
      </c>
      <c r="IY47" s="19">
        <v>1.6325529999999999E-3</v>
      </c>
      <c r="IZ47" s="19">
        <v>1.618616E-3</v>
      </c>
      <c r="JA47" s="19">
        <v>1.604725E-3</v>
      </c>
      <c r="JB47" s="19">
        <v>1.5908809999999999E-3</v>
      </c>
      <c r="JC47" s="19">
        <v>1.577082E-3</v>
      </c>
      <c r="JD47" s="19">
        <v>1.5633330000000001E-3</v>
      </c>
      <c r="JE47" s="19">
        <v>1.5496360000000001E-3</v>
      </c>
      <c r="JF47" s="19">
        <v>1.535996E-3</v>
      </c>
      <c r="JG47" s="19">
        <v>1.522418E-3</v>
      </c>
      <c r="JH47" s="19">
        <v>1.508908E-3</v>
      </c>
      <c r="JI47" s="19">
        <v>1.4954720000000001E-3</v>
      </c>
      <c r="JJ47" s="19">
        <v>1.48212E-3</v>
      </c>
      <c r="JK47" s="19">
        <v>1.4688640000000001E-3</v>
      </c>
      <c r="JL47" s="19">
        <v>1.455715E-3</v>
      </c>
      <c r="JM47" s="19">
        <v>1.4426879999999999E-3</v>
      </c>
      <c r="JN47" s="19">
        <v>1.4297979999999999E-3</v>
      </c>
      <c r="JO47" s="19">
        <v>1.4170579999999999E-3</v>
      </c>
      <c r="JP47" s="19">
        <v>1.404481E-3</v>
      </c>
      <c r="JQ47" s="19">
        <v>1.392077E-3</v>
      </c>
      <c r="JR47" s="19">
        <v>1.3798560000000001E-3</v>
      </c>
      <c r="JS47" s="19">
        <v>1.3678259999999999E-3</v>
      </c>
      <c r="JT47" s="19">
        <v>1.3559920000000001E-3</v>
      </c>
      <c r="JU47" s="19">
        <v>1.3443610000000001E-3</v>
      </c>
      <c r="JV47" s="19">
        <v>1.332939E-3</v>
      </c>
      <c r="JW47" s="19">
        <v>1.3217299999999999E-3</v>
      </c>
      <c r="JX47" s="19">
        <v>1.310739E-3</v>
      </c>
      <c r="JY47" s="19">
        <v>1.2999660000000001E-3</v>
      </c>
      <c r="JZ47" s="19">
        <v>1.289412E-3</v>
      </c>
      <c r="KA47" s="19">
        <v>1.2790729999999999E-3</v>
      </c>
      <c r="KB47" s="19">
        <v>1.268946E-3</v>
      </c>
      <c r="KC47" s="19">
        <v>1.259023E-3</v>
      </c>
      <c r="KD47" s="19">
        <v>1.2492969999999999E-3</v>
      </c>
      <c r="KE47" s="19">
        <v>1.239761E-3</v>
      </c>
      <c r="KF47" s="19">
        <v>1.230409E-3</v>
      </c>
      <c r="KG47" s="19">
        <v>1.221235E-3</v>
      </c>
      <c r="KH47" s="19">
        <v>1.2122330000000001E-3</v>
      </c>
      <c r="KI47" s="19">
        <v>1.203399E-3</v>
      </c>
      <c r="KJ47" s="19">
        <v>1.194725E-3</v>
      </c>
      <c r="KK47" s="19">
        <v>1.186206E-3</v>
      </c>
      <c r="KL47" s="19">
        <v>1.177832E-3</v>
      </c>
      <c r="KM47" s="19">
        <v>1.1695939999999999E-3</v>
      </c>
      <c r="KN47" s="19">
        <v>1.161486E-3</v>
      </c>
      <c r="KO47" s="15">
        <v>1.1535E-3</v>
      </c>
      <c r="KP47" s="19">
        <v>1.145634E-3</v>
      </c>
      <c r="KQ47" s="19">
        <v>1.137884E-3</v>
      </c>
      <c r="KR47" s="19">
        <v>1.1302510000000001E-3</v>
      </c>
      <c r="KS47" s="19">
        <v>1.122736E-3</v>
      </c>
      <c r="KT47" s="19">
        <v>1.1153389999999999E-3</v>
      </c>
      <c r="KU47" s="19">
        <v>1.108061E-3</v>
      </c>
      <c r="KV47" s="15">
        <v>1.1008999999999999E-3</v>
      </c>
      <c r="KW47" s="19">
        <v>1.0938569999999999E-3</v>
      </c>
      <c r="KX47" s="19">
        <v>1.0869269999999999E-3</v>
      </c>
      <c r="KY47" s="19">
        <v>1.08011E-3</v>
      </c>
      <c r="KZ47" s="19">
        <v>1.073404E-3</v>
      </c>
      <c r="LA47" s="19">
        <v>1.066806E-3</v>
      </c>
      <c r="LB47" s="19">
        <v>1.0603139999999999E-3</v>
      </c>
      <c r="LC47" s="19">
        <v>1.0539270000000001E-3</v>
      </c>
      <c r="LD47" s="19">
        <v>1.0476389999999999E-3</v>
      </c>
      <c r="LE47" s="19">
        <v>1.041445E-3</v>
      </c>
      <c r="LF47" s="19">
        <v>1.0353370000000001E-3</v>
      </c>
      <c r="LG47" s="19">
        <v>1.0293069999999999E-3</v>
      </c>
      <c r="LH47" s="19">
        <v>1.0233460000000001E-3</v>
      </c>
      <c r="LI47" s="19">
        <v>1.0174470000000001E-3</v>
      </c>
      <c r="LJ47" s="19">
        <v>1.0116039999999999E-3</v>
      </c>
      <c r="LK47" s="19">
        <v>1.0058129999999999E-3</v>
      </c>
      <c r="LL47" s="19">
        <v>1.0000709999999999E-3</v>
      </c>
      <c r="LM47" s="19">
        <v>9.9437869999999999E-4</v>
      </c>
      <c r="LN47" s="19">
        <v>9.8873829999999996E-4</v>
      </c>
      <c r="LO47" s="19">
        <v>9.8315220000000001E-4</v>
      </c>
      <c r="LP47" s="19">
        <v>9.7762390000000004E-4</v>
      </c>
      <c r="LQ47" s="19">
        <v>9.7215680000000001E-4</v>
      </c>
      <c r="LR47" s="19">
        <v>9.667543E-4</v>
      </c>
      <c r="LS47" s="19">
        <v>9.6141909999999996E-4</v>
      </c>
      <c r="LT47" s="19">
        <v>9.5615330000000005E-4</v>
      </c>
      <c r="LU47" s="19">
        <v>9.5095780000000005E-4</v>
      </c>
      <c r="LV47" s="19">
        <v>9.4583239999999999E-4</v>
      </c>
      <c r="LW47" s="19">
        <v>9.4077570000000005E-4</v>
      </c>
      <c r="LX47" s="19">
        <v>9.3578430000000005E-4</v>
      </c>
      <c r="LY47" s="19">
        <v>9.3085409999999998E-4</v>
      </c>
      <c r="LZ47" s="19">
        <v>9.2597899999999995E-4</v>
      </c>
      <c r="MA47" s="19">
        <v>9.2115239999999998E-4</v>
      </c>
      <c r="MB47" s="19">
        <v>9.1636690000000004E-4</v>
      </c>
      <c r="MC47" s="19">
        <v>9.116145E-4</v>
      </c>
      <c r="MD47" s="19">
        <v>9.0688689999999996E-4</v>
      </c>
      <c r="ME47" s="19">
        <v>9.0217590000000005E-4</v>
      </c>
      <c r="MF47" s="19">
        <v>8.974737E-4</v>
      </c>
      <c r="MG47" s="19">
        <v>8.9277300000000003E-4</v>
      </c>
      <c r="MH47" s="19">
        <v>8.8806669999999999E-4</v>
      </c>
      <c r="MI47" s="19">
        <v>8.8334920000000003E-4</v>
      </c>
      <c r="MJ47" s="19">
        <v>8.786159E-4</v>
      </c>
      <c r="MK47" s="19">
        <v>8.738633E-4</v>
      </c>
      <c r="ML47" s="19">
        <v>8.6908929999999997E-4</v>
      </c>
      <c r="MM47" s="19">
        <v>8.6429240000000004E-4</v>
      </c>
      <c r="MN47" s="19">
        <v>8.5947180000000005E-4</v>
      </c>
      <c r="MO47" s="19">
        <v>8.546262E-4</v>
      </c>
      <c r="MP47" s="19">
        <v>8.4975440000000001E-4</v>
      </c>
      <c r="MQ47" s="19">
        <v>8.4485400000000003E-4</v>
      </c>
      <c r="MR47" s="19">
        <v>8.3992189999999997E-4</v>
      </c>
      <c r="MS47" s="19">
        <v>8.3495439999999998E-4</v>
      </c>
      <c r="MT47" s="19">
        <v>8.2994709999999997E-4</v>
      </c>
      <c r="MU47" s="19">
        <v>8.2489559999999996E-4</v>
      </c>
      <c r="MV47" s="19">
        <v>8.1979600000000002E-4</v>
      </c>
      <c r="MW47" s="19">
        <v>8.1464440000000003E-4</v>
      </c>
      <c r="MX47" s="19">
        <v>8.0943810000000003E-4</v>
      </c>
      <c r="MY47" s="19">
        <v>8.0417460000000004E-4</v>
      </c>
      <c r="MZ47" s="19">
        <v>7.9885310000000001E-4</v>
      </c>
      <c r="NA47" s="19">
        <v>7.9347290000000002E-4</v>
      </c>
      <c r="NB47" s="19">
        <v>7.8803450000000002E-4</v>
      </c>
      <c r="NC47" s="19">
        <v>7.8253920000000002E-4</v>
      </c>
      <c r="ND47" s="19">
        <v>7.7698929999999995E-4</v>
      </c>
      <c r="NE47" s="19">
        <v>7.7138809999999995E-4</v>
      </c>
      <c r="NF47" s="19">
        <v>7.6574019999999996E-4</v>
      </c>
      <c r="NG47" s="19">
        <v>7.6005080000000002E-4</v>
      </c>
      <c r="NH47" s="19">
        <v>7.5432609999999997E-4</v>
      </c>
      <c r="NI47" s="19">
        <v>7.4857259999999996E-4</v>
      </c>
      <c r="NJ47" s="19">
        <v>7.4279740000000004E-4</v>
      </c>
      <c r="NK47" s="19">
        <v>7.3700719999999999E-4</v>
      </c>
      <c r="NL47" s="19">
        <v>7.3120840000000004E-4</v>
      </c>
      <c r="NM47" s="19">
        <v>7.2540650000000001E-4</v>
      </c>
      <c r="NN47" s="19">
        <v>7.1960600000000002E-4</v>
      </c>
      <c r="NO47" s="19">
        <v>7.1381050000000001E-4</v>
      </c>
      <c r="NP47" s="19">
        <v>7.0802229999999999E-4</v>
      </c>
      <c r="NQ47" s="19">
        <v>7.022428E-4</v>
      </c>
      <c r="NR47" s="19">
        <v>6.9647199999999995E-4</v>
      </c>
      <c r="NS47" s="19">
        <v>6.9070920000000003E-4</v>
      </c>
      <c r="NT47" s="19">
        <v>6.849534E-4</v>
      </c>
      <c r="NU47" s="19">
        <v>6.7920329999999996E-4</v>
      </c>
      <c r="NV47" s="19">
        <v>6.7345770000000005E-4</v>
      </c>
      <c r="NW47" s="19">
        <v>6.6771599999999995E-4</v>
      </c>
      <c r="NX47" s="19">
        <v>6.6197809999999995E-4</v>
      </c>
      <c r="NY47" s="19">
        <v>6.5624490000000004E-4</v>
      </c>
      <c r="NZ47" s="19">
        <v>6.5051819999999995E-4</v>
      </c>
      <c r="OA47" s="19">
        <v>6.4480029999999995E-4</v>
      </c>
      <c r="OB47" s="19">
        <v>6.3909440000000002E-4</v>
      </c>
      <c r="OC47" s="19">
        <v>6.3340409999999999E-4</v>
      </c>
      <c r="OD47" s="19">
        <v>6.277333E-4</v>
      </c>
      <c r="OE47" s="19">
        <v>6.2208610000000003E-4</v>
      </c>
      <c r="OF47" s="19">
        <v>6.1646650000000004E-4</v>
      </c>
      <c r="OG47" s="19">
        <v>6.1087849999999998E-4</v>
      </c>
      <c r="OH47" s="19">
        <v>6.053257E-4</v>
      </c>
      <c r="OI47" s="19">
        <v>5.998116E-4</v>
      </c>
      <c r="OJ47" s="19">
        <v>5.9433930000000004E-4</v>
      </c>
      <c r="OK47" s="19">
        <v>5.8891089999999998E-4</v>
      </c>
      <c r="OL47" s="19">
        <v>5.8352869999999995E-4</v>
      </c>
      <c r="OM47" s="19">
        <v>5.7819399999999997E-4</v>
      </c>
      <c r="ON47" s="19">
        <v>5.7290800000000001E-4</v>
      </c>
      <c r="OO47" s="19">
        <v>5.6767169999999997E-4</v>
      </c>
      <c r="OP47" s="19">
        <v>5.6248569999999996E-4</v>
      </c>
      <c r="OQ47" s="19">
        <v>4.1072750000000001E-4</v>
      </c>
    </row>
    <row r="48" spans="1:407" x14ac:dyDescent="0.25">
      <c r="A48" t="str">
        <f t="shared" si="0"/>
        <v>FixedWing-VERY COARSE-6-20-Any</v>
      </c>
      <c r="B48" t="s">
        <v>195</v>
      </c>
      <c r="C48" s="20" t="s">
        <v>43</v>
      </c>
      <c r="D48" s="18">
        <v>6</v>
      </c>
      <c r="E48" s="17">
        <v>20</v>
      </c>
      <c r="F48" s="82" t="s">
        <v>187</v>
      </c>
      <c r="G48" s="15">
        <v>0.5324624</v>
      </c>
      <c r="H48" s="15">
        <v>0.40884579999999998</v>
      </c>
      <c r="I48" s="15">
        <v>0.31976660000000001</v>
      </c>
      <c r="J48" s="15">
        <v>0.25537209999999999</v>
      </c>
      <c r="K48" s="15">
        <v>0.20857439999999999</v>
      </c>
      <c r="L48" s="15">
        <v>0.17397360000000001</v>
      </c>
      <c r="M48" s="15">
        <v>0.14852489999999999</v>
      </c>
      <c r="N48" s="15">
        <v>0.1297143</v>
      </c>
      <c r="O48" s="15">
        <v>0.115079</v>
      </c>
      <c r="P48" s="15">
        <v>0.1031984</v>
      </c>
      <c r="Q48" s="19">
        <v>9.3275789999999997E-2</v>
      </c>
      <c r="R48" s="19">
        <v>8.5092130000000002E-2</v>
      </c>
      <c r="S48" s="19">
        <v>7.8398480000000006E-2</v>
      </c>
      <c r="T48" s="19">
        <v>7.3002269999999994E-2</v>
      </c>
      <c r="U48" s="15">
        <v>6.8504999999999996E-2</v>
      </c>
      <c r="V48" s="19">
        <v>6.4480919999999997E-2</v>
      </c>
      <c r="W48" s="19">
        <v>6.1052250000000002E-2</v>
      </c>
      <c r="X48" s="19">
        <v>5.8315239999999997E-2</v>
      </c>
      <c r="Y48" s="19">
        <v>5.5965849999999998E-2</v>
      </c>
      <c r="Z48" s="19">
        <v>5.3629429999999999E-2</v>
      </c>
      <c r="AA48" s="19">
        <v>5.1108679999999997E-2</v>
      </c>
      <c r="AB48" s="19">
        <v>4.8642690000000002E-2</v>
      </c>
      <c r="AC48" s="19">
        <v>4.674387E-2</v>
      </c>
      <c r="AD48" s="19">
        <v>4.5113109999999998E-2</v>
      </c>
      <c r="AE48" s="19">
        <v>4.3525750000000002E-2</v>
      </c>
      <c r="AF48" s="19">
        <v>4.1832220000000003E-2</v>
      </c>
      <c r="AG48" s="19">
        <v>4.0123560000000003E-2</v>
      </c>
      <c r="AH48" s="19">
        <v>3.8551549999999997E-2</v>
      </c>
      <c r="AI48" s="15">
        <v>3.7121399999999999E-2</v>
      </c>
      <c r="AJ48" s="19">
        <v>3.5779150000000003E-2</v>
      </c>
      <c r="AK48" s="19">
        <v>3.449079E-2</v>
      </c>
      <c r="AL48" s="19">
        <v>3.3231770000000001E-2</v>
      </c>
      <c r="AM48" s="19">
        <v>3.2022920000000003E-2</v>
      </c>
      <c r="AN48" s="19">
        <v>3.0891720000000001E-2</v>
      </c>
      <c r="AO48" s="19">
        <v>2.9820760000000002E-2</v>
      </c>
      <c r="AP48" s="19">
        <v>2.8796550000000001E-2</v>
      </c>
      <c r="AQ48" s="19">
        <v>2.783557E-2</v>
      </c>
      <c r="AR48" s="19">
        <v>2.6946189999999998E-2</v>
      </c>
      <c r="AS48" s="19">
        <v>2.604822E-2</v>
      </c>
      <c r="AT48" s="19">
        <v>2.519426E-2</v>
      </c>
      <c r="AU48" s="19">
        <v>2.4378750000000001E-2</v>
      </c>
      <c r="AV48" s="19">
        <v>2.360075E-2</v>
      </c>
      <c r="AW48" s="19">
        <v>2.2862420000000001E-2</v>
      </c>
      <c r="AX48" s="19">
        <v>2.2163289999999999E-2</v>
      </c>
      <c r="AY48" s="19">
        <v>2.1498739999999999E-2</v>
      </c>
      <c r="AZ48" s="19">
        <v>2.086379E-2</v>
      </c>
      <c r="BA48" s="19">
        <v>2.025544E-2</v>
      </c>
      <c r="BB48" s="19">
        <v>1.967259E-2</v>
      </c>
      <c r="BC48" s="19">
        <v>1.911587E-2</v>
      </c>
      <c r="BD48" s="19">
        <v>1.8585529999999999E-2</v>
      </c>
      <c r="BE48" s="15">
        <v>1.8079999999999999E-2</v>
      </c>
      <c r="BF48" s="19">
        <v>1.7598030000000001E-2</v>
      </c>
      <c r="BG48" s="19">
        <v>1.7139689999999999E-2</v>
      </c>
      <c r="BH48" s="19">
        <v>1.6704340000000002E-2</v>
      </c>
      <c r="BI48" s="19">
        <v>1.628949E-2</v>
      </c>
      <c r="BJ48" s="15">
        <v>1.5891099999999998E-2</v>
      </c>
      <c r="BK48" s="19">
        <v>1.5506320000000001E-2</v>
      </c>
      <c r="BL48" s="19">
        <v>1.5134979999999999E-2</v>
      </c>
      <c r="BM48" s="19">
        <v>1.4778639999999999E-2</v>
      </c>
      <c r="BN48" s="19">
        <v>1.443827E-2</v>
      </c>
      <c r="BO48" s="19">
        <v>1.4113530000000001E-2</v>
      </c>
      <c r="BP48" s="19">
        <v>1.3803279999999999E-2</v>
      </c>
      <c r="BQ48" s="19">
        <v>1.350609E-2</v>
      </c>
      <c r="BR48" s="19">
        <v>1.3220340000000001E-2</v>
      </c>
      <c r="BS48" s="19">
        <v>1.294464E-2</v>
      </c>
      <c r="BT48" s="19">
        <v>1.267798E-2</v>
      </c>
      <c r="BU48" s="19">
        <v>1.242032E-2</v>
      </c>
      <c r="BV48" s="15">
        <v>1.21723E-2</v>
      </c>
      <c r="BW48" s="15">
        <v>1.1934500000000001E-2</v>
      </c>
      <c r="BX48" s="19">
        <v>1.170684E-2</v>
      </c>
      <c r="BY48" s="19">
        <v>1.148887E-2</v>
      </c>
      <c r="BZ48" s="19">
        <v>1.1279890000000001E-2</v>
      </c>
      <c r="CA48" s="19">
        <v>1.1078859999999999E-2</v>
      </c>
      <c r="CB48" s="19">
        <v>1.088427E-2</v>
      </c>
      <c r="CC48" s="19">
        <v>1.069464E-2</v>
      </c>
      <c r="CD48" s="15">
        <v>1.05091E-2</v>
      </c>
      <c r="CE48" s="15">
        <v>1.0328E-2</v>
      </c>
      <c r="CF48" s="19">
        <v>1.015224E-2</v>
      </c>
      <c r="CG48" s="19">
        <v>9.9827949999999992E-3</v>
      </c>
      <c r="CH48" s="19">
        <v>9.8200389999999992E-3</v>
      </c>
      <c r="CI48" s="19">
        <v>9.6637279999999999E-3</v>
      </c>
      <c r="CJ48" s="19">
        <v>9.5130920000000008E-3</v>
      </c>
      <c r="CK48" s="19">
        <v>9.3672440000000003E-3</v>
      </c>
      <c r="CL48" s="19">
        <v>9.2255319999999998E-3</v>
      </c>
      <c r="CM48" s="19">
        <v>9.087632E-3</v>
      </c>
      <c r="CN48" s="19">
        <v>8.9534899999999997E-3</v>
      </c>
      <c r="CO48" s="19">
        <v>8.8232989999999997E-3</v>
      </c>
      <c r="CP48" s="19">
        <v>8.6973880000000003E-3</v>
      </c>
      <c r="CQ48" s="19">
        <v>8.5761299999999995E-3</v>
      </c>
      <c r="CR48" s="19">
        <v>8.4596580000000001E-3</v>
      </c>
      <c r="CS48" s="19">
        <v>8.3477599999999992E-3</v>
      </c>
      <c r="CT48" s="19">
        <v>8.2398550000000008E-3</v>
      </c>
      <c r="CU48" s="19">
        <v>8.1352820000000006E-3</v>
      </c>
      <c r="CV48" s="19">
        <v>8.0334819999999998E-3</v>
      </c>
      <c r="CW48" s="19">
        <v>7.9341459999999996E-3</v>
      </c>
      <c r="CX48" s="19">
        <v>7.837152E-3</v>
      </c>
      <c r="CY48" s="19">
        <v>7.7426029999999998E-3</v>
      </c>
      <c r="CZ48" s="19">
        <v>7.6506889999999996E-3</v>
      </c>
      <c r="DA48" s="19">
        <v>7.5615489999999999E-3</v>
      </c>
      <c r="DB48" s="19">
        <v>7.4751330000000001E-3</v>
      </c>
      <c r="DC48" s="19">
        <v>7.3912819999999999E-3</v>
      </c>
      <c r="DD48" s="19">
        <v>7.3097209999999999E-3</v>
      </c>
      <c r="DE48" s="19">
        <v>7.2301860000000004E-3</v>
      </c>
      <c r="DF48" s="19">
        <v>7.1524420000000002E-3</v>
      </c>
      <c r="DG48" s="19">
        <v>7.076461E-3</v>
      </c>
      <c r="DH48" s="19">
        <v>7.002449E-3</v>
      </c>
      <c r="DI48" s="19">
        <v>6.9307839999999997E-3</v>
      </c>
      <c r="DJ48" s="19">
        <v>6.8618020000000002E-3</v>
      </c>
      <c r="DK48" s="19">
        <v>6.7956359999999999E-3</v>
      </c>
      <c r="DL48" s="19">
        <v>6.7320820000000003E-3</v>
      </c>
      <c r="DM48" s="19">
        <v>6.6707490000000001E-3</v>
      </c>
      <c r="DN48" s="19">
        <v>6.6111390000000003E-3</v>
      </c>
      <c r="DO48" s="19">
        <v>6.5528499999999998E-3</v>
      </c>
      <c r="DP48" s="19">
        <v>6.4956110000000001E-3</v>
      </c>
      <c r="DQ48" s="19">
        <v>6.4394150000000004E-3</v>
      </c>
      <c r="DR48" s="19">
        <v>6.3844510000000002E-3</v>
      </c>
      <c r="DS48" s="19">
        <v>6.3310270000000004E-3</v>
      </c>
      <c r="DT48" s="19">
        <v>6.2794030000000002E-3</v>
      </c>
      <c r="DU48" s="19">
        <v>6.2297009999999998E-3</v>
      </c>
      <c r="DV48" s="19">
        <v>6.181822E-3</v>
      </c>
      <c r="DW48" s="19">
        <v>6.135476E-3</v>
      </c>
      <c r="DX48" s="19">
        <v>6.0902500000000002E-3</v>
      </c>
      <c r="DY48" s="19">
        <v>6.0457260000000004E-3</v>
      </c>
      <c r="DZ48" s="19">
        <v>6.001597E-3</v>
      </c>
      <c r="EA48" s="19">
        <v>5.9577700000000003E-3</v>
      </c>
      <c r="EB48" s="19">
        <v>5.9143429999999999E-3</v>
      </c>
      <c r="EC48" s="19">
        <v>5.8715679999999998E-3</v>
      </c>
      <c r="ED48" s="19">
        <v>5.8296859999999997E-3</v>
      </c>
      <c r="EE48" s="19">
        <v>5.7888790000000002E-3</v>
      </c>
      <c r="EF48" s="19">
        <v>5.7491970000000002E-3</v>
      </c>
      <c r="EG48" s="19">
        <v>5.7105690000000004E-3</v>
      </c>
      <c r="EH48" s="19">
        <v>5.6728150000000003E-3</v>
      </c>
      <c r="EI48" s="19">
        <v>5.6357029999999997E-3</v>
      </c>
      <c r="EJ48" s="19">
        <v>5.5990299999999996E-3</v>
      </c>
      <c r="EK48" s="19">
        <v>5.5626959999999998E-3</v>
      </c>
      <c r="EL48" s="19">
        <v>5.5266969999999997E-3</v>
      </c>
      <c r="EM48" s="19">
        <v>5.4911350000000003E-3</v>
      </c>
      <c r="EN48" s="19">
        <v>5.4561200000000001E-3</v>
      </c>
      <c r="EO48" s="19">
        <v>5.4217309999999999E-3</v>
      </c>
      <c r="EP48" s="19">
        <v>5.3879699999999997E-3</v>
      </c>
      <c r="EQ48" s="19">
        <v>5.3547639999999997E-3</v>
      </c>
      <c r="ER48" s="19">
        <v>5.3219679999999998E-3</v>
      </c>
      <c r="ES48" s="19">
        <v>5.2894259999999999E-3</v>
      </c>
      <c r="ET48" s="19">
        <v>5.2570359999999997E-3</v>
      </c>
      <c r="EU48" s="19">
        <v>5.2248040000000004E-3</v>
      </c>
      <c r="EV48" s="19">
        <v>5.1928039999999996E-3</v>
      </c>
      <c r="EW48" s="19">
        <v>5.1611749999999996E-3</v>
      </c>
      <c r="EX48" s="19">
        <v>5.130028E-3</v>
      </c>
      <c r="EY48" s="19">
        <v>5.0994389999999999E-3</v>
      </c>
      <c r="EZ48" s="19">
        <v>5.0693960000000003E-3</v>
      </c>
      <c r="FA48" s="19">
        <v>5.0398170000000003E-3</v>
      </c>
      <c r="FB48" s="19">
        <v>5.0105590000000004E-3</v>
      </c>
      <c r="FC48" s="19">
        <v>4.9814630000000002E-3</v>
      </c>
      <c r="FD48" s="19">
        <v>4.952428E-3</v>
      </c>
      <c r="FE48" s="19">
        <v>4.9234550000000002E-3</v>
      </c>
      <c r="FF48" s="19">
        <v>4.8946110000000001E-3</v>
      </c>
      <c r="FG48" s="19">
        <v>4.8660190000000001E-3</v>
      </c>
      <c r="FH48" s="19">
        <v>4.8377890000000003E-3</v>
      </c>
      <c r="FI48" s="19">
        <v>4.8100230000000001E-3</v>
      </c>
      <c r="FJ48" s="19">
        <v>4.7827529999999998E-3</v>
      </c>
      <c r="FK48" s="19">
        <v>4.7559480000000003E-3</v>
      </c>
      <c r="FL48" s="19">
        <v>4.7295280000000002E-3</v>
      </c>
      <c r="FM48" s="19">
        <v>4.7033700000000001E-3</v>
      </c>
      <c r="FN48" s="19">
        <v>4.6773709999999996E-3</v>
      </c>
      <c r="FO48" s="19">
        <v>4.6514779999999997E-3</v>
      </c>
      <c r="FP48" s="19">
        <v>4.6256910000000004E-3</v>
      </c>
      <c r="FQ48" s="19">
        <v>4.6000609999999999E-3</v>
      </c>
      <c r="FR48" s="19">
        <v>4.5746390000000001E-3</v>
      </c>
      <c r="FS48" s="19">
        <v>4.5494960000000001E-3</v>
      </c>
      <c r="FT48" s="19">
        <v>4.5246690000000003E-3</v>
      </c>
      <c r="FU48" s="19">
        <v>4.500151E-3</v>
      </c>
      <c r="FV48" s="19">
        <v>4.4759040000000002E-3</v>
      </c>
      <c r="FW48" s="19">
        <v>4.4518539999999999E-3</v>
      </c>
      <c r="FX48" s="19">
        <v>4.4279439999999996E-3</v>
      </c>
      <c r="FY48" s="19">
        <v>4.404163E-3</v>
      </c>
      <c r="FZ48" s="19">
        <v>4.3805379999999998E-3</v>
      </c>
      <c r="GA48" s="19">
        <v>4.3571269999999997E-3</v>
      </c>
      <c r="GB48" s="19">
        <v>4.3339770000000001E-3</v>
      </c>
      <c r="GC48" s="19">
        <v>4.3111419999999996E-3</v>
      </c>
      <c r="GD48" s="19">
        <v>4.288643E-3</v>
      </c>
      <c r="GE48" s="19">
        <v>4.2664649999999997E-3</v>
      </c>
      <c r="GF48" s="19">
        <v>4.2445640000000001E-3</v>
      </c>
      <c r="GG48" s="19">
        <v>4.2228730000000003E-3</v>
      </c>
      <c r="GH48" s="19">
        <v>4.2013370000000003E-3</v>
      </c>
      <c r="GI48" s="19">
        <v>4.1799300000000001E-3</v>
      </c>
      <c r="GJ48" s="19">
        <v>4.1586519999999997E-3</v>
      </c>
      <c r="GK48" s="19">
        <v>4.1375220000000002E-3</v>
      </c>
      <c r="GL48" s="19">
        <v>4.116537E-3</v>
      </c>
      <c r="GM48" s="19">
        <v>4.0957179999999999E-3</v>
      </c>
      <c r="GN48" s="19">
        <v>4.0750700000000001E-3</v>
      </c>
      <c r="GO48" s="19">
        <v>4.0545909999999998E-3</v>
      </c>
      <c r="GP48" s="19">
        <v>4.0342700000000004E-3</v>
      </c>
      <c r="GQ48" s="19">
        <v>4.0140890000000002E-3</v>
      </c>
      <c r="GR48" s="19">
        <v>3.9940430000000001E-3</v>
      </c>
      <c r="GS48" s="19">
        <v>3.974142E-3</v>
      </c>
      <c r="GT48" s="19">
        <v>3.9544089999999999E-3</v>
      </c>
      <c r="GU48" s="19">
        <v>3.9348689999999997E-3</v>
      </c>
      <c r="GV48" s="19">
        <v>3.9155199999999996E-3</v>
      </c>
      <c r="GW48" s="19">
        <v>3.8963740000000002E-3</v>
      </c>
      <c r="GX48" s="19">
        <v>3.8774259999999998E-3</v>
      </c>
      <c r="GY48" s="19">
        <v>3.8586710000000001E-3</v>
      </c>
      <c r="GZ48" s="19">
        <v>3.8400909999999999E-3</v>
      </c>
      <c r="HA48" s="19">
        <v>3.8216639999999998E-3</v>
      </c>
      <c r="HB48" s="19">
        <v>3.8033709999999998E-3</v>
      </c>
      <c r="HC48" s="19">
        <v>3.7852160000000001E-3</v>
      </c>
      <c r="HD48" s="19">
        <v>3.7672069999999998E-3</v>
      </c>
      <c r="HE48" s="19">
        <v>3.7493520000000001E-3</v>
      </c>
      <c r="HF48" s="19">
        <v>3.731641E-3</v>
      </c>
      <c r="HG48" s="19">
        <v>3.7140710000000002E-3</v>
      </c>
      <c r="HH48" s="19">
        <v>3.6966289999999999E-3</v>
      </c>
      <c r="HI48" s="19">
        <v>3.679295E-3</v>
      </c>
      <c r="HJ48" s="19">
        <v>3.6620440000000001E-3</v>
      </c>
      <c r="HK48" s="19">
        <v>3.6448460000000002E-3</v>
      </c>
      <c r="HL48" s="19">
        <v>3.6276849999999999E-3</v>
      </c>
      <c r="HM48" s="19">
        <v>3.6105690000000001E-3</v>
      </c>
      <c r="HN48" s="19">
        <v>3.5935170000000001E-3</v>
      </c>
      <c r="HO48" s="19">
        <v>3.576559E-3</v>
      </c>
      <c r="HP48" s="19">
        <v>3.5597150000000002E-3</v>
      </c>
      <c r="HQ48" s="19">
        <v>3.5430169999999999E-3</v>
      </c>
      <c r="HR48" s="19">
        <v>3.526487E-3</v>
      </c>
      <c r="HS48" s="19">
        <v>3.5101379999999999E-3</v>
      </c>
      <c r="HT48" s="19">
        <v>3.4939670000000002E-3</v>
      </c>
      <c r="HU48" s="19">
        <v>3.4779540000000001E-3</v>
      </c>
      <c r="HV48" s="19">
        <v>3.4620749999999998E-3</v>
      </c>
      <c r="HW48" s="19">
        <v>3.4463150000000001E-3</v>
      </c>
      <c r="HX48" s="19">
        <v>3.4306639999999999E-3</v>
      </c>
      <c r="HY48" s="19">
        <v>3.4151199999999998E-3</v>
      </c>
      <c r="HZ48" s="19">
        <v>3.3996819999999998E-3</v>
      </c>
      <c r="IA48" s="19">
        <v>3.3843639999999999E-3</v>
      </c>
      <c r="IB48" s="19">
        <v>3.3691770000000001E-3</v>
      </c>
      <c r="IC48" s="19">
        <v>3.3541349999999998E-3</v>
      </c>
      <c r="ID48" s="19">
        <v>3.3392460000000001E-3</v>
      </c>
      <c r="IE48" s="19">
        <v>3.324507E-3</v>
      </c>
      <c r="IF48" s="19">
        <v>3.3099079999999999E-3</v>
      </c>
      <c r="IG48" s="19">
        <v>3.295442E-3</v>
      </c>
      <c r="IH48" s="19">
        <v>3.2811110000000002E-3</v>
      </c>
      <c r="II48" s="19">
        <v>3.266915E-3</v>
      </c>
      <c r="IJ48" s="19">
        <v>3.2528520000000001E-3</v>
      </c>
      <c r="IK48" s="19">
        <v>3.238927E-3</v>
      </c>
      <c r="IL48" s="19">
        <v>3.2251469999999998E-3</v>
      </c>
      <c r="IM48" s="19">
        <v>3.2115220000000001E-3</v>
      </c>
      <c r="IN48" s="19">
        <v>3.1980530000000002E-3</v>
      </c>
      <c r="IO48" s="19">
        <v>3.184741E-3</v>
      </c>
      <c r="IP48" s="19">
        <v>3.171582E-3</v>
      </c>
      <c r="IQ48" s="19">
        <v>3.1585760000000002E-3</v>
      </c>
      <c r="IR48" s="19">
        <v>3.1457310000000001E-3</v>
      </c>
      <c r="IS48" s="19">
        <v>3.1330519999999999E-3</v>
      </c>
      <c r="IT48" s="19">
        <v>3.1205389999999999E-3</v>
      </c>
      <c r="IU48" s="19">
        <v>3.1081989999999999E-3</v>
      </c>
      <c r="IV48" s="19">
        <v>3.096035E-3</v>
      </c>
      <c r="IW48" s="19">
        <v>3.084051E-3</v>
      </c>
      <c r="IX48" s="19">
        <v>3.0722470000000002E-3</v>
      </c>
      <c r="IY48" s="19">
        <v>3.06062E-3</v>
      </c>
      <c r="IZ48" s="19">
        <v>3.0491649999999999E-3</v>
      </c>
      <c r="JA48" s="19">
        <v>3.0378760000000001E-3</v>
      </c>
      <c r="JB48" s="19">
        <v>3.0267580000000001E-3</v>
      </c>
      <c r="JC48" s="19">
        <v>3.0158099999999998E-3</v>
      </c>
      <c r="JD48" s="19">
        <v>3.005027E-3</v>
      </c>
      <c r="JE48" s="19">
        <v>2.9944059999999998E-3</v>
      </c>
      <c r="JF48" s="19">
        <v>2.9839390000000001E-3</v>
      </c>
      <c r="JG48" s="19">
        <v>2.9736189999999998E-3</v>
      </c>
      <c r="JH48" s="19">
        <v>2.9634330000000001E-3</v>
      </c>
      <c r="JI48" s="19">
        <v>2.9533680000000001E-3</v>
      </c>
      <c r="JJ48" s="19">
        <v>2.943415E-3</v>
      </c>
      <c r="JK48" s="19">
        <v>2.9335630000000001E-3</v>
      </c>
      <c r="JL48" s="19">
        <v>2.9238160000000001E-3</v>
      </c>
      <c r="JM48" s="19">
        <v>2.9141789999999998E-3</v>
      </c>
      <c r="JN48" s="19">
        <v>2.9046530000000001E-3</v>
      </c>
      <c r="JO48" s="19">
        <v>2.8952439999999999E-3</v>
      </c>
      <c r="JP48" s="19">
        <v>2.8859549999999999E-3</v>
      </c>
      <c r="JQ48" s="19">
        <v>2.8767879999999999E-3</v>
      </c>
      <c r="JR48" s="19">
        <v>2.8677389999999998E-3</v>
      </c>
      <c r="JS48" s="19">
        <v>2.8588070000000001E-3</v>
      </c>
      <c r="JT48" s="19">
        <v>2.8499879999999999E-3</v>
      </c>
      <c r="JU48" s="19">
        <v>2.8412789999999999E-3</v>
      </c>
      <c r="JV48" s="19">
        <v>2.8326860000000001E-3</v>
      </c>
      <c r="JW48" s="19">
        <v>2.8242150000000001E-3</v>
      </c>
      <c r="JX48" s="19">
        <v>2.8158699999999998E-3</v>
      </c>
      <c r="JY48" s="19">
        <v>2.807651E-3</v>
      </c>
      <c r="JZ48" s="19">
        <v>2.7995590000000001E-3</v>
      </c>
      <c r="KA48" s="19">
        <v>2.791591E-3</v>
      </c>
      <c r="KB48" s="19">
        <v>2.783738E-3</v>
      </c>
      <c r="KC48" s="19">
        <v>2.7759909999999998E-3</v>
      </c>
      <c r="KD48" s="19">
        <v>2.7683429999999999E-3</v>
      </c>
      <c r="KE48" s="19">
        <v>2.7607830000000002E-3</v>
      </c>
      <c r="KF48" s="19">
        <v>2.7533129999999999E-3</v>
      </c>
      <c r="KG48" s="19">
        <v>2.7459369999999999E-3</v>
      </c>
      <c r="KH48" s="19">
        <v>2.7386580000000002E-3</v>
      </c>
      <c r="KI48" s="19">
        <v>2.731481E-3</v>
      </c>
      <c r="KJ48" s="19">
        <v>2.7244090000000001E-3</v>
      </c>
      <c r="KK48" s="19">
        <v>2.7174460000000001E-3</v>
      </c>
      <c r="KL48" s="19">
        <v>2.7105879999999999E-3</v>
      </c>
      <c r="KM48" s="19">
        <v>2.7038359999999998E-3</v>
      </c>
      <c r="KN48" s="19">
        <v>2.6971859999999999E-3</v>
      </c>
      <c r="KO48" s="19">
        <v>2.6906339999999999E-3</v>
      </c>
      <c r="KP48" s="19">
        <v>2.6841819999999998E-3</v>
      </c>
      <c r="KQ48" s="19">
        <v>2.6778290000000001E-3</v>
      </c>
      <c r="KR48" s="19">
        <v>2.6715749999999998E-3</v>
      </c>
      <c r="KS48" s="19">
        <v>2.6654140000000001E-3</v>
      </c>
      <c r="KT48" s="19">
        <v>2.6593419999999999E-3</v>
      </c>
      <c r="KU48" s="19">
        <v>2.6533519999999999E-3</v>
      </c>
      <c r="KV48" s="19">
        <v>2.6474319999999999E-3</v>
      </c>
      <c r="KW48" s="19">
        <v>2.6415729999999999E-3</v>
      </c>
      <c r="KX48" s="19">
        <v>2.6357619999999998E-3</v>
      </c>
      <c r="KY48" s="19">
        <v>2.6299919999999998E-3</v>
      </c>
      <c r="KZ48" s="19">
        <v>2.6242570000000001E-3</v>
      </c>
      <c r="LA48" s="19">
        <v>2.6185570000000001E-3</v>
      </c>
      <c r="LB48" s="19">
        <v>2.612886E-3</v>
      </c>
      <c r="LC48" s="19">
        <v>2.6072410000000002E-3</v>
      </c>
      <c r="LD48" s="19">
        <v>2.6016160000000002E-3</v>
      </c>
      <c r="LE48" s="19">
        <v>2.5960060000000001E-3</v>
      </c>
      <c r="LF48" s="19">
        <v>2.5904050000000001E-3</v>
      </c>
      <c r="LG48" s="19">
        <v>2.5848059999999998E-3</v>
      </c>
      <c r="LH48" s="19">
        <v>2.5792050000000002E-3</v>
      </c>
      <c r="LI48" s="19">
        <v>2.573596E-3</v>
      </c>
      <c r="LJ48" s="19">
        <v>2.5679819999999999E-3</v>
      </c>
      <c r="LK48" s="19">
        <v>2.5623640000000001E-3</v>
      </c>
      <c r="LL48" s="19">
        <v>2.5567430000000002E-3</v>
      </c>
      <c r="LM48" s="19">
        <v>2.5511190000000001E-3</v>
      </c>
      <c r="LN48" s="19">
        <v>2.5454879999999998E-3</v>
      </c>
      <c r="LO48" s="19">
        <v>2.5398510000000001E-3</v>
      </c>
      <c r="LP48" s="19">
        <v>2.534204E-3</v>
      </c>
      <c r="LQ48" s="19">
        <v>2.5285469999999999E-3</v>
      </c>
      <c r="LR48" s="19">
        <v>2.5228799999999999E-3</v>
      </c>
      <c r="LS48" s="19">
        <v>2.517203E-3</v>
      </c>
      <c r="LT48" s="19">
        <v>2.5115210000000001E-3</v>
      </c>
      <c r="LU48" s="19">
        <v>2.5058340000000002E-3</v>
      </c>
      <c r="LV48" s="19">
        <v>2.500146E-3</v>
      </c>
      <c r="LW48" s="19">
        <v>2.4944530000000002E-3</v>
      </c>
      <c r="LX48" s="19">
        <v>2.4887519999999999E-3</v>
      </c>
      <c r="LY48" s="19">
        <v>2.4830379999999999E-3</v>
      </c>
      <c r="LZ48" s="19">
        <v>2.4773040000000001E-3</v>
      </c>
      <c r="MA48" s="19">
        <v>2.471544E-3</v>
      </c>
      <c r="MB48" s="19">
        <v>2.4657530000000002E-3</v>
      </c>
      <c r="MC48" s="19">
        <v>2.4599230000000001E-3</v>
      </c>
      <c r="MD48" s="19">
        <v>2.4540569999999999E-3</v>
      </c>
      <c r="ME48" s="19">
        <v>2.448151E-3</v>
      </c>
      <c r="MF48" s="19">
        <v>2.4422060000000002E-3</v>
      </c>
      <c r="MG48" s="19">
        <v>2.4362210000000001E-3</v>
      </c>
      <c r="MH48" s="19">
        <v>2.4301940000000001E-3</v>
      </c>
      <c r="MI48" s="19">
        <v>2.4241229999999998E-3</v>
      </c>
      <c r="MJ48" s="19">
        <v>2.418005E-3</v>
      </c>
      <c r="MK48" s="19">
        <v>2.4118389999999998E-3</v>
      </c>
      <c r="ML48" s="19">
        <v>2.4056239999999999E-3</v>
      </c>
      <c r="MM48" s="19">
        <v>2.3993560000000001E-3</v>
      </c>
      <c r="MN48" s="19">
        <v>2.393039E-3</v>
      </c>
      <c r="MO48" s="19">
        <v>2.3866740000000001E-3</v>
      </c>
      <c r="MP48" s="19">
        <v>2.3802620000000002E-3</v>
      </c>
      <c r="MQ48" s="19">
        <v>2.3738029999999999E-3</v>
      </c>
      <c r="MR48" s="19">
        <v>2.367297E-3</v>
      </c>
      <c r="MS48" s="19">
        <v>2.3607440000000001E-3</v>
      </c>
      <c r="MT48" s="19">
        <v>2.3541429999999999E-3</v>
      </c>
      <c r="MU48" s="19">
        <v>2.3474939999999999E-3</v>
      </c>
      <c r="MV48" s="19">
        <v>2.340796E-3</v>
      </c>
      <c r="MW48" s="19">
        <v>2.3340489999999999E-3</v>
      </c>
      <c r="MX48" s="19">
        <v>2.327258E-3</v>
      </c>
      <c r="MY48" s="19">
        <v>2.320426E-3</v>
      </c>
      <c r="MZ48" s="19">
        <v>2.3135579999999998E-3</v>
      </c>
      <c r="NA48" s="19">
        <v>2.306659E-3</v>
      </c>
      <c r="NB48" s="19">
        <v>2.2997320000000001E-3</v>
      </c>
      <c r="NC48" s="19">
        <v>2.2927849999999999E-3</v>
      </c>
      <c r="ND48" s="19">
        <v>2.2858209999999999E-3</v>
      </c>
      <c r="NE48" s="19">
        <v>2.278848E-3</v>
      </c>
      <c r="NF48" s="19">
        <v>2.2718700000000001E-3</v>
      </c>
      <c r="NG48" s="19">
        <v>2.264893E-3</v>
      </c>
      <c r="NH48" s="19">
        <v>2.2579240000000001E-3</v>
      </c>
      <c r="NI48" s="19">
        <v>2.2509700000000001E-3</v>
      </c>
      <c r="NJ48" s="19">
        <v>2.2440369999999999E-3</v>
      </c>
      <c r="NK48" s="19">
        <v>2.237129E-3</v>
      </c>
      <c r="NL48" s="19">
        <v>2.23025E-3</v>
      </c>
      <c r="NM48" s="19">
        <v>2.2234030000000001E-3</v>
      </c>
      <c r="NN48" s="19">
        <v>2.2165900000000001E-3</v>
      </c>
      <c r="NO48" s="19">
        <v>2.2098130000000001E-3</v>
      </c>
      <c r="NP48" s="19">
        <v>2.2030729999999998E-3</v>
      </c>
      <c r="NQ48" s="19">
        <v>2.1963690000000001E-3</v>
      </c>
      <c r="NR48" s="19">
        <v>2.1897050000000001E-3</v>
      </c>
      <c r="NS48" s="19">
        <v>2.1830830000000002E-3</v>
      </c>
      <c r="NT48" s="19">
        <v>2.1765069999999998E-3</v>
      </c>
      <c r="NU48" s="19">
        <v>2.1699760000000001E-3</v>
      </c>
      <c r="NV48" s="19">
        <v>2.163491E-3</v>
      </c>
      <c r="NW48" s="19">
        <v>2.1570529999999999E-3</v>
      </c>
      <c r="NX48" s="19">
        <v>2.1506630000000001E-3</v>
      </c>
      <c r="NY48" s="19">
        <v>2.144319E-3</v>
      </c>
      <c r="NZ48" s="19">
        <v>2.1380230000000002E-3</v>
      </c>
      <c r="OA48" s="19">
        <v>2.1317720000000001E-3</v>
      </c>
      <c r="OB48" s="19">
        <v>2.1255670000000001E-3</v>
      </c>
      <c r="OC48" s="19">
        <v>2.11941E-3</v>
      </c>
      <c r="OD48" s="15">
        <v>2.1132999999999998E-3</v>
      </c>
      <c r="OE48" s="19">
        <v>2.1072370000000001E-3</v>
      </c>
      <c r="OF48" s="19">
        <v>2.1012190000000001E-3</v>
      </c>
      <c r="OG48" s="19">
        <v>2.0952459999999998E-3</v>
      </c>
      <c r="OH48" s="19">
        <v>2.089315E-3</v>
      </c>
      <c r="OI48" s="19">
        <v>2.0834249999999999E-3</v>
      </c>
      <c r="OJ48" s="19">
        <v>2.0775749999999999E-3</v>
      </c>
      <c r="OK48" s="19">
        <v>2.071762E-3</v>
      </c>
      <c r="OL48" s="19">
        <v>2.065987E-3</v>
      </c>
      <c r="OM48" s="19">
        <v>2.0602490000000001E-3</v>
      </c>
      <c r="ON48" s="19">
        <v>2.05455E-3</v>
      </c>
      <c r="OO48" s="19">
        <v>2.048888E-3</v>
      </c>
      <c r="OP48" s="19">
        <v>2.0432620000000001E-3</v>
      </c>
      <c r="OQ48" s="19">
        <v>1.2514640000000001E-3</v>
      </c>
    </row>
    <row r="49" spans="1:407" x14ac:dyDescent="0.25">
      <c r="A49" t="str">
        <f t="shared" si="0"/>
        <v>FixedWing-VERY COARSE-6-14-Any</v>
      </c>
      <c r="B49" t="s">
        <v>195</v>
      </c>
      <c r="C49" s="20" t="s">
        <v>43</v>
      </c>
      <c r="D49" s="18">
        <v>6</v>
      </c>
      <c r="E49" s="17">
        <v>14</v>
      </c>
      <c r="F49" s="82" t="s">
        <v>187</v>
      </c>
      <c r="G49" s="15">
        <v>0.27580870000000002</v>
      </c>
      <c r="H49" s="15">
        <v>0.20938290000000001</v>
      </c>
      <c r="I49" s="15">
        <v>0.16485620000000001</v>
      </c>
      <c r="J49" s="15">
        <v>0.13536989999999999</v>
      </c>
      <c r="K49" s="15">
        <v>0.1145351</v>
      </c>
      <c r="L49" s="15">
        <v>0.10031710000000001</v>
      </c>
      <c r="M49" s="19">
        <v>9.0040289999999995E-2</v>
      </c>
      <c r="N49" s="19">
        <v>8.2112560000000001E-2</v>
      </c>
      <c r="O49" s="19">
        <v>7.4603030000000001E-2</v>
      </c>
      <c r="P49" s="19">
        <v>6.7034010000000005E-2</v>
      </c>
      <c r="Q49" s="19">
        <v>6.0870290000000001E-2</v>
      </c>
      <c r="R49" s="15">
        <v>5.6562000000000001E-2</v>
      </c>
      <c r="S49" s="19">
        <v>5.3124909999999997E-2</v>
      </c>
      <c r="T49" s="19">
        <v>5.0259449999999997E-2</v>
      </c>
      <c r="U49" s="15">
        <v>4.8200100000000003E-2</v>
      </c>
      <c r="V49" s="19">
        <v>4.7412749999999997E-2</v>
      </c>
      <c r="W49" s="19">
        <v>4.606151E-2</v>
      </c>
      <c r="X49" s="19">
        <v>4.3931869999999998E-2</v>
      </c>
      <c r="Y49" s="19">
        <v>4.1483939999999997E-2</v>
      </c>
      <c r="Z49" s="19">
        <v>3.912939E-2</v>
      </c>
      <c r="AA49" s="19">
        <v>3.7220040000000003E-2</v>
      </c>
      <c r="AB49" s="19">
        <v>3.5615149999999998E-2</v>
      </c>
      <c r="AC49" s="19">
        <v>3.4103210000000002E-2</v>
      </c>
      <c r="AD49" s="19">
        <v>3.2656940000000002E-2</v>
      </c>
      <c r="AE49" s="19">
        <v>3.1276169999999999E-2</v>
      </c>
      <c r="AF49" s="19">
        <v>3.002819E-2</v>
      </c>
      <c r="AG49" s="19">
        <v>2.890997E-2</v>
      </c>
      <c r="AH49" s="19">
        <v>2.7903270000000001E-2</v>
      </c>
      <c r="AI49" s="19">
        <v>2.6972920000000001E-2</v>
      </c>
      <c r="AJ49" s="19">
        <v>2.6065040000000001E-2</v>
      </c>
      <c r="AK49" s="19">
        <v>2.5172659999999999E-2</v>
      </c>
      <c r="AL49" s="19">
        <v>2.4269619999999999E-2</v>
      </c>
      <c r="AM49" s="15">
        <v>2.3406400000000001E-2</v>
      </c>
      <c r="AN49" s="19">
        <v>2.2587869999999999E-2</v>
      </c>
      <c r="AO49" s="15">
        <v>2.1821500000000001E-2</v>
      </c>
      <c r="AP49" s="19">
        <v>2.1107549999999999E-2</v>
      </c>
      <c r="AQ49" s="19">
        <v>2.0441279999999999E-2</v>
      </c>
      <c r="AR49" s="19">
        <v>1.9811840000000001E-2</v>
      </c>
      <c r="AS49" s="15">
        <v>1.92114E-2</v>
      </c>
      <c r="AT49" s="19">
        <v>1.863832E-2</v>
      </c>
      <c r="AU49" s="15">
        <v>1.80938E-2</v>
      </c>
      <c r="AV49" s="19">
        <v>1.7580829999999999E-2</v>
      </c>
      <c r="AW49" s="19">
        <v>1.7099820000000002E-2</v>
      </c>
      <c r="AX49" s="19">
        <v>1.6649609999999999E-2</v>
      </c>
      <c r="AY49" s="19">
        <v>1.622577E-2</v>
      </c>
      <c r="AZ49" s="19">
        <v>1.582093E-2</v>
      </c>
      <c r="BA49" s="15">
        <v>1.54311E-2</v>
      </c>
      <c r="BB49" s="15">
        <v>1.50562E-2</v>
      </c>
      <c r="BC49" s="19">
        <v>1.4696839999999999E-2</v>
      </c>
      <c r="BD49" s="15">
        <v>1.4353899999999999E-2</v>
      </c>
      <c r="BE49" s="19">
        <v>1.402807E-2</v>
      </c>
      <c r="BF49" s="19">
        <v>1.371912E-2</v>
      </c>
      <c r="BG49" s="19">
        <v>1.342603E-2</v>
      </c>
      <c r="BH49" s="19">
        <v>1.314718E-2</v>
      </c>
      <c r="BI49" s="19">
        <v>1.288019E-2</v>
      </c>
      <c r="BJ49" s="19">
        <v>1.262221E-2</v>
      </c>
      <c r="BK49" s="19">
        <v>1.237155E-2</v>
      </c>
      <c r="BL49" s="19">
        <v>1.2129569999999999E-2</v>
      </c>
      <c r="BM49" s="19">
        <v>1.189892E-2</v>
      </c>
      <c r="BN49" s="19">
        <v>1.168077E-2</v>
      </c>
      <c r="BO49" s="19">
        <v>1.147459E-2</v>
      </c>
      <c r="BP49" s="19">
        <v>1.1279630000000001E-2</v>
      </c>
      <c r="BQ49" s="19">
        <v>1.109566E-2</v>
      </c>
      <c r="BR49" s="19">
        <v>1.092214E-2</v>
      </c>
      <c r="BS49" s="15">
        <v>1.07574E-2</v>
      </c>
      <c r="BT49" s="19">
        <v>1.0598959999999999E-2</v>
      </c>
      <c r="BU49" s="19">
        <v>1.044486E-2</v>
      </c>
      <c r="BV49" s="19">
        <v>1.0294970000000001E-2</v>
      </c>
      <c r="BW49" s="19">
        <v>1.0150640000000001E-2</v>
      </c>
      <c r="BX49" s="19">
        <v>1.0013019999999999E-2</v>
      </c>
      <c r="BY49" s="19">
        <v>9.8824800000000008E-3</v>
      </c>
      <c r="BZ49" s="19">
        <v>9.7591510000000006E-3</v>
      </c>
      <c r="CA49" s="19">
        <v>9.6428580000000007E-3</v>
      </c>
      <c r="CB49" s="19">
        <v>9.5327309999999991E-3</v>
      </c>
      <c r="CC49" s="19">
        <v>9.4271700000000003E-3</v>
      </c>
      <c r="CD49" s="19">
        <v>9.324344E-3</v>
      </c>
      <c r="CE49" s="19">
        <v>9.2228559999999998E-3</v>
      </c>
      <c r="CF49" s="19">
        <v>9.1226480000000006E-3</v>
      </c>
      <c r="CG49" s="19">
        <v>9.0248470000000008E-3</v>
      </c>
      <c r="CH49" s="15">
        <v>8.9304999999999992E-3</v>
      </c>
      <c r="CI49" s="19">
        <v>8.8400570000000001E-3</v>
      </c>
      <c r="CJ49" s="19">
        <v>8.7538330000000008E-3</v>
      </c>
      <c r="CK49" s="19">
        <v>8.6720430000000008E-3</v>
      </c>
      <c r="CL49" s="19">
        <v>8.5943540000000002E-3</v>
      </c>
      <c r="CM49" s="19">
        <v>8.5198370000000006E-3</v>
      </c>
      <c r="CN49" s="19">
        <v>8.4475690000000003E-3</v>
      </c>
      <c r="CO49" s="19">
        <v>8.3770219999999996E-3</v>
      </c>
      <c r="CP49" s="19">
        <v>8.3081849999999992E-3</v>
      </c>
      <c r="CQ49" s="19">
        <v>8.2413499999999997E-3</v>
      </c>
      <c r="CR49" s="19">
        <v>8.1767560000000003E-3</v>
      </c>
      <c r="CS49" s="19">
        <v>8.1143699999999992E-3</v>
      </c>
      <c r="CT49" s="19">
        <v>8.0539119999999999E-3</v>
      </c>
      <c r="CU49" s="19">
        <v>7.9950850000000007E-3</v>
      </c>
      <c r="CV49" s="19">
        <v>7.9376889999999995E-3</v>
      </c>
      <c r="CW49" s="19">
        <v>7.8814850000000006E-3</v>
      </c>
      <c r="CX49" s="19">
        <v>7.826108E-3</v>
      </c>
      <c r="CY49" s="19">
        <v>7.7711159999999998E-3</v>
      </c>
      <c r="CZ49" s="19">
        <v>7.7162790000000004E-3</v>
      </c>
      <c r="DA49" s="19">
        <v>7.6616820000000004E-3</v>
      </c>
      <c r="DB49" s="19">
        <v>7.6075359999999998E-3</v>
      </c>
      <c r="DC49" s="19">
        <v>7.5539659999999996E-3</v>
      </c>
      <c r="DD49" s="19">
        <v>7.5009380000000004E-3</v>
      </c>
      <c r="DE49" s="19">
        <v>7.4484369999999996E-3</v>
      </c>
      <c r="DF49" s="19">
        <v>7.3965389999999997E-3</v>
      </c>
      <c r="DG49" s="19">
        <v>7.3453260000000001E-3</v>
      </c>
      <c r="DH49" s="19">
        <v>7.2947749999999999E-3</v>
      </c>
      <c r="DI49" s="19">
        <v>7.2446710000000003E-3</v>
      </c>
      <c r="DJ49" s="19">
        <v>7.1946969999999999E-3</v>
      </c>
      <c r="DK49" s="19">
        <v>7.1445529999999997E-3</v>
      </c>
      <c r="DL49" s="19">
        <v>7.0940689999999997E-3</v>
      </c>
      <c r="DM49" s="19">
        <v>7.0432589999999996E-3</v>
      </c>
      <c r="DN49" s="19">
        <v>6.9922960000000003E-3</v>
      </c>
      <c r="DO49" s="19">
        <v>6.9414669999999998E-3</v>
      </c>
      <c r="DP49" s="19">
        <v>6.8910480000000003E-3</v>
      </c>
      <c r="DQ49" s="19">
        <v>6.8412029999999997E-3</v>
      </c>
      <c r="DR49" s="19">
        <v>6.7919369999999996E-3</v>
      </c>
      <c r="DS49" s="19">
        <v>6.7430739999999999E-3</v>
      </c>
      <c r="DT49" s="19">
        <v>6.6943510000000003E-3</v>
      </c>
      <c r="DU49" s="19">
        <v>6.6455070000000002E-3</v>
      </c>
      <c r="DV49" s="19">
        <v>6.5963870000000004E-3</v>
      </c>
      <c r="DW49" s="19">
        <v>6.5469940000000004E-3</v>
      </c>
      <c r="DX49" s="19">
        <v>6.4974799999999999E-3</v>
      </c>
      <c r="DY49" s="19">
        <v>6.4481249999999999E-3</v>
      </c>
      <c r="DZ49" s="19">
        <v>6.399236E-3</v>
      </c>
      <c r="EA49" s="19">
        <v>6.3510679999999996E-3</v>
      </c>
      <c r="EB49" s="19">
        <v>6.3037600000000003E-3</v>
      </c>
      <c r="EC49" s="19">
        <v>6.2572920000000002E-3</v>
      </c>
      <c r="ED49" s="19">
        <v>6.2115299999999998E-3</v>
      </c>
      <c r="EE49" s="19">
        <v>6.166286E-3</v>
      </c>
      <c r="EF49" s="19">
        <v>6.121418E-3</v>
      </c>
      <c r="EG49" s="19">
        <v>6.0768860000000001E-3</v>
      </c>
      <c r="EH49" s="19">
        <v>6.0327599999999999E-3</v>
      </c>
      <c r="EI49" s="19">
        <v>5.9892069999999999E-3</v>
      </c>
      <c r="EJ49" s="19">
        <v>5.9464219999999998E-3</v>
      </c>
      <c r="EK49" s="19">
        <v>5.9045779999999997E-3</v>
      </c>
      <c r="EL49" s="19">
        <v>5.8637639999999996E-3</v>
      </c>
      <c r="EM49" s="19">
        <v>5.823974E-3</v>
      </c>
      <c r="EN49" s="19">
        <v>5.7851400000000002E-3</v>
      </c>
      <c r="EO49" s="19">
        <v>5.7471889999999998E-3</v>
      </c>
      <c r="EP49" s="19">
        <v>5.7101169999999998E-3</v>
      </c>
      <c r="EQ49" s="19">
        <v>5.6739920000000001E-3</v>
      </c>
      <c r="ER49" s="19">
        <v>5.6389099999999996E-3</v>
      </c>
      <c r="ES49" s="19">
        <v>5.6049539999999997E-3</v>
      </c>
      <c r="ET49" s="19">
        <v>5.5721379999999999E-3</v>
      </c>
      <c r="EU49" s="19">
        <v>5.5404130000000001E-3</v>
      </c>
      <c r="EV49" s="19">
        <v>5.5096700000000004E-3</v>
      </c>
      <c r="EW49" s="19">
        <v>5.4797780000000003E-3</v>
      </c>
      <c r="EX49" s="19">
        <v>5.4506229999999999E-3</v>
      </c>
      <c r="EY49" s="19">
        <v>5.4221479999999999E-3</v>
      </c>
      <c r="EZ49" s="19">
        <v>5.3943710000000002E-3</v>
      </c>
      <c r="FA49" s="19">
        <v>5.367368E-3</v>
      </c>
      <c r="FB49" s="19">
        <v>5.341223E-3</v>
      </c>
      <c r="FC49" s="19">
        <v>5.3159899999999996E-3</v>
      </c>
      <c r="FD49" s="19">
        <v>5.2916539999999998E-3</v>
      </c>
      <c r="FE49" s="19">
        <v>5.2681259999999997E-3</v>
      </c>
      <c r="FF49" s="19">
        <v>5.2452569999999997E-3</v>
      </c>
      <c r="FG49" s="19">
        <v>5.2228689999999998E-3</v>
      </c>
      <c r="FH49" s="19">
        <v>5.200802E-3</v>
      </c>
      <c r="FI49" s="19">
        <v>5.1789490000000004E-3</v>
      </c>
      <c r="FJ49" s="19">
        <v>5.1572759999999997E-3</v>
      </c>
      <c r="FK49" s="19">
        <v>5.1358109999999997E-3</v>
      </c>
      <c r="FL49" s="19">
        <v>5.1146009999999999E-3</v>
      </c>
      <c r="FM49" s="19">
        <v>5.0936820000000004E-3</v>
      </c>
      <c r="FN49" s="19">
        <v>5.0730430000000002E-3</v>
      </c>
      <c r="FO49" s="19">
        <v>5.0526210000000002E-3</v>
      </c>
      <c r="FP49" s="19">
        <v>5.0323089999999996E-3</v>
      </c>
      <c r="FQ49" s="19">
        <v>5.0119709999999996E-3</v>
      </c>
      <c r="FR49" s="19">
        <v>4.991484E-3</v>
      </c>
      <c r="FS49" s="19">
        <v>4.9707609999999998E-3</v>
      </c>
      <c r="FT49" s="19">
        <v>4.9497719999999999E-3</v>
      </c>
      <c r="FU49" s="19">
        <v>4.9285420000000002E-3</v>
      </c>
      <c r="FV49" s="19">
        <v>4.9071169999999999E-3</v>
      </c>
      <c r="FW49" s="19">
        <v>4.8855460000000002E-3</v>
      </c>
      <c r="FX49" s="19">
        <v>4.8638539999999999E-3</v>
      </c>
      <c r="FY49" s="19">
        <v>4.8420370000000004E-3</v>
      </c>
      <c r="FZ49" s="19">
        <v>4.8200580000000003E-3</v>
      </c>
      <c r="GA49" s="19">
        <v>4.7978609999999996E-3</v>
      </c>
      <c r="GB49" s="19">
        <v>4.7753969999999998E-3</v>
      </c>
      <c r="GC49" s="19">
        <v>4.7526390000000003E-3</v>
      </c>
      <c r="GD49" s="15">
        <v>4.7295999999999996E-3</v>
      </c>
      <c r="GE49" s="19">
        <v>4.7063239999999996E-3</v>
      </c>
      <c r="GF49" s="19">
        <v>4.6828579999999998E-3</v>
      </c>
      <c r="GG49" s="19">
        <v>4.6592370000000001E-3</v>
      </c>
      <c r="GH49" s="19">
        <v>4.6354760000000004E-3</v>
      </c>
      <c r="GI49" s="19">
        <v>4.6115669999999996E-3</v>
      </c>
      <c r="GJ49" s="19">
        <v>4.5874929999999998E-3</v>
      </c>
      <c r="GK49" s="19">
        <v>4.5632420000000003E-3</v>
      </c>
      <c r="GL49" s="19">
        <v>4.538818E-3</v>
      </c>
      <c r="GM49" s="19">
        <v>4.5142589999999996E-3</v>
      </c>
      <c r="GN49" s="19">
        <v>4.4896279999999998E-3</v>
      </c>
      <c r="GO49" s="19">
        <v>4.465002E-3</v>
      </c>
      <c r="GP49" s="19">
        <v>4.4404420000000002E-3</v>
      </c>
      <c r="GQ49" s="19">
        <v>4.415988E-3</v>
      </c>
      <c r="GR49" s="19">
        <v>4.391654E-3</v>
      </c>
      <c r="GS49" s="19">
        <v>4.3674359999999997E-3</v>
      </c>
      <c r="GT49" s="19">
        <v>4.3433279999999996E-3</v>
      </c>
      <c r="GU49" s="19">
        <v>4.319331E-3</v>
      </c>
      <c r="GV49" s="19">
        <v>4.29547E-3</v>
      </c>
      <c r="GW49" s="19">
        <v>4.2718019999999999E-3</v>
      </c>
      <c r="GX49" s="19">
        <v>4.2484089999999999E-3</v>
      </c>
      <c r="GY49" s="19">
        <v>4.2253840000000004E-3</v>
      </c>
      <c r="GZ49" s="15">
        <v>4.2027999999999996E-3</v>
      </c>
      <c r="HA49" s="19">
        <v>4.1807040000000004E-3</v>
      </c>
      <c r="HB49" s="19">
        <v>4.1591040000000003E-3</v>
      </c>
      <c r="HC49" s="19">
        <v>4.1379759999999998E-3</v>
      </c>
      <c r="HD49" s="19">
        <v>4.1172800000000001E-3</v>
      </c>
      <c r="HE49" s="19">
        <v>4.0969630000000003E-3</v>
      </c>
      <c r="HF49" s="19">
        <v>4.0769939999999996E-3</v>
      </c>
      <c r="HG49" s="19">
        <v>4.0573629999999996E-3</v>
      </c>
      <c r="HH49" s="19">
        <v>4.0380939999999999E-3</v>
      </c>
      <c r="HI49" s="19">
        <v>4.0192320000000002E-3</v>
      </c>
      <c r="HJ49" s="19">
        <v>4.0008220000000002E-3</v>
      </c>
      <c r="HK49" s="19">
        <v>3.9828959999999997E-3</v>
      </c>
      <c r="HL49" s="19">
        <v>3.9654620000000003E-3</v>
      </c>
      <c r="HM49" s="19">
        <v>3.9485060000000001E-3</v>
      </c>
      <c r="HN49" s="19">
        <v>3.9319969999999996E-3</v>
      </c>
      <c r="HO49" s="19">
        <v>3.9158830000000002E-3</v>
      </c>
      <c r="HP49" s="19">
        <v>3.9001159999999999E-3</v>
      </c>
      <c r="HQ49" s="19">
        <v>3.8846559999999998E-3</v>
      </c>
      <c r="HR49" s="19">
        <v>3.8694760000000002E-3</v>
      </c>
      <c r="HS49" s="19">
        <v>3.8545649999999999E-3</v>
      </c>
      <c r="HT49" s="19">
        <v>3.8399079999999999E-3</v>
      </c>
      <c r="HU49" s="19">
        <v>3.8254890000000001E-3</v>
      </c>
      <c r="HV49" s="19">
        <v>3.8112789999999999E-3</v>
      </c>
      <c r="HW49" s="19">
        <v>3.7972430000000001E-3</v>
      </c>
      <c r="HX49" s="19">
        <v>3.7833379999999998E-3</v>
      </c>
      <c r="HY49" s="19">
        <v>3.7695089999999999E-3</v>
      </c>
      <c r="HZ49" s="19">
        <v>3.755708E-3</v>
      </c>
      <c r="IA49" s="19">
        <v>3.7418899999999999E-3</v>
      </c>
      <c r="IB49" s="19">
        <v>3.7280289999999999E-3</v>
      </c>
      <c r="IC49" s="19">
        <v>3.7141129999999998E-3</v>
      </c>
      <c r="ID49" s="19">
        <v>3.7001310000000002E-3</v>
      </c>
      <c r="IE49" s="19">
        <v>3.6860759999999999E-3</v>
      </c>
      <c r="IF49" s="19">
        <v>3.6719439999999999E-3</v>
      </c>
      <c r="IG49" s="19">
        <v>3.6577279999999998E-3</v>
      </c>
      <c r="IH49" s="19">
        <v>3.6434240000000001E-3</v>
      </c>
      <c r="II49" s="19">
        <v>3.6290189999999998E-3</v>
      </c>
      <c r="IJ49" s="19">
        <v>3.6145079999999998E-3</v>
      </c>
      <c r="IK49" s="19">
        <v>3.5998839999999998E-3</v>
      </c>
      <c r="IL49" s="19">
        <v>3.5851469999999999E-3</v>
      </c>
      <c r="IM49" s="19">
        <v>3.5702960000000001E-3</v>
      </c>
      <c r="IN49" s="19">
        <v>3.5553249999999998E-3</v>
      </c>
      <c r="IO49" s="19">
        <v>3.540222E-3</v>
      </c>
      <c r="IP49" s="19">
        <v>3.5249700000000001E-3</v>
      </c>
      <c r="IQ49" s="19">
        <v>3.5095529999999999E-3</v>
      </c>
      <c r="IR49" s="19">
        <v>3.4939559999999999E-3</v>
      </c>
      <c r="IS49" s="19">
        <v>3.4781640000000002E-3</v>
      </c>
      <c r="IT49" s="19">
        <v>3.4621729999999998E-3</v>
      </c>
      <c r="IU49" s="19">
        <v>3.4459899999999999E-3</v>
      </c>
      <c r="IV49" s="19">
        <v>3.4296280000000001E-3</v>
      </c>
      <c r="IW49" s="19">
        <v>3.4131109999999999E-3</v>
      </c>
      <c r="IX49" s="19">
        <v>3.396456E-3</v>
      </c>
      <c r="IY49" s="19">
        <v>3.3796809999999998E-3</v>
      </c>
      <c r="IZ49" s="19">
        <v>3.3627990000000001E-3</v>
      </c>
      <c r="JA49" s="19">
        <v>3.3458229999999999E-3</v>
      </c>
      <c r="JB49" s="19">
        <v>3.3287680000000002E-3</v>
      </c>
      <c r="JC49" s="19">
        <v>3.3116479999999999E-3</v>
      </c>
      <c r="JD49" s="19">
        <v>3.2944820000000001E-3</v>
      </c>
      <c r="JE49" s="19">
        <v>3.2772909999999999E-3</v>
      </c>
      <c r="JF49" s="19">
        <v>3.2601040000000002E-3</v>
      </c>
      <c r="JG49" s="19">
        <v>3.2429490000000002E-3</v>
      </c>
      <c r="JH49" s="19">
        <v>3.2258489999999998E-3</v>
      </c>
      <c r="JI49" s="19">
        <v>3.208823E-3</v>
      </c>
      <c r="JJ49" s="19">
        <v>3.1918760000000002E-3</v>
      </c>
      <c r="JK49" s="19">
        <v>3.175013E-3</v>
      </c>
      <c r="JL49" s="19">
        <v>3.158232E-3</v>
      </c>
      <c r="JM49" s="19">
        <v>3.141525E-3</v>
      </c>
      <c r="JN49" s="19">
        <v>3.1248830000000002E-3</v>
      </c>
      <c r="JO49" s="19">
        <v>3.1083009999999999E-3</v>
      </c>
      <c r="JP49" s="19">
        <v>3.0917729999999999E-3</v>
      </c>
      <c r="JQ49" s="19">
        <v>3.0753019999999998E-3</v>
      </c>
      <c r="JR49" s="19">
        <v>3.0588870000000002E-3</v>
      </c>
      <c r="JS49" s="19">
        <v>3.042533E-3</v>
      </c>
      <c r="JT49" s="19">
        <v>3.0262420000000002E-3</v>
      </c>
      <c r="JU49" s="19">
        <v>3.0100219999999998E-3</v>
      </c>
      <c r="JV49" s="19">
        <v>2.9938780000000002E-3</v>
      </c>
      <c r="JW49" s="19">
        <v>2.9778180000000001E-3</v>
      </c>
      <c r="JX49" s="19">
        <v>2.9618470000000001E-3</v>
      </c>
      <c r="JY49" s="19">
        <v>2.9459709999999999E-3</v>
      </c>
      <c r="JZ49" s="19">
        <v>2.9301980000000002E-3</v>
      </c>
      <c r="KA49" s="19">
        <v>2.9145350000000002E-3</v>
      </c>
      <c r="KB49" s="19">
        <v>2.8989839999999998E-3</v>
      </c>
      <c r="KC49" s="19">
        <v>2.8835470000000002E-3</v>
      </c>
      <c r="KD49" s="19">
        <v>2.8682239999999999E-3</v>
      </c>
      <c r="KE49" s="19">
        <v>2.853015E-3</v>
      </c>
      <c r="KF49" s="19">
        <v>2.8379210000000002E-3</v>
      </c>
      <c r="KG49" s="19">
        <v>2.8229399999999999E-3</v>
      </c>
      <c r="KH49" s="19">
        <v>2.8080679999999999E-3</v>
      </c>
      <c r="KI49" s="19">
        <v>2.793303E-3</v>
      </c>
      <c r="KJ49" s="19">
        <v>2.7786429999999999E-3</v>
      </c>
      <c r="KK49" s="19">
        <v>2.764088E-3</v>
      </c>
      <c r="KL49" s="19">
        <v>2.7496339999999999E-3</v>
      </c>
      <c r="KM49" s="19">
        <v>2.7352790000000002E-3</v>
      </c>
      <c r="KN49" s="19">
        <v>2.7210229999999999E-3</v>
      </c>
      <c r="KO49" s="19">
        <v>2.706866E-3</v>
      </c>
      <c r="KP49" s="19">
        <v>2.6928099999999999E-3</v>
      </c>
      <c r="KQ49" s="19">
        <v>2.6788580000000001E-3</v>
      </c>
      <c r="KR49" s="19">
        <v>2.6650100000000002E-3</v>
      </c>
      <c r="KS49" s="19">
        <v>2.6512699999999998E-3</v>
      </c>
      <c r="KT49" s="19">
        <v>2.6376390000000002E-3</v>
      </c>
      <c r="KU49" s="19">
        <v>2.6241210000000001E-3</v>
      </c>
      <c r="KV49" s="19">
        <v>2.6107169999999998E-3</v>
      </c>
      <c r="KW49" s="19">
        <v>2.5974259999999999E-3</v>
      </c>
      <c r="KX49" s="19">
        <v>2.584247E-3</v>
      </c>
      <c r="KY49" s="19">
        <v>2.571182E-3</v>
      </c>
      <c r="KZ49" s="19">
        <v>2.5582299999999999E-3</v>
      </c>
      <c r="LA49" s="19">
        <v>2.5453920000000001E-3</v>
      </c>
      <c r="LB49" s="19">
        <v>2.5326659999999998E-3</v>
      </c>
      <c r="LC49" s="19">
        <v>2.5200510000000001E-3</v>
      </c>
      <c r="LD49" s="19">
        <v>2.5075459999999998E-3</v>
      </c>
      <c r="LE49" s="19">
        <v>2.495148E-3</v>
      </c>
      <c r="LF49" s="19">
        <v>2.4828519999999998E-3</v>
      </c>
      <c r="LG49" s="19">
        <v>2.4706519999999998E-3</v>
      </c>
      <c r="LH49" s="19">
        <v>2.4585399999999999E-3</v>
      </c>
      <c r="LI49" s="19">
        <v>2.4465099999999998E-3</v>
      </c>
      <c r="LJ49" s="19">
        <v>2.434556E-3</v>
      </c>
      <c r="LK49" s="19">
        <v>2.4226730000000002E-3</v>
      </c>
      <c r="LL49" s="19">
        <v>2.4108570000000002E-3</v>
      </c>
      <c r="LM49" s="19">
        <v>2.3991049999999999E-3</v>
      </c>
      <c r="LN49" s="19">
        <v>2.3874199999999999E-3</v>
      </c>
      <c r="LO49" s="19">
        <v>2.3758020000000002E-3</v>
      </c>
      <c r="LP49" s="19">
        <v>2.3642519999999998E-3</v>
      </c>
      <c r="LQ49" s="19">
        <v>2.352771E-3</v>
      </c>
      <c r="LR49" s="19">
        <v>2.3413610000000001E-3</v>
      </c>
      <c r="LS49" s="19">
        <v>2.3300209999999998E-3</v>
      </c>
      <c r="LT49" s="19">
        <v>2.3187519999999999E-3</v>
      </c>
      <c r="LU49" s="19">
        <v>2.307552E-3</v>
      </c>
      <c r="LV49" s="19">
        <v>2.2964180000000002E-3</v>
      </c>
      <c r="LW49" s="19">
        <v>2.2853470000000001E-3</v>
      </c>
      <c r="LX49" s="19">
        <v>2.2743389999999998E-3</v>
      </c>
      <c r="LY49" s="19">
        <v>2.2633929999999998E-3</v>
      </c>
      <c r="LZ49" s="19">
        <v>2.2525069999999999E-3</v>
      </c>
      <c r="MA49" s="19">
        <v>2.241682E-3</v>
      </c>
      <c r="MB49" s="19">
        <v>2.2309180000000001E-3</v>
      </c>
      <c r="MC49" s="19">
        <v>2.2202179999999999E-3</v>
      </c>
      <c r="MD49" s="19">
        <v>2.2095819999999999E-3</v>
      </c>
      <c r="ME49" s="19">
        <v>2.199014E-3</v>
      </c>
      <c r="MF49" s="19">
        <v>2.1885139999999999E-3</v>
      </c>
      <c r="MG49" s="19">
        <v>2.1780839999999998E-3</v>
      </c>
      <c r="MH49" s="19">
        <v>2.167726E-3</v>
      </c>
      <c r="MI49" s="19">
        <v>2.1574400000000001E-3</v>
      </c>
      <c r="MJ49" s="19">
        <v>2.1472269999999998E-3</v>
      </c>
      <c r="MK49" s="19">
        <v>2.137089E-3</v>
      </c>
      <c r="ML49" s="19">
        <v>2.1270270000000001E-3</v>
      </c>
      <c r="MM49" s="19">
        <v>2.117046E-3</v>
      </c>
      <c r="MN49" s="19">
        <v>2.1071520000000002E-3</v>
      </c>
      <c r="MO49" s="19">
        <v>2.0973480000000002E-3</v>
      </c>
      <c r="MP49" s="19">
        <v>2.0876430000000001E-3</v>
      </c>
      <c r="MQ49" s="19">
        <v>2.0780410000000001E-3</v>
      </c>
      <c r="MR49" s="19">
        <v>2.0685460000000001E-3</v>
      </c>
      <c r="MS49" s="19">
        <v>2.059164E-3</v>
      </c>
      <c r="MT49" s="19">
        <v>2.0498959999999998E-3</v>
      </c>
      <c r="MU49" s="19">
        <v>2.0407419999999999E-3</v>
      </c>
      <c r="MV49" s="19">
        <v>2.0317030000000002E-3</v>
      </c>
      <c r="MW49" s="19">
        <v>2.0227769999999999E-3</v>
      </c>
      <c r="MX49" s="19">
        <v>2.013964E-3</v>
      </c>
      <c r="MY49" s="19">
        <v>2.0052609999999999E-3</v>
      </c>
      <c r="MZ49" s="19">
        <v>1.9966680000000001E-3</v>
      </c>
      <c r="NA49" s="19">
        <v>1.98818E-3</v>
      </c>
      <c r="NB49" s="19">
        <v>1.9797970000000002E-3</v>
      </c>
      <c r="NC49" s="19">
        <v>1.9715150000000001E-3</v>
      </c>
      <c r="ND49" s="19">
        <v>1.9633300000000001E-3</v>
      </c>
      <c r="NE49" s="19">
        <v>1.9552390000000001E-3</v>
      </c>
      <c r="NF49" s="19">
        <v>1.9472370000000001E-3</v>
      </c>
      <c r="NG49" s="19">
        <v>1.9393209999999999E-3</v>
      </c>
      <c r="NH49" s="19">
        <v>1.931487E-3</v>
      </c>
      <c r="NI49" s="19">
        <v>1.92373E-3</v>
      </c>
      <c r="NJ49" s="19">
        <v>1.9160469999999999E-3</v>
      </c>
      <c r="NK49" s="19">
        <v>1.908433E-3</v>
      </c>
      <c r="NL49" s="19">
        <v>1.900884E-3</v>
      </c>
      <c r="NM49" s="19">
        <v>1.8933960000000001E-3</v>
      </c>
      <c r="NN49" s="19">
        <v>1.885963E-3</v>
      </c>
      <c r="NO49" s="19">
        <v>1.8785799999999999E-3</v>
      </c>
      <c r="NP49" s="19">
        <v>1.871242E-3</v>
      </c>
      <c r="NQ49" s="19">
        <v>1.863944E-3</v>
      </c>
      <c r="NR49" s="19">
        <v>1.8566819999999999E-3</v>
      </c>
      <c r="NS49" s="19">
        <v>1.849449E-3</v>
      </c>
      <c r="NT49" s="19">
        <v>1.84224E-3</v>
      </c>
      <c r="NU49" s="19">
        <v>1.8350490000000001E-3</v>
      </c>
      <c r="NV49" s="19">
        <v>1.8278700000000001E-3</v>
      </c>
      <c r="NW49" s="19">
        <v>1.8206940000000001E-3</v>
      </c>
      <c r="NX49" s="19">
        <v>1.8135149999999999E-3</v>
      </c>
      <c r="NY49" s="19">
        <v>1.806326E-3</v>
      </c>
      <c r="NZ49" s="19">
        <v>1.7991210000000001E-3</v>
      </c>
      <c r="OA49" s="19">
        <v>1.791894E-3</v>
      </c>
      <c r="OB49" s="19">
        <v>1.784641E-3</v>
      </c>
      <c r="OC49" s="19">
        <v>1.7773610000000001E-3</v>
      </c>
      <c r="OD49" s="19">
        <v>1.7700490000000001E-3</v>
      </c>
      <c r="OE49" s="19">
        <v>1.762706E-3</v>
      </c>
      <c r="OF49" s="19">
        <v>1.7553289999999999E-3</v>
      </c>
      <c r="OG49" s="19">
        <v>1.747918E-3</v>
      </c>
      <c r="OH49" s="19">
        <v>1.7404740000000001E-3</v>
      </c>
      <c r="OI49" s="19">
        <v>1.7329979999999999E-3</v>
      </c>
      <c r="OJ49" s="19">
        <v>1.725489E-3</v>
      </c>
      <c r="OK49" s="19">
        <v>1.7179509999999999E-3</v>
      </c>
      <c r="OL49" s="19">
        <v>1.7103859999999999E-3</v>
      </c>
      <c r="OM49" s="19">
        <v>1.7027979999999999E-3</v>
      </c>
      <c r="ON49" s="19">
        <v>1.6951900000000001E-3</v>
      </c>
      <c r="OO49" s="19">
        <v>1.6875639999999999E-3</v>
      </c>
      <c r="OP49" s="19">
        <v>1.6799250000000001E-3</v>
      </c>
      <c r="OQ49" s="19">
        <v>1.048988E-3</v>
      </c>
    </row>
    <row r="50" spans="1:407" x14ac:dyDescent="0.25">
      <c r="A50" t="str">
        <f t="shared" si="0"/>
        <v>FixedWing-VERY COARSE-6-7-Any</v>
      </c>
      <c r="B50" t="s">
        <v>195</v>
      </c>
      <c r="C50" s="20" t="s">
        <v>43</v>
      </c>
      <c r="D50" s="18">
        <v>6</v>
      </c>
      <c r="E50" s="17">
        <v>7</v>
      </c>
      <c r="F50" s="82" t="s">
        <v>187</v>
      </c>
      <c r="G50" s="15">
        <v>0.1096948</v>
      </c>
      <c r="H50" s="19">
        <v>8.2841949999999998E-2</v>
      </c>
      <c r="I50" s="19">
        <v>6.9676589999999997E-2</v>
      </c>
      <c r="J50" s="15">
        <v>6.2940599999999999E-2</v>
      </c>
      <c r="K50" s="19">
        <v>5.9301630000000001E-2</v>
      </c>
      <c r="L50" s="19">
        <v>5.6896629999999997E-2</v>
      </c>
      <c r="M50" s="19">
        <v>5.1972419999999998E-2</v>
      </c>
      <c r="N50" s="15">
        <v>4.4357399999999998E-2</v>
      </c>
      <c r="O50" s="19">
        <v>4.2663069999999997E-2</v>
      </c>
      <c r="P50" s="19">
        <v>4.1578410000000003E-2</v>
      </c>
      <c r="Q50" s="19">
        <v>3.8472439999999997E-2</v>
      </c>
      <c r="R50" s="15">
        <v>3.5492299999999997E-2</v>
      </c>
      <c r="S50" s="19">
        <v>3.3686340000000002E-2</v>
      </c>
      <c r="T50" s="19">
        <v>3.255214E-2</v>
      </c>
      <c r="U50" s="19">
        <v>3.1303360000000002E-2</v>
      </c>
      <c r="V50" s="19">
        <v>2.9411820000000002E-2</v>
      </c>
      <c r="W50" s="19">
        <v>2.7748080000000001E-2</v>
      </c>
      <c r="X50" s="19">
        <v>2.6211430000000001E-2</v>
      </c>
      <c r="Y50" s="19">
        <v>2.5156209999999998E-2</v>
      </c>
      <c r="Z50" s="19">
        <v>2.422618E-2</v>
      </c>
      <c r="AA50" s="19">
        <v>2.3280660000000002E-2</v>
      </c>
      <c r="AB50" s="15">
        <v>2.2438099999999999E-2</v>
      </c>
      <c r="AC50" s="19">
        <v>2.165452E-2</v>
      </c>
      <c r="AD50" s="19">
        <v>2.0901220000000002E-2</v>
      </c>
      <c r="AE50" s="19">
        <v>2.0132379999999998E-2</v>
      </c>
      <c r="AF50" s="19">
        <v>1.9416570000000001E-2</v>
      </c>
      <c r="AG50" s="19">
        <v>1.8740179999999999E-2</v>
      </c>
      <c r="AH50" s="19">
        <v>1.8136619999999999E-2</v>
      </c>
      <c r="AI50" s="19">
        <v>1.760658E-2</v>
      </c>
      <c r="AJ50" s="19">
        <v>1.7121859999999999E-2</v>
      </c>
      <c r="AK50" s="19">
        <v>1.6656480000000001E-2</v>
      </c>
      <c r="AL50" s="19">
        <v>1.6206269999999998E-2</v>
      </c>
      <c r="AM50" s="19">
        <v>1.579028E-2</v>
      </c>
      <c r="AN50" s="19">
        <v>1.540595E-2</v>
      </c>
      <c r="AO50" s="19">
        <v>1.5054959999999999E-2</v>
      </c>
      <c r="AP50" s="19">
        <v>1.472302E-2</v>
      </c>
      <c r="AQ50" s="15">
        <v>1.4409E-2</v>
      </c>
      <c r="AR50" s="19">
        <v>1.412121E-2</v>
      </c>
      <c r="AS50" s="19">
        <v>1.3856769999999999E-2</v>
      </c>
      <c r="AT50" s="19">
        <v>1.360778E-2</v>
      </c>
      <c r="AU50" s="19">
        <v>1.336326E-2</v>
      </c>
      <c r="AV50" s="19">
        <v>1.312058E-2</v>
      </c>
      <c r="AW50" s="19">
        <v>1.2884990000000001E-2</v>
      </c>
      <c r="AX50" s="19">
        <v>1.266255E-2</v>
      </c>
      <c r="AY50" s="19">
        <v>1.245433E-2</v>
      </c>
      <c r="AZ50" s="19">
        <v>1.225995E-2</v>
      </c>
      <c r="BA50" s="19">
        <v>1.2079380000000001E-2</v>
      </c>
      <c r="BB50" s="19">
        <v>1.1910850000000001E-2</v>
      </c>
      <c r="BC50" s="19">
        <v>1.1752510000000001E-2</v>
      </c>
      <c r="BD50" s="19">
        <v>1.160103E-2</v>
      </c>
      <c r="BE50" s="19">
        <v>1.1448649999999999E-2</v>
      </c>
      <c r="BF50" s="19">
        <v>1.1287510000000001E-2</v>
      </c>
      <c r="BG50" s="19">
        <v>1.111937E-2</v>
      </c>
      <c r="BH50" s="19">
        <v>1.0953869999999999E-2</v>
      </c>
      <c r="BI50" s="19">
        <v>1.079781E-2</v>
      </c>
      <c r="BJ50" s="19">
        <v>1.065135E-2</v>
      </c>
      <c r="BK50" s="19">
        <v>1.051231E-2</v>
      </c>
      <c r="BL50" s="19">
        <v>1.0380169999999999E-2</v>
      </c>
      <c r="BM50" s="19">
        <v>1.0255159999999999E-2</v>
      </c>
      <c r="BN50" s="19">
        <v>1.013523E-2</v>
      </c>
      <c r="BO50" s="19">
        <v>1.001615E-2</v>
      </c>
      <c r="BP50" s="19">
        <v>9.8946239999999994E-3</v>
      </c>
      <c r="BQ50" s="19">
        <v>9.7713109999999995E-3</v>
      </c>
      <c r="BR50" s="19">
        <v>9.6495780000000007E-3</v>
      </c>
      <c r="BS50" s="19">
        <v>9.5315899999999995E-3</v>
      </c>
      <c r="BT50" s="19">
        <v>9.4172839999999997E-3</v>
      </c>
      <c r="BU50" s="19">
        <v>9.3064419999999998E-3</v>
      </c>
      <c r="BV50" s="19">
        <v>9.1993479999999996E-3</v>
      </c>
      <c r="BW50" s="19">
        <v>9.096013E-3</v>
      </c>
      <c r="BX50" s="19">
        <v>8.9957760000000005E-3</v>
      </c>
      <c r="BY50" s="19">
        <v>8.8972110000000004E-3</v>
      </c>
      <c r="BZ50" s="19">
        <v>8.7988670000000001E-3</v>
      </c>
      <c r="CA50" s="19">
        <v>8.7008899999999993E-3</v>
      </c>
      <c r="CB50" s="19">
        <v>8.6052839999999995E-3</v>
      </c>
      <c r="CC50" s="19">
        <v>8.5139949999999999E-3</v>
      </c>
      <c r="CD50" s="19">
        <v>8.4272649999999998E-3</v>
      </c>
      <c r="CE50" s="19">
        <v>8.3440530000000006E-3</v>
      </c>
      <c r="CF50" s="19">
        <v>8.2633849999999998E-3</v>
      </c>
      <c r="CG50" s="19">
        <v>8.1847859999999995E-3</v>
      </c>
      <c r="CH50" s="19">
        <v>8.1079269999999991E-3</v>
      </c>
      <c r="CI50" s="19">
        <v>8.0325440000000008E-3</v>
      </c>
      <c r="CJ50" s="19">
        <v>7.9586229999999997E-3</v>
      </c>
      <c r="CK50" s="19">
        <v>7.8863939999999997E-3</v>
      </c>
      <c r="CL50" s="19">
        <v>7.8161600000000008E-3</v>
      </c>
      <c r="CM50" s="19">
        <v>7.7481959999999997E-3</v>
      </c>
      <c r="CN50" s="19">
        <v>7.6826139999999999E-3</v>
      </c>
      <c r="CO50" s="19">
        <v>7.6191669999999996E-3</v>
      </c>
      <c r="CP50" s="19">
        <v>7.5572790000000001E-3</v>
      </c>
      <c r="CQ50" s="19">
        <v>7.4963119999999998E-3</v>
      </c>
      <c r="CR50" s="19">
        <v>7.4358430000000001E-3</v>
      </c>
      <c r="CS50" s="19">
        <v>7.3757429999999997E-3</v>
      </c>
      <c r="CT50" s="19">
        <v>7.3160880000000001E-3</v>
      </c>
      <c r="CU50" s="19">
        <v>7.257019E-3</v>
      </c>
      <c r="CV50" s="19">
        <v>7.1986569999999998E-3</v>
      </c>
      <c r="CW50" s="19">
        <v>7.1410629999999996E-3</v>
      </c>
      <c r="CX50" s="19">
        <v>7.0842309999999999E-3</v>
      </c>
      <c r="CY50" s="19">
        <v>7.0281019999999996E-3</v>
      </c>
      <c r="CZ50" s="19">
        <v>6.9725860000000002E-3</v>
      </c>
      <c r="DA50" s="19">
        <v>6.9175829999999997E-3</v>
      </c>
      <c r="DB50" s="19">
        <v>6.8630430000000001E-3</v>
      </c>
      <c r="DC50" s="19">
        <v>6.8090039999999996E-3</v>
      </c>
      <c r="DD50" s="19">
        <v>6.7555879999999999E-3</v>
      </c>
      <c r="DE50" s="19">
        <v>6.7029150000000003E-3</v>
      </c>
      <c r="DF50" s="19">
        <v>6.6510099999999997E-3</v>
      </c>
      <c r="DG50" s="19">
        <v>6.5997629999999998E-3</v>
      </c>
      <c r="DH50" s="19">
        <v>6.5489729999999996E-3</v>
      </c>
      <c r="DI50" s="19">
        <v>6.498452E-3</v>
      </c>
      <c r="DJ50" s="19">
        <v>6.4481180000000001E-3</v>
      </c>
      <c r="DK50" s="19">
        <v>6.3980249999999999E-3</v>
      </c>
      <c r="DL50" s="19">
        <v>6.3483350000000001E-3</v>
      </c>
      <c r="DM50" s="19">
        <v>6.2992380000000004E-3</v>
      </c>
      <c r="DN50" s="19">
        <v>6.2508549999999996E-3</v>
      </c>
      <c r="DO50" s="19">
        <v>6.2031530000000003E-3</v>
      </c>
      <c r="DP50" s="19">
        <v>6.1559129999999998E-3</v>
      </c>
      <c r="DQ50" s="19">
        <v>6.1087850000000003E-3</v>
      </c>
      <c r="DR50" s="19">
        <v>6.0613990000000003E-3</v>
      </c>
      <c r="DS50" s="19">
        <v>6.013488E-3</v>
      </c>
      <c r="DT50" s="19">
        <v>5.9649619999999999E-3</v>
      </c>
      <c r="DU50" s="19">
        <v>5.9159060000000003E-3</v>
      </c>
      <c r="DV50" s="19">
        <v>5.8665260000000004E-3</v>
      </c>
      <c r="DW50" s="19">
        <v>5.817071E-3</v>
      </c>
      <c r="DX50" s="19">
        <v>5.7677570000000001E-3</v>
      </c>
      <c r="DY50" s="19">
        <v>5.7187119999999999E-3</v>
      </c>
      <c r="DZ50" s="19">
        <v>5.6699710000000002E-3</v>
      </c>
      <c r="EA50" s="19">
        <v>5.6215090000000002E-3</v>
      </c>
      <c r="EB50" s="19">
        <v>5.5732960000000002E-3</v>
      </c>
      <c r="EC50" s="19">
        <v>5.5253500000000001E-3</v>
      </c>
      <c r="ED50" s="19">
        <v>5.4777469999999998E-3</v>
      </c>
      <c r="EE50" s="19">
        <v>5.4306040000000003E-3</v>
      </c>
      <c r="EF50" s="19">
        <v>5.3840210000000001E-3</v>
      </c>
      <c r="EG50" s="19">
        <v>5.3380210000000001E-3</v>
      </c>
      <c r="EH50" s="19">
        <v>5.2925259999999997E-3</v>
      </c>
      <c r="EI50" s="19">
        <v>5.2473499999999996E-3</v>
      </c>
      <c r="EJ50" s="19">
        <v>5.2022489999999999E-3</v>
      </c>
      <c r="EK50" s="19">
        <v>5.156987E-3</v>
      </c>
      <c r="EL50" s="19">
        <v>5.1114159999999997E-3</v>
      </c>
      <c r="EM50" s="19">
        <v>5.0655190000000001E-3</v>
      </c>
      <c r="EN50" s="19">
        <v>5.0194180000000003E-3</v>
      </c>
      <c r="EO50" s="19">
        <v>4.9733249999999998E-3</v>
      </c>
      <c r="EP50" s="19">
        <v>4.9274649999999998E-3</v>
      </c>
      <c r="EQ50" s="19">
        <v>4.8819960000000004E-3</v>
      </c>
      <c r="ER50" s="19">
        <v>4.8369620000000002E-3</v>
      </c>
      <c r="ES50" s="19">
        <v>4.7922989999999999E-3</v>
      </c>
      <c r="ET50" s="19">
        <v>4.7478800000000003E-3</v>
      </c>
      <c r="EU50" s="19">
        <v>4.703591E-3</v>
      </c>
      <c r="EV50" s="19">
        <v>4.6593980000000004E-3</v>
      </c>
      <c r="EW50" s="19">
        <v>4.6153979999999997E-3</v>
      </c>
      <c r="EX50" s="19">
        <v>4.5717960000000004E-3</v>
      </c>
      <c r="EY50" s="19">
        <v>4.528855E-3</v>
      </c>
      <c r="EZ50" s="19">
        <v>4.4868140000000004E-3</v>
      </c>
      <c r="FA50" s="19">
        <v>4.445816E-3</v>
      </c>
      <c r="FB50" s="19">
        <v>4.40589E-3</v>
      </c>
      <c r="FC50" s="19">
        <v>4.3669590000000001E-3</v>
      </c>
      <c r="FD50" s="19">
        <v>4.3288900000000002E-3</v>
      </c>
      <c r="FE50" s="19">
        <v>4.29153E-3</v>
      </c>
      <c r="FF50" s="19">
        <v>4.2547460000000002E-3</v>
      </c>
      <c r="FG50" s="19">
        <v>4.2184379999999997E-3</v>
      </c>
      <c r="FH50" s="19">
        <v>4.1825450000000002E-3</v>
      </c>
      <c r="FI50" s="19">
        <v>4.1470359999999998E-3</v>
      </c>
      <c r="FJ50" s="19">
        <v>4.1118930000000001E-3</v>
      </c>
      <c r="FK50" s="19">
        <v>4.0771050000000001E-3</v>
      </c>
      <c r="FL50" s="19">
        <v>4.042655E-3</v>
      </c>
      <c r="FM50" s="19">
        <v>4.0085269999999996E-3</v>
      </c>
      <c r="FN50" s="19">
        <v>3.9747159999999997E-3</v>
      </c>
      <c r="FO50" s="19">
        <v>3.9412329999999997E-3</v>
      </c>
      <c r="FP50" s="19">
        <v>3.9081089999999999E-3</v>
      </c>
      <c r="FQ50" s="19">
        <v>3.8753889999999999E-3</v>
      </c>
      <c r="FR50" s="19">
        <v>3.843122E-3</v>
      </c>
      <c r="FS50" s="19">
        <v>3.8113489999999999E-3</v>
      </c>
      <c r="FT50" s="19">
        <v>3.7800939999999999E-3</v>
      </c>
      <c r="FU50" s="19">
        <v>3.7493539999999999E-3</v>
      </c>
      <c r="FV50" s="19">
        <v>3.7191020000000002E-3</v>
      </c>
      <c r="FW50" s="19">
        <v>3.6893009999999999E-3</v>
      </c>
      <c r="FX50" s="19">
        <v>3.6599110000000001E-3</v>
      </c>
      <c r="FY50" s="19">
        <v>3.6309070000000001E-3</v>
      </c>
      <c r="FZ50" s="19">
        <v>3.6022710000000002E-3</v>
      </c>
      <c r="GA50" s="19">
        <v>3.5739909999999999E-3</v>
      </c>
      <c r="GB50" s="19">
        <v>3.5460510000000002E-3</v>
      </c>
      <c r="GC50" s="19">
        <v>3.5184230000000001E-3</v>
      </c>
      <c r="GD50" s="19">
        <v>3.4910649999999998E-3</v>
      </c>
      <c r="GE50" s="19">
        <v>3.463931E-3</v>
      </c>
      <c r="GF50" s="19">
        <v>3.4369769999999999E-3</v>
      </c>
      <c r="GG50" s="19">
        <v>3.4101769999999999E-3</v>
      </c>
      <c r="GH50" s="19">
        <v>3.3835319999999999E-3</v>
      </c>
      <c r="GI50" s="19">
        <v>3.3570729999999999E-3</v>
      </c>
      <c r="GJ50" s="19">
        <v>3.3308539999999998E-3</v>
      </c>
      <c r="GK50" s="19">
        <v>3.3049350000000002E-3</v>
      </c>
      <c r="GL50" s="19">
        <v>3.279372E-3</v>
      </c>
      <c r="GM50" s="19">
        <v>3.2541979999999998E-3</v>
      </c>
      <c r="GN50" s="19">
        <v>3.229422E-3</v>
      </c>
      <c r="GO50" s="19">
        <v>3.205028E-3</v>
      </c>
      <c r="GP50" s="19">
        <v>3.1809780000000001E-3</v>
      </c>
      <c r="GQ50" s="19">
        <v>3.1572309999999999E-3</v>
      </c>
      <c r="GR50" s="19">
        <v>3.1337489999999999E-3</v>
      </c>
      <c r="GS50" s="19">
        <v>3.1105059999999999E-3</v>
      </c>
      <c r="GT50" s="19">
        <v>3.0874880000000002E-3</v>
      </c>
      <c r="GU50" s="19">
        <v>3.0646929999999998E-3</v>
      </c>
      <c r="GV50" s="19">
        <v>3.0421139999999998E-3</v>
      </c>
      <c r="GW50" s="19">
        <v>3.0197399999999999E-3</v>
      </c>
      <c r="GX50" s="19">
        <v>2.9975510000000002E-3</v>
      </c>
      <c r="GY50" s="19">
        <v>2.9755210000000001E-3</v>
      </c>
      <c r="GZ50" s="19">
        <v>2.9536200000000001E-3</v>
      </c>
      <c r="HA50" s="19">
        <v>2.9318320000000001E-3</v>
      </c>
      <c r="HB50" s="19">
        <v>2.9101589999999998E-3</v>
      </c>
      <c r="HC50" s="19">
        <v>2.8886250000000001E-3</v>
      </c>
      <c r="HD50" s="19">
        <v>2.8672749999999999E-3</v>
      </c>
      <c r="HE50" s="19">
        <v>2.846159E-3</v>
      </c>
      <c r="HF50" s="19">
        <v>2.8253240000000002E-3</v>
      </c>
      <c r="HG50" s="19">
        <v>2.8048069999999999E-3</v>
      </c>
      <c r="HH50" s="19">
        <v>2.784623E-3</v>
      </c>
      <c r="HI50" s="19">
        <v>2.764776E-3</v>
      </c>
      <c r="HJ50" s="19">
        <v>2.7452570000000001E-3</v>
      </c>
      <c r="HK50" s="19">
        <v>2.7260489999999999E-3</v>
      </c>
      <c r="HL50" s="19">
        <v>2.7071410000000001E-3</v>
      </c>
      <c r="HM50" s="19">
        <v>2.6885199999999998E-3</v>
      </c>
      <c r="HN50" s="19">
        <v>2.6701759999999998E-3</v>
      </c>
      <c r="HO50" s="19">
        <v>2.652097E-3</v>
      </c>
      <c r="HP50" s="19">
        <v>2.6342700000000002E-3</v>
      </c>
      <c r="HQ50" s="19">
        <v>2.6166739999999998E-3</v>
      </c>
      <c r="HR50" s="19">
        <v>2.599287E-3</v>
      </c>
      <c r="HS50" s="19">
        <v>2.5820819999999999E-3</v>
      </c>
      <c r="HT50" s="19">
        <v>2.5650299999999998E-3</v>
      </c>
      <c r="HU50" s="19">
        <v>2.5481079999999999E-3</v>
      </c>
      <c r="HV50" s="19">
        <v>2.531298E-3</v>
      </c>
      <c r="HW50" s="19">
        <v>2.5145900000000001E-3</v>
      </c>
      <c r="HX50" s="19">
        <v>2.4979820000000002E-3</v>
      </c>
      <c r="HY50" s="19">
        <v>2.4814809999999998E-3</v>
      </c>
      <c r="HZ50" s="19">
        <v>2.4650969999999999E-3</v>
      </c>
      <c r="IA50" s="19">
        <v>2.4488449999999998E-3</v>
      </c>
      <c r="IB50" s="19">
        <v>2.4327369999999999E-3</v>
      </c>
      <c r="IC50" s="19">
        <v>2.4167799999999999E-3</v>
      </c>
      <c r="ID50" s="19">
        <v>2.4009750000000001E-3</v>
      </c>
      <c r="IE50" s="19">
        <v>2.3853170000000001E-3</v>
      </c>
      <c r="IF50" s="19">
        <v>2.3697900000000001E-3</v>
      </c>
      <c r="IG50" s="19">
        <v>2.3543739999999998E-3</v>
      </c>
      <c r="IH50" s="19">
        <v>2.3390450000000001E-3</v>
      </c>
      <c r="II50" s="19">
        <v>2.3237729999999999E-3</v>
      </c>
      <c r="IJ50" s="19">
        <v>2.308531E-3</v>
      </c>
      <c r="IK50" s="19">
        <v>2.293294E-3</v>
      </c>
      <c r="IL50" s="19">
        <v>2.278043E-3</v>
      </c>
      <c r="IM50" s="19">
        <v>2.2627659999999998E-3</v>
      </c>
      <c r="IN50" s="19">
        <v>2.247457E-3</v>
      </c>
      <c r="IO50" s="19">
        <v>2.2321210000000001E-3</v>
      </c>
      <c r="IP50" s="19">
        <v>2.216764E-3</v>
      </c>
      <c r="IQ50" s="15">
        <v>2.2014000000000001E-3</v>
      </c>
      <c r="IR50" s="19">
        <v>2.1860389999999999E-3</v>
      </c>
      <c r="IS50" s="19">
        <v>2.170693E-3</v>
      </c>
      <c r="IT50" s="19">
        <v>2.155368E-3</v>
      </c>
      <c r="IU50" s="19">
        <v>2.1400730000000001E-3</v>
      </c>
      <c r="IV50" s="19">
        <v>2.124815E-3</v>
      </c>
      <c r="IW50" s="19">
        <v>2.109606E-3</v>
      </c>
      <c r="IX50" s="19">
        <v>2.0944620000000001E-3</v>
      </c>
      <c r="IY50" s="19">
        <v>2.0794049999999999E-3</v>
      </c>
      <c r="IZ50" s="19">
        <v>2.0644629999999999E-3</v>
      </c>
      <c r="JA50" s="19">
        <v>2.0496640000000001E-3</v>
      </c>
      <c r="JB50" s="19">
        <v>2.035037E-3</v>
      </c>
      <c r="JC50" s="19">
        <v>2.0206069999999998E-3</v>
      </c>
      <c r="JD50" s="19">
        <v>2.0063889999999999E-3</v>
      </c>
      <c r="JE50" s="19">
        <v>1.9923919999999999E-3</v>
      </c>
      <c r="JF50" s="19">
        <v>1.9786109999999999E-3</v>
      </c>
      <c r="JG50" s="19">
        <v>1.9650359999999999E-3</v>
      </c>
      <c r="JH50" s="19">
        <v>1.951649E-3</v>
      </c>
      <c r="JI50" s="19">
        <v>1.9384339999999999E-3</v>
      </c>
      <c r="JJ50" s="19">
        <v>1.9253740000000001E-3</v>
      </c>
      <c r="JK50" s="19">
        <v>1.912462E-3</v>
      </c>
      <c r="JL50" s="19">
        <v>1.8996919999999999E-3</v>
      </c>
      <c r="JM50" s="19">
        <v>1.8870670000000001E-3</v>
      </c>
      <c r="JN50" s="19">
        <v>1.874595E-3</v>
      </c>
      <c r="JO50" s="19">
        <v>1.862285E-3</v>
      </c>
      <c r="JP50" s="19">
        <v>1.8501469999999999E-3</v>
      </c>
      <c r="JQ50" s="19">
        <v>1.8381890000000001E-3</v>
      </c>
      <c r="JR50" s="19">
        <v>1.826418E-3</v>
      </c>
      <c r="JS50" s="19">
        <v>1.814836E-3</v>
      </c>
      <c r="JT50" s="19">
        <v>1.803446E-3</v>
      </c>
      <c r="JU50" s="19">
        <v>1.792241E-3</v>
      </c>
      <c r="JV50" s="19">
        <v>1.7812150000000001E-3</v>
      </c>
      <c r="JW50" s="19">
        <v>1.770352E-3</v>
      </c>
      <c r="JX50" s="19">
        <v>1.759633E-3</v>
      </c>
      <c r="JY50" s="19">
        <v>1.7490369999999999E-3</v>
      </c>
      <c r="JZ50" s="19">
        <v>1.7385370000000001E-3</v>
      </c>
      <c r="KA50" s="19">
        <v>1.7281040000000001E-3</v>
      </c>
      <c r="KB50" s="19">
        <v>1.717711E-3</v>
      </c>
      <c r="KC50" s="19">
        <v>1.70733E-3</v>
      </c>
      <c r="KD50" s="19">
        <v>1.696936E-3</v>
      </c>
      <c r="KE50" s="19">
        <v>1.686503E-3</v>
      </c>
      <c r="KF50" s="19">
        <v>1.676011E-3</v>
      </c>
      <c r="KG50" s="19">
        <v>1.6654420000000001E-3</v>
      </c>
      <c r="KH50" s="19">
        <v>1.6547809999999999E-3</v>
      </c>
      <c r="KI50" s="19">
        <v>1.644022E-3</v>
      </c>
      <c r="KJ50" s="19">
        <v>1.63316E-3</v>
      </c>
      <c r="KK50" s="19">
        <v>1.622199E-3</v>
      </c>
      <c r="KL50" s="19">
        <v>1.6111470000000001E-3</v>
      </c>
      <c r="KM50" s="19">
        <v>1.600015E-3</v>
      </c>
      <c r="KN50" s="19">
        <v>1.5888160000000001E-3</v>
      </c>
      <c r="KO50" s="19">
        <v>1.5775660000000001E-3</v>
      </c>
      <c r="KP50" s="19">
        <v>1.5662759999999999E-3</v>
      </c>
      <c r="KQ50" s="19">
        <v>1.5549590000000001E-3</v>
      </c>
      <c r="KR50" s="19">
        <v>1.5436250000000001E-3</v>
      </c>
      <c r="KS50" s="19">
        <v>1.532282E-3</v>
      </c>
      <c r="KT50" s="19">
        <v>1.5209380000000001E-3</v>
      </c>
      <c r="KU50" s="19">
        <v>1.5095969999999999E-3</v>
      </c>
      <c r="KV50" s="19">
        <v>1.4982660000000001E-3</v>
      </c>
      <c r="KW50" s="19">
        <v>1.486949E-3</v>
      </c>
      <c r="KX50" s="19">
        <v>1.4756529999999999E-3</v>
      </c>
      <c r="KY50" s="19">
        <v>1.4643830000000001E-3</v>
      </c>
      <c r="KZ50" s="19">
        <v>1.453144E-3</v>
      </c>
      <c r="LA50" s="19">
        <v>1.4419420000000001E-3</v>
      </c>
      <c r="LB50" s="19">
        <v>1.430785E-3</v>
      </c>
      <c r="LC50" s="19">
        <v>1.419682E-3</v>
      </c>
      <c r="LD50" s="19">
        <v>1.408643E-3</v>
      </c>
      <c r="LE50" s="19">
        <v>1.397679E-3</v>
      </c>
      <c r="LF50" s="19">
        <v>1.386806E-3</v>
      </c>
      <c r="LG50" s="19">
        <v>1.376038E-3</v>
      </c>
      <c r="LH50" s="19">
        <v>1.36539E-3</v>
      </c>
      <c r="LI50" s="19">
        <v>1.3548760000000001E-3</v>
      </c>
      <c r="LJ50" s="19">
        <v>1.344512E-3</v>
      </c>
      <c r="LK50" s="19">
        <v>1.3343070000000001E-3</v>
      </c>
      <c r="LL50" s="19">
        <v>1.3242709999999999E-3</v>
      </c>
      <c r="LM50" s="19">
        <v>1.3144109999999999E-3</v>
      </c>
      <c r="LN50" s="19">
        <v>1.30473E-3</v>
      </c>
      <c r="LO50" s="19">
        <v>1.295229E-3</v>
      </c>
      <c r="LP50" s="19">
        <v>1.2859049999999999E-3</v>
      </c>
      <c r="LQ50" s="19">
        <v>1.276753E-3</v>
      </c>
      <c r="LR50" s="19">
        <v>1.267769E-3</v>
      </c>
      <c r="LS50" s="19">
        <v>1.2589439999999999E-3</v>
      </c>
      <c r="LT50" s="19">
        <v>1.2502679999999999E-3</v>
      </c>
      <c r="LU50" s="19">
        <v>1.241734E-3</v>
      </c>
      <c r="LV50" s="19">
        <v>1.2333310000000001E-3</v>
      </c>
      <c r="LW50" s="19">
        <v>1.2250519999999999E-3</v>
      </c>
      <c r="LX50" s="19">
        <v>1.2168890000000001E-3</v>
      </c>
      <c r="LY50" s="19">
        <v>1.2088349999999999E-3</v>
      </c>
      <c r="LZ50" s="19">
        <v>1.2008839999999999E-3</v>
      </c>
      <c r="MA50" s="19">
        <v>1.1930319999999999E-3</v>
      </c>
      <c r="MB50" s="19">
        <v>1.1852729999999999E-3</v>
      </c>
      <c r="MC50" s="19">
        <v>1.177602E-3</v>
      </c>
      <c r="MD50" s="19">
        <v>1.170014E-3</v>
      </c>
      <c r="ME50" s="15">
        <v>1.1624999999999999E-3</v>
      </c>
      <c r="MF50" s="19">
        <v>1.155054E-3</v>
      </c>
      <c r="MG50" s="19">
        <v>1.147667E-3</v>
      </c>
      <c r="MH50" s="19">
        <v>1.1403310000000001E-3</v>
      </c>
      <c r="MI50" s="19">
        <v>1.133036E-3</v>
      </c>
      <c r="MJ50" s="19">
        <v>1.1257750000000001E-3</v>
      </c>
      <c r="MK50" s="19">
        <v>1.1185399999999999E-3</v>
      </c>
      <c r="ML50" s="19">
        <v>1.111325E-3</v>
      </c>
      <c r="MM50" s="19">
        <v>1.1041250000000001E-3</v>
      </c>
      <c r="MN50" s="19">
        <v>1.0969370000000001E-3</v>
      </c>
      <c r="MO50" s="19">
        <v>1.089759E-3</v>
      </c>
      <c r="MP50" s="19">
        <v>1.0825889999999999E-3</v>
      </c>
      <c r="MQ50" s="19">
        <v>1.075428E-3</v>
      </c>
      <c r="MR50" s="19">
        <v>1.0682770000000001E-3</v>
      </c>
      <c r="MS50" s="19">
        <v>1.0611360000000001E-3</v>
      </c>
      <c r="MT50" s="19">
        <v>1.0540079999999999E-3</v>
      </c>
      <c r="MU50" s="19">
        <v>1.0468949999999999E-3</v>
      </c>
      <c r="MV50" s="15">
        <v>1.0398E-3</v>
      </c>
      <c r="MW50" s="19">
        <v>1.0327229999999999E-3</v>
      </c>
      <c r="MX50" s="19">
        <v>1.0256659999999999E-3</v>
      </c>
      <c r="MY50" s="19">
        <v>1.0186310000000001E-3</v>
      </c>
      <c r="MZ50" s="19">
        <v>1.0116190000000001E-3</v>
      </c>
      <c r="NA50" s="19">
        <v>1.0046320000000001E-3</v>
      </c>
      <c r="NB50" s="19">
        <v>9.9767140000000002E-4</v>
      </c>
      <c r="NC50" s="19">
        <v>9.907389E-4</v>
      </c>
      <c r="ND50" s="19">
        <v>9.8383660000000007E-4</v>
      </c>
      <c r="NE50" s="19">
        <v>9.7696669999999992E-4</v>
      </c>
      <c r="NF50" s="19">
        <v>9.7013100000000005E-4</v>
      </c>
      <c r="NG50" s="19">
        <v>9.6333140000000002E-4</v>
      </c>
      <c r="NH50" s="19">
        <v>9.5656919999999996E-4</v>
      </c>
      <c r="NI50" s="19">
        <v>9.4984530000000005E-4</v>
      </c>
      <c r="NJ50" s="19">
        <v>9.4316099999999998E-4</v>
      </c>
      <c r="NK50" s="19">
        <v>9.3651729999999999E-4</v>
      </c>
      <c r="NL50" s="19">
        <v>9.2991570000000004E-4</v>
      </c>
      <c r="NM50" s="19">
        <v>9.2335799999999999E-4</v>
      </c>
      <c r="NN50" s="19">
        <v>9.1684600000000002E-4</v>
      </c>
      <c r="NO50" s="19">
        <v>9.1038239999999997E-4</v>
      </c>
      <c r="NP50" s="19">
        <v>9.0396949999999997E-4</v>
      </c>
      <c r="NQ50" s="19">
        <v>8.9760999999999997E-4</v>
      </c>
      <c r="NR50" s="19">
        <v>8.9130640000000005E-4</v>
      </c>
      <c r="NS50" s="19">
        <v>8.8506109999999995E-4</v>
      </c>
      <c r="NT50" s="19">
        <v>8.7887619999999997E-4</v>
      </c>
      <c r="NU50" s="19">
        <v>8.7275329999999998E-4</v>
      </c>
      <c r="NV50" s="19">
        <v>8.6669389999999996E-4</v>
      </c>
      <c r="NW50" s="19">
        <v>8.6069849999999997E-4</v>
      </c>
      <c r="NX50" s="19">
        <v>8.5476740000000001E-4</v>
      </c>
      <c r="NY50" s="19">
        <v>8.4890010000000001E-4</v>
      </c>
      <c r="NZ50" s="19">
        <v>8.4309520000000005E-4</v>
      </c>
      <c r="OA50" s="19">
        <v>8.3735129999999995E-4</v>
      </c>
      <c r="OB50" s="19">
        <v>8.3166559999999997E-4</v>
      </c>
      <c r="OC50" s="19">
        <v>8.2603590000000001E-4</v>
      </c>
      <c r="OD50" s="19">
        <v>8.2045909999999998E-4</v>
      </c>
      <c r="OE50" s="19">
        <v>8.1493259999999997E-4</v>
      </c>
      <c r="OF50" s="19">
        <v>8.0945349999999997E-4</v>
      </c>
      <c r="OG50" s="19">
        <v>8.0401949999999995E-4</v>
      </c>
      <c r="OH50" s="19">
        <v>7.9862789999999998E-4</v>
      </c>
      <c r="OI50" s="19">
        <v>7.9327629999999998E-4</v>
      </c>
      <c r="OJ50" s="19">
        <v>7.8796210000000005E-4</v>
      </c>
      <c r="OK50" s="19">
        <v>7.8268249999999999E-4</v>
      </c>
      <c r="OL50" s="19">
        <v>7.7743470000000005E-4</v>
      </c>
      <c r="OM50" s="19">
        <v>7.7221579999999998E-4</v>
      </c>
      <c r="ON50" s="19">
        <v>7.6702279999999996E-4</v>
      </c>
      <c r="OO50" s="19">
        <v>7.6185320000000001E-4</v>
      </c>
      <c r="OP50" s="19">
        <v>7.5670450000000003E-4</v>
      </c>
      <c r="OQ50" s="19">
        <v>5.2416799999999999E-4</v>
      </c>
    </row>
    <row r="51" spans="1:407" x14ac:dyDescent="0.25">
      <c r="A51" t="str">
        <f t="shared" si="0"/>
        <v>FixedWing-EXTREMELY COARSE-3-20-Any</v>
      </c>
      <c r="B51" t="s">
        <v>195</v>
      </c>
      <c r="C51" s="17" t="s">
        <v>44</v>
      </c>
      <c r="D51" s="18">
        <v>3</v>
      </c>
      <c r="E51" s="17">
        <v>20</v>
      </c>
      <c r="F51" s="82" t="s">
        <v>187</v>
      </c>
      <c r="G51" s="19">
        <v>6.9373530000000003E-2</v>
      </c>
      <c r="H51" s="19">
        <v>5.3547259999999999E-2</v>
      </c>
      <c r="I51" s="15">
        <v>4.3473199999999997E-2</v>
      </c>
      <c r="J51" s="19">
        <v>3.8883819999999999E-2</v>
      </c>
      <c r="K51" s="19">
        <v>3.6591890000000002E-2</v>
      </c>
      <c r="L51" s="19">
        <v>3.5151849999999998E-2</v>
      </c>
      <c r="M51" s="19">
        <v>3.3741319999999998E-2</v>
      </c>
      <c r="N51" s="19">
        <v>3.1952340000000003E-2</v>
      </c>
      <c r="O51" s="19">
        <v>2.9944789999999999E-2</v>
      </c>
      <c r="P51" s="19">
        <v>2.7952970000000001E-2</v>
      </c>
      <c r="Q51" s="19">
        <v>2.6064509999999999E-2</v>
      </c>
      <c r="R51" s="19">
        <v>2.4128050000000002E-2</v>
      </c>
      <c r="S51" s="19">
        <v>2.2196790000000001E-2</v>
      </c>
      <c r="T51" s="19">
        <v>2.0395279999999998E-2</v>
      </c>
      <c r="U51" s="19">
        <v>1.8798189999999999E-2</v>
      </c>
      <c r="V51" s="19">
        <v>1.7411590000000001E-2</v>
      </c>
      <c r="W51" s="19">
        <v>1.6190639999999999E-2</v>
      </c>
      <c r="X51" s="19">
        <v>1.5139390000000001E-2</v>
      </c>
      <c r="Y51" s="19">
        <v>1.423571E-2</v>
      </c>
      <c r="Z51" s="15">
        <v>1.34109E-2</v>
      </c>
      <c r="AA51" s="19">
        <v>1.2677849999999999E-2</v>
      </c>
      <c r="AB51" s="19">
        <v>1.2010430000000001E-2</v>
      </c>
      <c r="AC51" s="19">
        <v>1.139371E-2</v>
      </c>
      <c r="AD51" s="15">
        <v>1.08238E-2</v>
      </c>
      <c r="AE51" s="19">
        <v>1.030177E-2</v>
      </c>
      <c r="AF51" s="19">
        <v>9.8251099999999997E-3</v>
      </c>
      <c r="AG51" s="19">
        <v>9.3833079999999999E-3</v>
      </c>
      <c r="AH51" s="19">
        <v>8.96601E-3</v>
      </c>
      <c r="AI51" s="19">
        <v>8.5666939999999997E-3</v>
      </c>
      <c r="AJ51" s="19">
        <v>8.1838250000000005E-3</v>
      </c>
      <c r="AK51" s="19">
        <v>7.8181699999999993E-3</v>
      </c>
      <c r="AL51" s="19">
        <v>7.4714040000000001E-3</v>
      </c>
      <c r="AM51" s="19">
        <v>7.1455930000000004E-3</v>
      </c>
      <c r="AN51" s="19">
        <v>6.8436080000000002E-3</v>
      </c>
      <c r="AO51" s="19">
        <v>6.5657290000000002E-3</v>
      </c>
      <c r="AP51" s="19">
        <v>6.310174E-3</v>
      </c>
      <c r="AQ51" s="19">
        <v>6.0725889999999998E-3</v>
      </c>
      <c r="AR51" s="19">
        <v>5.8479229999999997E-3</v>
      </c>
      <c r="AS51" s="19">
        <v>5.6327039999999997E-3</v>
      </c>
      <c r="AT51" s="19">
        <v>5.426419E-3</v>
      </c>
      <c r="AU51" s="19">
        <v>5.2305240000000003E-3</v>
      </c>
      <c r="AV51" s="19">
        <v>5.0458860000000003E-3</v>
      </c>
      <c r="AW51" s="19">
        <v>4.8723020000000002E-3</v>
      </c>
      <c r="AX51" s="19">
        <v>4.7095380000000001E-3</v>
      </c>
      <c r="AY51" s="19">
        <v>4.5573150000000002E-3</v>
      </c>
      <c r="AZ51" s="19">
        <v>4.4148490000000002E-3</v>
      </c>
      <c r="BA51" s="19">
        <v>4.2805040000000001E-3</v>
      </c>
      <c r="BB51" s="19">
        <v>4.1523039999999999E-3</v>
      </c>
      <c r="BC51" s="19">
        <v>4.0289590000000004E-3</v>
      </c>
      <c r="BD51" s="19">
        <v>3.9102269999999996E-3</v>
      </c>
      <c r="BE51" s="19">
        <v>3.7966509999999998E-3</v>
      </c>
      <c r="BF51" s="19">
        <v>3.6889409999999998E-3</v>
      </c>
      <c r="BG51" s="19">
        <v>3.5877439999999999E-3</v>
      </c>
      <c r="BH51" s="19">
        <v>3.4933360000000001E-3</v>
      </c>
      <c r="BI51" s="19">
        <v>3.4053690000000001E-3</v>
      </c>
      <c r="BJ51" s="19">
        <v>3.322752E-3</v>
      </c>
      <c r="BK51" s="19">
        <v>3.243859E-3</v>
      </c>
      <c r="BL51" s="19">
        <v>3.167343E-3</v>
      </c>
      <c r="BM51" s="19">
        <v>3.092736E-3</v>
      </c>
      <c r="BN51" s="19">
        <v>3.0204960000000001E-3</v>
      </c>
      <c r="BO51" s="19">
        <v>2.951539E-3</v>
      </c>
      <c r="BP51" s="19">
        <v>2.8865259999999999E-3</v>
      </c>
      <c r="BQ51" s="19">
        <v>2.8257159999999998E-3</v>
      </c>
      <c r="BR51" s="19">
        <v>2.7689260000000001E-3</v>
      </c>
      <c r="BS51" s="19">
        <v>2.7154800000000002E-3</v>
      </c>
      <c r="BT51" s="19">
        <v>2.6643980000000001E-3</v>
      </c>
      <c r="BU51" s="19">
        <v>2.6146229999999999E-3</v>
      </c>
      <c r="BV51" s="15">
        <v>2.5653999999999998E-3</v>
      </c>
      <c r="BW51" s="19">
        <v>2.5165980000000001E-3</v>
      </c>
      <c r="BX51" s="19">
        <v>2.4686790000000001E-3</v>
      </c>
      <c r="BY51" s="19">
        <v>2.4224049999999999E-3</v>
      </c>
      <c r="BZ51" s="19">
        <v>2.378219E-3</v>
      </c>
      <c r="CA51" s="19">
        <v>2.3361440000000001E-3</v>
      </c>
      <c r="CB51" s="19">
        <v>2.2959209999999998E-3</v>
      </c>
      <c r="CC51" s="19">
        <v>2.2570519999999998E-3</v>
      </c>
      <c r="CD51" s="19">
        <v>2.219033E-3</v>
      </c>
      <c r="CE51" s="19">
        <v>2.181442E-3</v>
      </c>
      <c r="CF51" s="19">
        <v>2.1441519999999999E-3</v>
      </c>
      <c r="CG51" s="19">
        <v>2.1073289999999998E-3</v>
      </c>
      <c r="CH51" s="19">
        <v>2.07136E-3</v>
      </c>
      <c r="CI51" s="19">
        <v>2.0366910000000002E-3</v>
      </c>
      <c r="CJ51" s="19">
        <v>2.0036059999999998E-3</v>
      </c>
      <c r="CK51" s="19">
        <v>1.972143E-3</v>
      </c>
      <c r="CL51" s="19">
        <v>1.9421989999999999E-3</v>
      </c>
      <c r="CM51" s="19">
        <v>1.9135199999999999E-3</v>
      </c>
      <c r="CN51" s="19">
        <v>1.885737E-3</v>
      </c>
      <c r="CO51" s="19">
        <v>1.85845E-3</v>
      </c>
      <c r="CP51" s="19">
        <v>1.831444E-3</v>
      </c>
      <c r="CQ51" s="19">
        <v>1.8047969999999999E-3</v>
      </c>
      <c r="CR51" s="19">
        <v>1.778801E-3</v>
      </c>
      <c r="CS51" s="19">
        <v>1.7537620000000001E-3</v>
      </c>
      <c r="CT51" s="19">
        <v>1.729822E-3</v>
      </c>
      <c r="CU51" s="19">
        <v>1.7069400000000001E-3</v>
      </c>
      <c r="CV51" s="19">
        <v>1.685022E-3</v>
      </c>
      <c r="CW51" s="19">
        <v>1.6639269999999999E-3</v>
      </c>
      <c r="CX51" s="19">
        <v>1.6434970000000001E-3</v>
      </c>
      <c r="CY51" s="19">
        <v>1.6235399999999999E-3</v>
      </c>
      <c r="CZ51" s="19">
        <v>1.6038820000000001E-3</v>
      </c>
      <c r="DA51" s="19">
        <v>1.584483E-3</v>
      </c>
      <c r="DB51" s="19">
        <v>1.5654149999999999E-3</v>
      </c>
      <c r="DC51" s="19">
        <v>1.5468389999999999E-3</v>
      </c>
      <c r="DD51" s="19">
        <v>1.528885E-3</v>
      </c>
      <c r="DE51" s="19">
        <v>1.5116070000000001E-3</v>
      </c>
      <c r="DF51" s="19">
        <v>1.495021E-3</v>
      </c>
      <c r="DG51" s="19">
        <v>1.479125E-3</v>
      </c>
      <c r="DH51" s="19">
        <v>1.463923E-3</v>
      </c>
      <c r="DI51" s="19">
        <v>1.449393E-3</v>
      </c>
      <c r="DJ51" s="19">
        <v>1.4355139999999999E-3</v>
      </c>
      <c r="DK51" s="19">
        <v>1.422268E-3</v>
      </c>
      <c r="DL51" s="19">
        <v>1.409616E-3</v>
      </c>
      <c r="DM51" s="19">
        <v>1.3975050000000001E-3</v>
      </c>
      <c r="DN51" s="19">
        <v>1.3858760000000001E-3</v>
      </c>
      <c r="DO51" s="19">
        <v>1.3746699999999999E-3</v>
      </c>
      <c r="DP51" s="19">
        <v>1.363848E-3</v>
      </c>
      <c r="DQ51" s="19">
        <v>1.3533810000000001E-3</v>
      </c>
      <c r="DR51" s="19">
        <v>1.343271E-3</v>
      </c>
      <c r="DS51" s="19">
        <v>1.3335020000000001E-3</v>
      </c>
      <c r="DT51" s="19">
        <v>1.3240719999999999E-3</v>
      </c>
      <c r="DU51" s="19">
        <v>1.3149590000000001E-3</v>
      </c>
      <c r="DV51" s="19">
        <v>1.306137E-3</v>
      </c>
      <c r="DW51" s="19">
        <v>1.2975669999999999E-3</v>
      </c>
      <c r="DX51" s="19">
        <v>1.2892240000000001E-3</v>
      </c>
      <c r="DY51" s="19">
        <v>1.281084E-3</v>
      </c>
      <c r="DZ51" s="19">
        <v>1.2731419999999999E-3</v>
      </c>
      <c r="EA51" s="19">
        <v>1.2653930000000001E-3</v>
      </c>
      <c r="EB51" s="19">
        <v>1.2578509999999999E-3</v>
      </c>
      <c r="EC51" s="19">
        <v>1.2505280000000001E-3</v>
      </c>
      <c r="ED51" s="19">
        <v>1.243435E-3</v>
      </c>
      <c r="EE51" s="19">
        <v>1.236565E-3</v>
      </c>
      <c r="EF51" s="19">
        <v>1.229897E-3</v>
      </c>
      <c r="EG51" s="19">
        <v>1.223399E-3</v>
      </c>
      <c r="EH51" s="19">
        <v>1.2170429999999999E-3</v>
      </c>
      <c r="EI51" s="19">
        <v>1.2108139999999999E-3</v>
      </c>
      <c r="EJ51" s="19">
        <v>1.2047220000000001E-3</v>
      </c>
      <c r="EK51" s="19">
        <v>1.198778E-3</v>
      </c>
      <c r="EL51" s="19">
        <v>1.1930070000000001E-3</v>
      </c>
      <c r="EM51" s="19">
        <v>1.187425E-3</v>
      </c>
      <c r="EN51" s="19">
        <v>1.1820509999999999E-3</v>
      </c>
      <c r="EO51" s="19">
        <v>1.1768880000000001E-3</v>
      </c>
      <c r="EP51" s="19">
        <v>1.1719300000000001E-3</v>
      </c>
      <c r="EQ51" s="19">
        <v>1.167148E-3</v>
      </c>
      <c r="ER51" s="19">
        <v>1.1625120000000001E-3</v>
      </c>
      <c r="ES51" s="15">
        <v>1.158E-3</v>
      </c>
      <c r="ET51" s="19">
        <v>1.153605E-3</v>
      </c>
      <c r="EU51" s="19">
        <v>1.149326E-3</v>
      </c>
      <c r="EV51" s="19">
        <v>1.1451650000000001E-3</v>
      </c>
      <c r="EW51" s="19">
        <v>1.1411170000000001E-3</v>
      </c>
      <c r="EX51" s="19">
        <v>1.1371770000000001E-3</v>
      </c>
      <c r="EY51" s="19">
        <v>1.133324E-3</v>
      </c>
      <c r="EZ51" s="19">
        <v>1.129529E-3</v>
      </c>
      <c r="FA51" s="19">
        <v>1.1257540000000001E-3</v>
      </c>
      <c r="FB51" s="19">
        <v>1.1219719999999999E-3</v>
      </c>
      <c r="FC51" s="19">
        <v>1.118162E-3</v>
      </c>
      <c r="FD51" s="19">
        <v>1.1143189999999999E-3</v>
      </c>
      <c r="FE51" s="19">
        <v>1.110439E-3</v>
      </c>
      <c r="FF51" s="19">
        <v>1.1065230000000001E-3</v>
      </c>
      <c r="FG51" s="19">
        <v>1.102558E-3</v>
      </c>
      <c r="FH51" s="19">
        <v>1.098543E-3</v>
      </c>
      <c r="FI51" s="19">
        <v>1.0944629999999999E-3</v>
      </c>
      <c r="FJ51" s="19">
        <v>1.0903029999999999E-3</v>
      </c>
      <c r="FK51" s="19">
        <v>1.0860449999999999E-3</v>
      </c>
      <c r="FL51" s="19">
        <v>1.081687E-3</v>
      </c>
      <c r="FM51" s="19">
        <v>1.077232E-3</v>
      </c>
      <c r="FN51" s="19">
        <v>1.0726970000000001E-3</v>
      </c>
      <c r="FO51" s="19">
        <v>1.0680970000000001E-3</v>
      </c>
      <c r="FP51" s="19">
        <v>1.0634469999999999E-3</v>
      </c>
      <c r="FQ51" s="19">
        <v>1.058748E-3</v>
      </c>
      <c r="FR51" s="15">
        <v>1.054E-3</v>
      </c>
      <c r="FS51" s="19">
        <v>1.0491960000000001E-3</v>
      </c>
      <c r="FT51" s="19">
        <v>1.0443270000000001E-3</v>
      </c>
      <c r="FU51" s="19">
        <v>1.0393819999999999E-3</v>
      </c>
      <c r="FV51" s="19">
        <v>1.03436E-3</v>
      </c>
      <c r="FW51" s="19">
        <v>1.0292700000000001E-3</v>
      </c>
      <c r="FX51" s="19">
        <v>1.0241320000000001E-3</v>
      </c>
      <c r="FY51" s="19">
        <v>1.018964E-3</v>
      </c>
      <c r="FZ51" s="19">
        <v>1.0137869999999999E-3</v>
      </c>
      <c r="GA51" s="19">
        <v>1.0086100000000001E-3</v>
      </c>
      <c r="GB51" s="19">
        <v>1.0034449999999999E-3</v>
      </c>
      <c r="GC51" s="19">
        <v>9.9829809999999993E-4</v>
      </c>
      <c r="GD51" s="19">
        <v>9.9317149999999989E-4</v>
      </c>
      <c r="GE51" s="19">
        <v>9.8806380000000002E-4</v>
      </c>
      <c r="GF51" s="19">
        <v>9.8298120000000003E-4</v>
      </c>
      <c r="GG51" s="19">
        <v>9.7793240000000007E-4</v>
      </c>
      <c r="GH51" s="19">
        <v>9.7293290000000001E-4</v>
      </c>
      <c r="GI51" s="19">
        <v>9.6799829999999996E-4</v>
      </c>
      <c r="GJ51" s="19">
        <v>9.6314950000000001E-4</v>
      </c>
      <c r="GK51" s="19">
        <v>9.5840179999999995E-4</v>
      </c>
      <c r="GL51" s="19">
        <v>9.537743E-4</v>
      </c>
      <c r="GM51" s="19">
        <v>9.4927949999999998E-4</v>
      </c>
      <c r="GN51" s="19">
        <v>9.4492630000000001E-4</v>
      </c>
      <c r="GO51" s="19">
        <v>9.4071370000000005E-4</v>
      </c>
      <c r="GP51" s="19">
        <v>9.3664460000000003E-4</v>
      </c>
      <c r="GQ51" s="19">
        <v>9.327192E-4</v>
      </c>
      <c r="GR51" s="19">
        <v>9.2894029999999995E-4</v>
      </c>
      <c r="GS51" s="19">
        <v>9.2530770000000002E-4</v>
      </c>
      <c r="GT51" s="19">
        <v>9.2182310000000003E-4</v>
      </c>
      <c r="GU51" s="19">
        <v>9.1848370000000002E-4</v>
      </c>
      <c r="GV51" s="19">
        <v>9.1528930000000001E-4</v>
      </c>
      <c r="GW51" s="19">
        <v>9.1223520000000002E-4</v>
      </c>
      <c r="GX51" s="19">
        <v>9.0931639999999999E-4</v>
      </c>
      <c r="GY51" s="19">
        <v>9.0652289999999997E-4</v>
      </c>
      <c r="GZ51" s="19">
        <v>9.038494E-4</v>
      </c>
      <c r="HA51" s="19">
        <v>9.0129130000000002E-4</v>
      </c>
      <c r="HB51" s="19">
        <v>8.9884630000000001E-4</v>
      </c>
      <c r="HC51" s="19">
        <v>8.9651010000000003E-4</v>
      </c>
      <c r="HD51" s="19">
        <v>8.9428049999999996E-4</v>
      </c>
      <c r="HE51" s="19">
        <v>8.9215210000000004E-4</v>
      </c>
      <c r="HF51" s="19">
        <v>8.9012209999999995E-4</v>
      </c>
      <c r="HG51" s="19">
        <v>8.8818390000000005E-4</v>
      </c>
      <c r="HH51" s="19">
        <v>8.8633020000000002E-4</v>
      </c>
      <c r="HI51" s="19">
        <v>8.8455279999999999E-4</v>
      </c>
      <c r="HJ51" s="19">
        <v>8.828458E-4</v>
      </c>
      <c r="HK51" s="19">
        <v>8.8120530000000002E-4</v>
      </c>
      <c r="HL51" s="19">
        <v>8.7963069999999997E-4</v>
      </c>
      <c r="HM51" s="19">
        <v>8.7811930000000001E-4</v>
      </c>
      <c r="HN51" s="19">
        <v>8.7667039999999999E-4</v>
      </c>
      <c r="HO51" s="19">
        <v>8.7528110000000003E-4</v>
      </c>
      <c r="HP51" s="19">
        <v>8.7394980000000001E-4</v>
      </c>
      <c r="HQ51" s="19">
        <v>8.7267119999999995E-4</v>
      </c>
      <c r="HR51" s="19">
        <v>8.7143919999999996E-4</v>
      </c>
      <c r="HS51" s="19">
        <v>8.7024590000000005E-4</v>
      </c>
      <c r="HT51" s="19">
        <v>8.6908850000000002E-4</v>
      </c>
      <c r="HU51" s="19">
        <v>8.679661E-4</v>
      </c>
      <c r="HV51" s="19">
        <v>8.6688420000000002E-4</v>
      </c>
      <c r="HW51" s="19">
        <v>8.6584610000000001E-4</v>
      </c>
      <c r="HX51" s="19">
        <v>8.6485469999999999E-4</v>
      </c>
      <c r="HY51" s="19">
        <v>8.6391099999999998E-4</v>
      </c>
      <c r="HZ51" s="19">
        <v>8.6301450000000001E-4</v>
      </c>
      <c r="IA51" s="19">
        <v>8.6216259999999996E-4</v>
      </c>
      <c r="IB51" s="19">
        <v>8.6134989999999995E-4</v>
      </c>
      <c r="IC51" s="19">
        <v>8.6057029999999995E-4</v>
      </c>
      <c r="ID51" s="19">
        <v>8.5981920000000002E-4</v>
      </c>
      <c r="IE51" s="19">
        <v>8.5909500000000004E-4</v>
      </c>
      <c r="IF51" s="19">
        <v>8.5839960000000002E-4</v>
      </c>
      <c r="IG51" s="19">
        <v>8.577341E-4</v>
      </c>
      <c r="IH51" s="19">
        <v>8.5709909999999998E-4</v>
      </c>
      <c r="II51" s="19">
        <v>8.5649390000000004E-4</v>
      </c>
      <c r="IJ51" s="19">
        <v>8.5591720000000005E-4</v>
      </c>
      <c r="IK51" s="19">
        <v>8.5536689999999996E-4</v>
      </c>
      <c r="IL51" s="19">
        <v>8.5483870000000004E-4</v>
      </c>
      <c r="IM51" s="19">
        <v>8.5432840000000004E-4</v>
      </c>
      <c r="IN51" s="19">
        <v>8.5383400000000004E-4</v>
      </c>
      <c r="IO51" s="19">
        <v>8.5335490000000005E-4</v>
      </c>
      <c r="IP51" s="19">
        <v>8.5289440000000001E-4</v>
      </c>
      <c r="IQ51" s="19">
        <v>8.5245470000000002E-4</v>
      </c>
      <c r="IR51" s="19">
        <v>8.5203779999999999E-4</v>
      </c>
      <c r="IS51" s="19">
        <v>8.5164279999999995E-4</v>
      </c>
      <c r="IT51" s="19">
        <v>8.5126820000000004E-4</v>
      </c>
      <c r="IU51" s="19">
        <v>8.5091129999999998E-4</v>
      </c>
      <c r="IV51" s="19">
        <v>8.5056599999999997E-4</v>
      </c>
      <c r="IW51" s="19">
        <v>8.5022560000000001E-4</v>
      </c>
      <c r="IX51" s="19">
        <v>8.4988520000000005E-4</v>
      </c>
      <c r="IY51" s="19">
        <v>8.4954129999999998E-4</v>
      </c>
      <c r="IZ51" s="19">
        <v>8.4919450000000001E-4</v>
      </c>
      <c r="JA51" s="19">
        <v>8.4884559999999997E-4</v>
      </c>
      <c r="JB51" s="19">
        <v>8.4849459999999997E-4</v>
      </c>
      <c r="JC51" s="19">
        <v>8.4813909999999996E-4</v>
      </c>
      <c r="JD51" s="19">
        <v>8.4777680000000001E-4</v>
      </c>
      <c r="JE51" s="19">
        <v>8.4740620000000005E-4</v>
      </c>
      <c r="JF51" s="19">
        <v>8.4702289999999999E-4</v>
      </c>
      <c r="JG51" s="19">
        <v>8.4662330000000001E-4</v>
      </c>
      <c r="JH51" s="19">
        <v>8.4620520000000001E-4</v>
      </c>
      <c r="JI51" s="19">
        <v>8.4576780000000004E-4</v>
      </c>
      <c r="JJ51" s="19">
        <v>8.4531350000000005E-4</v>
      </c>
      <c r="JK51" s="19">
        <v>8.4484480000000003E-4</v>
      </c>
      <c r="JL51" s="19">
        <v>8.4436250000000004E-4</v>
      </c>
      <c r="JM51" s="19">
        <v>8.4386499999999996E-4</v>
      </c>
      <c r="JN51" s="19">
        <v>8.4335059999999997E-4</v>
      </c>
      <c r="JO51" s="19">
        <v>8.4281769999999996E-4</v>
      </c>
      <c r="JP51" s="19">
        <v>8.4226180000000002E-4</v>
      </c>
      <c r="JQ51" s="19">
        <v>8.4167879999999995E-4</v>
      </c>
      <c r="JR51" s="19">
        <v>8.4106459999999997E-4</v>
      </c>
      <c r="JS51" s="19">
        <v>8.4041750000000005E-4</v>
      </c>
      <c r="JT51" s="19">
        <v>8.3973619999999996E-4</v>
      </c>
      <c r="JU51" s="19">
        <v>8.3901950000000005E-4</v>
      </c>
      <c r="JV51" s="19">
        <v>8.3826650000000001E-4</v>
      </c>
      <c r="JW51" s="19">
        <v>8.3747349999999999E-4</v>
      </c>
      <c r="JX51" s="19">
        <v>8.3663840000000004E-4</v>
      </c>
      <c r="JY51" s="19">
        <v>8.3575930000000004E-4</v>
      </c>
      <c r="JZ51" s="19">
        <v>8.3483370000000002E-4</v>
      </c>
      <c r="KA51" s="19">
        <v>8.3385990000000004E-4</v>
      </c>
      <c r="KB51" s="19">
        <v>8.3283700000000001E-4</v>
      </c>
      <c r="KC51" s="19">
        <v>8.3176759999999995E-4</v>
      </c>
      <c r="KD51" s="19">
        <v>8.3065500000000002E-4</v>
      </c>
      <c r="KE51" s="19">
        <v>8.2950210000000001E-4</v>
      </c>
      <c r="KF51" s="19">
        <v>8.2831259999999998E-4</v>
      </c>
      <c r="KG51" s="19">
        <v>8.2708749999999996E-4</v>
      </c>
      <c r="KH51" s="19">
        <v>8.258273E-4</v>
      </c>
      <c r="KI51" s="19">
        <v>8.24532E-4</v>
      </c>
      <c r="KJ51" s="19">
        <v>8.2320090000000004E-4</v>
      </c>
      <c r="KK51" s="19">
        <v>8.218333E-4</v>
      </c>
      <c r="KL51" s="19">
        <v>8.2042879999999995E-4</v>
      </c>
      <c r="KM51" s="19">
        <v>8.1898949999999996E-4</v>
      </c>
      <c r="KN51" s="19">
        <v>8.1751749999999998E-4</v>
      </c>
      <c r="KO51" s="19">
        <v>8.1601440000000003E-4</v>
      </c>
      <c r="KP51" s="19">
        <v>8.1448299999999996E-4</v>
      </c>
      <c r="KQ51" s="19">
        <v>8.1292349999999996E-4</v>
      </c>
      <c r="KR51" s="19">
        <v>8.1133629999999995E-4</v>
      </c>
      <c r="KS51" s="19">
        <v>8.0972170000000003E-4</v>
      </c>
      <c r="KT51" s="19">
        <v>8.0808020000000004E-4</v>
      </c>
      <c r="KU51" s="19">
        <v>8.0641209999999998E-4</v>
      </c>
      <c r="KV51" s="19">
        <v>8.0471860000000004E-4</v>
      </c>
      <c r="KW51" s="19">
        <v>8.030038E-4</v>
      </c>
      <c r="KX51" s="19">
        <v>8.0127210000000004E-4</v>
      </c>
      <c r="KY51" s="19">
        <v>7.9952850000000004E-4</v>
      </c>
      <c r="KZ51" s="19">
        <v>7.9777880000000002E-4</v>
      </c>
      <c r="LA51" s="19">
        <v>7.9602769999999995E-4</v>
      </c>
      <c r="LB51" s="19">
        <v>7.9427930000000005E-4</v>
      </c>
      <c r="LC51" s="19">
        <v>7.9253709999999998E-4</v>
      </c>
      <c r="LD51" s="19">
        <v>7.9080429999999998E-4</v>
      </c>
      <c r="LE51" s="19">
        <v>7.8908229999999997E-4</v>
      </c>
      <c r="LF51" s="19">
        <v>7.8737149999999999E-4</v>
      </c>
      <c r="LG51" s="19">
        <v>7.8567389999999995E-4</v>
      </c>
      <c r="LH51" s="19">
        <v>7.8399009999999996E-4</v>
      </c>
      <c r="LI51" s="19">
        <v>7.8231990000000005E-4</v>
      </c>
      <c r="LJ51" s="19">
        <v>7.8066279999999995E-4</v>
      </c>
      <c r="LK51" s="19">
        <v>7.7901610000000003E-4</v>
      </c>
      <c r="LL51" s="19">
        <v>7.7737699999999999E-4</v>
      </c>
      <c r="LM51" s="19">
        <v>7.7574160000000003E-4</v>
      </c>
      <c r="LN51" s="19">
        <v>7.7410650000000005E-4</v>
      </c>
      <c r="LO51" s="19">
        <v>7.7246689999999995E-4</v>
      </c>
      <c r="LP51" s="19">
        <v>7.7081830000000004E-4</v>
      </c>
      <c r="LQ51" s="19">
        <v>7.6915770000000004E-4</v>
      </c>
      <c r="LR51" s="19">
        <v>7.6748180000000004E-4</v>
      </c>
      <c r="LS51" s="19">
        <v>7.6578690000000005E-4</v>
      </c>
      <c r="LT51" s="19">
        <v>7.6407020000000001E-4</v>
      </c>
      <c r="LU51" s="19">
        <v>7.6232730000000003E-4</v>
      </c>
      <c r="LV51" s="19">
        <v>7.6055440000000001E-4</v>
      </c>
      <c r="LW51" s="19">
        <v>7.587475E-4</v>
      </c>
      <c r="LX51" s="19">
        <v>7.5690350000000002E-4</v>
      </c>
      <c r="LY51" s="19">
        <v>7.5501840000000001E-4</v>
      </c>
      <c r="LZ51" s="19">
        <v>7.5308910000000001E-4</v>
      </c>
      <c r="MA51" s="19">
        <v>7.5111419999999995E-4</v>
      </c>
      <c r="MB51" s="19">
        <v>7.4909149999999997E-4</v>
      </c>
      <c r="MC51" s="19">
        <v>7.4701960000000001E-4</v>
      </c>
      <c r="MD51" s="19">
        <v>7.4489689999999997E-4</v>
      </c>
      <c r="ME51" s="19">
        <v>7.4272100000000001E-4</v>
      </c>
      <c r="MF51" s="19">
        <v>7.4048929999999998E-4</v>
      </c>
      <c r="MG51" s="19">
        <v>7.3819900000000004E-4</v>
      </c>
      <c r="MH51" s="19">
        <v>7.3584829999999999E-4</v>
      </c>
      <c r="MI51" s="19">
        <v>7.3343509999999998E-4</v>
      </c>
      <c r="MJ51" s="19">
        <v>7.3095810000000001E-4</v>
      </c>
      <c r="MK51" s="19">
        <v>7.284174E-4</v>
      </c>
      <c r="ML51" s="19">
        <v>7.2581369999999998E-4</v>
      </c>
      <c r="MM51" s="19">
        <v>7.2314829999999995E-4</v>
      </c>
      <c r="MN51" s="19">
        <v>7.2042310000000002E-4</v>
      </c>
      <c r="MO51" s="19">
        <v>7.1763920000000002E-4</v>
      </c>
      <c r="MP51" s="19">
        <v>7.1479819999999996E-4</v>
      </c>
      <c r="MQ51" s="19">
        <v>7.1190149999999998E-4</v>
      </c>
      <c r="MR51" s="19">
        <v>7.0895189999999996E-4</v>
      </c>
      <c r="MS51" s="19">
        <v>7.0595179999999997E-4</v>
      </c>
      <c r="MT51" s="19">
        <v>7.0290439999999999E-4</v>
      </c>
      <c r="MU51" s="19">
        <v>6.998137E-4</v>
      </c>
      <c r="MV51" s="19">
        <v>6.9668430000000003E-4</v>
      </c>
      <c r="MW51" s="19">
        <v>6.9352040000000002E-4</v>
      </c>
      <c r="MX51" s="19">
        <v>6.90326E-4</v>
      </c>
      <c r="MY51" s="19">
        <v>6.8710419999999997E-4</v>
      </c>
      <c r="MZ51" s="19">
        <v>6.8385780000000001E-4</v>
      </c>
      <c r="NA51" s="19">
        <v>6.8058810000000002E-4</v>
      </c>
      <c r="NB51" s="19">
        <v>6.7729759999999998E-4</v>
      </c>
      <c r="NC51" s="19">
        <v>6.7398839999999996E-4</v>
      </c>
      <c r="ND51" s="19">
        <v>6.7066239999999996E-4</v>
      </c>
      <c r="NE51" s="19">
        <v>6.6732219999999999E-4</v>
      </c>
      <c r="NF51" s="19">
        <v>6.6397050000000001E-4</v>
      </c>
      <c r="NG51" s="19">
        <v>6.6060990000000003E-4</v>
      </c>
      <c r="NH51" s="19">
        <v>6.5724239999999997E-4</v>
      </c>
      <c r="NI51" s="19">
        <v>6.5386950000000002E-4</v>
      </c>
      <c r="NJ51" s="19">
        <v>6.5049210000000005E-4</v>
      </c>
      <c r="NK51" s="19">
        <v>6.4711089999999998E-4</v>
      </c>
      <c r="NL51" s="19">
        <v>6.4372699999999997E-4</v>
      </c>
      <c r="NM51" s="19">
        <v>6.40341E-4</v>
      </c>
      <c r="NN51" s="19">
        <v>6.3695430000000001E-4</v>
      </c>
      <c r="NO51" s="19">
        <v>6.335682E-4</v>
      </c>
      <c r="NP51" s="19">
        <v>6.3018449999999995E-4</v>
      </c>
      <c r="NQ51" s="19">
        <v>6.2680489999999999E-4</v>
      </c>
      <c r="NR51" s="19">
        <v>6.2343119999999999E-4</v>
      </c>
      <c r="NS51" s="19">
        <v>6.200639E-4</v>
      </c>
      <c r="NT51" s="19">
        <v>6.1670309999999995E-4</v>
      </c>
      <c r="NU51" s="19">
        <v>6.1334880000000005E-4</v>
      </c>
      <c r="NV51" s="19">
        <v>6.1000159999999998E-4</v>
      </c>
      <c r="NW51" s="19">
        <v>6.0666120000000005E-4</v>
      </c>
      <c r="NX51" s="19">
        <v>6.0332829999999997E-4</v>
      </c>
      <c r="NY51" s="19">
        <v>6.0000349999999995E-4</v>
      </c>
      <c r="NZ51" s="19">
        <v>5.9668760000000003E-4</v>
      </c>
      <c r="OA51" s="19">
        <v>5.9338190000000001E-4</v>
      </c>
      <c r="OB51" s="19">
        <v>5.9008770000000001E-4</v>
      </c>
      <c r="OC51" s="19">
        <v>5.8680570000000005E-4</v>
      </c>
      <c r="OD51" s="19">
        <v>5.8353669999999997E-4</v>
      </c>
      <c r="OE51" s="19">
        <v>5.8028140000000001E-4</v>
      </c>
      <c r="OF51" s="19">
        <v>5.7704190000000002E-4</v>
      </c>
      <c r="OG51" s="19">
        <v>5.7381969999999996E-4</v>
      </c>
      <c r="OH51" s="19">
        <v>5.706172E-4</v>
      </c>
      <c r="OI51" s="19">
        <v>5.6743690000000003E-4</v>
      </c>
      <c r="OJ51" s="19">
        <v>5.6428190000000001E-4</v>
      </c>
      <c r="OK51" s="19">
        <v>5.6115500000000003E-4</v>
      </c>
      <c r="OL51" s="19">
        <v>5.580591E-4</v>
      </c>
      <c r="OM51" s="19">
        <v>5.5499640000000001E-4</v>
      </c>
      <c r="ON51" s="19">
        <v>5.5196849999999997E-4</v>
      </c>
      <c r="OO51" s="19">
        <v>5.4897650000000002E-4</v>
      </c>
      <c r="OP51" s="19">
        <v>5.4602220000000003E-4</v>
      </c>
      <c r="OQ51" s="19">
        <v>3.2488660000000002E-4</v>
      </c>
    </row>
    <row r="52" spans="1:407" x14ac:dyDescent="0.25">
      <c r="A52" t="str">
        <f t="shared" si="0"/>
        <v>FixedWing-EXTREMELY COARSE-3-14-Any</v>
      </c>
      <c r="B52" t="s">
        <v>195</v>
      </c>
      <c r="C52" s="20" t="s">
        <v>44</v>
      </c>
      <c r="D52" s="18">
        <v>3</v>
      </c>
      <c r="E52" s="17">
        <v>14</v>
      </c>
      <c r="F52" s="82" t="s">
        <v>187</v>
      </c>
      <c r="G52" s="19">
        <v>4.5903350000000002E-2</v>
      </c>
      <c r="H52" s="19">
        <v>3.8723580000000001E-2</v>
      </c>
      <c r="I52" s="19">
        <v>3.518077E-2</v>
      </c>
      <c r="J52" s="19">
        <v>3.2869290000000002E-2</v>
      </c>
      <c r="K52" s="19">
        <v>3.0942689999999998E-2</v>
      </c>
      <c r="L52" s="15">
        <v>2.9113699999999999E-2</v>
      </c>
      <c r="M52" s="19">
        <v>2.7561160000000001E-2</v>
      </c>
      <c r="N52" s="19">
        <v>2.659015E-2</v>
      </c>
      <c r="O52" s="19">
        <v>2.483952E-2</v>
      </c>
      <c r="P52" s="19">
        <v>2.288981E-2</v>
      </c>
      <c r="Q52" s="15">
        <v>2.0744499999999999E-2</v>
      </c>
      <c r="R52" s="19">
        <v>1.8686149999999999E-2</v>
      </c>
      <c r="S52" s="19">
        <v>1.6883869999999999E-2</v>
      </c>
      <c r="T52" s="19">
        <v>1.539191E-2</v>
      </c>
      <c r="U52" s="19">
        <v>1.414314E-2</v>
      </c>
      <c r="V52" s="15">
        <v>1.30913E-2</v>
      </c>
      <c r="W52" s="19">
        <v>1.2210810000000001E-2</v>
      </c>
      <c r="X52" s="19">
        <v>1.142522E-2</v>
      </c>
      <c r="Y52" s="19">
        <v>1.075535E-2</v>
      </c>
      <c r="Z52" s="19">
        <v>1.016445E-2</v>
      </c>
      <c r="AA52" s="19">
        <v>9.6342340000000002E-3</v>
      </c>
      <c r="AB52" s="19">
        <v>9.1510859999999992E-3</v>
      </c>
      <c r="AC52" s="19">
        <v>8.7085410000000002E-3</v>
      </c>
      <c r="AD52" s="19">
        <v>8.2999939999999998E-3</v>
      </c>
      <c r="AE52" s="19">
        <v>7.9142829999999994E-3</v>
      </c>
      <c r="AF52" s="19">
        <v>7.5537859999999998E-3</v>
      </c>
      <c r="AG52" s="19">
        <v>7.2166469999999996E-3</v>
      </c>
      <c r="AH52" s="19">
        <v>6.9014669999999997E-3</v>
      </c>
      <c r="AI52" s="19">
        <v>6.6060470000000003E-3</v>
      </c>
      <c r="AJ52" s="19">
        <v>6.329678E-3</v>
      </c>
      <c r="AK52" s="19">
        <v>6.0705849999999999E-3</v>
      </c>
      <c r="AL52" s="19">
        <v>5.8283679999999996E-3</v>
      </c>
      <c r="AM52" s="19">
        <v>5.6037559999999997E-3</v>
      </c>
      <c r="AN52" s="19">
        <v>5.3956780000000001E-3</v>
      </c>
      <c r="AO52" s="19">
        <v>5.2035220000000004E-3</v>
      </c>
      <c r="AP52" s="19">
        <v>5.0256110000000001E-3</v>
      </c>
      <c r="AQ52" s="19">
        <v>4.8603179999999998E-3</v>
      </c>
      <c r="AR52" s="19">
        <v>4.7055120000000002E-3</v>
      </c>
      <c r="AS52" s="19">
        <v>4.5593389999999999E-3</v>
      </c>
      <c r="AT52" s="19">
        <v>4.4212940000000001E-3</v>
      </c>
      <c r="AU52" s="19">
        <v>4.290393E-3</v>
      </c>
      <c r="AV52" s="19">
        <v>4.1661329999999998E-3</v>
      </c>
      <c r="AW52" s="19">
        <v>4.0486589999999996E-3</v>
      </c>
      <c r="AX52" s="19">
        <v>3.9389919999999997E-3</v>
      </c>
      <c r="AY52" s="19">
        <v>3.8385060000000002E-3</v>
      </c>
      <c r="AZ52" s="19">
        <v>3.7469489999999999E-3</v>
      </c>
      <c r="BA52" s="19">
        <v>3.6621879999999998E-3</v>
      </c>
      <c r="BB52" s="19">
        <v>3.5814179999999998E-3</v>
      </c>
      <c r="BC52" s="19">
        <v>3.5025479999999999E-3</v>
      </c>
      <c r="BD52" s="19">
        <v>3.4246680000000001E-3</v>
      </c>
      <c r="BE52" s="19">
        <v>3.3478760000000001E-3</v>
      </c>
      <c r="BF52" s="19">
        <v>3.272428E-3</v>
      </c>
      <c r="BG52" s="19">
        <v>3.198705E-3</v>
      </c>
      <c r="BH52" s="19">
        <v>3.1277060000000001E-3</v>
      </c>
      <c r="BI52" s="19">
        <v>3.0603829999999999E-3</v>
      </c>
      <c r="BJ52" s="19">
        <v>2.996968E-3</v>
      </c>
      <c r="BK52" s="19">
        <v>2.9367849999999999E-3</v>
      </c>
      <c r="BL52" s="19">
        <v>2.8787159999999999E-3</v>
      </c>
      <c r="BM52" s="19">
        <v>2.8222799999999999E-3</v>
      </c>
      <c r="BN52" s="19">
        <v>2.7679319999999999E-3</v>
      </c>
      <c r="BO52" s="19">
        <v>2.7163840000000001E-3</v>
      </c>
      <c r="BP52" s="19">
        <v>2.6677699999999999E-3</v>
      </c>
      <c r="BQ52" s="19">
        <v>2.6217509999999999E-3</v>
      </c>
      <c r="BR52" s="19">
        <v>2.5780870000000002E-3</v>
      </c>
      <c r="BS52" s="19">
        <v>2.5366899999999999E-3</v>
      </c>
      <c r="BT52" s="19">
        <v>2.4972560000000002E-3</v>
      </c>
      <c r="BU52" s="19">
        <v>2.4591130000000002E-3</v>
      </c>
      <c r="BV52" s="19">
        <v>2.4215370000000001E-3</v>
      </c>
      <c r="BW52" s="19">
        <v>2.3844040000000001E-3</v>
      </c>
      <c r="BX52" s="19">
        <v>2.3481510000000001E-3</v>
      </c>
      <c r="BY52" s="19">
        <v>2.3132679999999998E-3</v>
      </c>
      <c r="BZ52" s="19">
        <v>2.2799629999999999E-3</v>
      </c>
      <c r="CA52" s="19">
        <v>2.2482140000000001E-3</v>
      </c>
      <c r="CB52" s="19">
        <v>2.217957E-3</v>
      </c>
      <c r="CC52" s="19">
        <v>2.1890600000000001E-3</v>
      </c>
      <c r="CD52" s="19">
        <v>2.1611930000000001E-3</v>
      </c>
      <c r="CE52" s="19">
        <v>2.1338709999999999E-3</v>
      </c>
      <c r="CF52" s="19">
        <v>2.1067719999999998E-3</v>
      </c>
      <c r="CG52" s="19">
        <v>2.0799799999999999E-3</v>
      </c>
      <c r="CH52" s="19">
        <v>2.0538549999999998E-3</v>
      </c>
      <c r="CI52" s="19">
        <v>2.028789E-3</v>
      </c>
      <c r="CJ52" s="19">
        <v>2.0050390000000001E-3</v>
      </c>
      <c r="CK52" s="19">
        <v>1.982677E-3</v>
      </c>
      <c r="CL52" s="19">
        <v>1.9616730000000001E-3</v>
      </c>
      <c r="CM52" s="19">
        <v>1.941957E-3</v>
      </c>
      <c r="CN52" s="19">
        <v>1.9234289999999999E-3</v>
      </c>
      <c r="CO52" s="19">
        <v>1.9058949999999999E-3</v>
      </c>
      <c r="CP52" s="19">
        <v>1.8890689999999999E-3</v>
      </c>
      <c r="CQ52" s="19">
        <v>1.872697E-3</v>
      </c>
      <c r="CR52" s="19">
        <v>1.856644E-3</v>
      </c>
      <c r="CS52" s="19">
        <v>1.840908E-3</v>
      </c>
      <c r="CT52" s="19">
        <v>1.825545E-3</v>
      </c>
      <c r="CU52" s="19">
        <v>1.8105949999999999E-3</v>
      </c>
      <c r="CV52" s="19">
        <v>1.796101E-3</v>
      </c>
      <c r="CW52" s="19">
        <v>1.782109E-3</v>
      </c>
      <c r="CX52" s="19">
        <v>1.768649E-3</v>
      </c>
      <c r="CY52" s="19">
        <v>1.755656E-3</v>
      </c>
      <c r="CZ52" s="19">
        <v>1.742965E-3</v>
      </c>
      <c r="DA52" s="19">
        <v>1.7304009999999999E-3</v>
      </c>
      <c r="DB52" s="19">
        <v>1.7178639999999999E-3</v>
      </c>
      <c r="DC52" s="19">
        <v>1.7053750000000001E-3</v>
      </c>
      <c r="DD52" s="19">
        <v>1.693052E-3</v>
      </c>
      <c r="DE52" s="19">
        <v>1.681049E-3</v>
      </c>
      <c r="DF52" s="19">
        <v>1.669507E-3</v>
      </c>
      <c r="DG52" s="19">
        <v>1.6585090000000001E-3</v>
      </c>
      <c r="DH52" s="19">
        <v>1.6480620000000001E-3</v>
      </c>
      <c r="DI52" s="19">
        <v>1.6380590000000001E-3</v>
      </c>
      <c r="DJ52" s="19">
        <v>1.628322E-3</v>
      </c>
      <c r="DK52" s="19">
        <v>1.6186760000000001E-3</v>
      </c>
      <c r="DL52" s="19">
        <v>1.6090379999999999E-3</v>
      </c>
      <c r="DM52" s="19">
        <v>1.599425E-3</v>
      </c>
      <c r="DN52" s="19">
        <v>1.589935E-3</v>
      </c>
      <c r="DO52" s="19">
        <v>1.580677E-3</v>
      </c>
      <c r="DP52" s="19">
        <v>1.5717319999999999E-3</v>
      </c>
      <c r="DQ52" s="19">
        <v>1.563135E-3</v>
      </c>
      <c r="DR52" s="19">
        <v>1.55488E-3</v>
      </c>
      <c r="DS52" s="15">
        <v>1.5468999999999999E-3</v>
      </c>
      <c r="DT52" s="19">
        <v>1.539096E-3</v>
      </c>
      <c r="DU52" s="19">
        <v>1.531379E-3</v>
      </c>
      <c r="DV52" s="19">
        <v>1.52371E-3</v>
      </c>
      <c r="DW52" s="19">
        <v>1.516112E-3</v>
      </c>
      <c r="DX52" s="19">
        <v>1.5086539999999999E-3</v>
      </c>
      <c r="DY52" s="19">
        <v>1.5014049999999999E-3</v>
      </c>
      <c r="DZ52" s="19">
        <v>1.494408E-3</v>
      </c>
      <c r="EA52" s="19">
        <v>1.4876690000000001E-3</v>
      </c>
      <c r="EB52" s="19">
        <v>1.4811539999999999E-3</v>
      </c>
      <c r="EC52" s="19">
        <v>1.4747779999999999E-3</v>
      </c>
      <c r="ED52" s="19">
        <v>1.4684310000000001E-3</v>
      </c>
      <c r="EE52" s="19">
        <v>1.4620049999999999E-3</v>
      </c>
      <c r="EF52" s="19">
        <v>1.4554469999999999E-3</v>
      </c>
      <c r="EG52" s="19">
        <v>1.448766E-3</v>
      </c>
      <c r="EH52" s="19">
        <v>1.442018E-3</v>
      </c>
      <c r="EI52" s="19">
        <v>1.4352639999999999E-3</v>
      </c>
      <c r="EJ52" s="19">
        <v>1.4285420000000001E-3</v>
      </c>
      <c r="EK52" s="19">
        <v>1.4218589999999999E-3</v>
      </c>
      <c r="EL52" s="19">
        <v>1.4151859999999999E-3</v>
      </c>
      <c r="EM52" s="19">
        <v>1.4084600000000001E-3</v>
      </c>
      <c r="EN52" s="19">
        <v>1.4016020000000001E-3</v>
      </c>
      <c r="EO52" s="19">
        <v>1.39455E-3</v>
      </c>
      <c r="EP52" s="19">
        <v>1.387292E-3</v>
      </c>
      <c r="EQ52" s="19">
        <v>1.379868E-3</v>
      </c>
      <c r="ER52" s="19">
        <v>1.37235E-3</v>
      </c>
      <c r="ES52" s="19">
        <v>1.364807E-3</v>
      </c>
      <c r="ET52" s="19">
        <v>1.3572829999999999E-3</v>
      </c>
      <c r="EU52" s="19">
        <v>1.3497959999999999E-3</v>
      </c>
      <c r="EV52" s="19">
        <v>1.3423440000000001E-3</v>
      </c>
      <c r="EW52" s="19">
        <v>1.334911E-3</v>
      </c>
      <c r="EX52" s="19">
        <v>1.3274750000000001E-3</v>
      </c>
      <c r="EY52" s="19">
        <v>1.3200239999999999E-3</v>
      </c>
      <c r="EZ52" s="19">
        <v>1.312562E-3</v>
      </c>
      <c r="FA52" s="19">
        <v>1.3051060000000001E-3</v>
      </c>
      <c r="FB52" s="19">
        <v>1.2976789999999999E-3</v>
      </c>
      <c r="FC52" s="19">
        <v>1.2902980000000001E-3</v>
      </c>
      <c r="FD52" s="19">
        <v>1.2829689999999999E-3</v>
      </c>
      <c r="FE52" s="19">
        <v>1.27568E-3</v>
      </c>
      <c r="FF52" s="19">
        <v>1.268414E-3</v>
      </c>
      <c r="FG52" s="19">
        <v>1.26114E-3</v>
      </c>
      <c r="FH52" s="19">
        <v>1.253831E-3</v>
      </c>
      <c r="FI52" s="19">
        <v>1.2464760000000001E-3</v>
      </c>
      <c r="FJ52" s="19">
        <v>1.239088E-3</v>
      </c>
      <c r="FK52" s="15">
        <v>1.2317000000000001E-3</v>
      </c>
      <c r="FL52" s="19">
        <v>1.224354E-3</v>
      </c>
      <c r="FM52" s="19">
        <v>1.2170939999999999E-3</v>
      </c>
      <c r="FN52" s="19">
        <v>1.2099540000000001E-3</v>
      </c>
      <c r="FO52" s="19">
        <v>1.2029510000000001E-3</v>
      </c>
      <c r="FP52" s="19">
        <v>1.1960930000000001E-3</v>
      </c>
      <c r="FQ52" s="19">
        <v>1.1893699999999999E-3</v>
      </c>
      <c r="FR52" s="19">
        <v>1.182766E-3</v>
      </c>
      <c r="FS52" s="19">
        <v>1.176264E-3</v>
      </c>
      <c r="FT52" s="19">
        <v>1.16986E-3</v>
      </c>
      <c r="FU52" s="19">
        <v>1.163554E-3</v>
      </c>
      <c r="FV52" s="19">
        <v>1.157354E-3</v>
      </c>
      <c r="FW52" s="19">
        <v>1.1512639999999999E-3</v>
      </c>
      <c r="FX52" s="19">
        <v>1.1452859999999999E-3</v>
      </c>
      <c r="FY52" s="19">
        <v>1.139417E-3</v>
      </c>
      <c r="FZ52" s="19">
        <v>1.1336510000000001E-3</v>
      </c>
      <c r="GA52" s="19">
        <v>1.127975E-3</v>
      </c>
      <c r="GB52" s="19">
        <v>1.122374E-3</v>
      </c>
      <c r="GC52" s="19">
        <v>1.1168319999999999E-3</v>
      </c>
      <c r="GD52" s="19">
        <v>1.1113379999999999E-3</v>
      </c>
      <c r="GE52" s="19">
        <v>1.105888E-3</v>
      </c>
      <c r="GF52" s="19">
        <v>1.1004789999999999E-3</v>
      </c>
      <c r="GG52" s="19">
        <v>1.0951089999999999E-3</v>
      </c>
      <c r="GH52" s="19">
        <v>1.0897750000000001E-3</v>
      </c>
      <c r="GI52" s="19">
        <v>1.084476E-3</v>
      </c>
      <c r="GJ52" s="19">
        <v>1.0792099999999999E-3</v>
      </c>
      <c r="GK52" s="19">
        <v>1.0739739999999999E-3</v>
      </c>
      <c r="GL52" s="19">
        <v>1.068767E-3</v>
      </c>
      <c r="GM52" s="19">
        <v>1.063593E-3</v>
      </c>
      <c r="GN52" s="19">
        <v>1.05846E-3</v>
      </c>
      <c r="GO52" s="19">
        <v>1.0533789999999999E-3</v>
      </c>
      <c r="GP52" s="19">
        <v>1.0483630000000001E-3</v>
      </c>
      <c r="GQ52" s="19">
        <v>1.0434140000000001E-3</v>
      </c>
      <c r="GR52" s="19">
        <v>1.0385310000000001E-3</v>
      </c>
      <c r="GS52" s="19">
        <v>1.0337040000000001E-3</v>
      </c>
      <c r="GT52" s="19">
        <v>1.0289190000000001E-3</v>
      </c>
      <c r="GU52" s="19">
        <v>1.0241580000000001E-3</v>
      </c>
      <c r="GV52" s="19">
        <v>1.019407E-3</v>
      </c>
      <c r="GW52" s="19">
        <v>1.014654E-3</v>
      </c>
      <c r="GX52" s="19">
        <v>1.0098990000000001E-3</v>
      </c>
      <c r="GY52" s="19">
        <v>1.005145E-3</v>
      </c>
      <c r="GZ52" s="15">
        <v>1.0004E-3</v>
      </c>
      <c r="HA52" s="19">
        <v>9.9566749999999995E-4</v>
      </c>
      <c r="HB52" s="19">
        <v>9.9094960000000007E-4</v>
      </c>
      <c r="HC52" s="19">
        <v>9.8624699999999999E-4</v>
      </c>
      <c r="HD52" s="19">
        <v>9.8155989999999999E-4</v>
      </c>
      <c r="HE52" s="19">
        <v>9.7688779999999991E-4</v>
      </c>
      <c r="HF52" s="19">
        <v>9.7223120000000001E-4</v>
      </c>
      <c r="HG52" s="19">
        <v>9.6759419999999997E-4</v>
      </c>
      <c r="HH52" s="19">
        <v>9.6298580000000003E-4</v>
      </c>
      <c r="HI52" s="19">
        <v>9.5841570000000003E-4</v>
      </c>
      <c r="HJ52" s="19">
        <v>9.5389200000000002E-4</v>
      </c>
      <c r="HK52" s="19">
        <v>9.4941899999999996E-4</v>
      </c>
      <c r="HL52" s="19">
        <v>9.4499660000000002E-4</v>
      </c>
      <c r="HM52" s="19">
        <v>9.4062249999999996E-4</v>
      </c>
      <c r="HN52" s="19">
        <v>9.3629230000000002E-4</v>
      </c>
      <c r="HO52" s="19">
        <v>9.3200119999999997E-4</v>
      </c>
      <c r="HP52" s="19">
        <v>9.2774540000000003E-4</v>
      </c>
      <c r="HQ52" s="19">
        <v>9.2352410000000004E-4</v>
      </c>
      <c r="HR52" s="19">
        <v>9.1934160000000005E-4</v>
      </c>
      <c r="HS52" s="19">
        <v>9.1520359999999995E-4</v>
      </c>
      <c r="HT52" s="19">
        <v>9.1111559999999998E-4</v>
      </c>
      <c r="HU52" s="19">
        <v>9.070816E-4</v>
      </c>
      <c r="HV52" s="19">
        <v>9.0310270000000005E-4</v>
      </c>
      <c r="HW52" s="19">
        <v>8.991766E-4</v>
      </c>
      <c r="HX52" s="19">
        <v>8.952993E-4</v>
      </c>
      <c r="HY52" s="19">
        <v>8.9146590000000001E-4</v>
      </c>
      <c r="HZ52" s="19">
        <v>8.8767179999999998E-4</v>
      </c>
      <c r="IA52" s="19">
        <v>8.8391459999999995E-4</v>
      </c>
      <c r="IB52" s="19">
        <v>8.8019439999999997E-4</v>
      </c>
      <c r="IC52" s="19">
        <v>8.7651190000000005E-4</v>
      </c>
      <c r="ID52" s="19">
        <v>8.7286760000000003E-4</v>
      </c>
      <c r="IE52" s="19">
        <v>8.6926169999999999E-4</v>
      </c>
      <c r="IF52" s="19">
        <v>8.6569350000000002E-4</v>
      </c>
      <c r="IG52" s="19">
        <v>8.6216129999999995E-4</v>
      </c>
      <c r="IH52" s="19">
        <v>8.586628E-4</v>
      </c>
      <c r="II52" s="19">
        <v>8.5519470000000001E-4</v>
      </c>
      <c r="IJ52" s="19">
        <v>8.5175370000000004E-4</v>
      </c>
      <c r="IK52" s="19">
        <v>8.4833740000000003E-4</v>
      </c>
      <c r="IL52" s="19">
        <v>8.4494400000000003E-4</v>
      </c>
      <c r="IM52" s="19">
        <v>8.4157229999999995E-4</v>
      </c>
      <c r="IN52" s="19">
        <v>8.38221E-4</v>
      </c>
      <c r="IO52" s="19">
        <v>8.3488849999999995E-4</v>
      </c>
      <c r="IP52" s="19">
        <v>8.3157499999999998E-4</v>
      </c>
      <c r="IQ52" s="19">
        <v>8.2828000000000003E-4</v>
      </c>
      <c r="IR52" s="19">
        <v>8.2500330000000004E-4</v>
      </c>
      <c r="IS52" s="19">
        <v>8.2174449999999997E-4</v>
      </c>
      <c r="IT52" s="19">
        <v>8.1850260000000002E-4</v>
      </c>
      <c r="IU52" s="19">
        <v>8.1527580000000002E-4</v>
      </c>
      <c r="IV52" s="19">
        <v>8.1206170000000001E-4</v>
      </c>
      <c r="IW52" s="19">
        <v>8.0885729999999995E-4</v>
      </c>
      <c r="IX52" s="19">
        <v>8.0565819999999996E-4</v>
      </c>
      <c r="IY52" s="19">
        <v>8.0245990000000003E-4</v>
      </c>
      <c r="IZ52" s="19">
        <v>7.9925739999999997E-4</v>
      </c>
      <c r="JA52" s="19">
        <v>7.9604549999999995E-4</v>
      </c>
      <c r="JB52" s="19">
        <v>7.9281920000000001E-4</v>
      </c>
      <c r="JC52" s="19">
        <v>7.8957439999999995E-4</v>
      </c>
      <c r="JD52" s="19">
        <v>7.8630819999999995E-4</v>
      </c>
      <c r="JE52" s="19">
        <v>7.8301840000000004E-4</v>
      </c>
      <c r="JF52" s="19">
        <v>7.7970489999999997E-4</v>
      </c>
      <c r="JG52" s="19">
        <v>7.7636809999999997E-4</v>
      </c>
      <c r="JH52" s="19">
        <v>7.7300920000000003E-4</v>
      </c>
      <c r="JI52" s="19">
        <v>7.6962929999999997E-4</v>
      </c>
      <c r="JJ52" s="19">
        <v>7.6622919999999996E-4</v>
      </c>
      <c r="JK52" s="19">
        <v>7.6280919999999999E-4</v>
      </c>
      <c r="JL52" s="19">
        <v>7.5936790000000003E-4</v>
      </c>
      <c r="JM52" s="19">
        <v>7.5590230000000002E-4</v>
      </c>
      <c r="JN52" s="19">
        <v>7.5240840000000001E-4</v>
      </c>
      <c r="JO52" s="19">
        <v>7.4888069999999997E-4</v>
      </c>
      <c r="JP52" s="19">
        <v>7.453138E-4</v>
      </c>
      <c r="JQ52" s="19">
        <v>7.4170149999999995E-4</v>
      </c>
      <c r="JR52" s="19">
        <v>7.3803729999999998E-4</v>
      </c>
      <c r="JS52" s="19">
        <v>7.3431569999999995E-4</v>
      </c>
      <c r="JT52" s="19">
        <v>7.3053110000000001E-4</v>
      </c>
      <c r="JU52" s="19">
        <v>7.2667939999999996E-4</v>
      </c>
      <c r="JV52" s="19">
        <v>7.2275639999999999E-4</v>
      </c>
      <c r="JW52" s="19">
        <v>7.1875810000000004E-4</v>
      </c>
      <c r="JX52" s="19">
        <v>7.1468050000000004E-4</v>
      </c>
      <c r="JY52" s="19">
        <v>7.1052069999999999E-4</v>
      </c>
      <c r="JZ52" s="19">
        <v>7.0627630000000003E-4</v>
      </c>
      <c r="KA52" s="19">
        <v>7.0194560000000003E-4</v>
      </c>
      <c r="KB52" s="19">
        <v>6.9752900000000001E-4</v>
      </c>
      <c r="KC52" s="19">
        <v>6.9302800000000005E-4</v>
      </c>
      <c r="KD52" s="19">
        <v>6.8844559999999997E-4</v>
      </c>
      <c r="KE52" s="19">
        <v>6.8378670000000005E-4</v>
      </c>
      <c r="KF52" s="19">
        <v>6.7905649999999999E-4</v>
      </c>
      <c r="KG52" s="19">
        <v>6.7426050000000005E-4</v>
      </c>
      <c r="KH52" s="19">
        <v>6.6940420000000003E-4</v>
      </c>
      <c r="KI52" s="19">
        <v>6.6449279999999998E-4</v>
      </c>
      <c r="KJ52" s="19">
        <v>6.5953129999999998E-4</v>
      </c>
      <c r="KK52" s="19">
        <v>6.5452429999999996E-4</v>
      </c>
      <c r="KL52" s="19">
        <v>6.4947620000000003E-4</v>
      </c>
      <c r="KM52" s="19">
        <v>6.4439110000000005E-4</v>
      </c>
      <c r="KN52" s="19">
        <v>6.3927329999999998E-4</v>
      </c>
      <c r="KO52" s="19">
        <v>6.3412739999999998E-4</v>
      </c>
      <c r="KP52" s="19">
        <v>6.2895780000000003E-4</v>
      </c>
      <c r="KQ52" s="19">
        <v>6.2376949999999999E-4</v>
      </c>
      <c r="KR52" s="19">
        <v>6.1856740000000002E-4</v>
      </c>
      <c r="KS52" s="19">
        <v>6.1335709999999996E-4</v>
      </c>
      <c r="KT52" s="19">
        <v>6.081452E-4</v>
      </c>
      <c r="KU52" s="19">
        <v>6.0293860000000001E-4</v>
      </c>
      <c r="KV52" s="19">
        <v>5.9774540000000003E-4</v>
      </c>
      <c r="KW52" s="19">
        <v>5.9257319999999995E-4</v>
      </c>
      <c r="KX52" s="19">
        <v>5.8743049999999996E-4</v>
      </c>
      <c r="KY52" s="19">
        <v>5.8232610000000001E-4</v>
      </c>
      <c r="KZ52" s="19">
        <v>5.7726740000000004E-4</v>
      </c>
      <c r="LA52" s="19">
        <v>5.722619E-4</v>
      </c>
      <c r="LB52" s="19">
        <v>5.6731489999999995E-4</v>
      </c>
      <c r="LC52" s="19">
        <v>5.6243090000000003E-4</v>
      </c>
      <c r="LD52" s="19">
        <v>5.5761389999999997E-4</v>
      </c>
      <c r="LE52" s="19">
        <v>5.528671E-4</v>
      </c>
      <c r="LF52" s="19">
        <v>5.4819329999999998E-4</v>
      </c>
      <c r="LG52" s="19">
        <v>5.4359440000000003E-4</v>
      </c>
      <c r="LH52" s="19">
        <v>5.3907260000000002E-4</v>
      </c>
      <c r="LI52" s="19">
        <v>5.3462910000000004E-4</v>
      </c>
      <c r="LJ52" s="19">
        <v>5.3026419999999998E-4</v>
      </c>
      <c r="LK52" s="19">
        <v>5.2597729999999995E-4</v>
      </c>
      <c r="LL52" s="19">
        <v>5.2176670000000003E-4</v>
      </c>
      <c r="LM52" s="19">
        <v>5.1762949999999998E-4</v>
      </c>
      <c r="LN52" s="19">
        <v>5.1356239999999999E-4</v>
      </c>
      <c r="LO52" s="19">
        <v>5.0956229999999996E-4</v>
      </c>
      <c r="LP52" s="19">
        <v>5.0562610000000005E-4</v>
      </c>
      <c r="LQ52" s="19">
        <v>5.0175090000000001E-4</v>
      </c>
      <c r="LR52" s="19">
        <v>4.9793479999999995E-4</v>
      </c>
      <c r="LS52" s="19">
        <v>4.9417649999999999E-4</v>
      </c>
      <c r="LT52" s="19">
        <v>4.9047480000000002E-4</v>
      </c>
      <c r="LU52" s="19">
        <v>4.8682940000000001E-4</v>
      </c>
      <c r="LV52" s="19">
        <v>4.8323920000000001E-4</v>
      </c>
      <c r="LW52" s="19">
        <v>4.7970350000000001E-4</v>
      </c>
      <c r="LX52" s="19">
        <v>4.7622099999999998E-4</v>
      </c>
      <c r="LY52" s="19">
        <v>4.7279100000000002E-4</v>
      </c>
      <c r="LZ52" s="19">
        <v>4.6941270000000002E-4</v>
      </c>
      <c r="MA52" s="19">
        <v>4.6608469999999999E-4</v>
      </c>
      <c r="MB52" s="19">
        <v>4.6280630000000001E-4</v>
      </c>
      <c r="MC52" s="19">
        <v>4.5957659999999999E-4</v>
      </c>
      <c r="MD52" s="19">
        <v>4.5639459999999998E-4</v>
      </c>
      <c r="ME52" s="19">
        <v>4.5325939999999999E-4</v>
      </c>
      <c r="MF52" s="19">
        <v>4.501695E-4</v>
      </c>
      <c r="MG52" s="19">
        <v>4.4712320000000002E-4</v>
      </c>
      <c r="MH52" s="19">
        <v>4.4411830000000001E-4</v>
      </c>
      <c r="MI52" s="19">
        <v>4.4115320000000002E-4</v>
      </c>
      <c r="MJ52" s="19">
        <v>4.3822659999999999E-4</v>
      </c>
      <c r="MK52" s="19">
        <v>4.35337E-4</v>
      </c>
      <c r="ML52" s="19">
        <v>4.32483E-4</v>
      </c>
      <c r="MM52" s="19">
        <v>4.296638E-4</v>
      </c>
      <c r="MN52" s="19">
        <v>4.2687859999999999E-4</v>
      </c>
      <c r="MO52" s="19">
        <v>4.2412709999999998E-4</v>
      </c>
      <c r="MP52" s="19">
        <v>4.2140869999999998E-4</v>
      </c>
      <c r="MQ52" s="19">
        <v>4.1872380000000002E-4</v>
      </c>
      <c r="MR52" s="19">
        <v>4.1607230000000002E-4</v>
      </c>
      <c r="MS52" s="19">
        <v>4.1345530000000001E-4</v>
      </c>
      <c r="MT52" s="19">
        <v>4.1087449999999999E-4</v>
      </c>
      <c r="MU52" s="19">
        <v>4.0833200000000002E-4</v>
      </c>
      <c r="MV52" s="19">
        <v>4.0582969999999999E-4</v>
      </c>
      <c r="MW52" s="19">
        <v>4.0336970000000002E-4</v>
      </c>
      <c r="MX52" s="19">
        <v>4.0095400000000002E-4</v>
      </c>
      <c r="MY52" s="19">
        <v>3.9858420000000002E-4</v>
      </c>
      <c r="MZ52" s="19">
        <v>3.9626080000000001E-4</v>
      </c>
      <c r="NA52" s="19">
        <v>3.9398420000000001E-4</v>
      </c>
      <c r="NB52" s="19">
        <v>3.91753E-4</v>
      </c>
      <c r="NC52" s="19">
        <v>3.8956670000000001E-4</v>
      </c>
      <c r="ND52" s="19">
        <v>3.874242E-4</v>
      </c>
      <c r="NE52" s="19">
        <v>3.8532479999999999E-4</v>
      </c>
      <c r="NF52" s="19">
        <v>3.8326730000000001E-4</v>
      </c>
      <c r="NG52" s="19">
        <v>3.8125090000000001E-4</v>
      </c>
      <c r="NH52" s="19">
        <v>3.792747E-4</v>
      </c>
      <c r="NI52" s="19">
        <v>3.7733800000000001E-4</v>
      </c>
      <c r="NJ52" s="19">
        <v>3.754397E-4</v>
      </c>
      <c r="NK52" s="19">
        <v>3.7357880000000001E-4</v>
      </c>
      <c r="NL52" s="19">
        <v>3.7175339999999998E-4</v>
      </c>
      <c r="NM52" s="19">
        <v>3.6996220000000001E-4</v>
      </c>
      <c r="NN52" s="19">
        <v>3.6820439999999999E-4</v>
      </c>
      <c r="NO52" s="19">
        <v>3.664788E-4</v>
      </c>
      <c r="NP52" s="19">
        <v>3.647845E-4</v>
      </c>
      <c r="NQ52" s="19">
        <v>3.6312040000000001E-4</v>
      </c>
      <c r="NR52" s="19">
        <v>3.6148529999999998E-4</v>
      </c>
      <c r="NS52" s="19">
        <v>3.598788E-4</v>
      </c>
      <c r="NT52" s="19">
        <v>3.5829960000000001E-4</v>
      </c>
      <c r="NU52" s="19">
        <v>3.5674680000000002E-4</v>
      </c>
      <c r="NV52" s="19">
        <v>3.5521869999999999E-4</v>
      </c>
      <c r="NW52" s="19">
        <v>3.537142E-4</v>
      </c>
      <c r="NX52" s="19">
        <v>3.5223230000000001E-4</v>
      </c>
      <c r="NY52" s="19">
        <v>3.5077250000000002E-4</v>
      </c>
      <c r="NZ52" s="19">
        <v>3.4933380000000001E-4</v>
      </c>
      <c r="OA52" s="19">
        <v>3.4791550000000003E-4</v>
      </c>
      <c r="OB52" s="19">
        <v>3.4651659999999999E-4</v>
      </c>
      <c r="OC52" s="19">
        <v>3.451366E-4</v>
      </c>
      <c r="OD52" s="19">
        <v>3.4377419999999999E-4</v>
      </c>
      <c r="OE52" s="19">
        <v>3.4242860000000002E-4</v>
      </c>
      <c r="OF52" s="19">
        <v>3.4109770000000003E-4</v>
      </c>
      <c r="OG52" s="19">
        <v>3.397807E-4</v>
      </c>
      <c r="OH52" s="19">
        <v>3.3847659999999998E-4</v>
      </c>
      <c r="OI52" s="19">
        <v>3.3718520000000001E-4</v>
      </c>
      <c r="OJ52" s="19">
        <v>3.3590580000000001E-4</v>
      </c>
      <c r="OK52" s="19">
        <v>3.3463820000000002E-4</v>
      </c>
      <c r="OL52" s="19">
        <v>3.3338200000000001E-4</v>
      </c>
      <c r="OM52" s="19">
        <v>3.3213680000000002E-4</v>
      </c>
      <c r="ON52" s="19">
        <v>3.3090190000000002E-4</v>
      </c>
      <c r="OO52" s="19">
        <v>3.2967679999999999E-4</v>
      </c>
      <c r="OP52" s="19">
        <v>3.2845960000000001E-4</v>
      </c>
      <c r="OQ52" s="19">
        <v>2.204498E-4</v>
      </c>
    </row>
    <row r="53" spans="1:407" x14ac:dyDescent="0.25">
      <c r="A53" t="str">
        <f t="shared" si="0"/>
        <v>FixedWing-EXTREMELY COARSE-3-7-Any</v>
      </c>
      <c r="B53" t="s">
        <v>195</v>
      </c>
      <c r="C53" s="20" t="s">
        <v>44</v>
      </c>
      <c r="D53" s="18">
        <v>3</v>
      </c>
      <c r="E53" s="17">
        <v>7</v>
      </c>
      <c r="F53" s="82" t="s">
        <v>187</v>
      </c>
      <c r="G53" s="19">
        <v>2.6724789999999998E-2</v>
      </c>
      <c r="H53" s="19">
        <v>2.6722510000000001E-2</v>
      </c>
      <c r="I53" s="19">
        <v>2.6763809999999999E-2</v>
      </c>
      <c r="J53" s="19">
        <v>2.3654479999999999E-2</v>
      </c>
      <c r="K53" s="19">
        <v>2.1931949999999999E-2</v>
      </c>
      <c r="L53" s="19">
        <v>1.9741450000000001E-2</v>
      </c>
      <c r="M53" s="19">
        <v>1.8472659999999998E-2</v>
      </c>
      <c r="N53" s="19">
        <v>1.6912179999999999E-2</v>
      </c>
      <c r="O53" s="19">
        <v>1.5390849999999999E-2</v>
      </c>
      <c r="P53" s="19">
        <v>1.423581E-2</v>
      </c>
      <c r="Q53" s="19">
        <v>1.313111E-2</v>
      </c>
      <c r="R53" s="19">
        <v>1.1967190000000001E-2</v>
      </c>
      <c r="S53" s="19">
        <v>1.088223E-2</v>
      </c>
      <c r="T53" s="19">
        <v>1.0027670000000001E-2</v>
      </c>
      <c r="U53" s="19">
        <v>9.3799729999999998E-3</v>
      </c>
      <c r="V53" s="19">
        <v>8.8721649999999996E-3</v>
      </c>
      <c r="W53" s="19">
        <v>8.4529040000000007E-3</v>
      </c>
      <c r="X53" s="19">
        <v>7.9980869999999992E-3</v>
      </c>
      <c r="Y53" s="19">
        <v>7.5776020000000001E-3</v>
      </c>
      <c r="Z53" s="19">
        <v>7.184902E-3</v>
      </c>
      <c r="AA53" s="19">
        <v>6.8442360000000001E-3</v>
      </c>
      <c r="AB53" s="19">
        <v>6.5386300000000001E-3</v>
      </c>
      <c r="AC53" s="19">
        <v>6.2714429999999998E-3</v>
      </c>
      <c r="AD53" s="19">
        <v>6.027536E-3</v>
      </c>
      <c r="AE53" s="19">
        <v>5.8048800000000001E-3</v>
      </c>
      <c r="AF53" s="19">
        <v>5.603004E-3</v>
      </c>
      <c r="AG53" s="19">
        <v>5.4114879999999999E-3</v>
      </c>
      <c r="AH53" s="19">
        <v>5.2278050000000003E-3</v>
      </c>
      <c r="AI53" s="19">
        <v>5.0566919999999998E-3</v>
      </c>
      <c r="AJ53" s="19">
        <v>4.9007460000000001E-3</v>
      </c>
      <c r="AK53" s="19">
        <v>4.7591179999999997E-3</v>
      </c>
      <c r="AL53" s="19">
        <v>4.6292700000000004E-3</v>
      </c>
      <c r="AM53" s="19">
        <v>4.5089120000000003E-3</v>
      </c>
      <c r="AN53" s="19">
        <v>4.395042E-3</v>
      </c>
      <c r="AO53" s="19">
        <v>4.2846519999999999E-3</v>
      </c>
      <c r="AP53" s="19">
        <v>4.1770460000000002E-3</v>
      </c>
      <c r="AQ53" s="19">
        <v>4.072404E-3</v>
      </c>
      <c r="AR53" s="19">
        <v>3.9728369999999999E-3</v>
      </c>
      <c r="AS53" s="19">
        <v>3.8801550000000001E-3</v>
      </c>
      <c r="AT53" s="19">
        <v>3.7938170000000001E-3</v>
      </c>
      <c r="AU53" s="19">
        <v>3.7114689999999998E-3</v>
      </c>
      <c r="AV53" s="19">
        <v>3.631446E-3</v>
      </c>
      <c r="AW53" s="19">
        <v>3.5536650000000001E-3</v>
      </c>
      <c r="AX53" s="19">
        <v>3.478709E-3</v>
      </c>
      <c r="AY53" s="19">
        <v>3.4064239999999999E-3</v>
      </c>
      <c r="AZ53" s="19">
        <v>3.3362180000000002E-3</v>
      </c>
      <c r="BA53" s="19">
        <v>3.268127E-3</v>
      </c>
      <c r="BB53" s="19">
        <v>3.2027940000000001E-3</v>
      </c>
      <c r="BC53" s="19">
        <v>3.1406189999999999E-3</v>
      </c>
      <c r="BD53" s="19">
        <v>3.08122E-3</v>
      </c>
      <c r="BE53" s="19">
        <v>3.0237300000000001E-3</v>
      </c>
      <c r="BF53" s="19">
        <v>2.9677689999999999E-3</v>
      </c>
      <c r="BG53" s="19">
        <v>2.913709E-3</v>
      </c>
      <c r="BH53" s="19">
        <v>2.8617619999999999E-3</v>
      </c>
      <c r="BI53" s="19">
        <v>2.8115670000000001E-3</v>
      </c>
      <c r="BJ53" s="19">
        <v>2.7626949999999999E-3</v>
      </c>
      <c r="BK53" s="19">
        <v>2.7149370000000002E-3</v>
      </c>
      <c r="BL53" s="19">
        <v>2.668367E-3</v>
      </c>
      <c r="BM53" s="19">
        <v>2.6231959999999999E-3</v>
      </c>
      <c r="BN53" s="19">
        <v>2.5795269999999999E-3</v>
      </c>
      <c r="BO53" s="19">
        <v>2.5371830000000001E-3</v>
      </c>
      <c r="BP53" s="19">
        <v>2.49599E-3</v>
      </c>
      <c r="BQ53" s="19">
        <v>2.4561919999999998E-3</v>
      </c>
      <c r="BR53" s="19">
        <v>2.4181559999999999E-3</v>
      </c>
      <c r="BS53" s="19">
        <v>2.3819650000000002E-3</v>
      </c>
      <c r="BT53" s="19">
        <v>2.3473489999999999E-3</v>
      </c>
      <c r="BU53" s="19">
        <v>2.3138870000000001E-3</v>
      </c>
      <c r="BV53" s="19">
        <v>2.2813170000000002E-3</v>
      </c>
      <c r="BW53" s="19">
        <v>2.24968E-3</v>
      </c>
      <c r="BX53" s="19">
        <v>2.219104E-3</v>
      </c>
      <c r="BY53" s="19">
        <v>2.1895899999999999E-3</v>
      </c>
      <c r="BZ53" s="19">
        <v>2.1610430000000001E-3</v>
      </c>
      <c r="CA53" s="19">
        <v>2.1334230000000002E-3</v>
      </c>
      <c r="CB53" s="19">
        <v>2.1067569999999999E-3</v>
      </c>
      <c r="CC53" s="19">
        <v>2.0810540000000002E-3</v>
      </c>
      <c r="CD53" s="19">
        <v>2.0562599999999999E-3</v>
      </c>
      <c r="CE53" s="19">
        <v>2.032332E-3</v>
      </c>
      <c r="CF53" s="19">
        <v>2.009289E-3</v>
      </c>
      <c r="CG53" s="19">
        <v>1.9871340000000002E-3</v>
      </c>
      <c r="CH53" s="19">
        <v>1.9657139999999999E-3</v>
      </c>
      <c r="CI53" s="19">
        <v>1.9446890000000001E-3</v>
      </c>
      <c r="CJ53" s="19">
        <v>1.9236609999999999E-3</v>
      </c>
      <c r="CK53" s="19">
        <v>1.902358E-3</v>
      </c>
      <c r="CL53" s="19">
        <v>1.880708E-3</v>
      </c>
      <c r="CM53" s="19">
        <v>1.858796E-3</v>
      </c>
      <c r="CN53" s="19">
        <v>1.8367559999999999E-3</v>
      </c>
      <c r="CO53" s="19">
        <v>1.814743E-3</v>
      </c>
      <c r="CP53" s="19">
        <v>1.79294E-3</v>
      </c>
      <c r="CQ53" s="19">
        <v>1.771566E-3</v>
      </c>
      <c r="CR53" s="19">
        <v>1.7508199999999999E-3</v>
      </c>
      <c r="CS53" s="19">
        <v>1.7308040000000001E-3</v>
      </c>
      <c r="CT53" s="19">
        <v>1.71149E-3</v>
      </c>
      <c r="CU53" s="19">
        <v>1.692743E-3</v>
      </c>
      <c r="CV53" s="19">
        <v>1.674366E-3</v>
      </c>
      <c r="CW53" s="19">
        <v>1.656139E-3</v>
      </c>
      <c r="CX53" s="19">
        <v>1.637849E-3</v>
      </c>
      <c r="CY53" s="19">
        <v>1.6193410000000001E-3</v>
      </c>
      <c r="CZ53" s="19">
        <v>1.6005570000000001E-3</v>
      </c>
      <c r="DA53" s="19">
        <v>1.581549E-3</v>
      </c>
      <c r="DB53" s="19">
        <v>1.5624429999999999E-3</v>
      </c>
      <c r="DC53" s="19">
        <v>1.5433809999999999E-3</v>
      </c>
      <c r="DD53" s="19">
        <v>1.5244799999999999E-3</v>
      </c>
      <c r="DE53" s="19">
        <v>1.5057930000000001E-3</v>
      </c>
      <c r="DF53" s="19">
        <v>1.4872920000000001E-3</v>
      </c>
      <c r="DG53" s="19">
        <v>1.468874E-3</v>
      </c>
      <c r="DH53" s="19">
        <v>1.4504019999999999E-3</v>
      </c>
      <c r="DI53" s="19">
        <v>1.4317620000000001E-3</v>
      </c>
      <c r="DJ53" s="19">
        <v>1.412908E-3</v>
      </c>
      <c r="DK53" s="19">
        <v>1.393874E-3</v>
      </c>
      <c r="DL53" s="19">
        <v>1.3747570000000001E-3</v>
      </c>
      <c r="DM53" s="19">
        <v>1.355687E-3</v>
      </c>
      <c r="DN53" s="19">
        <v>1.336795E-3</v>
      </c>
      <c r="DO53" s="19">
        <v>1.318189E-3</v>
      </c>
      <c r="DP53" s="19">
        <v>1.299938E-3</v>
      </c>
      <c r="DQ53" s="19">
        <v>1.28206E-3</v>
      </c>
      <c r="DR53" s="19">
        <v>1.2645320000000001E-3</v>
      </c>
      <c r="DS53" s="19">
        <v>1.2473149999999999E-3</v>
      </c>
      <c r="DT53" s="19">
        <v>1.2303889999999999E-3</v>
      </c>
      <c r="DU53" s="19">
        <v>1.213771E-3</v>
      </c>
      <c r="DV53" s="19">
        <v>1.197509E-3</v>
      </c>
      <c r="DW53" s="19">
        <v>1.1816590000000001E-3</v>
      </c>
      <c r="DX53" s="19">
        <v>1.1662580000000001E-3</v>
      </c>
      <c r="DY53" s="19">
        <v>1.1513020000000001E-3</v>
      </c>
      <c r="DZ53" s="19">
        <v>1.1367440000000001E-3</v>
      </c>
      <c r="EA53" s="19">
        <v>1.1225149999999999E-3</v>
      </c>
      <c r="EB53" s="19">
        <v>1.1085419999999999E-3</v>
      </c>
      <c r="EC53" s="19">
        <v>1.0947800000000001E-3</v>
      </c>
      <c r="ED53" s="19">
        <v>1.0812269999999999E-3</v>
      </c>
      <c r="EE53" s="19">
        <v>1.0679120000000001E-3</v>
      </c>
      <c r="EF53" s="19">
        <v>1.0548790000000001E-3</v>
      </c>
      <c r="EG53" s="19">
        <v>1.042166E-3</v>
      </c>
      <c r="EH53" s="19">
        <v>1.0297850000000001E-3</v>
      </c>
      <c r="EI53" s="19">
        <v>1.0177179999999999E-3</v>
      </c>
      <c r="EJ53" s="19">
        <v>1.0059120000000001E-3</v>
      </c>
      <c r="EK53" s="19">
        <v>9.942986E-4</v>
      </c>
      <c r="EL53" s="19">
        <v>9.8281169999999991E-4</v>
      </c>
      <c r="EM53" s="19">
        <v>9.7140919999999997E-4</v>
      </c>
      <c r="EN53" s="19">
        <v>9.6008370000000005E-4</v>
      </c>
      <c r="EO53" s="19">
        <v>9.4885830000000001E-4</v>
      </c>
      <c r="EP53" s="19">
        <v>9.3777149999999996E-4</v>
      </c>
      <c r="EQ53" s="19">
        <v>9.268608E-4</v>
      </c>
      <c r="ER53" s="19">
        <v>9.1614769999999999E-4</v>
      </c>
      <c r="ES53" s="19">
        <v>9.056321E-4</v>
      </c>
      <c r="ET53" s="19">
        <v>8.9529370000000004E-4</v>
      </c>
      <c r="EU53" s="19">
        <v>8.8510409999999998E-4</v>
      </c>
      <c r="EV53" s="19">
        <v>8.7504119999999997E-4</v>
      </c>
      <c r="EW53" s="19">
        <v>8.6510259999999996E-4</v>
      </c>
      <c r="EX53" s="19">
        <v>8.553085E-4</v>
      </c>
      <c r="EY53" s="19">
        <v>8.4569490000000001E-4</v>
      </c>
      <c r="EZ53" s="19">
        <v>8.3629720000000002E-4</v>
      </c>
      <c r="FA53" s="19">
        <v>8.271366E-4</v>
      </c>
      <c r="FB53" s="19">
        <v>8.182094E-4</v>
      </c>
      <c r="FC53" s="19">
        <v>8.094857E-4</v>
      </c>
      <c r="FD53" s="19">
        <v>8.0091519999999999E-4</v>
      </c>
      <c r="FE53" s="19">
        <v>7.9243960000000002E-4</v>
      </c>
      <c r="FF53" s="19">
        <v>7.8400560000000004E-4</v>
      </c>
      <c r="FG53" s="19">
        <v>7.7557850000000003E-4</v>
      </c>
      <c r="FH53" s="19">
        <v>7.6714800000000005E-4</v>
      </c>
      <c r="FI53" s="19">
        <v>7.5872699999999995E-4</v>
      </c>
      <c r="FJ53" s="19">
        <v>7.5034280000000004E-4</v>
      </c>
      <c r="FK53" s="19">
        <v>7.4202640000000004E-4</v>
      </c>
      <c r="FL53" s="19">
        <v>7.3380030000000005E-4</v>
      </c>
      <c r="FM53" s="19">
        <v>7.2567230000000001E-4</v>
      </c>
      <c r="FN53" s="19">
        <v>7.1763350000000003E-4</v>
      </c>
      <c r="FO53" s="19">
        <v>7.096626E-4</v>
      </c>
      <c r="FP53" s="19">
        <v>7.0173350000000002E-4</v>
      </c>
      <c r="FQ53" s="19">
        <v>6.9382440000000003E-4</v>
      </c>
      <c r="FR53" s="19">
        <v>6.8592290000000003E-4</v>
      </c>
      <c r="FS53" s="19">
        <v>6.7802610000000001E-4</v>
      </c>
      <c r="FT53" s="19">
        <v>6.7013640000000002E-4</v>
      </c>
      <c r="FU53" s="19">
        <v>6.6225530000000004E-4</v>
      </c>
      <c r="FV53" s="19">
        <v>6.5437929999999996E-4</v>
      </c>
      <c r="FW53" s="19">
        <v>6.4649870000000004E-4</v>
      </c>
      <c r="FX53" s="19">
        <v>6.3860100000000003E-4</v>
      </c>
      <c r="FY53" s="19">
        <v>6.3067600000000004E-4</v>
      </c>
      <c r="FZ53" s="19">
        <v>6.227219E-4</v>
      </c>
      <c r="GA53" s="19">
        <v>6.1474710000000005E-4</v>
      </c>
      <c r="GB53" s="19">
        <v>6.0676980000000001E-4</v>
      </c>
      <c r="GC53" s="19">
        <v>5.9881270000000002E-4</v>
      </c>
      <c r="GD53" s="19">
        <v>5.9089690000000002E-4</v>
      </c>
      <c r="GE53" s="19">
        <v>5.8303640000000002E-4</v>
      </c>
      <c r="GF53" s="19">
        <v>5.752353E-4</v>
      </c>
      <c r="GG53" s="19">
        <v>5.6749039999999995E-4</v>
      </c>
      <c r="GH53" s="19">
        <v>5.5979459999999995E-4</v>
      </c>
      <c r="GI53" s="19">
        <v>5.5214399999999996E-4</v>
      </c>
      <c r="GJ53" s="19">
        <v>5.4454259999999995E-4</v>
      </c>
      <c r="GK53" s="19">
        <v>5.3700380000000004E-4</v>
      </c>
      <c r="GL53" s="19">
        <v>5.2954979999999998E-4</v>
      </c>
      <c r="GM53" s="19">
        <v>5.2220779999999996E-4</v>
      </c>
      <c r="GN53" s="19">
        <v>5.150043E-4</v>
      </c>
      <c r="GO53" s="19">
        <v>5.0795949999999995E-4</v>
      </c>
      <c r="GP53" s="19">
        <v>5.0108300000000004E-4</v>
      </c>
      <c r="GQ53" s="19">
        <v>4.9437259999999996E-4</v>
      </c>
      <c r="GR53" s="19">
        <v>4.8781680000000002E-4</v>
      </c>
      <c r="GS53" s="19">
        <v>4.8140070000000001E-4</v>
      </c>
      <c r="GT53" s="19">
        <v>4.7511150000000002E-4</v>
      </c>
      <c r="GU53" s="19">
        <v>4.6894329999999998E-4</v>
      </c>
      <c r="GV53" s="19">
        <v>4.6289840000000003E-4</v>
      </c>
      <c r="GW53" s="19">
        <v>4.5698629999999999E-4</v>
      </c>
      <c r="GX53" s="19">
        <v>4.5122069999999997E-4</v>
      </c>
      <c r="GY53" s="19">
        <v>4.456153E-4</v>
      </c>
      <c r="GZ53" s="19">
        <v>4.4017999999999998E-4</v>
      </c>
      <c r="HA53" s="19">
        <v>4.3491880000000001E-4</v>
      </c>
      <c r="HB53" s="19">
        <v>4.2983019999999998E-4</v>
      </c>
      <c r="HC53" s="19">
        <v>4.2490870000000001E-4</v>
      </c>
      <c r="HD53" s="19">
        <v>4.2014729999999999E-4</v>
      </c>
      <c r="HE53" s="19">
        <v>4.1553860000000001E-4</v>
      </c>
      <c r="HF53" s="19">
        <v>4.1107490000000002E-4</v>
      </c>
      <c r="HG53" s="19">
        <v>4.0674839999999999E-4</v>
      </c>
      <c r="HH53" s="19">
        <v>4.0254990000000002E-4</v>
      </c>
      <c r="HI53" s="19">
        <v>3.9846880000000002E-4</v>
      </c>
      <c r="HJ53" s="19">
        <v>3.944919E-4</v>
      </c>
      <c r="HK53" s="19">
        <v>3.906046E-4</v>
      </c>
      <c r="HL53" s="19">
        <v>3.8679140000000002E-4</v>
      </c>
      <c r="HM53" s="19">
        <v>3.8303810000000002E-4</v>
      </c>
      <c r="HN53" s="19">
        <v>3.793337E-4</v>
      </c>
      <c r="HO53" s="19">
        <v>3.7567059999999997E-4</v>
      </c>
      <c r="HP53" s="19">
        <v>3.7204449999999999E-4</v>
      </c>
      <c r="HQ53" s="19">
        <v>3.6845360000000002E-4</v>
      </c>
      <c r="HR53" s="19">
        <v>3.6489690000000001E-4</v>
      </c>
      <c r="HS53" s="19">
        <v>3.6137389999999999E-4</v>
      </c>
      <c r="HT53" s="19">
        <v>3.578818E-4</v>
      </c>
      <c r="HU53" s="19">
        <v>3.544164E-4</v>
      </c>
      <c r="HV53" s="19">
        <v>3.5097159999999999E-4</v>
      </c>
      <c r="HW53" s="19">
        <v>3.4754160000000003E-4</v>
      </c>
      <c r="HX53" s="19">
        <v>3.441219E-4</v>
      </c>
      <c r="HY53" s="19">
        <v>3.4071060000000002E-4</v>
      </c>
      <c r="HZ53" s="19">
        <v>3.3730860000000002E-4</v>
      </c>
      <c r="IA53" s="19">
        <v>3.3391900000000001E-4</v>
      </c>
      <c r="IB53" s="19">
        <v>3.3054679999999998E-4</v>
      </c>
      <c r="IC53" s="19">
        <v>3.2719800000000001E-4</v>
      </c>
      <c r="ID53" s="19">
        <v>3.2387779999999998E-4</v>
      </c>
      <c r="IE53" s="19">
        <v>3.2059059999999998E-4</v>
      </c>
      <c r="IF53" s="19">
        <v>3.1733850000000002E-4</v>
      </c>
      <c r="IG53" s="19">
        <v>3.1412250000000002E-4</v>
      </c>
      <c r="IH53" s="19">
        <v>3.1094299999999999E-4</v>
      </c>
      <c r="II53" s="15">
        <v>3.078E-4</v>
      </c>
      <c r="IJ53" s="19">
        <v>3.0469390000000001E-4</v>
      </c>
      <c r="IK53" s="19">
        <v>3.0162519999999999E-4</v>
      </c>
      <c r="IL53" s="19">
        <v>2.985951E-4</v>
      </c>
      <c r="IM53" s="19">
        <v>2.9560520000000001E-4</v>
      </c>
      <c r="IN53" s="19">
        <v>2.9265690000000001E-4</v>
      </c>
      <c r="IO53" s="19">
        <v>2.8975220000000001E-4</v>
      </c>
      <c r="IP53" s="19">
        <v>2.8689269999999998E-4</v>
      </c>
      <c r="IQ53" s="19">
        <v>2.8408090000000001E-4</v>
      </c>
      <c r="IR53" s="19">
        <v>2.8131960000000002E-4</v>
      </c>
      <c r="IS53" s="19">
        <v>2.7861219999999998E-4</v>
      </c>
      <c r="IT53" s="19">
        <v>2.7596249999999999E-4</v>
      </c>
      <c r="IU53" s="19">
        <v>2.7337340000000001E-4</v>
      </c>
      <c r="IV53" s="19">
        <v>2.7084759999999999E-4</v>
      </c>
      <c r="IW53" s="19">
        <v>2.683866E-4</v>
      </c>
      <c r="IX53" s="19">
        <v>2.659909E-4</v>
      </c>
      <c r="IY53" s="19">
        <v>2.636599E-4</v>
      </c>
      <c r="IZ53" s="19">
        <v>2.613928E-4</v>
      </c>
      <c r="JA53" s="19">
        <v>2.5918909999999998E-4</v>
      </c>
      <c r="JB53" s="19">
        <v>2.5704919999999999E-4</v>
      </c>
      <c r="JC53" s="19">
        <v>2.549742E-4</v>
      </c>
      <c r="JD53" s="19">
        <v>2.529664E-4</v>
      </c>
      <c r="JE53" s="19">
        <v>2.510282E-4</v>
      </c>
      <c r="JF53" s="19">
        <v>2.4916210000000002E-4</v>
      </c>
      <c r="JG53" s="19">
        <v>2.4737000000000001E-4</v>
      </c>
      <c r="JH53" s="19">
        <v>2.4565250000000002E-4</v>
      </c>
      <c r="JI53" s="19">
        <v>2.4400849999999999E-4</v>
      </c>
      <c r="JJ53" s="19">
        <v>2.424355E-4</v>
      </c>
      <c r="JK53" s="19">
        <v>2.4092960000000001E-4</v>
      </c>
      <c r="JL53" s="19">
        <v>2.3948590000000001E-4</v>
      </c>
      <c r="JM53" s="19">
        <v>2.3809889999999999E-4</v>
      </c>
      <c r="JN53" s="19">
        <v>2.3676320000000001E-4</v>
      </c>
      <c r="JO53" s="19">
        <v>2.354732E-4</v>
      </c>
      <c r="JP53" s="19">
        <v>2.3422380000000001E-4</v>
      </c>
      <c r="JQ53" s="19">
        <v>2.330101E-4</v>
      </c>
      <c r="JR53" s="19">
        <v>2.3182709999999999E-4</v>
      </c>
      <c r="JS53" s="19">
        <v>2.3066990000000001E-4</v>
      </c>
      <c r="JT53" s="19">
        <v>2.295334E-4</v>
      </c>
      <c r="JU53" s="19">
        <v>2.284124E-4</v>
      </c>
      <c r="JV53" s="19">
        <v>2.2730170000000001E-4</v>
      </c>
      <c r="JW53" s="19">
        <v>2.2619609999999999E-4</v>
      </c>
      <c r="JX53" s="19">
        <v>2.250907E-4</v>
      </c>
      <c r="JY53" s="19">
        <v>2.2398080000000001E-4</v>
      </c>
      <c r="JZ53" s="19">
        <v>2.2286229999999999E-4</v>
      </c>
      <c r="KA53" s="19">
        <v>2.2173169999999999E-4</v>
      </c>
      <c r="KB53" s="19">
        <v>2.205861E-4</v>
      </c>
      <c r="KC53" s="19">
        <v>2.1942310000000001E-4</v>
      </c>
      <c r="KD53" s="19">
        <v>2.1824060000000001E-4</v>
      </c>
      <c r="KE53" s="19">
        <v>2.17037E-4</v>
      </c>
      <c r="KF53" s="19">
        <v>2.158114E-4</v>
      </c>
      <c r="KG53" s="19">
        <v>2.145626E-4</v>
      </c>
      <c r="KH53" s="19">
        <v>2.132902E-4</v>
      </c>
      <c r="KI53" s="19">
        <v>2.1199350000000001E-4</v>
      </c>
      <c r="KJ53" s="19">
        <v>2.1067220000000001E-4</v>
      </c>
      <c r="KK53" s="19">
        <v>2.093264E-4</v>
      </c>
      <c r="KL53" s="19">
        <v>2.0795620000000001E-4</v>
      </c>
      <c r="KM53" s="19">
        <v>2.065623E-4</v>
      </c>
      <c r="KN53" s="19">
        <v>2.0514550000000001E-4</v>
      </c>
      <c r="KO53" s="19">
        <v>2.037071E-4</v>
      </c>
      <c r="KP53" s="19">
        <v>2.0224920000000001E-4</v>
      </c>
      <c r="KQ53" s="19">
        <v>2.0077380000000001E-4</v>
      </c>
      <c r="KR53" s="19">
        <v>1.992834E-4</v>
      </c>
      <c r="KS53" s="19">
        <v>1.9778060000000001E-4</v>
      </c>
      <c r="KT53" s="19">
        <v>1.9626830000000001E-4</v>
      </c>
      <c r="KU53" s="19">
        <v>1.947494E-4</v>
      </c>
      <c r="KV53" s="19">
        <v>1.932267E-4</v>
      </c>
      <c r="KW53" s="19">
        <v>1.9170290000000001E-4</v>
      </c>
      <c r="KX53" s="19">
        <v>1.9018050000000001E-4</v>
      </c>
      <c r="KY53" s="19">
        <v>1.8866179999999999E-4</v>
      </c>
      <c r="KZ53" s="19">
        <v>1.8714900000000001E-4</v>
      </c>
      <c r="LA53" s="19">
        <v>1.8564380000000001E-4</v>
      </c>
      <c r="LB53" s="19">
        <v>1.841476E-4</v>
      </c>
      <c r="LC53" s="19">
        <v>1.8266140000000001E-4</v>
      </c>
      <c r="LD53" s="19">
        <v>1.811862E-4</v>
      </c>
      <c r="LE53" s="19">
        <v>1.797224E-4</v>
      </c>
      <c r="LF53" s="19">
        <v>1.782706E-4</v>
      </c>
      <c r="LG53" s="19">
        <v>1.768312E-4</v>
      </c>
      <c r="LH53" s="19">
        <v>1.754045E-4</v>
      </c>
      <c r="LI53" s="19">
        <v>1.7399080000000001E-4</v>
      </c>
      <c r="LJ53" s="19">
        <v>1.7259059999999999E-4</v>
      </c>
      <c r="LK53" s="19">
        <v>1.7120380000000001E-4</v>
      </c>
      <c r="LL53" s="19">
        <v>1.6983069999999999E-4</v>
      </c>
      <c r="LM53" s="19">
        <v>1.6847119999999999E-4</v>
      </c>
      <c r="LN53" s="19">
        <v>1.6712500000000001E-4</v>
      </c>
      <c r="LO53" s="19">
        <v>1.6579189999999999E-4</v>
      </c>
      <c r="LP53" s="19">
        <v>1.644715E-4</v>
      </c>
      <c r="LQ53" s="19">
        <v>1.6316289999999999E-4</v>
      </c>
      <c r="LR53" s="19">
        <v>1.618655E-4</v>
      </c>
      <c r="LS53" s="19">
        <v>1.6057810000000001E-4</v>
      </c>
      <c r="LT53" s="19">
        <v>1.5929949999999999E-4</v>
      </c>
      <c r="LU53" s="19">
        <v>1.5802820000000001E-4</v>
      </c>
      <c r="LV53" s="19">
        <v>1.5676239999999999E-4</v>
      </c>
      <c r="LW53" s="19">
        <v>1.5550049999999999E-4</v>
      </c>
      <c r="LX53" s="19">
        <v>1.542409E-4</v>
      </c>
      <c r="LY53" s="19">
        <v>1.5298220000000001E-4</v>
      </c>
      <c r="LZ53" s="19">
        <v>1.5172340000000001E-4</v>
      </c>
      <c r="MA53" s="19">
        <v>1.5046389999999999E-4</v>
      </c>
      <c r="MB53" s="19">
        <v>1.492036E-4</v>
      </c>
      <c r="MC53" s="19">
        <v>1.479427E-4</v>
      </c>
      <c r="MD53" s="19">
        <v>1.46682E-4</v>
      </c>
      <c r="ME53" s="19">
        <v>1.4542210000000001E-4</v>
      </c>
      <c r="MF53" s="19">
        <v>1.441642E-4</v>
      </c>
      <c r="MG53" s="19">
        <v>1.429092E-4</v>
      </c>
      <c r="MH53" s="19">
        <v>1.4165839999999999E-4</v>
      </c>
      <c r="MI53" s="19">
        <v>1.4041290000000001E-4</v>
      </c>
      <c r="MJ53" s="19">
        <v>1.391737E-4</v>
      </c>
      <c r="MK53" s="19">
        <v>1.3794210000000001E-4</v>
      </c>
      <c r="ML53" s="19">
        <v>1.3671899999999999E-4</v>
      </c>
      <c r="MM53" s="19">
        <v>1.3550530000000001E-4</v>
      </c>
      <c r="MN53" s="19">
        <v>1.3430199999999999E-4</v>
      </c>
      <c r="MO53" s="19">
        <v>1.331095E-4</v>
      </c>
      <c r="MP53" s="19">
        <v>1.319286E-4</v>
      </c>
      <c r="MQ53" s="19">
        <v>1.3075949999999999E-4</v>
      </c>
      <c r="MR53" s="19">
        <v>1.2960249999999999E-4</v>
      </c>
      <c r="MS53" s="19">
        <v>1.2845789999999999E-4</v>
      </c>
      <c r="MT53" s="19">
        <v>1.273255E-4</v>
      </c>
      <c r="MU53" s="19">
        <v>1.2620550000000001E-4</v>
      </c>
      <c r="MV53" s="19">
        <v>1.2509789999999999E-4</v>
      </c>
      <c r="MW53" s="19">
        <v>1.240026E-4</v>
      </c>
      <c r="MX53" s="19">
        <v>1.2291980000000001E-4</v>
      </c>
      <c r="MY53" s="19">
        <v>1.2184940000000001E-4</v>
      </c>
      <c r="MZ53" s="19">
        <v>1.207916E-4</v>
      </c>
      <c r="NA53" s="19">
        <v>1.197466E-4</v>
      </c>
      <c r="NB53" s="19">
        <v>1.187144E-4</v>
      </c>
      <c r="NC53" s="19">
        <v>1.176953E-4</v>
      </c>
      <c r="ND53" s="19">
        <v>1.1668939999999999E-4</v>
      </c>
      <c r="NE53" s="19">
        <v>1.1569689999999999E-4</v>
      </c>
      <c r="NF53" s="19">
        <v>1.147181E-4</v>
      </c>
      <c r="NG53" s="19">
        <v>1.137529E-4</v>
      </c>
      <c r="NH53" s="19">
        <v>1.1280179999999999E-4</v>
      </c>
      <c r="NI53" s="19">
        <v>1.118646E-4</v>
      </c>
      <c r="NJ53" s="19">
        <v>1.109416E-4</v>
      </c>
      <c r="NK53" s="19">
        <v>1.100325E-4</v>
      </c>
      <c r="NL53" s="19">
        <v>1.091372E-4</v>
      </c>
      <c r="NM53" s="19">
        <v>1.082556E-4</v>
      </c>
      <c r="NN53" s="19">
        <v>1.073871E-4</v>
      </c>
      <c r="NO53" s="19">
        <v>1.0653109999999999E-4</v>
      </c>
      <c r="NP53" s="19">
        <v>1.056871E-4</v>
      </c>
      <c r="NQ53" s="19">
        <v>1.048542E-4</v>
      </c>
      <c r="NR53" s="19">
        <v>1.040316E-4</v>
      </c>
      <c r="NS53" s="19">
        <v>1.032182E-4</v>
      </c>
      <c r="NT53" s="19">
        <v>1.02413E-4</v>
      </c>
      <c r="NU53" s="19">
        <v>1.016149E-4</v>
      </c>
      <c r="NV53" s="19">
        <v>1.008227E-4</v>
      </c>
      <c r="NW53" s="19">
        <v>1.0003529999999999E-4</v>
      </c>
      <c r="NX53" s="19">
        <v>9.9251509999999997E-5</v>
      </c>
      <c r="NY53" s="19">
        <v>9.8470139999999994E-5</v>
      </c>
      <c r="NZ53" s="19">
        <v>9.7690249999999999E-5</v>
      </c>
      <c r="OA53" s="19">
        <v>9.6911029999999996E-5</v>
      </c>
      <c r="OB53" s="19">
        <v>9.61319E-5</v>
      </c>
      <c r="OC53" s="19">
        <v>9.5352429999999994E-5</v>
      </c>
      <c r="OD53" s="19">
        <v>9.4572499999999996E-5</v>
      </c>
      <c r="OE53" s="19">
        <v>9.3792169999999998E-5</v>
      </c>
      <c r="OF53" s="19">
        <v>9.3011720000000004E-5</v>
      </c>
      <c r="OG53" s="19">
        <v>9.2231580000000005E-5</v>
      </c>
      <c r="OH53" s="19">
        <v>9.1452119999999999E-5</v>
      </c>
      <c r="OI53" s="19">
        <v>9.0673829999999994E-5</v>
      </c>
      <c r="OJ53" s="19">
        <v>8.9897209999999998E-5</v>
      </c>
      <c r="OK53" s="19">
        <v>8.9122720000000001E-5</v>
      </c>
      <c r="OL53" s="19">
        <v>8.8350849999999998E-5</v>
      </c>
      <c r="OM53" s="19">
        <v>8.7581970000000001E-5</v>
      </c>
      <c r="ON53" s="19">
        <v>8.6816449999999994E-5</v>
      </c>
      <c r="OO53" s="19">
        <v>8.6054600000000001E-5</v>
      </c>
      <c r="OP53" s="19">
        <v>8.529671E-5</v>
      </c>
      <c r="OQ53" s="19">
        <v>7.214431E-5</v>
      </c>
    </row>
    <row r="54" spans="1:407" x14ac:dyDescent="0.25">
      <c r="A54" t="str">
        <f t="shared" si="0"/>
        <v>FixedWing-EXTREMELY COARSE-4-20-Any</v>
      </c>
      <c r="B54" t="s">
        <v>195</v>
      </c>
      <c r="C54" s="20" t="s">
        <v>44</v>
      </c>
      <c r="D54" s="18">
        <v>4</v>
      </c>
      <c r="E54" s="17">
        <v>20</v>
      </c>
      <c r="F54" s="82" t="s">
        <v>187</v>
      </c>
      <c r="G54" s="15">
        <v>0.15105540000000001</v>
      </c>
      <c r="H54" s="15">
        <v>0.1103635</v>
      </c>
      <c r="I54" s="19">
        <v>8.5128480000000006E-2</v>
      </c>
      <c r="J54" s="19">
        <v>6.8294549999999996E-2</v>
      </c>
      <c r="K54" s="19">
        <v>5.7230250000000003E-2</v>
      </c>
      <c r="L54" s="19">
        <v>4.9650680000000003E-2</v>
      </c>
      <c r="M54" s="19">
        <v>4.6296950000000003E-2</v>
      </c>
      <c r="N54" s="19">
        <v>4.3882450000000003E-2</v>
      </c>
      <c r="O54" s="19">
        <v>4.2119950000000003E-2</v>
      </c>
      <c r="P54" s="19">
        <v>4.0440690000000001E-2</v>
      </c>
      <c r="Q54" s="19">
        <v>3.8433620000000002E-2</v>
      </c>
      <c r="R54" s="19">
        <v>3.607726E-2</v>
      </c>
      <c r="S54" s="19">
        <v>3.3507629999999997E-2</v>
      </c>
      <c r="T54" s="19">
        <v>3.1040620000000001E-2</v>
      </c>
      <c r="U54" s="19">
        <v>2.888514E-2</v>
      </c>
      <c r="V54" s="15">
        <v>2.7064100000000001E-2</v>
      </c>
      <c r="W54" s="19">
        <v>2.542527E-2</v>
      </c>
      <c r="X54" s="19">
        <v>2.3910649999999999E-2</v>
      </c>
      <c r="Y54" s="15">
        <v>2.2495399999999999E-2</v>
      </c>
      <c r="Z54" s="19">
        <v>2.1181080000000001E-2</v>
      </c>
      <c r="AA54" s="19">
        <v>2.000878E-2</v>
      </c>
      <c r="AB54" s="19">
        <v>1.8971249999999999E-2</v>
      </c>
      <c r="AC54" s="19">
        <v>1.8011619999999999E-2</v>
      </c>
      <c r="AD54" s="19">
        <v>1.713816E-2</v>
      </c>
      <c r="AE54" s="15">
        <v>1.63325E-2</v>
      </c>
      <c r="AF54" s="19">
        <v>1.558024E-2</v>
      </c>
      <c r="AG54" s="19">
        <v>1.4873880000000001E-2</v>
      </c>
      <c r="AH54" s="19">
        <v>1.421246E-2</v>
      </c>
      <c r="AI54" s="19">
        <v>1.359631E-2</v>
      </c>
      <c r="AJ54" s="19">
        <v>1.302331E-2</v>
      </c>
      <c r="AK54" s="19">
        <v>1.2488590000000001E-2</v>
      </c>
      <c r="AL54" s="19">
        <v>1.1984379999999999E-2</v>
      </c>
      <c r="AM54" s="19">
        <v>1.150209E-2</v>
      </c>
      <c r="AN54" s="19">
        <v>1.103847E-2</v>
      </c>
      <c r="AO54" s="19">
        <v>1.0593109999999999E-2</v>
      </c>
      <c r="AP54" s="19">
        <v>1.016793E-2</v>
      </c>
      <c r="AQ54" s="19">
        <v>9.7663430000000002E-3</v>
      </c>
      <c r="AR54" s="19">
        <v>9.3895769999999996E-3</v>
      </c>
      <c r="AS54" s="19">
        <v>9.036835E-3</v>
      </c>
      <c r="AT54" s="19">
        <v>8.7074219999999994E-3</v>
      </c>
      <c r="AU54" s="19">
        <v>8.3997989999999995E-3</v>
      </c>
      <c r="AV54" s="19">
        <v>8.1118279999999997E-3</v>
      </c>
      <c r="AW54" s="19">
        <v>7.8404930000000005E-3</v>
      </c>
      <c r="AX54" s="19">
        <v>7.5824689999999997E-3</v>
      </c>
      <c r="AY54" s="19">
        <v>7.336413E-3</v>
      </c>
      <c r="AZ54" s="19">
        <v>7.103158E-3</v>
      </c>
      <c r="BA54" s="19">
        <v>6.8840259999999997E-3</v>
      </c>
      <c r="BB54" s="19">
        <v>6.6797569999999997E-3</v>
      </c>
      <c r="BC54" s="19">
        <v>6.489458E-3</v>
      </c>
      <c r="BD54" s="19">
        <v>6.310497E-3</v>
      </c>
      <c r="BE54" s="19">
        <v>6.1397889999999997E-3</v>
      </c>
      <c r="BF54" s="19">
        <v>5.9752599999999996E-3</v>
      </c>
      <c r="BG54" s="19">
        <v>5.8164139999999998E-3</v>
      </c>
      <c r="BH54" s="19">
        <v>5.6631470000000003E-3</v>
      </c>
      <c r="BI54" s="19">
        <v>5.5155439999999998E-3</v>
      </c>
      <c r="BJ54" s="19">
        <v>5.374467E-3</v>
      </c>
      <c r="BK54" s="19">
        <v>5.2407529999999999E-3</v>
      </c>
      <c r="BL54" s="19">
        <v>5.1147709999999997E-3</v>
      </c>
      <c r="BM54" s="19">
        <v>4.9964459999999999E-3</v>
      </c>
      <c r="BN54" s="19">
        <v>4.8850619999999999E-3</v>
      </c>
      <c r="BO54" s="19">
        <v>4.7793449999999999E-3</v>
      </c>
      <c r="BP54" s="19">
        <v>4.6781469999999997E-3</v>
      </c>
      <c r="BQ54" s="19">
        <v>4.5811139999999998E-3</v>
      </c>
      <c r="BR54" s="19">
        <v>4.4882699999999999E-3</v>
      </c>
      <c r="BS54" s="19">
        <v>4.3997960000000001E-3</v>
      </c>
      <c r="BT54" s="19">
        <v>4.315887E-3</v>
      </c>
      <c r="BU54" s="19">
        <v>4.2364780000000001E-3</v>
      </c>
      <c r="BV54" s="19">
        <v>4.1612899999999998E-3</v>
      </c>
      <c r="BW54" s="19">
        <v>4.089812E-3</v>
      </c>
      <c r="BX54" s="19">
        <v>4.02149E-3</v>
      </c>
      <c r="BY54" s="19">
        <v>3.9557120000000001E-3</v>
      </c>
      <c r="BZ54" s="19">
        <v>3.8918709999999999E-3</v>
      </c>
      <c r="CA54" s="19">
        <v>3.8295759999999999E-3</v>
      </c>
      <c r="CB54" s="19">
        <v>3.768698E-3</v>
      </c>
      <c r="CC54" s="19">
        <v>3.709511E-3</v>
      </c>
      <c r="CD54" s="19">
        <v>3.6524940000000001E-3</v>
      </c>
      <c r="CE54" s="19">
        <v>3.5979039999999999E-3</v>
      </c>
      <c r="CF54" s="19">
        <v>3.5456020000000001E-3</v>
      </c>
      <c r="CG54" s="19">
        <v>3.495134E-3</v>
      </c>
      <c r="CH54" s="19">
        <v>3.4459479999999999E-3</v>
      </c>
      <c r="CI54" s="19">
        <v>3.3975720000000002E-3</v>
      </c>
      <c r="CJ54" s="19">
        <v>3.3497900000000001E-3</v>
      </c>
      <c r="CK54" s="19">
        <v>3.3027249999999998E-3</v>
      </c>
      <c r="CL54" s="19">
        <v>3.2567049999999999E-3</v>
      </c>
      <c r="CM54" s="19">
        <v>3.2121580000000001E-3</v>
      </c>
      <c r="CN54" s="19">
        <v>3.169383E-3</v>
      </c>
      <c r="CO54" s="19">
        <v>3.1284820000000001E-3</v>
      </c>
      <c r="CP54" s="19">
        <v>3.0893219999999998E-3</v>
      </c>
      <c r="CQ54" s="19">
        <v>3.05164E-3</v>
      </c>
      <c r="CR54" s="19">
        <v>3.0150889999999999E-3</v>
      </c>
      <c r="CS54" s="19">
        <v>2.9792690000000001E-3</v>
      </c>
      <c r="CT54" s="19">
        <v>2.9438429999999998E-3</v>
      </c>
      <c r="CU54" s="19">
        <v>2.9086110000000002E-3</v>
      </c>
      <c r="CV54" s="19">
        <v>2.873605E-3</v>
      </c>
      <c r="CW54" s="19">
        <v>2.8390920000000001E-3</v>
      </c>
      <c r="CX54" s="19">
        <v>2.8053750000000001E-3</v>
      </c>
      <c r="CY54" s="19">
        <v>2.772647E-3</v>
      </c>
      <c r="CZ54" s="19">
        <v>2.740915E-3</v>
      </c>
      <c r="DA54" s="19">
        <v>2.7100829999999998E-3</v>
      </c>
      <c r="DB54" s="19">
        <v>2.680029E-3</v>
      </c>
      <c r="DC54" s="19">
        <v>2.6506310000000001E-3</v>
      </c>
      <c r="DD54" s="19">
        <v>2.621782E-3</v>
      </c>
      <c r="DE54" s="19">
        <v>2.5933649999999998E-3</v>
      </c>
      <c r="DF54" s="19">
        <v>2.5652409999999998E-3</v>
      </c>
      <c r="DG54" s="19">
        <v>2.5373169999999999E-3</v>
      </c>
      <c r="DH54" s="19">
        <v>2.5095550000000001E-3</v>
      </c>
      <c r="DI54" s="19">
        <v>2.482003E-3</v>
      </c>
      <c r="DJ54" s="19">
        <v>2.4547520000000001E-3</v>
      </c>
      <c r="DK54" s="19">
        <v>2.427911E-3</v>
      </c>
      <c r="DL54" s="19">
        <v>2.4015899999999999E-3</v>
      </c>
      <c r="DM54" s="19">
        <v>2.3758780000000001E-3</v>
      </c>
      <c r="DN54" s="19">
        <v>2.3508439999999999E-3</v>
      </c>
      <c r="DO54" s="19">
        <v>2.3265159999999998E-3</v>
      </c>
      <c r="DP54" s="19">
        <v>2.3028760000000001E-3</v>
      </c>
      <c r="DQ54" s="19">
        <v>2.2798879999999999E-3</v>
      </c>
      <c r="DR54" s="19">
        <v>2.25749E-3</v>
      </c>
      <c r="DS54" s="19">
        <v>2.235646E-3</v>
      </c>
      <c r="DT54" s="19">
        <v>2.2143219999999999E-3</v>
      </c>
      <c r="DU54" s="15">
        <v>2.1935000000000001E-3</v>
      </c>
      <c r="DV54" s="19">
        <v>2.173173E-3</v>
      </c>
      <c r="DW54" s="19">
        <v>2.1533479999999998E-3</v>
      </c>
      <c r="DX54" s="19">
        <v>2.1340619999999999E-3</v>
      </c>
      <c r="DY54" s="19">
        <v>2.115371E-3</v>
      </c>
      <c r="DZ54" s="19">
        <v>2.0973200000000002E-3</v>
      </c>
      <c r="EA54" s="19">
        <v>2.0799410000000001E-3</v>
      </c>
      <c r="EB54" s="19">
        <v>2.0632279999999999E-3</v>
      </c>
      <c r="EC54" s="19">
        <v>2.0471489999999998E-3</v>
      </c>
      <c r="ED54" s="19">
        <v>2.031616E-3</v>
      </c>
      <c r="EE54" s="19">
        <v>2.0165220000000002E-3</v>
      </c>
      <c r="EF54" s="19">
        <v>2.001779E-3</v>
      </c>
      <c r="EG54" s="19">
        <v>1.9873339999999999E-3</v>
      </c>
      <c r="EH54" s="19">
        <v>1.9731919999999999E-3</v>
      </c>
      <c r="EI54" s="19">
        <v>1.9593900000000001E-3</v>
      </c>
      <c r="EJ54" s="19">
        <v>1.9459620000000001E-3</v>
      </c>
      <c r="EK54" s="19">
        <v>1.9329340000000001E-3</v>
      </c>
      <c r="EL54" s="19">
        <v>1.9203099999999999E-3</v>
      </c>
      <c r="EM54" s="19">
        <v>1.908093E-3</v>
      </c>
      <c r="EN54" s="19">
        <v>1.896254E-3</v>
      </c>
      <c r="EO54" s="19">
        <v>1.8847600000000001E-3</v>
      </c>
      <c r="EP54" s="19">
        <v>1.8735690000000001E-3</v>
      </c>
      <c r="EQ54" s="19">
        <v>1.862626E-3</v>
      </c>
      <c r="ER54" s="19">
        <v>1.8518790000000001E-3</v>
      </c>
      <c r="ES54" s="19">
        <v>1.841273E-3</v>
      </c>
      <c r="ET54" s="19">
        <v>1.830754E-3</v>
      </c>
      <c r="EU54" s="19">
        <v>1.820295E-3</v>
      </c>
      <c r="EV54" s="19">
        <v>1.809885E-3</v>
      </c>
      <c r="EW54" s="19">
        <v>1.7995470000000001E-3</v>
      </c>
      <c r="EX54" s="19">
        <v>1.7892940000000001E-3</v>
      </c>
      <c r="EY54" s="19">
        <v>1.7791440000000001E-3</v>
      </c>
      <c r="EZ54" s="19">
        <v>1.7691060000000001E-3</v>
      </c>
      <c r="FA54" s="19">
        <v>1.7591690000000001E-3</v>
      </c>
      <c r="FB54" s="19">
        <v>1.7493140000000001E-3</v>
      </c>
      <c r="FC54" s="19">
        <v>1.739518E-3</v>
      </c>
      <c r="FD54" s="19">
        <v>1.7297479999999999E-3</v>
      </c>
      <c r="FE54" s="19">
        <v>1.719985E-3</v>
      </c>
      <c r="FF54" s="19">
        <v>1.710222E-3</v>
      </c>
      <c r="FG54" s="19">
        <v>1.7004769999999999E-3</v>
      </c>
      <c r="FH54" s="19">
        <v>1.6907630000000001E-3</v>
      </c>
      <c r="FI54" s="19">
        <v>1.6811020000000001E-3</v>
      </c>
      <c r="FJ54" s="19">
        <v>1.6715059999999999E-3</v>
      </c>
      <c r="FK54" s="19">
        <v>1.661975E-3</v>
      </c>
      <c r="FL54" s="19">
        <v>1.6525120000000001E-3</v>
      </c>
      <c r="FM54" s="19">
        <v>1.643116E-3</v>
      </c>
      <c r="FN54" s="19">
        <v>1.633785E-3</v>
      </c>
      <c r="FO54" s="19">
        <v>1.6245249999999999E-3</v>
      </c>
      <c r="FP54" s="19">
        <v>1.6153459999999999E-3</v>
      </c>
      <c r="FQ54" s="19">
        <v>1.6062730000000001E-3</v>
      </c>
      <c r="FR54" s="19">
        <v>1.597315E-3</v>
      </c>
      <c r="FS54" s="19">
        <v>1.588482E-3</v>
      </c>
      <c r="FT54" s="19">
        <v>1.5797700000000001E-3</v>
      </c>
      <c r="FU54" s="19">
        <v>1.5711659999999999E-3</v>
      </c>
      <c r="FV54" s="19">
        <v>1.5626570000000001E-3</v>
      </c>
      <c r="FW54" s="19">
        <v>1.554234E-3</v>
      </c>
      <c r="FX54" s="19">
        <v>1.5458900000000001E-3</v>
      </c>
      <c r="FY54" s="19">
        <v>1.537627E-3</v>
      </c>
      <c r="FZ54" s="19">
        <v>1.5294449999999999E-3</v>
      </c>
      <c r="GA54" s="19">
        <v>1.5213500000000001E-3</v>
      </c>
      <c r="GB54" s="19">
        <v>1.5133270000000001E-3</v>
      </c>
      <c r="GC54" s="19">
        <v>1.5053499999999999E-3</v>
      </c>
      <c r="GD54" s="19">
        <v>1.4973860000000001E-3</v>
      </c>
      <c r="GE54" s="19">
        <v>1.4894019999999999E-3</v>
      </c>
      <c r="GF54" s="19">
        <v>1.4813840000000001E-3</v>
      </c>
      <c r="GG54" s="19">
        <v>1.4733260000000001E-3</v>
      </c>
      <c r="GH54" s="19">
        <v>1.465245E-3</v>
      </c>
      <c r="GI54" s="19">
        <v>1.4571619999999999E-3</v>
      </c>
      <c r="GJ54" s="19">
        <v>1.4491020000000001E-3</v>
      </c>
      <c r="GK54" s="19">
        <v>1.4410880000000001E-3</v>
      </c>
      <c r="GL54" s="19">
        <v>1.4331249999999999E-3</v>
      </c>
      <c r="GM54" s="19">
        <v>1.4252049999999999E-3</v>
      </c>
      <c r="GN54" s="19">
        <v>1.417312E-3</v>
      </c>
      <c r="GO54" s="19">
        <v>1.4094240000000001E-3</v>
      </c>
      <c r="GP54" s="19">
        <v>1.4015410000000001E-3</v>
      </c>
      <c r="GQ54" s="19">
        <v>1.3936669999999999E-3</v>
      </c>
      <c r="GR54" s="19">
        <v>1.3858239999999999E-3</v>
      </c>
      <c r="GS54" s="19">
        <v>1.3780349999999999E-3</v>
      </c>
      <c r="GT54" s="19">
        <v>1.3703249999999999E-3</v>
      </c>
      <c r="GU54" s="19">
        <v>1.3627170000000001E-3</v>
      </c>
      <c r="GV54" s="19">
        <v>1.3552169999999999E-3</v>
      </c>
      <c r="GW54" s="19">
        <v>1.3478170000000001E-3</v>
      </c>
      <c r="GX54" s="19">
        <v>1.340501E-3</v>
      </c>
      <c r="GY54" s="19">
        <v>1.33325E-3</v>
      </c>
      <c r="GZ54" s="19">
        <v>1.3260559999999999E-3</v>
      </c>
      <c r="HA54" s="19">
        <v>1.3189219999999999E-3</v>
      </c>
      <c r="HB54" s="19">
        <v>1.3118590000000001E-3</v>
      </c>
      <c r="HC54" s="19">
        <v>1.3048840000000001E-3</v>
      </c>
      <c r="HD54" s="19">
        <v>1.298022E-3</v>
      </c>
      <c r="HE54" s="19">
        <v>1.291295E-3</v>
      </c>
      <c r="HF54" s="19">
        <v>1.2847220000000001E-3</v>
      </c>
      <c r="HG54" s="19">
        <v>1.2783149999999999E-3</v>
      </c>
      <c r="HH54" s="19">
        <v>1.272083E-3</v>
      </c>
      <c r="HI54" s="19">
        <v>1.266028E-3</v>
      </c>
      <c r="HJ54" s="19">
        <v>1.26016E-3</v>
      </c>
      <c r="HK54" s="19">
        <v>1.2544800000000001E-3</v>
      </c>
      <c r="HL54" s="19">
        <v>1.24899E-3</v>
      </c>
      <c r="HM54" s="19">
        <v>1.243685E-3</v>
      </c>
      <c r="HN54" s="19">
        <v>1.2385600000000001E-3</v>
      </c>
      <c r="HO54" s="19">
        <v>1.2336090000000001E-3</v>
      </c>
      <c r="HP54" s="19">
        <v>1.228823E-3</v>
      </c>
      <c r="HQ54" s="19">
        <v>1.2241940000000001E-3</v>
      </c>
      <c r="HR54" s="19">
        <v>1.2197130000000001E-3</v>
      </c>
      <c r="HS54" s="19">
        <v>1.2153719999999999E-3</v>
      </c>
      <c r="HT54" s="19">
        <v>1.2111680000000001E-3</v>
      </c>
      <c r="HU54" s="19">
        <v>1.207098E-3</v>
      </c>
      <c r="HV54" s="19">
        <v>1.2031609999999999E-3</v>
      </c>
      <c r="HW54" s="19">
        <v>1.1993520000000001E-3</v>
      </c>
      <c r="HX54" s="19">
        <v>1.1956650000000001E-3</v>
      </c>
      <c r="HY54" s="19">
        <v>1.1920940000000001E-3</v>
      </c>
      <c r="HZ54" s="19">
        <v>1.1886290000000001E-3</v>
      </c>
      <c r="IA54" s="19">
        <v>1.1852589999999999E-3</v>
      </c>
      <c r="IB54" s="19">
        <v>1.181973E-3</v>
      </c>
      <c r="IC54" s="19">
        <v>1.1787569999999999E-3</v>
      </c>
      <c r="ID54" s="19">
        <v>1.1756049999999999E-3</v>
      </c>
      <c r="IE54" s="19">
        <v>1.172509E-3</v>
      </c>
      <c r="IF54" s="19">
        <v>1.1694629999999999E-3</v>
      </c>
      <c r="IG54" s="19">
        <v>1.1664589999999999E-3</v>
      </c>
      <c r="IH54" s="19">
        <v>1.1634919999999999E-3</v>
      </c>
      <c r="II54" s="19">
        <v>1.160559E-3</v>
      </c>
      <c r="IJ54" s="19">
        <v>1.157653E-3</v>
      </c>
      <c r="IK54" s="19">
        <v>1.1547720000000001E-3</v>
      </c>
      <c r="IL54" s="19">
        <v>1.151911E-3</v>
      </c>
      <c r="IM54" s="19">
        <v>1.149064E-3</v>
      </c>
      <c r="IN54" s="19">
        <v>1.146228E-3</v>
      </c>
      <c r="IO54" s="19">
        <v>1.143399E-3</v>
      </c>
      <c r="IP54" s="19">
        <v>1.140573E-3</v>
      </c>
      <c r="IQ54" s="19">
        <v>1.1377469999999999E-3</v>
      </c>
      <c r="IR54" s="19">
        <v>1.134918E-3</v>
      </c>
      <c r="IS54" s="19">
        <v>1.1320849999999999E-3</v>
      </c>
      <c r="IT54" s="19">
        <v>1.129246E-3</v>
      </c>
      <c r="IU54" s="15">
        <v>1.1264000000000001E-3</v>
      </c>
      <c r="IV54" s="19">
        <v>1.1235450000000001E-3</v>
      </c>
      <c r="IW54" s="19">
        <v>1.1206759999999999E-3</v>
      </c>
      <c r="IX54" s="19">
        <v>1.117792E-3</v>
      </c>
      <c r="IY54" s="19">
        <v>1.114891E-3</v>
      </c>
      <c r="IZ54" s="19">
        <v>1.1119680000000001E-3</v>
      </c>
      <c r="JA54" s="19">
        <v>1.109021E-3</v>
      </c>
      <c r="JB54" s="19">
        <v>1.1060449999999999E-3</v>
      </c>
      <c r="JC54" s="19">
        <v>1.103038E-3</v>
      </c>
      <c r="JD54" s="19">
        <v>1.099996E-3</v>
      </c>
      <c r="JE54" s="19">
        <v>1.0969199999999999E-3</v>
      </c>
      <c r="JF54" s="19">
        <v>1.0938079999999999E-3</v>
      </c>
      <c r="JG54" s="19">
        <v>1.09066E-3</v>
      </c>
      <c r="JH54" s="19">
        <v>1.087478E-3</v>
      </c>
      <c r="JI54" s="19">
        <v>1.0842650000000001E-3</v>
      </c>
      <c r="JJ54" s="19">
        <v>1.0810240000000001E-3</v>
      </c>
      <c r="JK54" s="19">
        <v>1.0777569999999999E-3</v>
      </c>
      <c r="JL54" s="19">
        <v>1.0744680000000001E-3</v>
      </c>
      <c r="JM54" s="19">
        <v>1.0711640000000001E-3</v>
      </c>
      <c r="JN54" s="19">
        <v>1.0678490000000001E-3</v>
      </c>
      <c r="JO54" s="19">
        <v>1.0645279999999999E-3</v>
      </c>
      <c r="JP54" s="19">
        <v>1.0612029999999999E-3</v>
      </c>
      <c r="JQ54" s="19">
        <v>1.0578759999999999E-3</v>
      </c>
      <c r="JR54" s="19">
        <v>1.05455E-3</v>
      </c>
      <c r="JS54" s="19">
        <v>1.051225E-3</v>
      </c>
      <c r="JT54" s="15">
        <v>1.0479E-3</v>
      </c>
      <c r="JU54" s="19">
        <v>1.0445789999999999E-3</v>
      </c>
      <c r="JV54" s="19">
        <v>1.041265E-3</v>
      </c>
      <c r="JW54" s="19">
        <v>1.037963E-3</v>
      </c>
      <c r="JX54" s="19">
        <v>1.034681E-3</v>
      </c>
      <c r="JY54" s="19">
        <v>1.031428E-3</v>
      </c>
      <c r="JZ54" s="19">
        <v>1.028209E-3</v>
      </c>
      <c r="KA54" s="19">
        <v>1.025029E-3</v>
      </c>
      <c r="KB54" s="19">
        <v>1.0218930000000001E-3</v>
      </c>
      <c r="KC54" s="19">
        <v>1.018805E-3</v>
      </c>
      <c r="KD54" s="19">
        <v>1.0157650000000001E-3</v>
      </c>
      <c r="KE54" s="19">
        <v>1.0127739999999999E-3</v>
      </c>
      <c r="KF54" s="19">
        <v>1.009834E-3</v>
      </c>
      <c r="KG54" s="19">
        <v>1.006949E-3</v>
      </c>
      <c r="KH54" s="19">
        <v>1.004125E-3</v>
      </c>
      <c r="KI54" s="19">
        <v>1.0013649999999999E-3</v>
      </c>
      <c r="KJ54" s="19">
        <v>9.9867360000000004E-4</v>
      </c>
      <c r="KK54" s="19">
        <v>9.9605169999999999E-4</v>
      </c>
      <c r="KL54" s="19">
        <v>9.9350130000000004E-4</v>
      </c>
      <c r="KM54" s="19">
        <v>9.910209000000001E-4</v>
      </c>
      <c r="KN54" s="19">
        <v>9.8860760000000006E-4</v>
      </c>
      <c r="KO54" s="19">
        <v>9.862575000000001E-4</v>
      </c>
      <c r="KP54" s="19">
        <v>9.8396839999999991E-4</v>
      </c>
      <c r="KQ54" s="19">
        <v>9.8174039999999996E-4</v>
      </c>
      <c r="KR54" s="19">
        <v>9.7957360000000006E-4</v>
      </c>
      <c r="KS54" s="19">
        <v>9.7746890000000009E-4</v>
      </c>
      <c r="KT54" s="19">
        <v>9.7542519999999999E-4</v>
      </c>
      <c r="KU54" s="19">
        <v>9.7344070000000003E-4</v>
      </c>
      <c r="KV54" s="19">
        <v>9.715142E-4</v>
      </c>
      <c r="KW54" s="19">
        <v>9.6964220000000001E-4</v>
      </c>
      <c r="KX54" s="19">
        <v>9.6781950000000003E-4</v>
      </c>
      <c r="KY54" s="19">
        <v>9.660402E-4</v>
      </c>
      <c r="KZ54" s="19">
        <v>9.6430039999999999E-4</v>
      </c>
      <c r="LA54" s="19">
        <v>9.625972E-4</v>
      </c>
      <c r="LB54" s="19">
        <v>9.6092859999999999E-4</v>
      </c>
      <c r="LC54" s="19">
        <v>9.5929380000000001E-4</v>
      </c>
      <c r="LD54" s="19">
        <v>9.5769059999999996E-4</v>
      </c>
      <c r="LE54" s="19">
        <v>9.5611670000000004E-4</v>
      </c>
      <c r="LF54" s="19">
        <v>9.5456999999999996E-4</v>
      </c>
      <c r="LG54" s="19">
        <v>9.5304790000000003E-4</v>
      </c>
      <c r="LH54" s="19">
        <v>9.515449E-4</v>
      </c>
      <c r="LI54" s="19">
        <v>9.5005549999999995E-4</v>
      </c>
      <c r="LJ54" s="19">
        <v>9.4857600000000002E-4</v>
      </c>
      <c r="LK54" s="19">
        <v>9.4710309999999995E-4</v>
      </c>
      <c r="LL54" s="19">
        <v>9.4563399999999999E-4</v>
      </c>
      <c r="LM54" s="19">
        <v>9.4416759999999998E-4</v>
      </c>
      <c r="LN54" s="19">
        <v>9.4270149999999995E-4</v>
      </c>
      <c r="LO54" s="19">
        <v>9.4123269999999998E-4</v>
      </c>
      <c r="LP54" s="19">
        <v>9.3975929999999997E-4</v>
      </c>
      <c r="LQ54" s="19">
        <v>9.3827899999999998E-4</v>
      </c>
      <c r="LR54" s="19">
        <v>9.3678749999999997E-4</v>
      </c>
      <c r="LS54" s="19">
        <v>9.3528049999999998E-4</v>
      </c>
      <c r="LT54" s="19">
        <v>9.3375540000000001E-4</v>
      </c>
      <c r="LU54" s="19">
        <v>9.3221060000000004E-4</v>
      </c>
      <c r="LV54" s="19">
        <v>9.3064489999999998E-4</v>
      </c>
      <c r="LW54" s="19">
        <v>9.2905799999999997E-4</v>
      </c>
      <c r="LX54" s="19">
        <v>9.27449E-4</v>
      </c>
      <c r="LY54" s="19">
        <v>9.2581680000000004E-4</v>
      </c>
      <c r="LZ54" s="19">
        <v>9.2416060000000003E-4</v>
      </c>
      <c r="MA54" s="19">
        <v>9.2248120000000002E-4</v>
      </c>
      <c r="MB54" s="19">
        <v>9.2077670000000002E-4</v>
      </c>
      <c r="MC54" s="19">
        <v>9.1904539999999998E-4</v>
      </c>
      <c r="MD54" s="19">
        <v>9.1728790000000001E-4</v>
      </c>
      <c r="ME54" s="19">
        <v>9.1550490000000002E-4</v>
      </c>
      <c r="MF54" s="19">
        <v>9.1369759999999998E-4</v>
      </c>
      <c r="MG54" s="19">
        <v>9.1186839999999995E-4</v>
      </c>
      <c r="MH54" s="19">
        <v>9.1001850000000002E-4</v>
      </c>
      <c r="MI54" s="19">
        <v>9.0814859999999999E-4</v>
      </c>
      <c r="MJ54" s="19">
        <v>9.0625969999999999E-4</v>
      </c>
      <c r="MK54" s="19">
        <v>9.0435329999999999E-4</v>
      </c>
      <c r="ML54" s="19">
        <v>9.0242899999999995E-4</v>
      </c>
      <c r="MM54" s="19">
        <v>9.0048600000000004E-4</v>
      </c>
      <c r="MN54" s="19">
        <v>8.9852439999999997E-4</v>
      </c>
      <c r="MO54" s="19">
        <v>8.9654489999999997E-4</v>
      </c>
      <c r="MP54" s="19">
        <v>8.94548E-4</v>
      </c>
      <c r="MQ54" s="19">
        <v>8.9253469999999997E-4</v>
      </c>
      <c r="MR54" s="19">
        <v>8.9050640000000003E-4</v>
      </c>
      <c r="MS54" s="19">
        <v>8.8846360000000002E-4</v>
      </c>
      <c r="MT54" s="19">
        <v>8.8640690000000005E-4</v>
      </c>
      <c r="MU54" s="19">
        <v>8.8433740000000004E-4</v>
      </c>
      <c r="MV54" s="19">
        <v>8.8225559999999996E-4</v>
      </c>
      <c r="MW54" s="19">
        <v>8.8016129999999996E-4</v>
      </c>
      <c r="MX54" s="19">
        <v>8.7805510000000002E-4</v>
      </c>
      <c r="MY54" s="19">
        <v>8.7593749999999998E-4</v>
      </c>
      <c r="MZ54" s="19">
        <v>8.7380889999999999E-4</v>
      </c>
      <c r="NA54" s="19">
        <v>8.7166990000000003E-4</v>
      </c>
      <c r="NB54" s="19">
        <v>8.6952090000000002E-4</v>
      </c>
      <c r="NC54" s="19">
        <v>8.6736159999999997E-4</v>
      </c>
      <c r="ND54" s="19">
        <v>8.6519180000000002E-4</v>
      </c>
      <c r="NE54" s="19">
        <v>8.6301230000000002E-4</v>
      </c>
      <c r="NF54" s="19">
        <v>8.6082260000000001E-4</v>
      </c>
      <c r="NG54" s="19">
        <v>8.5862180000000001E-4</v>
      </c>
      <c r="NH54" s="19">
        <v>8.5640939999999995E-4</v>
      </c>
      <c r="NI54" s="19">
        <v>8.5418549999999999E-4</v>
      </c>
      <c r="NJ54" s="19">
        <v>8.5194960000000005E-4</v>
      </c>
      <c r="NK54" s="19">
        <v>8.4970119999999998E-4</v>
      </c>
      <c r="NL54" s="19">
        <v>8.474407E-4</v>
      </c>
      <c r="NM54" s="19">
        <v>8.4516759999999995E-4</v>
      </c>
      <c r="NN54" s="19">
        <v>8.4288159999999996E-4</v>
      </c>
      <c r="NO54" s="19">
        <v>8.4058359999999999E-4</v>
      </c>
      <c r="NP54" s="19">
        <v>8.3827399999999996E-4</v>
      </c>
      <c r="NQ54" s="19">
        <v>8.3595230000000004E-4</v>
      </c>
      <c r="NR54" s="19">
        <v>8.3361920000000003E-4</v>
      </c>
      <c r="NS54" s="19">
        <v>8.3127479999999996E-4</v>
      </c>
      <c r="NT54" s="19">
        <v>8.289196E-4</v>
      </c>
      <c r="NU54" s="19">
        <v>8.2655429999999995E-4</v>
      </c>
      <c r="NV54" s="19">
        <v>8.2417950000000003E-4</v>
      </c>
      <c r="NW54" s="19">
        <v>8.217958E-4</v>
      </c>
      <c r="NX54" s="19">
        <v>8.1940379999999996E-4</v>
      </c>
      <c r="NY54" s="19">
        <v>8.1700480000000003E-4</v>
      </c>
      <c r="NZ54" s="19">
        <v>8.1459930000000005E-4</v>
      </c>
      <c r="OA54" s="19">
        <v>8.1218670000000003E-4</v>
      </c>
      <c r="OB54" s="19">
        <v>8.0976680000000001E-4</v>
      </c>
      <c r="OC54" s="19">
        <v>8.0733849999999995E-4</v>
      </c>
      <c r="OD54" s="19">
        <v>8.0490019999999995E-4</v>
      </c>
      <c r="OE54" s="19">
        <v>8.0245030000000001E-4</v>
      </c>
      <c r="OF54" s="19">
        <v>7.9998760000000004E-4</v>
      </c>
      <c r="OG54" s="19">
        <v>7.9751010000000001E-4</v>
      </c>
      <c r="OH54" s="19">
        <v>7.950171E-4</v>
      </c>
      <c r="OI54" s="19">
        <v>7.9250770000000004E-4</v>
      </c>
      <c r="OJ54" s="19">
        <v>7.8998149999999999E-4</v>
      </c>
      <c r="OK54" s="19">
        <v>7.8743710000000002E-4</v>
      </c>
      <c r="OL54" s="19">
        <v>7.8487380000000001E-4</v>
      </c>
      <c r="OM54" s="19">
        <v>7.8229079999999999E-4</v>
      </c>
      <c r="ON54" s="19">
        <v>7.796872E-4</v>
      </c>
      <c r="OO54" s="19">
        <v>7.7706249999999998E-4</v>
      </c>
      <c r="OP54" s="19">
        <v>7.7441640000000002E-4</v>
      </c>
      <c r="OQ54" s="19">
        <v>4.259849E-4</v>
      </c>
    </row>
    <row r="55" spans="1:407" x14ac:dyDescent="0.25">
      <c r="A55" t="str">
        <f t="shared" si="0"/>
        <v>FixedWing-EXTREMELY COARSE-4-14-Any</v>
      </c>
      <c r="B55" t="s">
        <v>195</v>
      </c>
      <c r="C55" s="20" t="s">
        <v>44</v>
      </c>
      <c r="D55" s="18">
        <v>4</v>
      </c>
      <c r="E55" s="17">
        <v>14</v>
      </c>
      <c r="F55" s="82" t="s">
        <v>187</v>
      </c>
      <c r="G55" s="15">
        <v>8.2187529999999995E-2</v>
      </c>
      <c r="H55" s="15">
        <v>6.5661929999999993E-2</v>
      </c>
      <c r="I55" s="15">
        <v>5.4819109999999997E-2</v>
      </c>
      <c r="J55" s="15">
        <v>4.5534860000000003E-2</v>
      </c>
      <c r="K55" s="15">
        <v>4.0592070000000001E-2</v>
      </c>
      <c r="L55" s="15">
        <v>3.775597E-2</v>
      </c>
      <c r="M55" s="15">
        <v>3.6259039999999999E-2</v>
      </c>
      <c r="N55" s="15">
        <v>3.4801930000000002E-2</v>
      </c>
      <c r="O55" s="15">
        <v>3.2845760000000002E-2</v>
      </c>
      <c r="P55" s="15">
        <v>3.0766999999999999E-2</v>
      </c>
      <c r="Q55" s="15">
        <v>2.9229020000000001E-2</v>
      </c>
      <c r="R55" s="15">
        <v>2.7348790000000001E-2</v>
      </c>
      <c r="S55" s="19">
        <v>2.5127409999999999E-2</v>
      </c>
      <c r="T55" s="19">
        <v>2.3080659999999999E-2</v>
      </c>
      <c r="U55" s="19">
        <v>2.1253899999999999E-2</v>
      </c>
      <c r="V55" s="19">
        <v>1.9643210000000001E-2</v>
      </c>
      <c r="W55" s="15">
        <v>1.82971E-2</v>
      </c>
      <c r="X55" s="19">
        <v>1.7152110000000002E-2</v>
      </c>
      <c r="Y55" s="19">
        <v>1.6135779999999999E-2</v>
      </c>
      <c r="Z55" s="19">
        <v>1.523415E-2</v>
      </c>
      <c r="AA55" s="19">
        <v>1.4381059999999999E-2</v>
      </c>
      <c r="AB55" s="19">
        <v>1.3631020000000001E-2</v>
      </c>
      <c r="AC55" s="19">
        <v>1.2958310000000001E-2</v>
      </c>
      <c r="AD55" s="19">
        <v>1.2341950000000001E-2</v>
      </c>
      <c r="AE55" s="19">
        <v>1.177455E-2</v>
      </c>
      <c r="AF55" s="19">
        <v>1.1254109999999999E-2</v>
      </c>
      <c r="AG55" s="19">
        <v>1.0773710000000001E-2</v>
      </c>
      <c r="AH55" s="19">
        <v>1.031608E-2</v>
      </c>
      <c r="AI55" s="19">
        <v>9.8797829999999996E-3</v>
      </c>
      <c r="AJ55" s="19">
        <v>9.4700140000000006E-3</v>
      </c>
      <c r="AK55" s="19">
        <v>9.0857349999999993E-3</v>
      </c>
      <c r="AL55" s="19">
        <v>8.7269410000000002E-3</v>
      </c>
      <c r="AM55" s="19">
        <v>8.3948010000000003E-3</v>
      </c>
      <c r="AN55" s="15">
        <v>8.0867869999999998E-3</v>
      </c>
      <c r="AO55" s="19">
        <v>7.8001440000000002E-3</v>
      </c>
      <c r="AP55" s="19">
        <v>7.5342550000000001E-3</v>
      </c>
      <c r="AQ55" s="15">
        <v>7.287913E-3</v>
      </c>
      <c r="AR55" s="19">
        <v>7.0572059999999999E-3</v>
      </c>
      <c r="AS55" s="19">
        <v>6.8372779999999996E-3</v>
      </c>
      <c r="AT55" s="19">
        <v>6.6256650000000002E-3</v>
      </c>
      <c r="AU55" s="19">
        <v>6.4219050000000003E-3</v>
      </c>
      <c r="AV55" s="19">
        <v>6.2285580000000004E-3</v>
      </c>
      <c r="AW55" s="19">
        <v>6.0489009999999998E-3</v>
      </c>
      <c r="AX55" s="19">
        <v>5.8839230000000001E-3</v>
      </c>
      <c r="AY55" s="19">
        <v>5.7325539999999999E-3</v>
      </c>
      <c r="AZ55" s="19">
        <v>5.5929229999999996E-3</v>
      </c>
      <c r="BA55" s="19">
        <v>5.4626400000000004E-3</v>
      </c>
      <c r="BB55" s="19">
        <v>5.3393599999999996E-3</v>
      </c>
      <c r="BC55" s="19">
        <v>5.2213980000000004E-3</v>
      </c>
      <c r="BD55" s="19">
        <v>5.107861E-3</v>
      </c>
      <c r="BE55" s="19">
        <v>4.9985439999999997E-3</v>
      </c>
      <c r="BF55" s="19">
        <v>4.8938410000000003E-3</v>
      </c>
      <c r="BG55" s="19">
        <v>4.7943559999999996E-3</v>
      </c>
      <c r="BH55" s="19">
        <v>4.7002789999999999E-3</v>
      </c>
      <c r="BI55" s="19">
        <v>4.6110129999999997E-3</v>
      </c>
      <c r="BJ55" s="19">
        <v>4.5253359999999996E-3</v>
      </c>
      <c r="BK55" s="19">
        <v>4.4420350000000004E-3</v>
      </c>
      <c r="BL55" s="15">
        <v>4.360498E-3</v>
      </c>
      <c r="BM55" s="19">
        <v>4.2805589999999998E-3</v>
      </c>
      <c r="BN55" s="19">
        <v>4.2025259999999998E-3</v>
      </c>
      <c r="BO55" s="19">
        <v>4.1270650000000001E-3</v>
      </c>
      <c r="BP55" s="19">
        <v>4.0549180000000002E-3</v>
      </c>
      <c r="BQ55" s="19">
        <v>3.9864699999999998E-3</v>
      </c>
      <c r="BR55" s="15">
        <v>3.9213620000000003E-3</v>
      </c>
      <c r="BS55" s="19">
        <v>3.8588939999999999E-3</v>
      </c>
      <c r="BT55" s="15">
        <v>3.7984939999999999E-3</v>
      </c>
      <c r="BU55" s="19">
        <v>3.739778E-3</v>
      </c>
      <c r="BV55" s="15">
        <v>3.6824929999999998E-3</v>
      </c>
      <c r="BW55" s="19">
        <v>3.6265239999999999E-3</v>
      </c>
      <c r="BX55" s="19">
        <v>3.5721070000000001E-3</v>
      </c>
      <c r="BY55" s="19">
        <v>3.519856E-3</v>
      </c>
      <c r="BZ55" s="19">
        <v>3.4704219999999999E-3</v>
      </c>
      <c r="CA55" s="19">
        <v>3.424009E-3</v>
      </c>
      <c r="CB55" s="19">
        <v>3.3801170000000002E-3</v>
      </c>
      <c r="CC55" s="19">
        <v>3.3378430000000001E-3</v>
      </c>
      <c r="CD55" s="19">
        <v>3.2963430000000002E-3</v>
      </c>
      <c r="CE55" s="19">
        <v>3.2551939999999999E-3</v>
      </c>
      <c r="CF55" s="19">
        <v>3.2143919999999999E-3</v>
      </c>
      <c r="CG55" s="19">
        <v>3.1741790000000001E-3</v>
      </c>
      <c r="CH55" s="19">
        <v>3.134988E-3</v>
      </c>
      <c r="CI55" s="19">
        <v>3.097397E-3</v>
      </c>
      <c r="CJ55" s="19">
        <v>3.0619150000000001E-3</v>
      </c>
      <c r="CK55" s="19">
        <v>3.0287220000000002E-3</v>
      </c>
      <c r="CL55" s="19">
        <v>2.997553E-3</v>
      </c>
      <c r="CM55" s="19">
        <v>2.9678460000000001E-3</v>
      </c>
      <c r="CN55" s="19">
        <v>2.9389920000000001E-3</v>
      </c>
      <c r="CO55" s="19">
        <v>2.9106000000000002E-3</v>
      </c>
      <c r="CP55" s="19">
        <v>2.8825639999999998E-3</v>
      </c>
      <c r="CQ55" s="19">
        <v>2.85499E-3</v>
      </c>
      <c r="CR55" s="19">
        <v>2.8282030000000001E-3</v>
      </c>
      <c r="CS55" s="19">
        <v>2.802611E-3</v>
      </c>
      <c r="CT55" s="19">
        <v>2.7785230000000002E-3</v>
      </c>
      <c r="CU55" s="19">
        <v>2.755984E-3</v>
      </c>
      <c r="CV55" s="19">
        <v>2.734813E-3</v>
      </c>
      <c r="CW55" s="15">
        <v>2.714738E-3</v>
      </c>
      <c r="CX55" s="19">
        <v>2.6955130000000001E-3</v>
      </c>
      <c r="CY55" s="19">
        <v>2.6769820000000001E-3</v>
      </c>
      <c r="CZ55" s="19">
        <v>2.6590519999999999E-3</v>
      </c>
      <c r="DA55" s="19">
        <v>2.6416489999999998E-3</v>
      </c>
      <c r="DB55" s="19">
        <v>2.624698E-3</v>
      </c>
      <c r="DC55" s="19">
        <v>2.6081170000000001E-3</v>
      </c>
      <c r="DD55" s="19">
        <v>2.5918249999999999E-3</v>
      </c>
      <c r="DE55" s="19">
        <v>2.5757309999999999E-3</v>
      </c>
      <c r="DF55" s="19">
        <v>2.5597520000000002E-3</v>
      </c>
      <c r="DG55" s="19">
        <v>2.5438259999999999E-3</v>
      </c>
      <c r="DH55" s="19">
        <v>2.527924E-3</v>
      </c>
      <c r="DI55" s="19">
        <v>2.5120680000000001E-3</v>
      </c>
      <c r="DJ55" s="15">
        <v>2.4963020000000002E-3</v>
      </c>
      <c r="DK55" s="19">
        <v>2.4806659999999999E-3</v>
      </c>
      <c r="DL55" s="19">
        <v>2.4651740000000001E-3</v>
      </c>
      <c r="DM55" s="19">
        <v>2.4498020000000001E-3</v>
      </c>
      <c r="DN55" s="19">
        <v>2.4344900000000001E-3</v>
      </c>
      <c r="DO55" s="19">
        <v>2.4191339999999999E-3</v>
      </c>
      <c r="DP55" s="19">
        <v>2.4036259999999999E-3</v>
      </c>
      <c r="DQ55" s="19">
        <v>2.3878900000000002E-3</v>
      </c>
      <c r="DR55" s="19">
        <v>2.3719129999999998E-3</v>
      </c>
      <c r="DS55" s="19">
        <v>2.355762E-3</v>
      </c>
      <c r="DT55" s="19">
        <v>2.3395529999999999E-3</v>
      </c>
      <c r="DU55" s="19">
        <v>2.3233939999999999E-3</v>
      </c>
      <c r="DV55" s="19">
        <v>2.307347E-3</v>
      </c>
      <c r="DW55" s="19">
        <v>2.291403E-3</v>
      </c>
      <c r="DX55" s="19">
        <v>2.2754899999999998E-3</v>
      </c>
      <c r="DY55" s="19">
        <v>2.259488E-3</v>
      </c>
      <c r="DZ55" s="15">
        <v>2.2432900000000002E-3</v>
      </c>
      <c r="EA55" s="19">
        <v>2.226844E-3</v>
      </c>
      <c r="EB55" s="19">
        <v>2.210175E-3</v>
      </c>
      <c r="EC55" s="19">
        <v>2.1933790000000001E-3</v>
      </c>
      <c r="ED55" s="19">
        <v>2.1765869999999998E-3</v>
      </c>
      <c r="EE55" s="19">
        <v>2.159925E-3</v>
      </c>
      <c r="EF55" s="19">
        <v>2.1434869999999999E-3</v>
      </c>
      <c r="EG55" s="19">
        <v>2.127332E-3</v>
      </c>
      <c r="EH55" s="19">
        <v>2.1114839999999998E-3</v>
      </c>
      <c r="EI55" s="15">
        <v>2.095937E-3</v>
      </c>
      <c r="EJ55" s="19">
        <v>2.0806700000000002E-3</v>
      </c>
      <c r="EK55" s="19">
        <v>2.0656590000000001E-3</v>
      </c>
      <c r="EL55" s="19">
        <v>2.0508750000000002E-3</v>
      </c>
      <c r="EM55" s="19">
        <v>2.0363040000000001E-3</v>
      </c>
      <c r="EN55" s="15">
        <v>2.0219600000000002E-3</v>
      </c>
      <c r="EO55" s="19">
        <v>2.0078689999999998E-3</v>
      </c>
      <c r="EP55" s="19">
        <v>1.9940679999999999E-3</v>
      </c>
      <c r="EQ55" s="19">
        <v>1.980589E-3</v>
      </c>
      <c r="ER55" s="15">
        <v>1.9674520000000002E-3</v>
      </c>
      <c r="ES55" s="19">
        <v>1.9546630000000001E-3</v>
      </c>
      <c r="ET55" s="19">
        <v>1.942226E-3</v>
      </c>
      <c r="EU55" s="19">
        <v>1.930141E-3</v>
      </c>
      <c r="EV55" s="19">
        <v>1.918414E-3</v>
      </c>
      <c r="EW55" s="19">
        <v>1.9070529999999999E-3</v>
      </c>
      <c r="EX55" s="19">
        <v>1.8960730000000001E-3</v>
      </c>
      <c r="EY55" s="19">
        <v>1.8854799999999999E-3</v>
      </c>
      <c r="EZ55" s="19">
        <v>1.8752669999999999E-3</v>
      </c>
      <c r="FA55" s="19">
        <v>1.8654170000000001E-3</v>
      </c>
      <c r="FB55" s="19">
        <v>1.855909E-3</v>
      </c>
      <c r="FC55" s="19">
        <v>1.8467220000000001E-3</v>
      </c>
      <c r="FD55" s="19">
        <v>1.837834E-3</v>
      </c>
      <c r="FE55" s="19">
        <v>1.8292370000000001E-3</v>
      </c>
      <c r="FF55" s="19">
        <v>1.8209249999999999E-3</v>
      </c>
      <c r="FG55" s="19">
        <v>1.812896E-3</v>
      </c>
      <c r="FH55" s="19">
        <v>1.805149E-3</v>
      </c>
      <c r="FI55" s="19">
        <v>1.7976789999999999E-3</v>
      </c>
      <c r="FJ55" s="19">
        <v>1.790472E-3</v>
      </c>
      <c r="FK55" s="19">
        <v>1.7835069999999999E-3</v>
      </c>
      <c r="FL55" s="19">
        <v>1.7767600000000001E-3</v>
      </c>
      <c r="FM55" s="19">
        <v>1.770209E-3</v>
      </c>
      <c r="FN55" s="19">
        <v>1.763831E-3</v>
      </c>
      <c r="FO55" s="19">
        <v>1.7576110000000001E-3</v>
      </c>
      <c r="FP55" s="19">
        <v>1.751538E-3</v>
      </c>
      <c r="FQ55" s="19">
        <v>1.7455999999999999E-3</v>
      </c>
      <c r="FR55" s="19">
        <v>1.7397879999999999E-3</v>
      </c>
      <c r="FS55" s="19">
        <v>1.734094E-3</v>
      </c>
      <c r="FT55" s="19">
        <v>1.728498E-3</v>
      </c>
      <c r="FU55" s="19">
        <v>1.722983E-3</v>
      </c>
      <c r="FV55" s="19">
        <v>1.7175300000000001E-3</v>
      </c>
      <c r="FW55" s="19">
        <v>1.7121199999999999E-3</v>
      </c>
      <c r="FX55" s="19">
        <v>1.706738E-3</v>
      </c>
      <c r="FY55" s="19">
        <v>1.7013709999999999E-3</v>
      </c>
      <c r="FZ55" s="19">
        <v>1.6960040000000001E-3</v>
      </c>
      <c r="GA55" s="19">
        <v>1.6906270000000001E-3</v>
      </c>
      <c r="GB55" s="19">
        <v>1.685228E-3</v>
      </c>
      <c r="GC55" s="19">
        <v>1.679795E-3</v>
      </c>
      <c r="GD55" s="19">
        <v>1.674313E-3</v>
      </c>
      <c r="GE55" s="19">
        <v>1.668765E-3</v>
      </c>
      <c r="GF55" s="15">
        <v>1.663135E-3</v>
      </c>
      <c r="GG55" s="19">
        <v>1.6574129999999999E-3</v>
      </c>
      <c r="GH55" s="19">
        <v>1.651591E-3</v>
      </c>
      <c r="GI55" s="19">
        <v>1.645667E-3</v>
      </c>
      <c r="GJ55" s="19">
        <v>1.639639E-3</v>
      </c>
      <c r="GK55" s="19">
        <v>1.6335130000000001E-3</v>
      </c>
      <c r="GL55" s="19">
        <v>1.627295E-3</v>
      </c>
      <c r="GM55" s="19">
        <v>1.6209900000000001E-3</v>
      </c>
      <c r="GN55" s="19">
        <v>1.614601E-3</v>
      </c>
      <c r="GO55" s="19">
        <v>1.608127E-3</v>
      </c>
      <c r="GP55" s="19">
        <v>1.6015669999999999E-3</v>
      </c>
      <c r="GQ55" s="19">
        <v>1.5949200000000001E-3</v>
      </c>
      <c r="GR55" s="19">
        <v>1.5881840000000001E-3</v>
      </c>
      <c r="GS55" s="19">
        <v>1.5813649999999999E-3</v>
      </c>
      <c r="GT55" s="19">
        <v>1.5744660000000001E-3</v>
      </c>
      <c r="GU55" s="19">
        <v>1.5674980000000001E-3</v>
      </c>
      <c r="GV55" s="19">
        <v>1.5604709999999999E-3</v>
      </c>
      <c r="GW55" s="19">
        <v>1.5533980000000001E-3</v>
      </c>
      <c r="GX55" s="19">
        <v>1.546288E-3</v>
      </c>
      <c r="GY55" s="19">
        <v>1.539154E-3</v>
      </c>
      <c r="GZ55" s="19">
        <v>1.532006E-3</v>
      </c>
      <c r="HA55" s="19">
        <v>1.5248550000000001E-3</v>
      </c>
      <c r="HB55" s="19">
        <v>1.51771E-3</v>
      </c>
      <c r="HC55" s="19">
        <v>1.5105780000000001E-3</v>
      </c>
      <c r="HD55" s="19">
        <v>1.5034619999999999E-3</v>
      </c>
      <c r="HE55" s="19">
        <v>1.4963680000000001E-3</v>
      </c>
      <c r="HF55" s="19">
        <v>1.489298E-3</v>
      </c>
      <c r="HG55" s="19">
        <v>1.482255E-3</v>
      </c>
      <c r="HH55" s="19">
        <v>1.475241E-3</v>
      </c>
      <c r="HI55" s="19">
        <v>1.468263E-3</v>
      </c>
      <c r="HJ55" s="19">
        <v>1.461328E-3</v>
      </c>
      <c r="HK55" s="19">
        <v>1.454444E-3</v>
      </c>
      <c r="HL55" s="19">
        <v>1.447622E-3</v>
      </c>
      <c r="HM55" s="19">
        <v>1.440869E-3</v>
      </c>
      <c r="HN55" s="19">
        <v>1.434194E-3</v>
      </c>
      <c r="HO55" s="19">
        <v>1.4276029999999999E-3</v>
      </c>
      <c r="HP55" s="19">
        <v>1.4211009999999999E-3</v>
      </c>
      <c r="HQ55" s="19">
        <v>1.414691E-3</v>
      </c>
      <c r="HR55" s="19">
        <v>1.408374E-3</v>
      </c>
      <c r="HS55" s="19">
        <v>1.4021540000000001E-3</v>
      </c>
      <c r="HT55" s="19">
        <v>1.3960299999999999E-3</v>
      </c>
      <c r="HU55" s="19">
        <v>1.3900029999999999E-3</v>
      </c>
      <c r="HV55" s="19">
        <v>1.3840689999999999E-3</v>
      </c>
      <c r="HW55" s="19">
        <v>1.3782270000000001E-3</v>
      </c>
      <c r="HX55" s="19">
        <v>1.372474E-3</v>
      </c>
      <c r="HY55" s="19">
        <v>1.3668090000000001E-3</v>
      </c>
      <c r="HZ55" s="19">
        <v>1.3612310000000001E-3</v>
      </c>
      <c r="IA55" s="19">
        <v>1.355738E-3</v>
      </c>
      <c r="IB55" s="19">
        <v>1.350331E-3</v>
      </c>
      <c r="IC55" s="19">
        <v>1.3450070000000001E-3</v>
      </c>
      <c r="ID55" s="19">
        <v>1.339767E-3</v>
      </c>
      <c r="IE55" s="19">
        <v>1.3346059999999999E-3</v>
      </c>
      <c r="IF55" s="19">
        <v>1.3295189999999999E-3</v>
      </c>
      <c r="IG55" s="19">
        <v>1.3245010000000001E-3</v>
      </c>
      <c r="IH55" s="19">
        <v>1.319544E-3</v>
      </c>
      <c r="II55" s="19">
        <v>1.314647E-3</v>
      </c>
      <c r="IJ55" s="19">
        <v>1.309808E-3</v>
      </c>
      <c r="IK55" s="19">
        <v>1.305028E-3</v>
      </c>
      <c r="IL55" s="19">
        <v>1.3003069999999999E-3</v>
      </c>
      <c r="IM55" s="19">
        <v>1.2956479999999999E-3</v>
      </c>
      <c r="IN55" s="19">
        <v>1.2910490000000001E-3</v>
      </c>
      <c r="IO55" s="19">
        <v>1.2865089999999999E-3</v>
      </c>
      <c r="IP55" s="19">
        <v>1.2820220000000001E-3</v>
      </c>
      <c r="IQ55" s="19">
        <v>1.277579E-3</v>
      </c>
      <c r="IR55" s="19">
        <v>1.2731699999999999E-3</v>
      </c>
      <c r="IS55" s="19">
        <v>1.268789E-3</v>
      </c>
      <c r="IT55" s="19">
        <v>1.2644259999999999E-3</v>
      </c>
      <c r="IU55" s="19">
        <v>1.2600770000000001E-3</v>
      </c>
      <c r="IV55" s="19">
        <v>1.255735E-3</v>
      </c>
      <c r="IW55" s="19">
        <v>1.251397E-3</v>
      </c>
      <c r="IX55" s="19">
        <v>1.247059E-3</v>
      </c>
      <c r="IY55" s="19">
        <v>1.242716E-3</v>
      </c>
      <c r="IZ55" s="19">
        <v>1.238365E-3</v>
      </c>
      <c r="JA55" s="19">
        <v>1.2339989999999999E-3</v>
      </c>
      <c r="JB55" s="19">
        <v>1.229614E-3</v>
      </c>
      <c r="JC55" s="19">
        <v>1.225208E-3</v>
      </c>
      <c r="JD55" s="19">
        <v>1.2207769999999999E-3</v>
      </c>
      <c r="JE55" s="19">
        <v>1.216321E-3</v>
      </c>
      <c r="JF55" s="19">
        <v>1.211836E-3</v>
      </c>
      <c r="JG55" s="19">
        <v>1.207322E-3</v>
      </c>
      <c r="JH55" s="19">
        <v>1.2027730000000001E-3</v>
      </c>
      <c r="JI55" s="19">
        <v>1.198186E-3</v>
      </c>
      <c r="JJ55" s="19">
        <v>1.193555E-3</v>
      </c>
      <c r="JK55" s="19">
        <v>1.1888739999999999E-3</v>
      </c>
      <c r="JL55" s="19">
        <v>1.1841379999999999E-3</v>
      </c>
      <c r="JM55" s="19">
        <v>1.179343E-3</v>
      </c>
      <c r="JN55" s="19">
        <v>1.1744889999999999E-3</v>
      </c>
      <c r="JO55" s="19">
        <v>1.169575E-3</v>
      </c>
      <c r="JP55" s="19">
        <v>1.1646009999999999E-3</v>
      </c>
      <c r="JQ55" s="19">
        <v>1.1595679999999999E-3</v>
      </c>
      <c r="JR55" s="19">
        <v>1.154478E-3</v>
      </c>
      <c r="JS55" s="19">
        <v>1.1493339999999999E-3</v>
      </c>
      <c r="JT55" s="19">
        <v>1.1441400000000001E-3</v>
      </c>
      <c r="JU55" s="19">
        <v>1.1389E-3</v>
      </c>
      <c r="JV55" s="15">
        <v>1.133617E-3</v>
      </c>
      <c r="JW55" s="19">
        <v>1.128298E-3</v>
      </c>
      <c r="JX55" s="19">
        <v>1.122949E-3</v>
      </c>
      <c r="JY55" s="19">
        <v>1.1175790000000001E-3</v>
      </c>
      <c r="JZ55" s="19">
        <v>1.1121939999999999E-3</v>
      </c>
      <c r="KA55" s="19">
        <v>1.1068E-3</v>
      </c>
      <c r="KB55" s="19">
        <v>1.1014E-3</v>
      </c>
      <c r="KC55" s="19">
        <v>1.096E-3</v>
      </c>
      <c r="KD55" s="19">
        <v>1.090602E-3</v>
      </c>
      <c r="KE55" s="19">
        <v>1.085206E-3</v>
      </c>
      <c r="KF55" s="19">
        <v>1.079813E-3</v>
      </c>
      <c r="KG55" s="19">
        <v>1.07442E-3</v>
      </c>
      <c r="KH55" s="19">
        <v>1.0690299999999999E-3</v>
      </c>
      <c r="KI55" s="19">
        <v>1.06364E-3</v>
      </c>
      <c r="KJ55" s="19">
        <v>1.0582510000000001E-3</v>
      </c>
      <c r="KK55" s="19">
        <v>1.052863E-3</v>
      </c>
      <c r="KL55" s="19">
        <v>1.047475E-3</v>
      </c>
      <c r="KM55" s="19">
        <v>1.0420889999999999E-3</v>
      </c>
      <c r="KN55" s="19">
        <v>1.0367079999999999E-3</v>
      </c>
      <c r="KO55" s="19">
        <v>1.0313360000000001E-3</v>
      </c>
      <c r="KP55" s="19">
        <v>1.0259749999999999E-3</v>
      </c>
      <c r="KQ55" s="19">
        <v>1.020628E-3</v>
      </c>
      <c r="KR55" s="19">
        <v>1.0153009999999999E-3</v>
      </c>
      <c r="KS55" s="19">
        <v>1.009996E-3</v>
      </c>
      <c r="KT55" s="19">
        <v>1.0047159999999999E-3</v>
      </c>
      <c r="KU55" s="19">
        <v>9.994635999999999E-4</v>
      </c>
      <c r="KV55" s="19">
        <v>9.9423939999999998E-4</v>
      </c>
      <c r="KW55" s="19">
        <v>9.8904440000000004E-4</v>
      </c>
      <c r="KX55" s="19">
        <v>9.8387990000000009E-4</v>
      </c>
      <c r="KY55" s="19">
        <v>9.787455E-4</v>
      </c>
      <c r="KZ55" s="19">
        <v>9.7363989999999997E-4</v>
      </c>
      <c r="LA55" s="19">
        <v>9.6856139999999997E-4</v>
      </c>
      <c r="LB55" s="19">
        <v>9.6350739999999998E-4</v>
      </c>
      <c r="LC55" s="19">
        <v>9.5847559999999996E-4</v>
      </c>
      <c r="LD55" s="19">
        <v>9.5346269999999999E-4</v>
      </c>
      <c r="LE55" s="19">
        <v>9.4846540000000003E-4</v>
      </c>
      <c r="LF55" s="19">
        <v>9.4348109999999995E-4</v>
      </c>
      <c r="LG55" s="19">
        <v>9.3850800000000001E-4</v>
      </c>
      <c r="LH55" s="19">
        <v>9.3354579999999998E-4</v>
      </c>
      <c r="LI55" s="19">
        <v>9.2859469999999995E-4</v>
      </c>
      <c r="LJ55" s="19">
        <v>9.2365519999999997E-4</v>
      </c>
      <c r="LK55" s="19">
        <v>9.1872869999999997E-4</v>
      </c>
      <c r="LL55" s="19">
        <v>9.1381630000000001E-4</v>
      </c>
      <c r="LM55" s="19">
        <v>9.0891910000000004E-4</v>
      </c>
      <c r="LN55" s="19">
        <v>9.0403789999999999E-4</v>
      </c>
      <c r="LO55" s="19">
        <v>8.9917290000000004E-4</v>
      </c>
      <c r="LP55" s="19">
        <v>8.9432400000000005E-4</v>
      </c>
      <c r="LQ55" s="19">
        <v>8.8949120000000003E-4</v>
      </c>
      <c r="LR55" s="19">
        <v>8.8467449999999996E-4</v>
      </c>
      <c r="LS55" s="19">
        <v>8.7987359999999997E-4</v>
      </c>
      <c r="LT55" s="19">
        <v>8.7508759999999997E-4</v>
      </c>
      <c r="LU55" s="19">
        <v>8.7031520000000005E-4</v>
      </c>
      <c r="LV55" s="19">
        <v>8.6555479999999999E-4</v>
      </c>
      <c r="LW55" s="19">
        <v>8.6080409999999999E-4</v>
      </c>
      <c r="LX55" s="19">
        <v>8.5606039999999999E-4</v>
      </c>
      <c r="LY55" s="19">
        <v>8.513212E-4</v>
      </c>
      <c r="LZ55" s="19">
        <v>8.4658330000000003E-4</v>
      </c>
      <c r="MA55" s="19">
        <v>8.4184419999999997E-4</v>
      </c>
      <c r="MB55" s="19">
        <v>8.3710179999999998E-4</v>
      </c>
      <c r="MC55" s="19">
        <v>8.3235489999999997E-4</v>
      </c>
      <c r="MD55" s="19">
        <v>8.2760210000000002E-4</v>
      </c>
      <c r="ME55" s="19">
        <v>8.228434E-4</v>
      </c>
      <c r="MF55" s="19">
        <v>8.1807889999999995E-4</v>
      </c>
      <c r="MG55" s="19">
        <v>8.1330979999999996E-4</v>
      </c>
      <c r="MH55" s="19">
        <v>8.0853779999999996E-4</v>
      </c>
      <c r="MI55" s="19">
        <v>8.0376519999999997E-4</v>
      </c>
      <c r="MJ55" s="19">
        <v>7.9899500000000004E-4</v>
      </c>
      <c r="MK55" s="19">
        <v>7.9423009999999997E-4</v>
      </c>
      <c r="ML55" s="19">
        <v>7.8947399999999997E-4</v>
      </c>
      <c r="MM55" s="19">
        <v>7.8472969999999998E-4</v>
      </c>
      <c r="MN55" s="19">
        <v>7.7999980000000003E-4</v>
      </c>
      <c r="MO55" s="19">
        <v>7.7528690000000001E-4</v>
      </c>
      <c r="MP55" s="19">
        <v>7.7059269999999998E-4</v>
      </c>
      <c r="MQ55" s="19">
        <v>7.65919E-4</v>
      </c>
      <c r="MR55" s="19">
        <v>7.612672E-4</v>
      </c>
      <c r="MS55" s="19">
        <v>7.566386E-4</v>
      </c>
      <c r="MT55" s="19">
        <v>7.5203439999999998E-4</v>
      </c>
      <c r="MU55" s="19">
        <v>7.4745569999999997E-4</v>
      </c>
      <c r="MV55" s="19">
        <v>7.4290390000000003E-4</v>
      </c>
      <c r="MW55" s="19">
        <v>7.3838020000000003E-4</v>
      </c>
      <c r="MX55" s="19">
        <v>7.3388570000000001E-4</v>
      </c>
      <c r="MY55" s="19">
        <v>7.294224E-4</v>
      </c>
      <c r="MZ55" s="19">
        <v>7.2499100000000003E-4</v>
      </c>
      <c r="NA55" s="19">
        <v>7.2059320000000002E-4</v>
      </c>
      <c r="NB55" s="19">
        <v>7.1623050000000005E-4</v>
      </c>
      <c r="NC55" s="19">
        <v>7.1190420000000003E-4</v>
      </c>
      <c r="ND55" s="19">
        <v>7.0761610000000003E-4</v>
      </c>
      <c r="NE55" s="19">
        <v>7.0336780000000005E-4</v>
      </c>
      <c r="NF55" s="19">
        <v>6.9916110000000004E-4</v>
      </c>
      <c r="NG55" s="19">
        <v>6.9499779999999999E-4</v>
      </c>
      <c r="NH55" s="19">
        <v>6.9087969999999995E-4</v>
      </c>
      <c r="NI55" s="19">
        <v>6.8680900000000003E-4</v>
      </c>
      <c r="NJ55" s="19">
        <v>6.8278709999999995E-4</v>
      </c>
      <c r="NK55" s="19">
        <v>6.7881609999999998E-4</v>
      </c>
      <c r="NL55" s="19">
        <v>6.748972E-4</v>
      </c>
      <c r="NM55" s="19">
        <v>6.7103110000000003E-4</v>
      </c>
      <c r="NN55" s="19">
        <v>6.6721830000000002E-4</v>
      </c>
      <c r="NO55" s="19">
        <v>6.634586E-4</v>
      </c>
      <c r="NP55" s="19">
        <v>6.5975150000000004E-4</v>
      </c>
      <c r="NQ55" s="19">
        <v>6.5609610000000004E-4</v>
      </c>
      <c r="NR55" s="19">
        <v>6.5249160000000004E-4</v>
      </c>
      <c r="NS55" s="19">
        <v>6.4893739999999996E-4</v>
      </c>
      <c r="NT55" s="19">
        <v>6.4543260000000002E-4</v>
      </c>
      <c r="NU55" s="19">
        <v>6.4197669999999996E-4</v>
      </c>
      <c r="NV55" s="19">
        <v>6.3856920000000003E-4</v>
      </c>
      <c r="NW55" s="19">
        <v>6.3520969999999999E-4</v>
      </c>
      <c r="NX55" s="19">
        <v>6.3189759999999996E-4</v>
      </c>
      <c r="NY55" s="19">
        <v>6.2863250000000002E-4</v>
      </c>
      <c r="NZ55" s="19">
        <v>6.2541389999999999E-4</v>
      </c>
      <c r="OA55" s="19">
        <v>6.2224160000000004E-4</v>
      </c>
      <c r="OB55" s="19">
        <v>6.1911539999999997E-4</v>
      </c>
      <c r="OC55" s="19">
        <v>6.1603479999999995E-4</v>
      </c>
      <c r="OD55" s="19">
        <v>6.1299960000000002E-4</v>
      </c>
      <c r="OE55" s="19">
        <v>6.1000919999999997E-4</v>
      </c>
      <c r="OF55" s="19">
        <v>6.0706289999999999E-4</v>
      </c>
      <c r="OG55" s="19">
        <v>6.0415969999999997E-4</v>
      </c>
      <c r="OH55" s="19">
        <v>6.0129759999999997E-4</v>
      </c>
      <c r="OI55" s="19">
        <v>5.9847500000000001E-4</v>
      </c>
      <c r="OJ55" s="19">
        <v>5.9568969999999996E-4</v>
      </c>
      <c r="OK55" s="19">
        <v>5.9293970000000003E-4</v>
      </c>
      <c r="OL55" s="19">
        <v>5.9022269999999997E-4</v>
      </c>
      <c r="OM55" s="19">
        <v>5.8753669999999996E-4</v>
      </c>
      <c r="ON55" s="19">
        <v>5.8487969999999998E-4</v>
      </c>
      <c r="OO55" s="19">
        <v>5.8224999999999998E-4</v>
      </c>
      <c r="OP55" s="19">
        <v>5.7964569999999997E-4</v>
      </c>
      <c r="OQ55" s="19">
        <v>3.4081349999999999E-4</v>
      </c>
    </row>
    <row r="56" spans="1:407" x14ac:dyDescent="0.25">
      <c r="A56" t="str">
        <f t="shared" si="0"/>
        <v>FixedWing-EXTREMELY COARSE-4-7-Any</v>
      </c>
      <c r="B56" t="s">
        <v>195</v>
      </c>
      <c r="C56" s="20" t="s">
        <v>44</v>
      </c>
      <c r="D56" s="18">
        <v>4</v>
      </c>
      <c r="E56" s="17">
        <v>7</v>
      </c>
      <c r="F56" s="82" t="s">
        <v>187</v>
      </c>
      <c r="G56" s="19">
        <v>3.972701E-2</v>
      </c>
      <c r="H56" s="15">
        <v>3.4065400000000003E-2</v>
      </c>
      <c r="I56" s="19">
        <v>3.2381069999999998E-2</v>
      </c>
      <c r="J56" s="19">
        <v>3.2870370000000003E-2</v>
      </c>
      <c r="K56" s="19">
        <v>3.073039E-2</v>
      </c>
      <c r="L56" s="19">
        <v>2.9221540000000001E-2</v>
      </c>
      <c r="M56" s="19">
        <v>2.6681989999999999E-2</v>
      </c>
      <c r="N56" s="19">
        <v>2.3070429999999999E-2</v>
      </c>
      <c r="O56" s="19">
        <v>2.2211209999999999E-2</v>
      </c>
      <c r="P56" s="19">
        <v>2.1402040000000001E-2</v>
      </c>
      <c r="Q56" s="19">
        <v>1.8634640000000001E-2</v>
      </c>
      <c r="R56" s="19">
        <v>1.6526059999999999E-2</v>
      </c>
      <c r="S56" s="15">
        <v>1.50613E-2</v>
      </c>
      <c r="T56" s="19">
        <v>1.3927790000000001E-2</v>
      </c>
      <c r="U56" s="19">
        <v>1.311728E-2</v>
      </c>
      <c r="V56" s="15">
        <v>1.23926E-2</v>
      </c>
      <c r="W56" s="19">
        <v>1.171782E-2</v>
      </c>
      <c r="X56" s="19">
        <v>1.105064E-2</v>
      </c>
      <c r="Y56" s="19">
        <v>1.048135E-2</v>
      </c>
      <c r="Z56" s="19">
        <v>9.9713289999999993E-3</v>
      </c>
      <c r="AA56" s="19">
        <v>9.4910429999999994E-3</v>
      </c>
      <c r="AB56" s="19">
        <v>9.0595610000000007E-3</v>
      </c>
      <c r="AC56" s="19">
        <v>8.6594389999999997E-3</v>
      </c>
      <c r="AD56" s="19">
        <v>8.2982219999999992E-3</v>
      </c>
      <c r="AE56" s="19">
        <v>7.9912990000000003E-3</v>
      </c>
      <c r="AF56" s="19">
        <v>7.6890329999999996E-3</v>
      </c>
      <c r="AG56" s="19">
        <v>7.3844150000000001E-3</v>
      </c>
      <c r="AH56" s="19">
        <v>7.1265959999999998E-3</v>
      </c>
      <c r="AI56" s="19">
        <v>6.9095620000000002E-3</v>
      </c>
      <c r="AJ56" s="19">
        <v>6.7195859999999996E-3</v>
      </c>
      <c r="AK56" s="19">
        <v>6.5500549999999999E-3</v>
      </c>
      <c r="AL56" s="19">
        <v>6.3858099999999996E-3</v>
      </c>
      <c r="AM56" s="19">
        <v>6.2226410000000001E-3</v>
      </c>
      <c r="AN56" s="19">
        <v>6.0674329999999997E-3</v>
      </c>
      <c r="AO56" s="19">
        <v>5.9180070000000003E-3</v>
      </c>
      <c r="AP56" s="19">
        <v>5.771244E-3</v>
      </c>
      <c r="AQ56" s="19">
        <v>5.6301340000000002E-3</v>
      </c>
      <c r="AR56" s="19">
        <v>5.5002339999999997E-3</v>
      </c>
      <c r="AS56" s="19">
        <v>5.3849179999999998E-3</v>
      </c>
      <c r="AT56" s="19">
        <v>5.2814259999999997E-3</v>
      </c>
      <c r="AU56" s="19">
        <v>5.1865050000000001E-3</v>
      </c>
      <c r="AV56" s="19">
        <v>5.0964410000000002E-3</v>
      </c>
      <c r="AW56" s="19">
        <v>5.0071940000000004E-3</v>
      </c>
      <c r="AX56" s="19">
        <v>4.9159290000000003E-3</v>
      </c>
      <c r="AY56" s="19">
        <v>4.8223349999999996E-3</v>
      </c>
      <c r="AZ56" s="19">
        <v>4.7299070000000002E-3</v>
      </c>
      <c r="BA56" s="19">
        <v>4.6422970000000001E-3</v>
      </c>
      <c r="BB56" s="19">
        <v>4.5609559999999997E-3</v>
      </c>
      <c r="BC56" s="19">
        <v>4.4863840000000004E-3</v>
      </c>
      <c r="BD56" s="19">
        <v>4.4183859999999998E-3</v>
      </c>
      <c r="BE56" s="19">
        <v>4.3555679999999998E-3</v>
      </c>
      <c r="BF56" s="19">
        <v>4.2953569999999996E-3</v>
      </c>
      <c r="BG56" s="19">
        <v>4.2351760000000002E-3</v>
      </c>
      <c r="BH56" s="19">
        <v>4.1739300000000002E-3</v>
      </c>
      <c r="BI56" s="19">
        <v>4.112676E-3</v>
      </c>
      <c r="BJ56" s="19">
        <v>4.0535800000000002E-3</v>
      </c>
      <c r="BK56" s="19">
        <v>3.9980320000000003E-3</v>
      </c>
      <c r="BL56" s="19">
        <v>3.9461059999999996E-3</v>
      </c>
      <c r="BM56" s="19">
        <v>3.897125E-3</v>
      </c>
      <c r="BN56" s="19">
        <v>3.8501260000000002E-3</v>
      </c>
      <c r="BO56" s="19">
        <v>3.8040919999999998E-3</v>
      </c>
      <c r="BP56" s="19">
        <v>3.7579409999999999E-3</v>
      </c>
      <c r="BQ56" s="19">
        <v>3.7108330000000002E-3</v>
      </c>
      <c r="BR56" s="19">
        <v>3.6631179999999999E-3</v>
      </c>
      <c r="BS56" s="19">
        <v>3.6162830000000001E-3</v>
      </c>
      <c r="BT56" s="19">
        <v>3.5716509999999999E-3</v>
      </c>
      <c r="BU56" s="19">
        <v>3.5296490000000002E-3</v>
      </c>
      <c r="BV56" s="19">
        <v>3.4900019999999999E-3</v>
      </c>
      <c r="BW56" s="19">
        <v>3.4521769999999998E-3</v>
      </c>
      <c r="BX56" s="19">
        <v>3.4156099999999999E-3</v>
      </c>
      <c r="BY56" s="19">
        <v>3.379796E-3</v>
      </c>
      <c r="BZ56" s="19">
        <v>3.3444199999999999E-3</v>
      </c>
      <c r="CA56" s="19">
        <v>3.309462E-3</v>
      </c>
      <c r="CB56" s="19">
        <v>3.2751730000000001E-3</v>
      </c>
      <c r="CC56" s="19">
        <v>3.2419469999999998E-3</v>
      </c>
      <c r="CD56" s="19">
        <v>3.2101159999999998E-3</v>
      </c>
      <c r="CE56" s="19">
        <v>3.1797570000000001E-3</v>
      </c>
      <c r="CF56" s="19">
        <v>3.1506839999999999E-3</v>
      </c>
      <c r="CG56" s="19">
        <v>3.1225799999999998E-3</v>
      </c>
      <c r="CH56" s="19">
        <v>3.0951099999999999E-3</v>
      </c>
      <c r="CI56" s="19">
        <v>3.0679729999999999E-3</v>
      </c>
      <c r="CJ56" s="19">
        <v>3.0409299999999998E-3</v>
      </c>
      <c r="CK56" s="19">
        <v>3.0138679999999998E-3</v>
      </c>
      <c r="CL56" s="19">
        <v>2.9868749999999999E-3</v>
      </c>
      <c r="CM56" s="19">
        <v>2.9602550000000002E-3</v>
      </c>
      <c r="CN56" s="19">
        <v>2.934383E-3</v>
      </c>
      <c r="CO56" s="19">
        <v>2.909497E-3</v>
      </c>
      <c r="CP56" s="19">
        <v>2.8856680000000001E-3</v>
      </c>
      <c r="CQ56" s="19">
        <v>2.8628859999999998E-3</v>
      </c>
      <c r="CR56" s="19">
        <v>2.841115E-3</v>
      </c>
      <c r="CS56" s="19">
        <v>2.820286E-3</v>
      </c>
      <c r="CT56" s="19">
        <v>2.800276E-3</v>
      </c>
      <c r="CU56" s="19">
        <v>2.7809200000000001E-3</v>
      </c>
      <c r="CV56" s="19">
        <v>2.762044E-3</v>
      </c>
      <c r="CW56" s="19">
        <v>2.743475E-3</v>
      </c>
      <c r="CX56" s="19">
        <v>2.7250640000000001E-3</v>
      </c>
      <c r="CY56" s="19">
        <v>2.7067229999999999E-3</v>
      </c>
      <c r="CZ56" s="19">
        <v>2.6884600000000002E-3</v>
      </c>
      <c r="DA56" s="19">
        <v>2.6703640000000002E-3</v>
      </c>
      <c r="DB56" s="19">
        <v>2.6525350000000001E-3</v>
      </c>
      <c r="DC56" s="19">
        <v>2.6350140000000002E-3</v>
      </c>
      <c r="DD56" s="19">
        <v>2.6177259999999999E-3</v>
      </c>
      <c r="DE56" s="19">
        <v>2.6004859999999999E-3</v>
      </c>
      <c r="DF56" s="19">
        <v>2.58304E-3</v>
      </c>
      <c r="DG56" s="19">
        <v>2.565126E-3</v>
      </c>
      <c r="DH56" s="19">
        <v>2.5465510000000002E-3</v>
      </c>
      <c r="DI56" s="19">
        <v>2.5272599999999999E-3</v>
      </c>
      <c r="DJ56" s="19">
        <v>2.507362E-3</v>
      </c>
      <c r="DK56" s="19">
        <v>2.4870859999999999E-3</v>
      </c>
      <c r="DL56" s="19">
        <v>2.4666839999999998E-3</v>
      </c>
      <c r="DM56" s="19">
        <v>2.44634E-3</v>
      </c>
      <c r="DN56" s="19">
        <v>2.426115E-3</v>
      </c>
      <c r="DO56" s="19">
        <v>2.4059540000000001E-3</v>
      </c>
      <c r="DP56" s="19">
        <v>2.385734E-3</v>
      </c>
      <c r="DQ56" s="19">
        <v>2.3653239999999998E-3</v>
      </c>
      <c r="DR56" s="19">
        <v>2.3446449999999998E-3</v>
      </c>
      <c r="DS56" s="19">
        <v>2.323706E-3</v>
      </c>
      <c r="DT56" s="19">
        <v>2.3026050000000001E-3</v>
      </c>
      <c r="DU56" s="19">
        <v>2.2814929999999999E-3</v>
      </c>
      <c r="DV56" s="19">
        <v>2.2605049999999999E-3</v>
      </c>
      <c r="DW56" s="19">
        <v>2.2397049999999998E-3</v>
      </c>
      <c r="DX56" s="19">
        <v>2.2190629999999999E-3</v>
      </c>
      <c r="DY56" s="19">
        <v>2.1984830000000002E-3</v>
      </c>
      <c r="DZ56" s="19">
        <v>2.1778489999999999E-3</v>
      </c>
      <c r="EA56" s="19">
        <v>2.1570679999999998E-3</v>
      </c>
      <c r="EB56" s="19">
        <v>2.1361090000000002E-3</v>
      </c>
      <c r="EC56" s="19">
        <v>2.1150140000000001E-3</v>
      </c>
      <c r="ED56" s="19">
        <v>2.0938799999999998E-3</v>
      </c>
      <c r="EE56" s="19">
        <v>2.0728080000000002E-3</v>
      </c>
      <c r="EF56" s="19">
        <v>2.0518559999999999E-3</v>
      </c>
      <c r="EG56" s="19">
        <v>2.0310100000000002E-3</v>
      </c>
      <c r="EH56" s="19">
        <v>2.0102010000000001E-3</v>
      </c>
      <c r="EI56" s="19">
        <v>1.9893559999999999E-3</v>
      </c>
      <c r="EJ56" s="19">
        <v>1.968437E-3</v>
      </c>
      <c r="EK56" s="19">
        <v>1.947463E-3</v>
      </c>
      <c r="EL56" s="19">
        <v>1.9265020000000001E-3</v>
      </c>
      <c r="EM56" s="19">
        <v>1.9056520000000001E-3</v>
      </c>
      <c r="EN56" s="19">
        <v>1.8850169999999999E-3</v>
      </c>
      <c r="EO56" s="19">
        <v>1.8646730000000001E-3</v>
      </c>
      <c r="EP56" s="19">
        <v>1.844657E-3</v>
      </c>
      <c r="EQ56" s="19">
        <v>1.8249570000000001E-3</v>
      </c>
      <c r="ER56" s="19">
        <v>1.8055370000000001E-3</v>
      </c>
      <c r="ES56" s="19">
        <v>1.7863569999999999E-3</v>
      </c>
      <c r="ET56" s="19">
        <v>1.767406E-3</v>
      </c>
      <c r="EU56" s="19">
        <v>1.748699E-3</v>
      </c>
      <c r="EV56" s="19">
        <v>1.7302800000000001E-3</v>
      </c>
      <c r="EW56" s="15">
        <v>1.7122000000000001E-3</v>
      </c>
      <c r="EX56" s="19">
        <v>1.6945020000000001E-3</v>
      </c>
      <c r="EY56" s="19">
        <v>1.677198E-3</v>
      </c>
      <c r="EZ56" s="19">
        <v>1.6602609999999999E-3</v>
      </c>
      <c r="FA56" s="19">
        <v>1.643629E-3</v>
      </c>
      <c r="FB56" s="19">
        <v>1.6272260000000001E-3</v>
      </c>
      <c r="FC56" s="19">
        <v>1.6109850000000001E-3</v>
      </c>
      <c r="FD56" s="19">
        <v>1.594872E-3</v>
      </c>
      <c r="FE56" s="19">
        <v>1.5788829999999999E-3</v>
      </c>
      <c r="FF56" s="19">
        <v>1.5630329999999999E-3</v>
      </c>
      <c r="FG56" s="19">
        <v>1.547346E-3</v>
      </c>
      <c r="FH56" s="19">
        <v>1.531836E-3</v>
      </c>
      <c r="FI56" s="19">
        <v>1.516503E-3</v>
      </c>
      <c r="FJ56" s="19">
        <v>1.5013310000000001E-3</v>
      </c>
      <c r="FK56" s="19">
        <v>1.4862950000000001E-3</v>
      </c>
      <c r="FL56" s="19">
        <v>1.471382E-3</v>
      </c>
      <c r="FM56" s="19">
        <v>1.456604E-3</v>
      </c>
      <c r="FN56" s="19">
        <v>1.4419960000000001E-3</v>
      </c>
      <c r="FO56" s="19">
        <v>1.427609E-3</v>
      </c>
      <c r="FP56" s="19">
        <v>1.4134830000000001E-3</v>
      </c>
      <c r="FQ56" s="19">
        <v>1.3996340000000001E-3</v>
      </c>
      <c r="FR56" s="19">
        <v>1.3860540000000001E-3</v>
      </c>
      <c r="FS56" s="19">
        <v>1.3727209999999999E-3</v>
      </c>
      <c r="FT56" s="19">
        <v>1.3596019999999999E-3</v>
      </c>
      <c r="FU56" s="19">
        <v>1.346671E-3</v>
      </c>
      <c r="FV56" s="19">
        <v>1.333912E-3</v>
      </c>
      <c r="FW56" s="19">
        <v>1.321313E-3</v>
      </c>
      <c r="FX56" s="19">
        <v>1.308869E-3</v>
      </c>
      <c r="FY56" s="19">
        <v>1.296574E-3</v>
      </c>
      <c r="FZ56" s="19">
        <v>1.284416E-3</v>
      </c>
      <c r="GA56" s="19">
        <v>1.2723770000000001E-3</v>
      </c>
      <c r="GB56" s="19">
        <v>1.260436E-3</v>
      </c>
      <c r="GC56" s="19">
        <v>1.2485700000000001E-3</v>
      </c>
      <c r="GD56" s="19">
        <v>1.236757E-3</v>
      </c>
      <c r="GE56" s="19">
        <v>1.224981E-3</v>
      </c>
      <c r="GF56" s="19">
        <v>1.2132359999999999E-3</v>
      </c>
      <c r="GG56" s="19">
        <v>1.201524E-3</v>
      </c>
      <c r="GH56" s="19">
        <v>1.1898499999999999E-3</v>
      </c>
      <c r="GI56" s="19">
        <v>1.1782229999999999E-3</v>
      </c>
      <c r="GJ56" s="19">
        <v>1.166654E-3</v>
      </c>
      <c r="GK56" s="19">
        <v>1.155152E-3</v>
      </c>
      <c r="GL56" s="19">
        <v>1.143724E-3</v>
      </c>
      <c r="GM56" s="19">
        <v>1.132374E-3</v>
      </c>
      <c r="GN56" s="19">
        <v>1.1211039999999999E-3</v>
      </c>
      <c r="GO56" s="19">
        <v>1.1099129999999999E-3</v>
      </c>
      <c r="GP56" s="19">
        <v>1.098798E-3</v>
      </c>
      <c r="GQ56" s="19">
        <v>1.087757E-3</v>
      </c>
      <c r="GR56" s="19">
        <v>1.076788E-3</v>
      </c>
      <c r="GS56" s="19">
        <v>1.065891E-3</v>
      </c>
      <c r="GT56" s="19">
        <v>1.0550690000000001E-3</v>
      </c>
      <c r="GU56" s="19">
        <v>1.0443270000000001E-3</v>
      </c>
      <c r="GV56" s="19">
        <v>1.0336690000000001E-3</v>
      </c>
      <c r="GW56" s="19">
        <v>1.023101E-3</v>
      </c>
      <c r="GX56" s="19">
        <v>1.0126239999999999E-3</v>
      </c>
      <c r="GY56" s="19">
        <v>1.0022379999999999E-3</v>
      </c>
      <c r="GZ56" s="19">
        <v>9.9194319999999997E-4</v>
      </c>
      <c r="HA56" s="19">
        <v>9.8173760000000009E-4</v>
      </c>
      <c r="HB56" s="19">
        <v>9.7162080000000003E-4</v>
      </c>
      <c r="HC56" s="19">
        <v>9.6159290000000003E-4</v>
      </c>
      <c r="HD56" s="19">
        <v>9.5165419999999998E-4</v>
      </c>
      <c r="HE56" s="19">
        <v>9.4180480000000003E-4</v>
      </c>
      <c r="HF56" s="19">
        <v>9.3204379999999997E-4</v>
      </c>
      <c r="HG56" s="19">
        <v>9.2237090000000003E-4</v>
      </c>
      <c r="HH56" s="19">
        <v>9.1278720000000004E-4</v>
      </c>
      <c r="HI56" s="19">
        <v>9.0329760000000005E-4</v>
      </c>
      <c r="HJ56" s="19">
        <v>8.9391199999999996E-4</v>
      </c>
      <c r="HK56" s="19">
        <v>8.8464589999999997E-4</v>
      </c>
      <c r="HL56" s="19">
        <v>8.755201E-4</v>
      </c>
      <c r="HM56" s="19">
        <v>8.665573E-4</v>
      </c>
      <c r="HN56" s="19">
        <v>8.5778030000000004E-4</v>
      </c>
      <c r="HO56" s="19">
        <v>8.4920830000000005E-4</v>
      </c>
      <c r="HP56" s="19">
        <v>8.408542E-4</v>
      </c>
      <c r="HQ56" s="19">
        <v>8.3272510000000001E-4</v>
      </c>
      <c r="HR56" s="19">
        <v>8.2482159999999998E-4</v>
      </c>
      <c r="HS56" s="19">
        <v>8.1714069999999997E-4</v>
      </c>
      <c r="HT56" s="19">
        <v>8.0967780000000002E-4</v>
      </c>
      <c r="HU56" s="19">
        <v>8.024296E-4</v>
      </c>
      <c r="HV56" s="19">
        <v>7.9539400000000005E-4</v>
      </c>
      <c r="HW56" s="19">
        <v>7.8857090000000003E-4</v>
      </c>
      <c r="HX56" s="19">
        <v>7.8196039999999997E-4</v>
      </c>
      <c r="HY56" s="19">
        <v>7.7556149999999998E-4</v>
      </c>
      <c r="HZ56" s="19">
        <v>7.6937000000000001E-4</v>
      </c>
      <c r="IA56" s="19">
        <v>7.6337859999999998E-4</v>
      </c>
      <c r="IB56" s="19">
        <v>7.5757669999999995E-4</v>
      </c>
      <c r="IC56" s="19">
        <v>7.5195229999999995E-4</v>
      </c>
      <c r="ID56" s="19">
        <v>7.4649310000000002E-4</v>
      </c>
      <c r="IE56" s="19">
        <v>7.4118809999999997E-4</v>
      </c>
      <c r="IF56" s="19">
        <v>7.360286E-4</v>
      </c>
      <c r="IG56" s="19">
        <v>7.3100750000000005E-4</v>
      </c>
      <c r="IH56" s="19">
        <v>7.2611870000000001E-4</v>
      </c>
      <c r="II56" s="19">
        <v>7.213562E-4</v>
      </c>
      <c r="IJ56" s="19">
        <v>7.1671240000000002E-4</v>
      </c>
      <c r="IK56" s="19">
        <v>7.1217820000000001E-4</v>
      </c>
      <c r="IL56" s="19">
        <v>7.0774170000000003E-4</v>
      </c>
      <c r="IM56" s="19">
        <v>7.0338949999999996E-4</v>
      </c>
      <c r="IN56" s="19">
        <v>6.9910640000000004E-4</v>
      </c>
      <c r="IO56" s="19">
        <v>6.9487610000000001E-4</v>
      </c>
      <c r="IP56" s="19">
        <v>6.9068169999999998E-4</v>
      </c>
      <c r="IQ56" s="19">
        <v>6.8650579999999996E-4</v>
      </c>
      <c r="IR56" s="19">
        <v>6.8233010000000001E-4</v>
      </c>
      <c r="IS56" s="19">
        <v>6.7813610000000001E-4</v>
      </c>
      <c r="IT56" s="19">
        <v>6.7390430000000001E-4</v>
      </c>
      <c r="IU56" s="19">
        <v>6.6961590000000001E-4</v>
      </c>
      <c r="IV56" s="19">
        <v>6.6525229999999996E-4</v>
      </c>
      <c r="IW56" s="19">
        <v>6.607971E-4</v>
      </c>
      <c r="IX56" s="19">
        <v>6.5623639999999996E-4</v>
      </c>
      <c r="IY56" s="19">
        <v>6.515596E-4</v>
      </c>
      <c r="IZ56" s="19">
        <v>6.4675949999999996E-4</v>
      </c>
      <c r="JA56" s="19">
        <v>6.4183199999999995E-4</v>
      </c>
      <c r="JB56" s="19">
        <v>6.3677530000000001E-4</v>
      </c>
      <c r="JC56" s="19">
        <v>6.3159030000000001E-4</v>
      </c>
      <c r="JD56" s="19">
        <v>6.2627880000000003E-4</v>
      </c>
      <c r="JE56" s="19">
        <v>6.2084420000000002E-4</v>
      </c>
      <c r="JF56" s="19">
        <v>6.1529089999999998E-4</v>
      </c>
      <c r="JG56" s="19">
        <v>6.0962500000000003E-4</v>
      </c>
      <c r="JH56" s="19">
        <v>6.0385400000000002E-4</v>
      </c>
      <c r="JI56" s="19">
        <v>5.9798749999999997E-4</v>
      </c>
      <c r="JJ56" s="19">
        <v>5.9203719999999997E-4</v>
      </c>
      <c r="JK56" s="19">
        <v>5.8601580000000001E-4</v>
      </c>
      <c r="JL56" s="19">
        <v>5.7993770000000001E-4</v>
      </c>
      <c r="JM56" s="19">
        <v>5.7381710000000005E-4</v>
      </c>
      <c r="JN56" s="19">
        <v>5.6766810000000005E-4</v>
      </c>
      <c r="JO56" s="19">
        <v>5.6150380000000004E-4</v>
      </c>
      <c r="JP56" s="19">
        <v>5.553356E-4</v>
      </c>
      <c r="JQ56" s="19">
        <v>5.4917370000000004E-4</v>
      </c>
      <c r="JR56" s="19">
        <v>5.4302720000000003E-4</v>
      </c>
      <c r="JS56" s="19">
        <v>5.3690400000000005E-4</v>
      </c>
      <c r="JT56" s="19">
        <v>5.3081210000000001E-4</v>
      </c>
      <c r="JU56" s="19">
        <v>5.2475869999999997E-4</v>
      </c>
      <c r="JV56" s="19">
        <v>5.1875119999999998E-4</v>
      </c>
      <c r="JW56" s="19">
        <v>5.1279720000000002E-4</v>
      </c>
      <c r="JX56" s="19">
        <v>5.0690380000000001E-4</v>
      </c>
      <c r="JY56" s="19">
        <v>5.010781E-4</v>
      </c>
      <c r="JZ56" s="19">
        <v>4.9532669999999995E-4</v>
      </c>
      <c r="KA56" s="19">
        <v>4.8965599999999999E-4</v>
      </c>
      <c r="KB56" s="19">
        <v>4.8407229999999999E-4</v>
      </c>
      <c r="KC56" s="19">
        <v>4.7858189999999999E-4</v>
      </c>
      <c r="KD56" s="19">
        <v>4.7319110000000001E-4</v>
      </c>
      <c r="KE56" s="19">
        <v>4.6790630000000002E-4</v>
      </c>
      <c r="KF56" s="19">
        <v>4.6273350000000001E-4</v>
      </c>
      <c r="KG56" s="19">
        <v>4.5767829999999998E-4</v>
      </c>
      <c r="KH56" s="19">
        <v>4.5274550000000001E-4</v>
      </c>
      <c r="KI56" s="19">
        <v>4.4793870000000001E-4</v>
      </c>
      <c r="KJ56" s="19">
        <v>4.4326039999999998E-4</v>
      </c>
      <c r="KK56" s="19">
        <v>4.3871129999999999E-4</v>
      </c>
      <c r="KL56" s="19">
        <v>4.342913E-4</v>
      </c>
      <c r="KM56" s="19">
        <v>4.2999930000000002E-4</v>
      </c>
      <c r="KN56" s="19">
        <v>4.2583330000000002E-4</v>
      </c>
      <c r="KO56" s="19">
        <v>4.2179089999999999E-4</v>
      </c>
      <c r="KP56" s="19">
        <v>4.1786939999999999E-4</v>
      </c>
      <c r="KQ56" s="19">
        <v>4.140657E-4</v>
      </c>
      <c r="KR56" s="19">
        <v>4.1037620000000002E-4</v>
      </c>
      <c r="KS56" s="19">
        <v>4.0679710000000001E-4</v>
      </c>
      <c r="KT56" s="19">
        <v>4.0332399999999999E-4</v>
      </c>
      <c r="KU56" s="19">
        <v>3.9995219999999998E-4</v>
      </c>
      <c r="KV56" s="19">
        <v>3.9667720000000002E-4</v>
      </c>
      <c r="KW56" s="19">
        <v>3.9349460000000003E-4</v>
      </c>
      <c r="KX56" s="19">
        <v>3.9040009999999998E-4</v>
      </c>
      <c r="KY56" s="19">
        <v>3.8739029999999998E-4</v>
      </c>
      <c r="KZ56" s="19">
        <v>3.8446189999999999E-4</v>
      </c>
      <c r="LA56" s="19">
        <v>3.8161199999999998E-4</v>
      </c>
      <c r="LB56" s="19">
        <v>3.7883809999999997E-4</v>
      </c>
      <c r="LC56" s="19">
        <v>3.7613719999999998E-4</v>
      </c>
      <c r="LD56" s="19">
        <v>3.7350630000000001E-4</v>
      </c>
      <c r="LE56" s="19">
        <v>3.7094210000000001E-4</v>
      </c>
      <c r="LF56" s="19">
        <v>3.6844139999999998E-4</v>
      </c>
      <c r="LG56" s="19">
        <v>3.6600050000000001E-4</v>
      </c>
      <c r="LH56" s="19">
        <v>3.636162E-4</v>
      </c>
      <c r="LI56" s="19">
        <v>3.612849E-4</v>
      </c>
      <c r="LJ56" s="19">
        <v>3.5900299999999999E-4</v>
      </c>
      <c r="LK56" s="19">
        <v>3.5676700000000002E-4</v>
      </c>
      <c r="LL56" s="19">
        <v>3.5457279999999999E-4</v>
      </c>
      <c r="LM56" s="19">
        <v>3.5241580000000002E-4</v>
      </c>
      <c r="LN56" s="19">
        <v>3.5029100000000002E-4</v>
      </c>
      <c r="LO56" s="19">
        <v>3.4819309999999998E-4</v>
      </c>
      <c r="LP56" s="19">
        <v>3.4611679999999999E-4</v>
      </c>
      <c r="LQ56" s="19">
        <v>3.4405699999999999E-4</v>
      </c>
      <c r="LR56" s="19">
        <v>3.4200929999999999E-4</v>
      </c>
      <c r="LS56" s="19">
        <v>3.3996980000000003E-4</v>
      </c>
      <c r="LT56" s="19">
        <v>3.3793560000000002E-4</v>
      </c>
      <c r="LU56" s="19">
        <v>3.3590429999999998E-4</v>
      </c>
      <c r="LV56" s="19">
        <v>3.3387400000000001E-4</v>
      </c>
      <c r="LW56" s="19">
        <v>3.3184319999999997E-4</v>
      </c>
      <c r="LX56" s="19">
        <v>3.2980999999999999E-4</v>
      </c>
      <c r="LY56" s="19">
        <v>3.2777270000000001E-4</v>
      </c>
      <c r="LZ56" s="19">
        <v>3.2572960000000001E-4</v>
      </c>
      <c r="MA56" s="19">
        <v>3.2367920000000002E-4</v>
      </c>
      <c r="MB56" s="19">
        <v>3.2161990000000002E-4</v>
      </c>
      <c r="MC56" s="19">
        <v>3.1955070000000001E-4</v>
      </c>
      <c r="MD56" s="19">
        <v>3.1747120000000001E-4</v>
      </c>
      <c r="ME56" s="19">
        <v>3.1538099999999999E-4</v>
      </c>
      <c r="MF56" s="19">
        <v>3.1328029999999998E-4</v>
      </c>
      <c r="MG56" s="19">
        <v>3.1116899999999997E-4</v>
      </c>
      <c r="MH56" s="19">
        <v>3.0904739999999998E-4</v>
      </c>
      <c r="MI56" s="19">
        <v>3.0691529999999999E-4</v>
      </c>
      <c r="MJ56" s="19">
        <v>3.0477299999999999E-4</v>
      </c>
      <c r="MK56" s="19">
        <v>3.0262060000000001E-4</v>
      </c>
      <c r="ML56" s="19">
        <v>3.0045849999999998E-4</v>
      </c>
      <c r="MM56" s="19">
        <v>2.9828759999999999E-4</v>
      </c>
      <c r="MN56" s="19">
        <v>2.9610919999999998E-4</v>
      </c>
      <c r="MO56" s="19">
        <v>2.9392490000000002E-4</v>
      </c>
      <c r="MP56" s="19">
        <v>2.9173639999999999E-4</v>
      </c>
      <c r="MQ56" s="19">
        <v>2.8954589999999997E-4</v>
      </c>
      <c r="MR56" s="19">
        <v>2.8735540000000002E-4</v>
      </c>
      <c r="MS56" s="19">
        <v>2.8516689999999998E-4</v>
      </c>
      <c r="MT56" s="19">
        <v>2.8298260000000002E-4</v>
      </c>
      <c r="MU56" s="19">
        <v>2.8080489999999999E-4</v>
      </c>
      <c r="MV56" s="19">
        <v>2.7863630000000001E-4</v>
      </c>
      <c r="MW56" s="19">
        <v>2.7647929999999999E-4</v>
      </c>
      <c r="MX56" s="19">
        <v>2.7433690000000001E-4</v>
      </c>
      <c r="MY56" s="19">
        <v>2.7221139999999999E-4</v>
      </c>
      <c r="MZ56" s="19">
        <v>2.701049E-4</v>
      </c>
      <c r="NA56" s="19">
        <v>2.680189E-4</v>
      </c>
      <c r="NB56" s="19">
        <v>2.6595429999999999E-4</v>
      </c>
      <c r="NC56" s="19">
        <v>2.6391099999999997E-4</v>
      </c>
      <c r="ND56" s="19">
        <v>2.618888E-4</v>
      </c>
      <c r="NE56" s="19">
        <v>2.5988690000000001E-4</v>
      </c>
      <c r="NF56" s="19">
        <v>2.5790429999999998E-4</v>
      </c>
      <c r="NG56" s="19">
        <v>2.5594019999999998E-4</v>
      </c>
      <c r="NH56" s="19">
        <v>2.5399400000000001E-4</v>
      </c>
      <c r="NI56" s="19">
        <v>2.5206509999999997E-4</v>
      </c>
      <c r="NJ56" s="19">
        <v>2.5015280000000001E-4</v>
      </c>
      <c r="NK56" s="19">
        <v>2.482564E-4</v>
      </c>
      <c r="NL56" s="19">
        <v>2.4637520000000003E-4</v>
      </c>
      <c r="NM56" s="19">
        <v>2.44508E-4</v>
      </c>
      <c r="NN56" s="19">
        <v>2.426541E-4</v>
      </c>
      <c r="NO56" s="19">
        <v>2.4081229999999999E-4</v>
      </c>
      <c r="NP56" s="19">
        <v>2.3898189999999999E-4</v>
      </c>
      <c r="NQ56" s="19">
        <v>2.371625E-4</v>
      </c>
      <c r="NR56" s="19">
        <v>2.3535369999999999E-4</v>
      </c>
      <c r="NS56" s="19">
        <v>2.3355540000000001E-4</v>
      </c>
      <c r="NT56" s="19">
        <v>2.3176730000000001E-4</v>
      </c>
      <c r="NU56" s="19">
        <v>2.29989E-4</v>
      </c>
      <c r="NV56" s="19">
        <v>2.2821979999999999E-4</v>
      </c>
      <c r="NW56" s="19">
        <v>2.264589E-4</v>
      </c>
      <c r="NX56" s="19">
        <v>2.2470509999999999E-4</v>
      </c>
      <c r="NY56" s="19">
        <v>2.2295750000000001E-4</v>
      </c>
      <c r="NZ56" s="19">
        <v>2.21215E-4</v>
      </c>
      <c r="OA56" s="19">
        <v>2.1947669999999999E-4</v>
      </c>
      <c r="OB56" s="19">
        <v>2.177422E-4</v>
      </c>
      <c r="OC56" s="19">
        <v>2.1601119999999999E-4</v>
      </c>
      <c r="OD56" s="19">
        <v>2.142832E-4</v>
      </c>
      <c r="OE56" s="19">
        <v>2.1255809999999999E-4</v>
      </c>
      <c r="OF56" s="19">
        <v>2.1083580000000001E-4</v>
      </c>
      <c r="OG56" s="19">
        <v>2.0911599999999999E-4</v>
      </c>
      <c r="OH56" s="19">
        <v>2.0739869999999999E-4</v>
      </c>
      <c r="OI56" s="19">
        <v>2.056839E-4</v>
      </c>
      <c r="OJ56" s="19">
        <v>2.0397220000000001E-4</v>
      </c>
      <c r="OK56" s="19">
        <v>2.0226399999999999E-4</v>
      </c>
      <c r="OL56" s="19">
        <v>2.005602E-4</v>
      </c>
      <c r="OM56" s="19">
        <v>1.9886169999999999E-4</v>
      </c>
      <c r="ON56" s="19">
        <v>1.9716960000000001E-4</v>
      </c>
      <c r="OO56" s="19">
        <v>1.954847E-4</v>
      </c>
      <c r="OP56" s="19">
        <v>1.9380800000000001E-4</v>
      </c>
      <c r="OQ56" s="19">
        <v>1.414784E-4</v>
      </c>
    </row>
    <row r="57" spans="1:407" x14ac:dyDescent="0.25">
      <c r="A57" t="str">
        <f t="shared" si="0"/>
        <v>FixedWing-EXTREMELY COARSE-5-20-Any</v>
      </c>
      <c r="B57" t="s">
        <v>195</v>
      </c>
      <c r="C57" s="20" t="s">
        <v>44</v>
      </c>
      <c r="D57" s="18">
        <v>5</v>
      </c>
      <c r="E57" s="17">
        <v>20</v>
      </c>
      <c r="F57" s="82" t="s">
        <v>187</v>
      </c>
      <c r="G57" s="15">
        <v>0.28104990000000002</v>
      </c>
      <c r="H57" s="15">
        <v>0.2034271</v>
      </c>
      <c r="I57" s="15">
        <v>0.15279680000000001</v>
      </c>
      <c r="J57" s="15">
        <v>0.1197526</v>
      </c>
      <c r="K57" s="15">
        <v>9.7919999999999993E-2</v>
      </c>
      <c r="L57" s="15">
        <v>8.2138900000000001E-2</v>
      </c>
      <c r="M57" s="19">
        <v>7.0497260000000006E-2</v>
      </c>
      <c r="N57" s="19">
        <v>6.1533829999999998E-2</v>
      </c>
      <c r="O57" s="19">
        <v>5.4575480000000003E-2</v>
      </c>
      <c r="P57" s="19">
        <v>4.9246470000000001E-2</v>
      </c>
      <c r="Q57" s="19">
        <v>4.6730830000000001E-2</v>
      </c>
      <c r="R57" s="19">
        <v>4.4564520000000003E-2</v>
      </c>
      <c r="S57" s="19">
        <v>4.2684590000000001E-2</v>
      </c>
      <c r="T57" s="19">
        <v>4.0901170000000001E-2</v>
      </c>
      <c r="U57" s="19">
        <v>3.8971909999999998E-2</v>
      </c>
      <c r="V57" s="19">
        <v>3.6880580000000003E-2</v>
      </c>
      <c r="W57" s="15">
        <v>3.46751E-2</v>
      </c>
      <c r="X57" s="19">
        <v>3.2533909999999999E-2</v>
      </c>
      <c r="Y57" s="19">
        <v>3.062144E-2</v>
      </c>
      <c r="Z57" s="19">
        <v>2.8908440000000001E-2</v>
      </c>
      <c r="AA57" s="19">
        <v>2.737939E-2</v>
      </c>
      <c r="AB57" s="19">
        <v>2.598833E-2</v>
      </c>
      <c r="AC57" s="15">
        <v>2.4702600000000002E-2</v>
      </c>
      <c r="AD57" s="19">
        <v>2.3505930000000001E-2</v>
      </c>
      <c r="AE57" s="19">
        <v>2.2387750000000001E-2</v>
      </c>
      <c r="AF57" s="19">
        <v>2.1342650000000001E-2</v>
      </c>
      <c r="AG57" s="19">
        <v>2.0359169999999999E-2</v>
      </c>
      <c r="AH57" s="19">
        <v>1.9448170000000001E-2</v>
      </c>
      <c r="AI57" s="19">
        <v>1.8597740000000001E-2</v>
      </c>
      <c r="AJ57" s="15">
        <v>1.7797299999999999E-2</v>
      </c>
      <c r="AK57" s="15">
        <v>1.7040300000000001E-2</v>
      </c>
      <c r="AL57" s="19">
        <v>1.6326589999999998E-2</v>
      </c>
      <c r="AM57" s="19">
        <v>1.5657330000000001E-2</v>
      </c>
      <c r="AN57" s="19">
        <v>1.503288E-2</v>
      </c>
      <c r="AO57" s="19">
        <v>1.4450640000000001E-2</v>
      </c>
      <c r="AP57" s="15">
        <v>1.3904400000000001E-2</v>
      </c>
      <c r="AQ57" s="19">
        <v>1.3388829999999999E-2</v>
      </c>
      <c r="AR57" s="19">
        <v>1.2898679999999999E-2</v>
      </c>
      <c r="AS57" s="19">
        <v>1.2430460000000001E-2</v>
      </c>
      <c r="AT57" s="19">
        <v>1.1982990000000001E-2</v>
      </c>
      <c r="AU57" s="19">
        <v>1.155641E-2</v>
      </c>
      <c r="AV57" s="19">
        <v>1.115125E-2</v>
      </c>
      <c r="AW57" s="19">
        <v>1.0767519999999999E-2</v>
      </c>
      <c r="AX57" s="19">
        <v>1.0404679999999999E-2</v>
      </c>
      <c r="AY57" s="19">
        <v>1.0061779999999999E-2</v>
      </c>
      <c r="AZ57" s="19">
        <v>9.7382010000000001E-3</v>
      </c>
      <c r="BA57" s="19">
        <v>9.4335349999999998E-3</v>
      </c>
      <c r="BB57" s="19">
        <v>9.1468850000000004E-3</v>
      </c>
      <c r="BC57" s="19">
        <v>8.87721E-3</v>
      </c>
      <c r="BD57" s="19">
        <v>8.6232259999999995E-3</v>
      </c>
      <c r="BE57" s="19">
        <v>8.3829769999999998E-3</v>
      </c>
      <c r="BF57" s="19">
        <v>8.1546789999999997E-3</v>
      </c>
      <c r="BG57" s="19">
        <v>7.9374739999999999E-3</v>
      </c>
      <c r="BH57" s="19">
        <v>7.7309010000000001E-3</v>
      </c>
      <c r="BI57" s="19">
        <v>7.5341239999999997E-3</v>
      </c>
      <c r="BJ57" s="19">
        <v>7.3464380000000003E-3</v>
      </c>
      <c r="BK57" s="19">
        <v>7.1676650000000001E-3</v>
      </c>
      <c r="BL57" s="19">
        <v>6.9977570000000003E-3</v>
      </c>
      <c r="BM57" s="19">
        <v>6.8368140000000001E-3</v>
      </c>
      <c r="BN57" s="19">
        <v>6.6847929999999996E-3</v>
      </c>
      <c r="BO57" s="19">
        <v>6.541463E-3</v>
      </c>
      <c r="BP57" s="19">
        <v>6.4063710000000001E-3</v>
      </c>
      <c r="BQ57" s="19">
        <v>6.2787429999999998E-3</v>
      </c>
      <c r="BR57" s="19">
        <v>6.1574389999999998E-3</v>
      </c>
      <c r="BS57" s="19">
        <v>6.0408780000000004E-3</v>
      </c>
      <c r="BT57" s="19">
        <v>5.9278109999999998E-3</v>
      </c>
      <c r="BU57" s="19">
        <v>5.8178880000000002E-3</v>
      </c>
      <c r="BV57" s="19">
        <v>5.7112839999999996E-3</v>
      </c>
      <c r="BW57" s="19">
        <v>5.608493E-3</v>
      </c>
      <c r="BX57" s="19">
        <v>5.5101539999999997E-3</v>
      </c>
      <c r="BY57" s="19">
        <v>5.4170010000000003E-3</v>
      </c>
      <c r="BZ57" s="19">
        <v>5.3294689999999999E-3</v>
      </c>
      <c r="CA57" s="19">
        <v>5.2472960000000003E-3</v>
      </c>
      <c r="CB57" s="19">
        <v>5.1695559999999996E-3</v>
      </c>
      <c r="CC57" s="19">
        <v>5.0950429999999996E-3</v>
      </c>
      <c r="CD57" s="19">
        <v>5.0229439999999997E-3</v>
      </c>
      <c r="CE57" s="19">
        <v>4.9528360000000004E-3</v>
      </c>
      <c r="CF57" s="19">
        <v>4.8845039999999996E-3</v>
      </c>
      <c r="CG57" s="15">
        <v>4.8179E-3</v>
      </c>
      <c r="CH57" s="19">
        <v>4.7530539999999996E-3</v>
      </c>
      <c r="CI57" s="19">
        <v>4.6900850000000001E-3</v>
      </c>
      <c r="CJ57" s="19">
        <v>4.6289929999999996E-3</v>
      </c>
      <c r="CK57" s="19">
        <v>4.5696690000000002E-3</v>
      </c>
      <c r="CL57" s="19">
        <v>4.5119649999999997E-3</v>
      </c>
      <c r="CM57" s="19">
        <v>4.4556709999999996E-3</v>
      </c>
      <c r="CN57" s="19">
        <v>4.4006510000000002E-3</v>
      </c>
      <c r="CO57" s="19">
        <v>4.3467949999999997E-3</v>
      </c>
      <c r="CP57" s="19">
        <v>4.2941029999999996E-3</v>
      </c>
      <c r="CQ57" s="19">
        <v>4.2426740000000001E-3</v>
      </c>
      <c r="CR57" s="19">
        <v>4.192533E-3</v>
      </c>
      <c r="CS57" s="19">
        <v>4.1436700000000003E-3</v>
      </c>
      <c r="CT57" s="19">
        <v>4.0959380000000004E-3</v>
      </c>
      <c r="CU57" s="19">
        <v>4.0492089999999998E-3</v>
      </c>
      <c r="CV57" s="19">
        <v>4.0034270000000004E-3</v>
      </c>
      <c r="CW57" s="19">
        <v>3.9585970000000003E-3</v>
      </c>
      <c r="CX57" s="19">
        <v>3.9147770000000004E-3</v>
      </c>
      <c r="CY57" s="19">
        <v>3.8719929999999998E-3</v>
      </c>
      <c r="CZ57" s="19">
        <v>3.8302589999999999E-3</v>
      </c>
      <c r="DA57" s="19">
        <v>3.789564E-3</v>
      </c>
      <c r="DB57" s="19">
        <v>3.7498459999999998E-3</v>
      </c>
      <c r="DC57" s="19">
        <v>3.7110519999999998E-3</v>
      </c>
      <c r="DD57" s="19">
        <v>3.6730880000000001E-3</v>
      </c>
      <c r="DE57" s="19">
        <v>3.6358269999999999E-3</v>
      </c>
      <c r="DF57" s="19">
        <v>3.5991090000000001E-3</v>
      </c>
      <c r="DG57" s="19">
        <v>3.5627689999999999E-3</v>
      </c>
      <c r="DH57" s="19">
        <v>3.5267290000000001E-3</v>
      </c>
      <c r="DI57" s="19">
        <v>3.491049E-3</v>
      </c>
      <c r="DJ57" s="19">
        <v>3.455928E-3</v>
      </c>
      <c r="DK57" s="19">
        <v>3.4215729999999998E-3</v>
      </c>
      <c r="DL57" s="19">
        <v>3.3881319999999999E-3</v>
      </c>
      <c r="DM57" s="19">
        <v>3.3556889999999998E-3</v>
      </c>
      <c r="DN57" s="19">
        <v>3.3242670000000001E-3</v>
      </c>
      <c r="DO57" s="19">
        <v>3.2938730000000001E-3</v>
      </c>
      <c r="DP57" s="19">
        <v>3.2644940000000002E-3</v>
      </c>
      <c r="DQ57" s="19">
        <v>3.2361009999999999E-3</v>
      </c>
      <c r="DR57" s="19">
        <v>3.2086189999999998E-3</v>
      </c>
      <c r="DS57" s="19">
        <v>3.1819259999999999E-3</v>
      </c>
      <c r="DT57" s="15">
        <v>3.1559000000000001E-3</v>
      </c>
      <c r="DU57" s="19">
        <v>3.1304280000000002E-3</v>
      </c>
      <c r="DV57" s="19">
        <v>3.1054559999999999E-3</v>
      </c>
      <c r="DW57" s="19">
        <v>3.0809940000000001E-3</v>
      </c>
      <c r="DX57" s="19">
        <v>3.0570800000000002E-3</v>
      </c>
      <c r="DY57" s="19">
        <v>3.0337770000000001E-3</v>
      </c>
      <c r="DZ57" s="19">
        <v>3.0111460000000001E-3</v>
      </c>
      <c r="EA57" s="19">
        <v>2.989247E-3</v>
      </c>
      <c r="EB57" s="19">
        <v>2.9681019999999998E-3</v>
      </c>
      <c r="EC57" s="19">
        <v>2.947669E-3</v>
      </c>
      <c r="ED57" s="19">
        <v>2.92787E-3</v>
      </c>
      <c r="EE57" s="19">
        <v>2.9085780000000002E-3</v>
      </c>
      <c r="EF57" s="19">
        <v>2.889665E-3</v>
      </c>
      <c r="EG57" s="19">
        <v>2.8710400000000001E-3</v>
      </c>
      <c r="EH57" s="19">
        <v>2.8526469999999998E-3</v>
      </c>
      <c r="EI57" s="19">
        <v>2.8344799999999999E-3</v>
      </c>
      <c r="EJ57" s="19">
        <v>2.8165569999999999E-3</v>
      </c>
      <c r="EK57" s="19">
        <v>2.7989170000000002E-3</v>
      </c>
      <c r="EL57" s="19">
        <v>2.7815779999999998E-3</v>
      </c>
      <c r="EM57" s="19">
        <v>2.7645159999999998E-3</v>
      </c>
      <c r="EN57" s="19">
        <v>2.7476789999999998E-3</v>
      </c>
      <c r="EO57" s="19">
        <v>2.730995E-3</v>
      </c>
      <c r="EP57" s="19">
        <v>2.7144030000000002E-3</v>
      </c>
      <c r="EQ57" s="19">
        <v>2.6978750000000002E-3</v>
      </c>
      <c r="ER57" s="19">
        <v>2.6814289999999999E-3</v>
      </c>
      <c r="ES57" s="19">
        <v>2.6651180000000002E-3</v>
      </c>
      <c r="ET57" s="19">
        <v>2.6490179999999999E-3</v>
      </c>
      <c r="EU57" s="19">
        <v>2.6332130000000001E-3</v>
      </c>
      <c r="EV57" s="19">
        <v>2.6177629999999999E-3</v>
      </c>
      <c r="EW57" s="19">
        <v>2.602675E-3</v>
      </c>
      <c r="EX57" s="19">
        <v>2.5879060000000001E-3</v>
      </c>
      <c r="EY57" s="19">
        <v>2.5733710000000001E-3</v>
      </c>
      <c r="EZ57" s="19">
        <v>2.5589720000000001E-3</v>
      </c>
      <c r="FA57" s="19">
        <v>2.5446269999999998E-3</v>
      </c>
      <c r="FB57" s="19">
        <v>2.530292E-3</v>
      </c>
      <c r="FC57" s="19">
        <v>2.5159549999999998E-3</v>
      </c>
      <c r="FD57" s="19">
        <v>2.5016230000000001E-3</v>
      </c>
      <c r="FE57" s="19">
        <v>2.4873249999999999E-3</v>
      </c>
      <c r="FF57" s="19">
        <v>2.4730799999999999E-3</v>
      </c>
      <c r="FG57" s="19">
        <v>2.458881E-3</v>
      </c>
      <c r="FH57" s="19">
        <v>2.444697E-3</v>
      </c>
      <c r="FI57" s="19">
        <v>2.4304880000000002E-3</v>
      </c>
      <c r="FJ57" s="19">
        <v>2.416236E-3</v>
      </c>
      <c r="FK57" s="19">
        <v>2.4019459999999999E-3</v>
      </c>
      <c r="FL57" s="19">
        <v>2.387667E-3</v>
      </c>
      <c r="FM57" s="19">
        <v>2.373469E-3</v>
      </c>
      <c r="FN57" s="19">
        <v>2.3594279999999998E-3</v>
      </c>
      <c r="FO57" s="19">
        <v>2.3456269999999999E-3</v>
      </c>
      <c r="FP57" s="19">
        <v>2.3321209999999999E-3</v>
      </c>
      <c r="FQ57" s="19">
        <v>2.318928E-3</v>
      </c>
      <c r="FR57" s="19">
        <v>2.306032E-3</v>
      </c>
      <c r="FS57" s="19">
        <v>2.2933979999999999E-3</v>
      </c>
      <c r="FT57" s="19">
        <v>2.2810019999999999E-3</v>
      </c>
      <c r="FU57" s="19">
        <v>2.268833E-3</v>
      </c>
      <c r="FV57" s="19">
        <v>2.2569040000000001E-3</v>
      </c>
      <c r="FW57" s="19">
        <v>2.2452420000000002E-3</v>
      </c>
      <c r="FX57" s="19">
        <v>2.2338739999999998E-3</v>
      </c>
      <c r="FY57" s="19">
        <v>2.2228299999999999E-3</v>
      </c>
      <c r="FZ57" s="19">
        <v>2.2121139999999998E-3</v>
      </c>
      <c r="GA57" s="19">
        <v>2.2016969999999999E-3</v>
      </c>
      <c r="GB57" s="19">
        <v>2.1915200000000002E-3</v>
      </c>
      <c r="GC57" s="19">
        <v>2.181517E-3</v>
      </c>
      <c r="GD57" s="19">
        <v>2.1716370000000001E-3</v>
      </c>
      <c r="GE57" s="19">
        <v>2.1618520000000001E-3</v>
      </c>
      <c r="GF57" s="19">
        <v>2.1521639999999998E-3</v>
      </c>
      <c r="GG57" s="15">
        <v>2.1426000000000001E-3</v>
      </c>
      <c r="GH57" s="19">
        <v>2.1332019999999998E-3</v>
      </c>
      <c r="GI57" s="19">
        <v>2.124024E-3</v>
      </c>
      <c r="GJ57" s="19">
        <v>2.1151130000000001E-3</v>
      </c>
      <c r="GK57" s="19">
        <v>2.1064949999999999E-3</v>
      </c>
      <c r="GL57" s="19">
        <v>2.0981749999999999E-3</v>
      </c>
      <c r="GM57" s="19">
        <v>2.0901409999999998E-3</v>
      </c>
      <c r="GN57" s="19">
        <v>2.0823830000000002E-3</v>
      </c>
      <c r="GO57" s="19">
        <v>2.0748810000000002E-3</v>
      </c>
      <c r="GP57" s="19">
        <v>2.0676119999999999E-3</v>
      </c>
      <c r="GQ57" s="19">
        <v>2.0605480000000002E-3</v>
      </c>
      <c r="GR57" s="19">
        <v>2.0536529999999999E-3</v>
      </c>
      <c r="GS57" s="19">
        <v>2.0469009999999998E-3</v>
      </c>
      <c r="GT57" s="19">
        <v>2.040268E-3</v>
      </c>
      <c r="GU57" s="19">
        <v>2.033731E-3</v>
      </c>
      <c r="GV57" s="19">
        <v>2.027264E-3</v>
      </c>
      <c r="GW57" s="19">
        <v>2.020848E-3</v>
      </c>
      <c r="GX57" s="19">
        <v>2.014474E-3</v>
      </c>
      <c r="GY57" s="19">
        <v>2.008134E-3</v>
      </c>
      <c r="GZ57" s="19">
        <v>2.0018229999999998E-3</v>
      </c>
      <c r="HA57" s="19">
        <v>1.9955319999999999E-3</v>
      </c>
      <c r="HB57" s="19">
        <v>1.9892429999999999E-3</v>
      </c>
      <c r="HC57" s="19">
        <v>1.9829449999999998E-3</v>
      </c>
      <c r="HD57" s="19">
        <v>1.9766269999999999E-3</v>
      </c>
      <c r="HE57" s="19">
        <v>1.970276E-3</v>
      </c>
      <c r="HF57" s="19">
        <v>1.963879E-3</v>
      </c>
      <c r="HG57" s="19">
        <v>1.9574229999999998E-3</v>
      </c>
      <c r="HH57" s="19">
        <v>1.9509110000000001E-3</v>
      </c>
      <c r="HI57" s="19">
        <v>1.9443469999999999E-3</v>
      </c>
      <c r="HJ57" s="19">
        <v>1.9377419999999999E-3</v>
      </c>
      <c r="HK57" s="19">
        <v>1.931103E-3</v>
      </c>
      <c r="HL57" s="19">
        <v>1.9244349999999999E-3</v>
      </c>
      <c r="HM57" s="19">
        <v>1.9177479999999999E-3</v>
      </c>
      <c r="HN57" s="19">
        <v>1.9110469999999999E-3</v>
      </c>
      <c r="HO57" s="19">
        <v>1.904333E-3</v>
      </c>
      <c r="HP57" s="19">
        <v>1.897602E-3</v>
      </c>
      <c r="HQ57" s="19">
        <v>1.890847E-3</v>
      </c>
      <c r="HR57" s="19">
        <v>1.884068E-3</v>
      </c>
      <c r="HS57" s="19">
        <v>1.877266E-3</v>
      </c>
      <c r="HT57" s="19">
        <v>1.8704500000000001E-3</v>
      </c>
      <c r="HU57" s="19">
        <v>1.863628E-3</v>
      </c>
      <c r="HV57" s="19">
        <v>1.8568110000000001E-3</v>
      </c>
      <c r="HW57" s="19">
        <v>1.8500179999999999E-3</v>
      </c>
      <c r="HX57" s="19">
        <v>1.8432629999999999E-3</v>
      </c>
      <c r="HY57" s="19">
        <v>1.836563E-3</v>
      </c>
      <c r="HZ57" s="19">
        <v>1.829928E-3</v>
      </c>
      <c r="IA57" s="19">
        <v>1.8233609999999999E-3</v>
      </c>
      <c r="IB57" s="19">
        <v>1.816865E-3</v>
      </c>
      <c r="IC57" s="19">
        <v>1.81044E-3</v>
      </c>
      <c r="ID57" s="19">
        <v>1.804087E-3</v>
      </c>
      <c r="IE57" s="19">
        <v>1.797802E-3</v>
      </c>
      <c r="IF57" s="19">
        <v>1.7915870000000001E-3</v>
      </c>
      <c r="IG57" s="19">
        <v>1.785444E-3</v>
      </c>
      <c r="IH57" s="19">
        <v>1.7793780000000001E-3</v>
      </c>
      <c r="II57" s="19">
        <v>1.773401E-3</v>
      </c>
      <c r="IJ57" s="19">
        <v>1.7675200000000001E-3</v>
      </c>
      <c r="IK57" s="19">
        <v>1.761742E-3</v>
      </c>
      <c r="IL57" s="19">
        <v>1.756074E-3</v>
      </c>
      <c r="IM57" s="19">
        <v>1.7505229999999999E-3</v>
      </c>
      <c r="IN57" s="19">
        <v>1.7450969999999999E-3</v>
      </c>
      <c r="IO57" s="19">
        <v>1.739797E-3</v>
      </c>
      <c r="IP57" s="19">
        <v>1.7346289999999999E-3</v>
      </c>
      <c r="IQ57" s="19">
        <v>1.7295979999999999E-3</v>
      </c>
      <c r="IR57" s="19">
        <v>1.724705E-3</v>
      </c>
      <c r="IS57" s="19">
        <v>1.719955E-3</v>
      </c>
      <c r="IT57" s="19">
        <v>1.7153489999999999E-3</v>
      </c>
      <c r="IU57" s="19">
        <v>1.710886E-3</v>
      </c>
      <c r="IV57" s="19">
        <v>1.706562E-3</v>
      </c>
      <c r="IW57" s="19">
        <v>1.7023730000000001E-3</v>
      </c>
      <c r="IX57" s="19">
        <v>1.6983149999999999E-3</v>
      </c>
      <c r="IY57" s="19">
        <v>1.694381E-3</v>
      </c>
      <c r="IZ57" s="19">
        <v>1.690565E-3</v>
      </c>
      <c r="JA57" s="19">
        <v>1.686861E-3</v>
      </c>
      <c r="JB57" s="19">
        <v>1.68326E-3</v>
      </c>
      <c r="JC57" s="19">
        <v>1.6797540000000001E-3</v>
      </c>
      <c r="JD57" s="19">
        <v>1.6763329999999999E-3</v>
      </c>
      <c r="JE57" s="19">
        <v>1.672984E-3</v>
      </c>
      <c r="JF57" s="19">
        <v>1.669696E-3</v>
      </c>
      <c r="JG57" s="19">
        <v>1.666456E-3</v>
      </c>
      <c r="JH57" s="19">
        <v>1.6632559999999999E-3</v>
      </c>
      <c r="JI57" s="19">
        <v>1.660089E-3</v>
      </c>
      <c r="JJ57" s="19">
        <v>1.656947E-3</v>
      </c>
      <c r="JK57" s="19">
        <v>1.6538270000000001E-3</v>
      </c>
      <c r="JL57" s="19">
        <v>1.650723E-3</v>
      </c>
      <c r="JM57" s="19">
        <v>1.6476290000000001E-3</v>
      </c>
      <c r="JN57" s="19">
        <v>1.644537E-3</v>
      </c>
      <c r="JO57" s="19">
        <v>1.6414369999999999E-3</v>
      </c>
      <c r="JP57" s="19">
        <v>1.6383179999999999E-3</v>
      </c>
      <c r="JQ57" s="19">
        <v>1.635168E-3</v>
      </c>
      <c r="JR57" s="19">
        <v>1.631979E-3</v>
      </c>
      <c r="JS57" s="19">
        <v>1.6287389999999999E-3</v>
      </c>
      <c r="JT57" s="19">
        <v>1.6254399999999999E-3</v>
      </c>
      <c r="JU57" s="19">
        <v>1.6220729999999999E-3</v>
      </c>
      <c r="JV57" s="19">
        <v>1.6186289999999999E-3</v>
      </c>
      <c r="JW57" s="15">
        <v>1.6151E-3</v>
      </c>
      <c r="JX57" s="19">
        <v>1.611477E-3</v>
      </c>
      <c r="JY57" s="19">
        <v>1.6077509999999999E-3</v>
      </c>
      <c r="JZ57" s="19">
        <v>1.603913E-3</v>
      </c>
      <c r="KA57" s="19">
        <v>1.599956E-3</v>
      </c>
      <c r="KB57" s="19">
        <v>1.595876E-3</v>
      </c>
      <c r="KC57" s="19">
        <v>1.5916719999999999E-3</v>
      </c>
      <c r="KD57" s="19">
        <v>1.5873459999999999E-3</v>
      </c>
      <c r="KE57" s="19">
        <v>1.582902E-3</v>
      </c>
      <c r="KF57" s="19">
        <v>1.5783450000000001E-3</v>
      </c>
      <c r="KG57" s="19">
        <v>1.573681E-3</v>
      </c>
      <c r="KH57" s="19">
        <v>1.5689129999999999E-3</v>
      </c>
      <c r="KI57" s="19">
        <v>1.5640470000000001E-3</v>
      </c>
      <c r="KJ57" s="19">
        <v>1.559085E-3</v>
      </c>
      <c r="KK57" s="19">
        <v>1.554031E-3</v>
      </c>
      <c r="KL57" s="19">
        <v>1.5488909999999999E-3</v>
      </c>
      <c r="KM57" s="19">
        <v>1.5436689999999999E-3</v>
      </c>
      <c r="KN57" s="19">
        <v>1.538371E-3</v>
      </c>
      <c r="KO57" s="19">
        <v>1.533003E-3</v>
      </c>
      <c r="KP57" s="19">
        <v>1.52757E-3</v>
      </c>
      <c r="KQ57" s="19">
        <v>1.5220780000000001E-3</v>
      </c>
      <c r="KR57" s="19">
        <v>1.5165269999999999E-3</v>
      </c>
      <c r="KS57" s="19">
        <v>1.51092E-3</v>
      </c>
      <c r="KT57" s="19">
        <v>1.5052609999999999E-3</v>
      </c>
      <c r="KU57" s="19">
        <v>1.499551E-3</v>
      </c>
      <c r="KV57" s="19">
        <v>1.4937970000000001E-3</v>
      </c>
      <c r="KW57" s="19">
        <v>1.4880060000000001E-3</v>
      </c>
      <c r="KX57" s="19">
        <v>1.4821859999999999E-3</v>
      </c>
      <c r="KY57" s="19">
        <v>1.4763459999999999E-3</v>
      </c>
      <c r="KZ57" s="19">
        <v>1.470496E-3</v>
      </c>
      <c r="LA57" s="19">
        <v>1.4646469999999999E-3</v>
      </c>
      <c r="LB57" s="19">
        <v>1.4588069999999999E-3</v>
      </c>
      <c r="LC57" s="19">
        <v>1.452984E-3</v>
      </c>
      <c r="LD57" s="19">
        <v>1.447186E-3</v>
      </c>
      <c r="LE57" s="19">
        <v>1.4414199999999999E-3</v>
      </c>
      <c r="LF57" s="19">
        <v>1.4356900000000001E-3</v>
      </c>
      <c r="LG57" s="19">
        <v>1.4300020000000001E-3</v>
      </c>
      <c r="LH57" s="19">
        <v>1.4243630000000001E-3</v>
      </c>
      <c r="LI57" s="19">
        <v>1.4187760000000001E-3</v>
      </c>
      <c r="LJ57" s="19">
        <v>1.4132459999999999E-3</v>
      </c>
      <c r="LK57" s="19">
        <v>1.407777E-3</v>
      </c>
      <c r="LL57" s="19">
        <v>1.4023690000000001E-3</v>
      </c>
      <c r="LM57" s="19">
        <v>1.3970250000000001E-3</v>
      </c>
      <c r="LN57" s="19">
        <v>1.3917440000000001E-3</v>
      </c>
      <c r="LO57" s="19">
        <v>1.3865279999999999E-3</v>
      </c>
      <c r="LP57" s="19">
        <v>1.3813779999999999E-3</v>
      </c>
      <c r="LQ57" s="19">
        <v>1.376295E-3</v>
      </c>
      <c r="LR57" s="19">
        <v>1.371281E-3</v>
      </c>
      <c r="LS57" s="19">
        <v>1.3663390000000001E-3</v>
      </c>
      <c r="LT57" s="19">
        <v>1.3614670000000001E-3</v>
      </c>
      <c r="LU57" s="19">
        <v>1.3566679999999999E-3</v>
      </c>
      <c r="LV57" s="19">
        <v>1.35194E-3</v>
      </c>
      <c r="LW57" s="19">
        <v>1.3472790000000001E-3</v>
      </c>
      <c r="LX57" s="19">
        <v>1.342684E-3</v>
      </c>
      <c r="LY57" s="19">
        <v>1.3381510000000001E-3</v>
      </c>
      <c r="LZ57" s="19">
        <v>1.333678E-3</v>
      </c>
      <c r="MA57" s="19">
        <v>1.3292619999999999E-3</v>
      </c>
      <c r="MB57" s="15">
        <v>1.3248999999999999E-3</v>
      </c>
      <c r="MC57" s="19">
        <v>1.320592E-3</v>
      </c>
      <c r="MD57" s="19">
        <v>1.316333E-3</v>
      </c>
      <c r="ME57" s="19">
        <v>1.3121229999999999E-3</v>
      </c>
      <c r="MF57" s="19">
        <v>1.307959E-3</v>
      </c>
      <c r="MG57" s="19">
        <v>1.303839E-3</v>
      </c>
      <c r="MH57" s="19">
        <v>1.299761E-3</v>
      </c>
      <c r="MI57" s="19">
        <v>1.295725E-3</v>
      </c>
      <c r="MJ57" s="19">
        <v>1.291731E-3</v>
      </c>
      <c r="MK57" s="19">
        <v>1.2877780000000001E-3</v>
      </c>
      <c r="ML57" s="19">
        <v>1.283867E-3</v>
      </c>
      <c r="MM57" s="19">
        <v>1.2799980000000001E-3</v>
      </c>
      <c r="MN57" s="19">
        <v>1.276169E-3</v>
      </c>
      <c r="MO57" s="19">
        <v>1.272378E-3</v>
      </c>
      <c r="MP57" s="19">
        <v>1.268625E-3</v>
      </c>
      <c r="MQ57" s="19">
        <v>1.2649060000000001E-3</v>
      </c>
      <c r="MR57" s="19">
        <v>1.2612190000000001E-3</v>
      </c>
      <c r="MS57" s="19">
        <v>1.257562E-3</v>
      </c>
      <c r="MT57" s="19">
        <v>1.253934E-3</v>
      </c>
      <c r="MU57" s="19">
        <v>1.250333E-3</v>
      </c>
      <c r="MV57" s="19">
        <v>1.24676E-3</v>
      </c>
      <c r="MW57" s="19">
        <v>1.243213E-3</v>
      </c>
      <c r="MX57" s="19">
        <v>1.239693E-3</v>
      </c>
      <c r="MY57" s="19">
        <v>1.2361970000000001E-3</v>
      </c>
      <c r="MZ57" s="19">
        <v>1.232723E-3</v>
      </c>
      <c r="NA57" s="19">
        <v>1.2292710000000001E-3</v>
      </c>
      <c r="NB57" s="19">
        <v>1.2258379999999999E-3</v>
      </c>
      <c r="NC57" s="19">
        <v>1.2224239999999999E-3</v>
      </c>
      <c r="ND57" s="19">
        <v>1.219031E-3</v>
      </c>
      <c r="NE57" s="19">
        <v>1.215659E-3</v>
      </c>
      <c r="NF57" s="19">
        <v>1.212311E-3</v>
      </c>
      <c r="NG57" s="19">
        <v>1.208988E-3</v>
      </c>
      <c r="NH57" s="19">
        <v>1.205692E-3</v>
      </c>
      <c r="NI57" s="19">
        <v>1.202425E-3</v>
      </c>
      <c r="NJ57" s="19">
        <v>1.199187E-3</v>
      </c>
      <c r="NK57" s="19">
        <v>1.1959780000000001E-3</v>
      </c>
      <c r="NL57" s="19">
        <v>1.1928010000000001E-3</v>
      </c>
      <c r="NM57" s="19">
        <v>1.1896540000000001E-3</v>
      </c>
      <c r="NN57" s="19">
        <v>1.18654E-3</v>
      </c>
      <c r="NO57" s="19">
        <v>1.1834580000000001E-3</v>
      </c>
      <c r="NP57" s="19">
        <v>1.1804090000000001E-3</v>
      </c>
      <c r="NQ57" s="19">
        <v>1.1773899999999999E-3</v>
      </c>
      <c r="NR57" s="19">
        <v>1.174402E-3</v>
      </c>
      <c r="NS57" s="19">
        <v>1.1714399999999999E-3</v>
      </c>
      <c r="NT57" s="19">
        <v>1.1685020000000001E-3</v>
      </c>
      <c r="NU57" s="19">
        <v>1.165585E-3</v>
      </c>
      <c r="NV57" s="19">
        <v>1.162686E-3</v>
      </c>
      <c r="NW57" s="19">
        <v>1.159803E-3</v>
      </c>
      <c r="NX57" s="19">
        <v>1.1569340000000001E-3</v>
      </c>
      <c r="NY57" s="19">
        <v>1.154076E-3</v>
      </c>
      <c r="NZ57" s="19">
        <v>1.151226E-3</v>
      </c>
      <c r="OA57" s="19">
        <v>1.148383E-3</v>
      </c>
      <c r="OB57" s="19">
        <v>1.145542E-3</v>
      </c>
      <c r="OC57" s="19">
        <v>1.1427010000000001E-3</v>
      </c>
      <c r="OD57" s="19">
        <v>1.1398549999999999E-3</v>
      </c>
      <c r="OE57" s="19">
        <v>1.137002E-3</v>
      </c>
      <c r="OF57" s="19">
        <v>1.1341389999999999E-3</v>
      </c>
      <c r="OG57" s="19">
        <v>1.131265E-3</v>
      </c>
      <c r="OH57" s="19">
        <v>1.1283790000000001E-3</v>
      </c>
      <c r="OI57" s="19">
        <v>1.125479E-3</v>
      </c>
      <c r="OJ57" s="19">
        <v>1.1225670000000001E-3</v>
      </c>
      <c r="OK57" s="19">
        <v>1.1196400000000001E-3</v>
      </c>
      <c r="OL57" s="15">
        <v>1.1167E-3</v>
      </c>
      <c r="OM57" s="19">
        <v>1.1137429999999999E-3</v>
      </c>
      <c r="ON57" s="19">
        <v>1.1107669999999999E-3</v>
      </c>
      <c r="OO57" s="19">
        <v>1.1077719999999999E-3</v>
      </c>
      <c r="OP57" s="19">
        <v>1.1047559999999999E-3</v>
      </c>
      <c r="OQ57" s="19">
        <v>5.7201020000000003E-4</v>
      </c>
    </row>
    <row r="58" spans="1:407" x14ac:dyDescent="0.25">
      <c r="A58" t="str">
        <f t="shared" si="0"/>
        <v>FixedWing-EXTREMELY COARSE-5-14-Any</v>
      </c>
      <c r="B58" t="s">
        <v>195</v>
      </c>
      <c r="C58" s="20" t="s">
        <v>44</v>
      </c>
      <c r="D58" s="18">
        <v>5</v>
      </c>
      <c r="E58" s="17">
        <v>14</v>
      </c>
      <c r="F58" s="82" t="s">
        <v>187</v>
      </c>
      <c r="G58" s="15">
        <v>0.1370207</v>
      </c>
      <c r="H58" s="15">
        <v>0.10358009999999999</v>
      </c>
      <c r="I58" s="15">
        <v>8.27788E-2</v>
      </c>
      <c r="J58" s="19">
        <v>6.9078819999999999E-2</v>
      </c>
      <c r="K58" s="19">
        <v>5.9557609999999997E-2</v>
      </c>
      <c r="L58" s="19">
        <v>5.2356060000000003E-2</v>
      </c>
      <c r="M58" s="19">
        <v>4.5413269999999999E-2</v>
      </c>
      <c r="N58" s="19">
        <v>4.1558570000000003E-2</v>
      </c>
      <c r="O58" s="19">
        <v>3.9146979999999998E-2</v>
      </c>
      <c r="P58" s="19">
        <v>3.7470709999999997E-2</v>
      </c>
      <c r="Q58" s="19">
        <v>3.5992639999999999E-2</v>
      </c>
      <c r="R58" s="19">
        <v>3.4530650000000003E-2</v>
      </c>
      <c r="S58" s="19">
        <v>3.2869790000000003E-2</v>
      </c>
      <c r="T58" s="19">
        <v>3.0864849999999999E-2</v>
      </c>
      <c r="U58" s="19">
        <v>2.8585780000000002E-2</v>
      </c>
      <c r="V58" s="19">
        <v>2.6458789999999999E-2</v>
      </c>
      <c r="W58" s="19">
        <v>2.4636290000000002E-2</v>
      </c>
      <c r="X58" s="19">
        <v>2.3122469999999999E-2</v>
      </c>
      <c r="Y58" s="19">
        <v>2.179449E-2</v>
      </c>
      <c r="Z58" s="19">
        <v>2.061373E-2</v>
      </c>
      <c r="AA58" s="19">
        <v>1.9553129999999998E-2</v>
      </c>
      <c r="AB58" s="15">
        <v>1.85787E-2</v>
      </c>
      <c r="AC58" s="19">
        <v>1.7656970000000001E-2</v>
      </c>
      <c r="AD58" s="19">
        <v>1.6795239999999999E-2</v>
      </c>
      <c r="AE58" s="19">
        <v>1.6025319999999999E-2</v>
      </c>
      <c r="AF58" s="19">
        <v>1.532444E-2</v>
      </c>
      <c r="AG58" s="19">
        <v>1.467508E-2</v>
      </c>
      <c r="AH58" s="19">
        <v>1.4066489999999999E-2</v>
      </c>
      <c r="AI58" s="19">
        <v>1.3490250000000001E-2</v>
      </c>
      <c r="AJ58" s="19">
        <v>1.294328E-2</v>
      </c>
      <c r="AK58" s="19">
        <v>1.242921E-2</v>
      </c>
      <c r="AL58" s="19">
        <v>1.195455E-2</v>
      </c>
      <c r="AM58" s="19">
        <v>1.1518280000000001E-2</v>
      </c>
      <c r="AN58" s="19">
        <v>1.1115180000000001E-2</v>
      </c>
      <c r="AO58" s="19">
        <v>1.073868E-2</v>
      </c>
      <c r="AP58" s="19">
        <v>1.038502E-2</v>
      </c>
      <c r="AQ58" s="19">
        <v>1.0050979999999999E-2</v>
      </c>
      <c r="AR58" s="19">
        <v>9.7334740000000006E-3</v>
      </c>
      <c r="AS58" s="19">
        <v>9.4299369999999993E-3</v>
      </c>
      <c r="AT58" s="19">
        <v>9.1408259999999995E-3</v>
      </c>
      <c r="AU58" s="19">
        <v>8.8696799999999996E-3</v>
      </c>
      <c r="AV58" s="19">
        <v>8.6207049999999993E-3</v>
      </c>
      <c r="AW58" s="19">
        <v>8.3954760000000007E-3</v>
      </c>
      <c r="AX58" s="19">
        <v>8.1911190000000002E-3</v>
      </c>
      <c r="AY58" s="19">
        <v>8.0018829999999996E-3</v>
      </c>
      <c r="AZ58" s="19">
        <v>7.8230950000000004E-3</v>
      </c>
      <c r="BA58" s="19">
        <v>7.652173E-3</v>
      </c>
      <c r="BB58" s="19">
        <v>7.4877499999999996E-3</v>
      </c>
      <c r="BC58" s="19">
        <v>7.328907E-3</v>
      </c>
      <c r="BD58" s="19">
        <v>7.1752939999999996E-3</v>
      </c>
      <c r="BE58" s="19">
        <v>7.0282599999999997E-3</v>
      </c>
      <c r="BF58" s="19">
        <v>6.8901650000000002E-3</v>
      </c>
      <c r="BG58" s="19">
        <v>6.7615239999999997E-3</v>
      </c>
      <c r="BH58" s="19">
        <v>6.6405880000000002E-3</v>
      </c>
      <c r="BI58" s="19">
        <v>6.5250400000000002E-3</v>
      </c>
      <c r="BJ58" s="19">
        <v>6.4137619999999999E-3</v>
      </c>
      <c r="BK58" s="19">
        <v>6.3064719999999996E-3</v>
      </c>
      <c r="BL58" s="19">
        <v>6.2027610000000002E-3</v>
      </c>
      <c r="BM58" s="19">
        <v>6.1021720000000003E-3</v>
      </c>
      <c r="BN58" s="19">
        <v>6.0044979999999996E-3</v>
      </c>
      <c r="BO58" s="19">
        <v>5.9099440000000003E-3</v>
      </c>
      <c r="BP58" s="19">
        <v>5.8189100000000001E-3</v>
      </c>
      <c r="BQ58" s="19">
        <v>5.7314200000000001E-3</v>
      </c>
      <c r="BR58" s="19">
        <v>5.6468350000000002E-3</v>
      </c>
      <c r="BS58" s="19">
        <v>5.5642679999999998E-3</v>
      </c>
      <c r="BT58" s="19">
        <v>5.4832969999999998E-3</v>
      </c>
      <c r="BU58" s="19">
        <v>5.4039170000000003E-3</v>
      </c>
      <c r="BV58" s="19">
        <v>5.3262400000000003E-3</v>
      </c>
      <c r="BW58" s="19">
        <v>5.2505640000000001E-3</v>
      </c>
      <c r="BX58" s="19">
        <v>5.1772609999999998E-3</v>
      </c>
      <c r="BY58" s="19">
        <v>5.1065320000000004E-3</v>
      </c>
      <c r="BZ58" s="19">
        <v>5.0383609999999999E-3</v>
      </c>
      <c r="CA58" s="19">
        <v>4.9726060000000001E-3</v>
      </c>
      <c r="CB58" s="19">
        <v>4.9090519999999997E-3</v>
      </c>
      <c r="CC58" s="19">
        <v>4.8473709999999996E-3</v>
      </c>
      <c r="CD58" s="19">
        <v>4.7871110000000001E-3</v>
      </c>
      <c r="CE58" s="19">
        <v>4.7277789999999997E-3</v>
      </c>
      <c r="CF58" s="19">
        <v>4.6690159999999998E-3</v>
      </c>
      <c r="CG58" s="19">
        <v>4.6107580000000004E-3</v>
      </c>
      <c r="CH58" s="19">
        <v>4.5532790000000004E-3</v>
      </c>
      <c r="CI58" s="19">
        <v>4.4970360000000003E-3</v>
      </c>
      <c r="CJ58" s="19">
        <v>4.4424030000000002E-3</v>
      </c>
      <c r="CK58" s="19">
        <v>4.3894299999999997E-3</v>
      </c>
      <c r="CL58" s="19">
        <v>4.337881E-3</v>
      </c>
      <c r="CM58" s="19">
        <v>4.2874219999999999E-3</v>
      </c>
      <c r="CN58" s="19">
        <v>4.2378420000000003E-3</v>
      </c>
      <c r="CO58" s="19">
        <v>4.1891740000000004E-3</v>
      </c>
      <c r="CP58" s="19">
        <v>4.1416350000000003E-3</v>
      </c>
      <c r="CQ58" s="19">
        <v>4.0954590000000001E-3</v>
      </c>
      <c r="CR58" s="19">
        <v>4.0507640000000001E-3</v>
      </c>
      <c r="CS58" s="19">
        <v>4.0075559999999998E-3</v>
      </c>
      <c r="CT58" s="19">
        <v>3.9657970000000001E-3</v>
      </c>
      <c r="CU58" s="19">
        <v>3.9253769999999999E-3</v>
      </c>
      <c r="CV58" s="19">
        <v>3.886076E-3</v>
      </c>
      <c r="CW58" s="19">
        <v>3.8476420000000001E-3</v>
      </c>
      <c r="CX58" s="19">
        <v>3.8099280000000002E-3</v>
      </c>
      <c r="CY58" s="19">
        <v>3.772947E-3</v>
      </c>
      <c r="CZ58" s="19">
        <v>3.7368449999999999E-3</v>
      </c>
      <c r="DA58" s="19">
        <v>3.7018300000000001E-3</v>
      </c>
      <c r="DB58" s="19">
        <v>3.6681069999999999E-3</v>
      </c>
      <c r="DC58" s="19">
        <v>3.6357809999999998E-3</v>
      </c>
      <c r="DD58" s="19">
        <v>3.604824E-3</v>
      </c>
      <c r="DE58" s="19">
        <v>3.5750679999999998E-3</v>
      </c>
      <c r="DF58" s="19">
        <v>3.5462369999999998E-3</v>
      </c>
      <c r="DG58" s="19">
        <v>3.5179909999999998E-3</v>
      </c>
      <c r="DH58" s="19">
        <v>3.489986E-3</v>
      </c>
      <c r="DI58" s="19">
        <v>3.461974E-3</v>
      </c>
      <c r="DJ58" s="19">
        <v>3.4339050000000001E-3</v>
      </c>
      <c r="DK58" s="19">
        <v>3.405936E-3</v>
      </c>
      <c r="DL58" s="19">
        <v>3.37836E-3</v>
      </c>
      <c r="DM58" s="19">
        <v>3.3514560000000001E-3</v>
      </c>
      <c r="DN58" s="19">
        <v>3.3253850000000001E-3</v>
      </c>
      <c r="DO58" s="19">
        <v>3.3001430000000002E-3</v>
      </c>
      <c r="DP58" s="19">
        <v>3.275586E-3</v>
      </c>
      <c r="DQ58" s="19">
        <v>3.2515040000000001E-3</v>
      </c>
      <c r="DR58" s="19">
        <v>3.2277170000000002E-3</v>
      </c>
      <c r="DS58" s="19">
        <v>3.2041529999999999E-3</v>
      </c>
      <c r="DT58" s="19">
        <v>3.180862E-3</v>
      </c>
      <c r="DU58" s="19">
        <v>3.1579780000000001E-3</v>
      </c>
      <c r="DV58" s="19">
        <v>3.1356410000000002E-3</v>
      </c>
      <c r="DW58" s="19">
        <v>3.1139620000000001E-3</v>
      </c>
      <c r="DX58" s="19">
        <v>3.0930039999999999E-3</v>
      </c>
      <c r="DY58" s="19">
        <v>3.0727739999999999E-3</v>
      </c>
      <c r="DZ58" s="19">
        <v>3.0532269999999999E-3</v>
      </c>
      <c r="EA58" s="19">
        <v>3.0342780000000001E-3</v>
      </c>
      <c r="EB58" s="19">
        <v>3.0158110000000002E-3</v>
      </c>
      <c r="EC58" s="19">
        <v>2.9977269999999999E-3</v>
      </c>
      <c r="ED58" s="19">
        <v>2.979939E-3</v>
      </c>
      <c r="EE58" s="19">
        <v>2.9623929999999998E-3</v>
      </c>
      <c r="EF58" s="19">
        <v>2.9450639999999998E-3</v>
      </c>
      <c r="EG58" s="19">
        <v>2.9279480000000001E-3</v>
      </c>
      <c r="EH58" s="19">
        <v>2.9110540000000002E-3</v>
      </c>
      <c r="EI58" s="19">
        <v>2.8943929999999999E-3</v>
      </c>
      <c r="EJ58" s="19">
        <v>2.877966E-3</v>
      </c>
      <c r="EK58" s="19">
        <v>2.8617629999999998E-3</v>
      </c>
      <c r="EL58" s="19">
        <v>2.845761E-3</v>
      </c>
      <c r="EM58" s="19">
        <v>2.8299359999999999E-3</v>
      </c>
      <c r="EN58" s="19">
        <v>2.8142689999999999E-3</v>
      </c>
      <c r="EO58" s="19">
        <v>2.7987450000000001E-3</v>
      </c>
      <c r="EP58" s="19">
        <v>2.7833509999999999E-3</v>
      </c>
      <c r="EQ58" s="19">
        <v>2.768076E-3</v>
      </c>
      <c r="ER58" s="19">
        <v>2.752909E-3</v>
      </c>
      <c r="ES58" s="19">
        <v>2.7378350000000001E-3</v>
      </c>
      <c r="ET58" s="19">
        <v>2.7228399999999998E-3</v>
      </c>
      <c r="EU58" s="19">
        <v>2.7079140000000001E-3</v>
      </c>
      <c r="EV58" s="19">
        <v>2.6930539999999998E-3</v>
      </c>
      <c r="EW58" s="19">
        <v>2.6782680000000001E-3</v>
      </c>
      <c r="EX58" s="19">
        <v>2.6635700000000001E-3</v>
      </c>
      <c r="EY58" s="19">
        <v>2.648975E-3</v>
      </c>
      <c r="EZ58" s="19">
        <v>2.634492E-3</v>
      </c>
      <c r="FA58" s="19">
        <v>2.6201169999999999E-3</v>
      </c>
      <c r="FB58" s="19">
        <v>2.6058380000000001E-3</v>
      </c>
      <c r="FC58" s="19">
        <v>2.5916289999999998E-3</v>
      </c>
      <c r="FD58" s="19">
        <v>2.5774579999999999E-3</v>
      </c>
      <c r="FE58" s="19">
        <v>2.5633069999999999E-3</v>
      </c>
      <c r="FF58" s="19">
        <v>2.549164E-3</v>
      </c>
      <c r="FG58" s="19">
        <v>2.5350419999999999E-3</v>
      </c>
      <c r="FH58" s="19">
        <v>2.5209680000000002E-3</v>
      </c>
      <c r="FI58" s="19">
        <v>2.5069789999999999E-3</v>
      </c>
      <c r="FJ58" s="19">
        <v>2.4931129999999999E-3</v>
      </c>
      <c r="FK58" s="19">
        <v>2.4794040000000002E-3</v>
      </c>
      <c r="FL58" s="19">
        <v>2.465877E-3</v>
      </c>
      <c r="FM58" s="19">
        <v>2.4525440000000001E-3</v>
      </c>
      <c r="FN58" s="19">
        <v>2.4394159999999998E-3</v>
      </c>
      <c r="FO58" s="19">
        <v>2.4264989999999999E-3</v>
      </c>
      <c r="FP58" s="19">
        <v>2.413793E-3</v>
      </c>
      <c r="FQ58" s="19">
        <v>2.4013070000000001E-3</v>
      </c>
      <c r="FR58" s="19">
        <v>2.3890439999999999E-3</v>
      </c>
      <c r="FS58" s="19">
        <v>2.3770110000000001E-3</v>
      </c>
      <c r="FT58" s="19">
        <v>2.3652159999999998E-3</v>
      </c>
      <c r="FU58" s="19">
        <v>2.3536659999999999E-3</v>
      </c>
      <c r="FV58" s="19">
        <v>2.3423670000000001E-3</v>
      </c>
      <c r="FW58" s="19">
        <v>2.3313259999999999E-3</v>
      </c>
      <c r="FX58" s="19">
        <v>2.3205470000000001E-3</v>
      </c>
      <c r="FY58" s="19">
        <v>2.3100379999999999E-3</v>
      </c>
      <c r="FZ58" s="19">
        <v>2.2997949999999999E-3</v>
      </c>
      <c r="GA58" s="19">
        <v>2.2898189999999998E-3</v>
      </c>
      <c r="GB58" s="19">
        <v>2.2800989999999998E-3</v>
      </c>
      <c r="GC58" s="19">
        <v>2.2706219999999999E-3</v>
      </c>
      <c r="GD58" s="19">
        <v>2.2613730000000001E-3</v>
      </c>
      <c r="GE58" s="19">
        <v>2.2523320000000001E-3</v>
      </c>
      <c r="GF58" s="19">
        <v>2.2434820000000002E-3</v>
      </c>
      <c r="GG58" s="19">
        <v>2.234808E-3</v>
      </c>
      <c r="GH58" s="15">
        <v>2.2263000000000001E-3</v>
      </c>
      <c r="GI58" s="19">
        <v>2.217952E-3</v>
      </c>
      <c r="GJ58" s="19">
        <v>2.2097620000000001E-3</v>
      </c>
      <c r="GK58" s="19">
        <v>2.2017260000000002E-3</v>
      </c>
      <c r="GL58" s="19">
        <v>2.1938399999999999E-3</v>
      </c>
      <c r="GM58" s="19">
        <v>2.1860970000000001E-3</v>
      </c>
      <c r="GN58" s="19">
        <v>2.1784859999999999E-3</v>
      </c>
      <c r="GO58" s="19">
        <v>2.1709979999999999E-3</v>
      </c>
      <c r="GP58" s="19">
        <v>2.1636239999999998E-3</v>
      </c>
      <c r="GQ58" s="19">
        <v>2.156355E-3</v>
      </c>
      <c r="GR58" s="19">
        <v>2.1491850000000001E-3</v>
      </c>
      <c r="GS58" s="19">
        <v>2.1421090000000001E-3</v>
      </c>
      <c r="GT58" s="19">
        <v>2.1351209999999998E-3</v>
      </c>
      <c r="GU58" s="19">
        <v>2.128212E-3</v>
      </c>
      <c r="GV58" s="19">
        <v>2.1213669999999999E-3</v>
      </c>
      <c r="GW58" s="19">
        <v>2.1145700000000001E-3</v>
      </c>
      <c r="GX58" s="15">
        <v>2.1078E-3</v>
      </c>
      <c r="GY58" s="19">
        <v>2.101038E-3</v>
      </c>
      <c r="GZ58" s="19">
        <v>2.0942679999999998E-3</v>
      </c>
      <c r="HA58" s="19">
        <v>2.087476E-3</v>
      </c>
      <c r="HB58" s="19">
        <v>2.080649E-3</v>
      </c>
      <c r="HC58" s="19">
        <v>2.0737809999999998E-3</v>
      </c>
      <c r="HD58" s="19">
        <v>2.0668629999999999E-3</v>
      </c>
      <c r="HE58" s="19">
        <v>2.059885E-3</v>
      </c>
      <c r="HF58" s="19">
        <v>2.052838E-3</v>
      </c>
      <c r="HG58" s="19">
        <v>2.0457119999999999E-3</v>
      </c>
      <c r="HH58" s="19">
        <v>2.038499E-3</v>
      </c>
      <c r="HI58" s="15">
        <v>2.0311999999999999E-3</v>
      </c>
      <c r="HJ58" s="19">
        <v>2.0238190000000001E-3</v>
      </c>
      <c r="HK58" s="19">
        <v>2.0163669999999998E-3</v>
      </c>
      <c r="HL58" s="19">
        <v>2.0088549999999999E-3</v>
      </c>
      <c r="HM58" s="15">
        <v>2.0013000000000001E-3</v>
      </c>
      <c r="HN58" s="19">
        <v>1.9937150000000001E-3</v>
      </c>
      <c r="HO58" s="19">
        <v>1.9861089999999998E-3</v>
      </c>
      <c r="HP58" s="19">
        <v>1.9784830000000001E-3</v>
      </c>
      <c r="HQ58" s="19">
        <v>1.970833E-3</v>
      </c>
      <c r="HR58" s="19">
        <v>1.9631520000000001E-3</v>
      </c>
      <c r="HS58" s="19">
        <v>1.9554289999999998E-3</v>
      </c>
      <c r="HT58" s="19">
        <v>1.9476560000000001E-3</v>
      </c>
      <c r="HU58" s="19">
        <v>1.939826E-3</v>
      </c>
      <c r="HV58" s="19">
        <v>1.931931E-3</v>
      </c>
      <c r="HW58" s="19">
        <v>1.9239700000000001E-3</v>
      </c>
      <c r="HX58" s="19">
        <v>1.9159400000000001E-3</v>
      </c>
      <c r="HY58" s="19">
        <v>1.9078400000000001E-3</v>
      </c>
      <c r="HZ58" s="19">
        <v>1.8996659999999999E-3</v>
      </c>
      <c r="IA58" s="19">
        <v>1.8914120000000001E-3</v>
      </c>
      <c r="IB58" s="19">
        <v>1.883072E-3</v>
      </c>
      <c r="IC58" s="19">
        <v>1.8746419999999999E-3</v>
      </c>
      <c r="ID58" s="19">
        <v>1.8661229999999999E-3</v>
      </c>
      <c r="IE58" s="19">
        <v>1.8575169999999999E-3</v>
      </c>
      <c r="IF58" s="19">
        <v>1.848831E-3</v>
      </c>
      <c r="IG58" s="19">
        <v>1.840076E-3</v>
      </c>
      <c r="IH58" s="19">
        <v>1.8312650000000001E-3</v>
      </c>
      <c r="II58" s="19">
        <v>1.8224109999999999E-3</v>
      </c>
      <c r="IJ58" s="19">
        <v>1.8135219999999999E-3</v>
      </c>
      <c r="IK58" s="19">
        <v>1.8046029999999999E-3</v>
      </c>
      <c r="IL58" s="19">
        <v>1.795655E-3</v>
      </c>
      <c r="IM58" s="19">
        <v>1.7866729999999999E-3</v>
      </c>
      <c r="IN58" s="19">
        <v>1.7776529999999999E-3</v>
      </c>
      <c r="IO58" s="19">
        <v>1.768585E-3</v>
      </c>
      <c r="IP58" s="19">
        <v>1.759455E-3</v>
      </c>
      <c r="IQ58" s="19">
        <v>1.7502520000000001E-3</v>
      </c>
      <c r="IR58" s="19">
        <v>1.740964E-3</v>
      </c>
      <c r="IS58" s="19">
        <v>1.7315799999999999E-3</v>
      </c>
      <c r="IT58" s="19">
        <v>1.7220880000000001E-3</v>
      </c>
      <c r="IU58" s="19">
        <v>1.712479E-3</v>
      </c>
      <c r="IV58" s="19">
        <v>1.702746E-3</v>
      </c>
      <c r="IW58" s="19">
        <v>1.692884E-3</v>
      </c>
      <c r="IX58" s="19">
        <v>1.6828959999999999E-3</v>
      </c>
      <c r="IY58" s="19">
        <v>1.672787E-3</v>
      </c>
      <c r="IZ58" s="19">
        <v>1.6625609999999999E-3</v>
      </c>
      <c r="JA58" s="19">
        <v>1.6522279999999999E-3</v>
      </c>
      <c r="JB58" s="19">
        <v>1.6417980000000001E-3</v>
      </c>
      <c r="JC58" s="19">
        <v>1.6312830000000001E-3</v>
      </c>
      <c r="JD58" s="19">
        <v>1.6206930000000001E-3</v>
      </c>
      <c r="JE58" s="19">
        <v>1.610041E-3</v>
      </c>
      <c r="JF58" s="19">
        <v>1.5993380000000001E-3</v>
      </c>
      <c r="JG58" s="19">
        <v>1.588597E-3</v>
      </c>
      <c r="JH58" s="19">
        <v>1.577831E-3</v>
      </c>
      <c r="JI58" s="19">
        <v>1.5670549999999999E-3</v>
      </c>
      <c r="JJ58" s="19">
        <v>1.5562810000000001E-3</v>
      </c>
      <c r="JK58" s="19">
        <v>1.545519E-3</v>
      </c>
      <c r="JL58" s="19">
        <v>1.534779E-3</v>
      </c>
      <c r="JM58" s="19">
        <v>1.52407E-3</v>
      </c>
      <c r="JN58" s="19">
        <v>1.5134009999999999E-3</v>
      </c>
      <c r="JO58" s="19">
        <v>1.5027759999999999E-3</v>
      </c>
      <c r="JP58" s="19">
        <v>1.4922030000000001E-3</v>
      </c>
      <c r="JQ58" s="19">
        <v>1.481687E-3</v>
      </c>
      <c r="JR58" s="19">
        <v>1.4712379999999999E-3</v>
      </c>
      <c r="JS58" s="19">
        <v>1.4608620000000001E-3</v>
      </c>
      <c r="JT58" s="19">
        <v>1.45057E-3</v>
      </c>
      <c r="JU58" s="19">
        <v>1.4403689999999999E-3</v>
      </c>
      <c r="JV58" s="19">
        <v>1.43027E-3</v>
      </c>
      <c r="JW58" s="19">
        <v>1.4202819999999999E-3</v>
      </c>
      <c r="JX58" s="19">
        <v>1.410414E-3</v>
      </c>
      <c r="JY58" s="19">
        <v>1.4006769999999999E-3</v>
      </c>
      <c r="JZ58" s="19">
        <v>1.391076E-3</v>
      </c>
      <c r="KA58" s="19">
        <v>1.3816169999999999E-3</v>
      </c>
      <c r="KB58" s="19">
        <v>1.372308E-3</v>
      </c>
      <c r="KC58" s="19">
        <v>1.3631509999999999E-3</v>
      </c>
      <c r="KD58" s="19">
        <v>1.354149E-3</v>
      </c>
      <c r="KE58" s="15">
        <v>1.3453E-3</v>
      </c>
      <c r="KF58" s="19">
        <v>1.336603E-3</v>
      </c>
      <c r="KG58" s="19">
        <v>1.328054E-3</v>
      </c>
      <c r="KH58" s="19">
        <v>1.319651E-3</v>
      </c>
      <c r="KI58" s="19">
        <v>1.311385E-3</v>
      </c>
      <c r="KJ58" s="19">
        <v>1.3032499999999999E-3</v>
      </c>
      <c r="KK58" s="19">
        <v>1.2952389999999999E-3</v>
      </c>
      <c r="KL58" s="19">
        <v>1.2873419999999999E-3</v>
      </c>
      <c r="KM58" s="19">
        <v>1.2795510000000001E-3</v>
      </c>
      <c r="KN58" s="19">
        <v>1.2718580000000001E-3</v>
      </c>
      <c r="KO58" s="19">
        <v>1.264254E-3</v>
      </c>
      <c r="KP58" s="19">
        <v>1.2567310000000001E-3</v>
      </c>
      <c r="KQ58" s="19">
        <v>1.249282E-3</v>
      </c>
      <c r="KR58" s="19">
        <v>1.241902E-3</v>
      </c>
      <c r="KS58" s="19">
        <v>1.234583E-3</v>
      </c>
      <c r="KT58" s="19">
        <v>1.2273189999999999E-3</v>
      </c>
      <c r="KU58" s="19">
        <v>1.220102E-3</v>
      </c>
      <c r="KV58" s="19">
        <v>1.2129280000000001E-3</v>
      </c>
      <c r="KW58" s="19">
        <v>1.2057890000000001E-3</v>
      </c>
      <c r="KX58" s="19">
        <v>1.198679E-3</v>
      </c>
      <c r="KY58" s="19">
        <v>1.1915929999999999E-3</v>
      </c>
      <c r="KZ58" s="19">
        <v>1.184524E-3</v>
      </c>
      <c r="LA58" s="19">
        <v>1.177469E-3</v>
      </c>
      <c r="LB58" s="19">
        <v>1.170426E-3</v>
      </c>
      <c r="LC58" s="19">
        <v>1.1633909999999999E-3</v>
      </c>
      <c r="LD58" s="19">
        <v>1.1563630000000001E-3</v>
      </c>
      <c r="LE58" s="19">
        <v>1.1493409999999999E-3</v>
      </c>
      <c r="LF58" s="19">
        <v>1.142323E-3</v>
      </c>
      <c r="LG58" s="19">
        <v>1.1353089999999999E-3</v>
      </c>
      <c r="LH58" s="15">
        <v>1.1283E-3</v>
      </c>
      <c r="LI58" s="19">
        <v>1.1212959999999999E-3</v>
      </c>
      <c r="LJ58" s="19">
        <v>1.1142979999999999E-3</v>
      </c>
      <c r="LK58" s="19">
        <v>1.107306E-3</v>
      </c>
      <c r="LL58" s="19">
        <v>1.1003230000000001E-3</v>
      </c>
      <c r="LM58" s="19">
        <v>1.093351E-3</v>
      </c>
      <c r="LN58" s="19">
        <v>1.086392E-3</v>
      </c>
      <c r="LO58" s="19">
        <v>1.0794489999999999E-3</v>
      </c>
      <c r="LP58" s="19">
        <v>1.072524E-3</v>
      </c>
      <c r="LQ58" s="19">
        <v>1.065622E-3</v>
      </c>
      <c r="LR58" s="19">
        <v>1.0587439999999999E-3</v>
      </c>
      <c r="LS58" s="19">
        <v>1.051895E-3</v>
      </c>
      <c r="LT58" s="19">
        <v>1.0450780000000001E-3</v>
      </c>
      <c r="LU58" s="19">
        <v>1.0382939999999999E-3</v>
      </c>
      <c r="LV58" s="19">
        <v>1.0315459999999999E-3</v>
      </c>
      <c r="LW58" s="19">
        <v>1.0248360000000001E-3</v>
      </c>
      <c r="LX58" s="19">
        <v>1.0181630000000001E-3</v>
      </c>
      <c r="LY58" s="19">
        <v>1.0115300000000001E-3</v>
      </c>
      <c r="LZ58" s="19">
        <v>1.004939E-3</v>
      </c>
      <c r="MA58" s="19">
        <v>9.9839239999999999E-4</v>
      </c>
      <c r="MB58" s="19">
        <v>9.9189219999999993E-4</v>
      </c>
      <c r="MC58" s="19">
        <v>9.8544080000000003E-4</v>
      </c>
      <c r="MD58" s="19">
        <v>9.7904099999999994E-4</v>
      </c>
      <c r="ME58" s="19">
        <v>9.7269450000000003E-4</v>
      </c>
      <c r="MF58" s="19">
        <v>9.6640400000000003E-4</v>
      </c>
      <c r="MG58" s="19">
        <v>9.6017040000000002E-4</v>
      </c>
      <c r="MH58" s="19">
        <v>9.5399479999999995E-4</v>
      </c>
      <c r="MI58" s="19">
        <v>9.4787820000000005E-4</v>
      </c>
      <c r="MJ58" s="19">
        <v>9.4182179999999997E-4</v>
      </c>
      <c r="MK58" s="19">
        <v>9.358271E-4</v>
      </c>
      <c r="ML58" s="19">
        <v>9.2989539999999995E-4</v>
      </c>
      <c r="MM58" s="19">
        <v>9.2402719999999997E-4</v>
      </c>
      <c r="MN58" s="19">
        <v>9.1822270000000003E-4</v>
      </c>
      <c r="MO58" s="19">
        <v>9.1248149999999999E-4</v>
      </c>
      <c r="MP58" s="19">
        <v>9.0680299999999997E-4</v>
      </c>
      <c r="MQ58" s="19">
        <v>9.0118510000000002E-4</v>
      </c>
      <c r="MR58" s="19">
        <v>8.9562590000000003E-4</v>
      </c>
      <c r="MS58" s="19">
        <v>8.9012309999999997E-4</v>
      </c>
      <c r="MT58" s="19">
        <v>8.8467489999999999E-4</v>
      </c>
      <c r="MU58" s="19">
        <v>8.7927950000000002E-4</v>
      </c>
      <c r="MV58" s="19">
        <v>8.7393550000000001E-4</v>
      </c>
      <c r="MW58" s="19">
        <v>8.6864169999999999E-4</v>
      </c>
      <c r="MX58" s="19">
        <v>8.6339710000000005E-4</v>
      </c>
      <c r="MY58" s="19">
        <v>8.5820079999999999E-4</v>
      </c>
      <c r="MZ58" s="19">
        <v>8.5305280000000003E-4</v>
      </c>
      <c r="NA58" s="19">
        <v>8.4795230000000001E-4</v>
      </c>
      <c r="NB58" s="19">
        <v>8.4289909999999996E-4</v>
      </c>
      <c r="NC58" s="19">
        <v>8.3789349999999999E-4</v>
      </c>
      <c r="ND58" s="19">
        <v>8.3293560000000002E-4</v>
      </c>
      <c r="NE58" s="19">
        <v>8.2802630000000004E-4</v>
      </c>
      <c r="NF58" s="19">
        <v>8.231658E-4</v>
      </c>
      <c r="NG58" s="19">
        <v>8.1835410000000001E-4</v>
      </c>
      <c r="NH58" s="19">
        <v>8.1359070000000002E-4</v>
      </c>
      <c r="NI58" s="19">
        <v>8.0887440000000004E-4</v>
      </c>
      <c r="NJ58" s="19">
        <v>8.0420480000000004E-4</v>
      </c>
      <c r="NK58" s="19">
        <v>7.995802E-4</v>
      </c>
      <c r="NL58" s="19">
        <v>7.9499940000000004E-4</v>
      </c>
      <c r="NM58" s="19">
        <v>7.9046200000000002E-4</v>
      </c>
      <c r="NN58" s="19">
        <v>7.8596799999999995E-4</v>
      </c>
      <c r="NO58" s="19">
        <v>7.8151830000000003E-4</v>
      </c>
      <c r="NP58" s="19">
        <v>7.7711450000000004E-4</v>
      </c>
      <c r="NQ58" s="19">
        <v>7.7275779999999995E-4</v>
      </c>
      <c r="NR58" s="19">
        <v>7.6844999999999995E-4</v>
      </c>
      <c r="NS58" s="19">
        <v>7.6419270000000004E-4</v>
      </c>
      <c r="NT58" s="19">
        <v>7.5998769999999997E-4</v>
      </c>
      <c r="NU58" s="19">
        <v>7.5583629999999996E-4</v>
      </c>
      <c r="NV58" s="19">
        <v>7.5174010000000002E-4</v>
      </c>
      <c r="NW58" s="19">
        <v>7.4770049999999997E-4</v>
      </c>
      <c r="NX58" s="19">
        <v>7.4371919999999996E-4</v>
      </c>
      <c r="NY58" s="19">
        <v>7.3979779999999999E-4</v>
      </c>
      <c r="NZ58" s="19">
        <v>7.3593780000000004E-4</v>
      </c>
      <c r="OA58" s="19">
        <v>7.3214030000000004E-4</v>
      </c>
      <c r="OB58" s="19">
        <v>7.2840619999999998E-4</v>
      </c>
      <c r="OC58" s="19">
        <v>7.2473609999999995E-4</v>
      </c>
      <c r="OD58" s="19">
        <v>7.2113050000000001E-4</v>
      </c>
      <c r="OE58" s="19">
        <v>7.1758900000000003E-4</v>
      </c>
      <c r="OF58" s="19">
        <v>7.1411140000000005E-4</v>
      </c>
      <c r="OG58" s="19">
        <v>7.1069709999999997E-4</v>
      </c>
      <c r="OH58" s="19">
        <v>7.0734550000000002E-4</v>
      </c>
      <c r="OI58" s="19">
        <v>7.0405580000000004E-4</v>
      </c>
      <c r="OJ58" s="19">
        <v>7.0082680000000004E-4</v>
      </c>
      <c r="OK58" s="19">
        <v>6.9765650000000001E-4</v>
      </c>
      <c r="OL58" s="19">
        <v>6.9454320000000001E-4</v>
      </c>
      <c r="OM58" s="19">
        <v>6.9148389999999999E-4</v>
      </c>
      <c r="ON58" s="19">
        <v>6.8847600000000004E-4</v>
      </c>
      <c r="OO58" s="19">
        <v>6.8551620000000001E-4</v>
      </c>
      <c r="OP58" s="19">
        <v>6.8260110000000005E-4</v>
      </c>
      <c r="OQ58" s="19">
        <v>4.653867E-4</v>
      </c>
    </row>
    <row r="59" spans="1:407" x14ac:dyDescent="0.25">
      <c r="A59" t="str">
        <f t="shared" si="0"/>
        <v>FixedWing-EXTREMELY COARSE-5-7-Any</v>
      </c>
      <c r="B59" t="s">
        <v>195</v>
      </c>
      <c r="C59" s="20" t="s">
        <v>44</v>
      </c>
      <c r="D59" s="18">
        <v>5</v>
      </c>
      <c r="E59" s="17">
        <v>7</v>
      </c>
      <c r="F59" s="82" t="s">
        <v>187</v>
      </c>
      <c r="G59" s="19">
        <v>5.5042420000000002E-2</v>
      </c>
      <c r="H59" s="19">
        <v>4.4314680000000002E-2</v>
      </c>
      <c r="I59" s="19">
        <v>4.0512779999999998E-2</v>
      </c>
      <c r="J59" s="19">
        <v>3.910015E-2</v>
      </c>
      <c r="K59" s="19">
        <v>4.021363E-2</v>
      </c>
      <c r="L59" s="19">
        <v>3.7452909999999999E-2</v>
      </c>
      <c r="M59" s="19">
        <v>3.2350259999999999E-2</v>
      </c>
      <c r="N59" s="19">
        <v>3.1187920000000001E-2</v>
      </c>
      <c r="O59" s="19">
        <v>2.810615E-2</v>
      </c>
      <c r="P59" s="15">
        <v>2.53999E-2</v>
      </c>
      <c r="Q59" s="19">
        <v>2.2826720000000002E-2</v>
      </c>
      <c r="R59" s="19">
        <v>2.1053740000000001E-2</v>
      </c>
      <c r="S59" s="19">
        <v>1.968228E-2</v>
      </c>
      <c r="T59" s="19">
        <v>1.8477449999999999E-2</v>
      </c>
      <c r="U59" s="19">
        <v>1.7343219999999999E-2</v>
      </c>
      <c r="V59" s="19">
        <v>1.6029539999999998E-2</v>
      </c>
      <c r="W59" s="19">
        <v>1.503208E-2</v>
      </c>
      <c r="X59" s="19">
        <v>1.4343679999999999E-2</v>
      </c>
      <c r="Y59" s="19">
        <v>1.3597339999999999E-2</v>
      </c>
      <c r="Z59" s="19">
        <v>1.2936960000000001E-2</v>
      </c>
      <c r="AA59" s="19">
        <v>1.2329440000000001E-2</v>
      </c>
      <c r="AB59" s="19">
        <v>1.173768E-2</v>
      </c>
      <c r="AC59" s="19">
        <v>1.120049E-2</v>
      </c>
      <c r="AD59" s="19">
        <v>1.075068E-2</v>
      </c>
      <c r="AE59" s="19">
        <v>1.033061E-2</v>
      </c>
      <c r="AF59" s="19">
        <v>9.9647009999999994E-3</v>
      </c>
      <c r="AG59" s="19">
        <v>9.6426619999999998E-3</v>
      </c>
      <c r="AH59" s="19">
        <v>9.3611900000000001E-3</v>
      </c>
      <c r="AI59" s="19">
        <v>9.1012239999999998E-3</v>
      </c>
      <c r="AJ59" s="19">
        <v>8.8502189999999994E-3</v>
      </c>
      <c r="AK59" s="19">
        <v>8.599476E-3</v>
      </c>
      <c r="AL59" s="19">
        <v>8.3474310000000006E-3</v>
      </c>
      <c r="AM59" s="19">
        <v>8.1262880000000006E-3</v>
      </c>
      <c r="AN59" s="19">
        <v>7.9389179999999997E-3</v>
      </c>
      <c r="AO59" s="19">
        <v>7.7665310000000001E-3</v>
      </c>
      <c r="AP59" s="15">
        <v>7.6042999999999996E-3</v>
      </c>
      <c r="AQ59" s="19">
        <v>7.4544019999999997E-3</v>
      </c>
      <c r="AR59" s="19">
        <v>7.3110629999999996E-3</v>
      </c>
      <c r="AS59" s="19">
        <v>7.1676029999999998E-3</v>
      </c>
      <c r="AT59" s="19">
        <v>7.0232890000000003E-3</v>
      </c>
      <c r="AU59" s="19">
        <v>6.8809659999999996E-3</v>
      </c>
      <c r="AV59" s="19">
        <v>6.7448619999999999E-3</v>
      </c>
      <c r="AW59" s="19">
        <v>6.6183889999999997E-3</v>
      </c>
      <c r="AX59" s="19">
        <v>6.5016630000000004E-3</v>
      </c>
      <c r="AY59" s="19">
        <v>6.3925129999999998E-3</v>
      </c>
      <c r="AZ59" s="19">
        <v>6.2876670000000003E-3</v>
      </c>
      <c r="BA59" s="19">
        <v>6.1844150000000004E-3</v>
      </c>
      <c r="BB59" s="19">
        <v>6.0817349999999996E-3</v>
      </c>
      <c r="BC59" s="19">
        <v>5.9805650000000002E-3</v>
      </c>
      <c r="BD59" s="19">
        <v>5.8833490000000004E-3</v>
      </c>
      <c r="BE59" s="19">
        <v>5.7913289999999996E-3</v>
      </c>
      <c r="BF59" s="19">
        <v>5.7031340000000003E-3</v>
      </c>
      <c r="BG59" s="19">
        <v>5.6175189999999996E-3</v>
      </c>
      <c r="BH59" s="19">
        <v>5.5351810000000001E-3</v>
      </c>
      <c r="BI59" s="19">
        <v>5.4569479999999997E-3</v>
      </c>
      <c r="BJ59" s="19">
        <v>5.3821779999999996E-3</v>
      </c>
      <c r="BK59" s="19">
        <v>5.3090380000000003E-3</v>
      </c>
      <c r="BL59" s="19">
        <v>5.2361259999999998E-3</v>
      </c>
      <c r="BM59" s="19">
        <v>5.1641380000000004E-3</v>
      </c>
      <c r="BN59" s="19">
        <v>5.0948449999999998E-3</v>
      </c>
      <c r="BO59" s="19">
        <v>5.0289820000000004E-3</v>
      </c>
      <c r="BP59" s="19">
        <v>4.9657929999999996E-3</v>
      </c>
      <c r="BQ59" s="19">
        <v>4.9044199999999996E-3</v>
      </c>
      <c r="BR59" s="19">
        <v>4.8450539999999997E-3</v>
      </c>
      <c r="BS59" s="19">
        <v>4.7885810000000001E-3</v>
      </c>
      <c r="BT59" s="19">
        <v>4.7355349999999999E-3</v>
      </c>
      <c r="BU59" s="19">
        <v>4.6854649999999998E-3</v>
      </c>
      <c r="BV59" s="19">
        <v>4.6372039999999998E-3</v>
      </c>
      <c r="BW59" s="19">
        <v>4.5896729999999998E-3</v>
      </c>
      <c r="BX59" s="19">
        <v>4.5425379999999996E-3</v>
      </c>
      <c r="BY59" s="19">
        <v>4.4961269999999999E-3</v>
      </c>
      <c r="BZ59" s="19">
        <v>4.4506229999999999E-3</v>
      </c>
      <c r="CA59" s="19">
        <v>4.405852E-3</v>
      </c>
      <c r="CB59" s="19">
        <v>4.3618659999999998E-3</v>
      </c>
      <c r="CC59" s="19">
        <v>4.319275E-3</v>
      </c>
      <c r="CD59" s="19">
        <v>4.2788160000000004E-3</v>
      </c>
      <c r="CE59" s="19">
        <v>4.2407210000000002E-3</v>
      </c>
      <c r="CF59" s="19">
        <v>4.2045190000000003E-3</v>
      </c>
      <c r="CG59" s="19">
        <v>4.1693240000000003E-3</v>
      </c>
      <c r="CH59" s="19">
        <v>4.1342710000000001E-3</v>
      </c>
      <c r="CI59" s="19">
        <v>4.0987929999999999E-3</v>
      </c>
      <c r="CJ59" s="19">
        <v>4.0626489999999998E-3</v>
      </c>
      <c r="CK59" s="19">
        <v>4.0258869999999997E-3</v>
      </c>
      <c r="CL59" s="19">
        <v>3.98876E-3</v>
      </c>
      <c r="CM59" s="19">
        <v>3.9516100000000004E-3</v>
      </c>
      <c r="CN59" s="19">
        <v>3.9147130000000002E-3</v>
      </c>
      <c r="CO59" s="19">
        <v>3.878149E-3</v>
      </c>
      <c r="CP59" s="19">
        <v>3.8418060000000001E-3</v>
      </c>
      <c r="CQ59" s="19">
        <v>3.8054920000000002E-3</v>
      </c>
      <c r="CR59" s="19">
        <v>3.769072E-3</v>
      </c>
      <c r="CS59" s="19">
        <v>3.7325240000000001E-3</v>
      </c>
      <c r="CT59" s="19">
        <v>3.6958989999999999E-3</v>
      </c>
      <c r="CU59" s="19">
        <v>3.6593009999999998E-3</v>
      </c>
      <c r="CV59" s="19">
        <v>3.622887E-3</v>
      </c>
      <c r="CW59" s="19">
        <v>3.586863E-3</v>
      </c>
      <c r="CX59" s="19">
        <v>3.5513989999999998E-3</v>
      </c>
      <c r="CY59" s="19">
        <v>3.516529E-3</v>
      </c>
      <c r="CZ59" s="19">
        <v>3.482143E-3</v>
      </c>
      <c r="DA59" s="19">
        <v>3.4480980000000001E-3</v>
      </c>
      <c r="DB59" s="19">
        <v>3.4143730000000001E-3</v>
      </c>
      <c r="DC59" s="19">
        <v>3.3811269999999998E-3</v>
      </c>
      <c r="DD59" s="19">
        <v>3.3486190000000002E-3</v>
      </c>
      <c r="DE59" s="19">
        <v>3.3170859999999999E-3</v>
      </c>
      <c r="DF59" s="19">
        <v>3.286654E-3</v>
      </c>
      <c r="DG59" s="19">
        <v>3.2573139999999999E-3</v>
      </c>
      <c r="DH59" s="19">
        <v>3.2289189999999998E-3</v>
      </c>
      <c r="DI59" s="19">
        <v>3.201186E-3</v>
      </c>
      <c r="DJ59" s="19">
        <v>3.173749E-3</v>
      </c>
      <c r="DK59" s="19">
        <v>3.1462870000000002E-3</v>
      </c>
      <c r="DL59" s="19">
        <v>3.1186590000000002E-3</v>
      </c>
      <c r="DM59" s="19">
        <v>3.0909520000000001E-3</v>
      </c>
      <c r="DN59" s="19">
        <v>3.0633919999999999E-3</v>
      </c>
      <c r="DO59" s="19">
        <v>3.0362290000000001E-3</v>
      </c>
      <c r="DP59" s="19">
        <v>3.0096609999999998E-3</v>
      </c>
      <c r="DQ59" s="19">
        <v>2.9838249999999998E-3</v>
      </c>
      <c r="DR59" s="19">
        <v>2.9588040000000002E-3</v>
      </c>
      <c r="DS59" s="19">
        <v>2.934631E-3</v>
      </c>
      <c r="DT59" s="19">
        <v>2.9112790000000001E-3</v>
      </c>
      <c r="DU59" s="19">
        <v>2.888654E-3</v>
      </c>
      <c r="DV59" s="19">
        <v>2.8666170000000001E-3</v>
      </c>
      <c r="DW59" s="19">
        <v>2.844994E-3</v>
      </c>
      <c r="DX59" s="19">
        <v>2.8235970000000002E-3</v>
      </c>
      <c r="DY59" s="19">
        <v>2.8022300000000002E-3</v>
      </c>
      <c r="DZ59" s="19">
        <v>2.7807169999999998E-3</v>
      </c>
      <c r="EA59" s="19">
        <v>2.7589250000000002E-3</v>
      </c>
      <c r="EB59" s="19">
        <v>2.7367979999999999E-3</v>
      </c>
      <c r="EC59" s="19">
        <v>2.7143549999999999E-3</v>
      </c>
      <c r="ED59" s="19">
        <v>2.6916610000000001E-3</v>
      </c>
      <c r="EE59" s="19">
        <v>2.6687970000000001E-3</v>
      </c>
      <c r="EF59" s="19">
        <v>2.6458290000000001E-3</v>
      </c>
      <c r="EG59" s="19">
        <v>2.6227960000000002E-3</v>
      </c>
      <c r="EH59" s="19">
        <v>2.5997099999999999E-3</v>
      </c>
      <c r="EI59" s="19">
        <v>2.5765620000000001E-3</v>
      </c>
      <c r="EJ59" s="19">
        <v>2.553338E-3</v>
      </c>
      <c r="EK59" s="19">
        <v>2.5300309999999999E-3</v>
      </c>
      <c r="EL59" s="19">
        <v>2.5066509999999999E-3</v>
      </c>
      <c r="EM59" s="19">
        <v>2.4832230000000001E-3</v>
      </c>
      <c r="EN59" s="19">
        <v>2.459789E-3</v>
      </c>
      <c r="EO59" s="19">
        <v>2.4364009999999999E-3</v>
      </c>
      <c r="EP59" s="19">
        <v>2.41311E-3</v>
      </c>
      <c r="EQ59" s="19">
        <v>2.3899659999999999E-3</v>
      </c>
      <c r="ER59" s="19">
        <v>2.3670129999999998E-3</v>
      </c>
      <c r="ES59" s="19">
        <v>2.344282E-3</v>
      </c>
      <c r="ET59" s="19">
        <v>2.3217979999999999E-3</v>
      </c>
      <c r="EU59" s="19">
        <v>2.2995759999999998E-3</v>
      </c>
      <c r="EV59" s="19">
        <v>2.2776319999999999E-3</v>
      </c>
      <c r="EW59" s="19">
        <v>2.2559770000000002E-3</v>
      </c>
      <c r="EX59" s="19">
        <v>2.234616E-3</v>
      </c>
      <c r="EY59" s="19">
        <v>2.213544E-3</v>
      </c>
      <c r="EZ59" s="19">
        <v>2.1927579999999999E-3</v>
      </c>
      <c r="FA59" s="19">
        <v>2.1722479999999999E-3</v>
      </c>
      <c r="FB59" s="19">
        <v>2.1520100000000002E-3</v>
      </c>
      <c r="FC59" s="19">
        <v>2.1320409999999999E-3</v>
      </c>
      <c r="FD59" s="19">
        <v>2.112348E-3</v>
      </c>
      <c r="FE59" s="19">
        <v>2.0929540000000002E-3</v>
      </c>
      <c r="FF59" s="19">
        <v>2.0738969999999999E-3</v>
      </c>
      <c r="FG59" s="19">
        <v>2.0552180000000001E-3</v>
      </c>
      <c r="FH59" s="19">
        <v>2.0369450000000001E-3</v>
      </c>
      <c r="FI59" s="19">
        <v>2.0190690000000001E-3</v>
      </c>
      <c r="FJ59" s="19">
        <v>2.0015440000000001E-3</v>
      </c>
      <c r="FK59" s="19">
        <v>1.9842929999999998E-3</v>
      </c>
      <c r="FL59" s="19">
        <v>1.9672309999999998E-3</v>
      </c>
      <c r="FM59" s="19">
        <v>1.9502829999999999E-3</v>
      </c>
      <c r="FN59" s="19">
        <v>1.93341E-3</v>
      </c>
      <c r="FO59" s="19">
        <v>1.916612E-3</v>
      </c>
      <c r="FP59" s="19">
        <v>1.8999220000000001E-3</v>
      </c>
      <c r="FQ59" s="19">
        <v>1.8833960000000001E-3</v>
      </c>
      <c r="FR59" s="19">
        <v>1.8670850000000001E-3</v>
      </c>
      <c r="FS59" s="19">
        <v>1.8510219999999999E-3</v>
      </c>
      <c r="FT59" s="19">
        <v>1.8352119999999999E-3</v>
      </c>
      <c r="FU59" s="19">
        <v>1.819626E-3</v>
      </c>
      <c r="FV59" s="19">
        <v>1.8042189999999999E-3</v>
      </c>
      <c r="FW59" s="19">
        <v>1.7889410000000001E-3</v>
      </c>
      <c r="FX59" s="19">
        <v>1.773761E-3</v>
      </c>
      <c r="FY59" s="19">
        <v>1.758669E-3</v>
      </c>
      <c r="FZ59" s="19">
        <v>1.7436789999999999E-3</v>
      </c>
      <c r="GA59" s="19">
        <v>1.7288169999999999E-3</v>
      </c>
      <c r="GB59" s="19">
        <v>1.714101E-3</v>
      </c>
      <c r="GC59" s="19">
        <v>1.6995249999999999E-3</v>
      </c>
      <c r="GD59" s="19">
        <v>1.6850529999999999E-3</v>
      </c>
      <c r="GE59" s="19">
        <v>1.6706259999999999E-3</v>
      </c>
      <c r="GF59" s="19">
        <v>1.656172E-3</v>
      </c>
      <c r="GG59" s="19">
        <v>1.6416289999999999E-3</v>
      </c>
      <c r="GH59" s="19">
        <v>1.62696E-3</v>
      </c>
      <c r="GI59" s="19">
        <v>1.6121550000000001E-3</v>
      </c>
      <c r="GJ59" s="19">
        <v>1.597237E-3</v>
      </c>
      <c r="GK59" s="19">
        <v>1.582244E-3</v>
      </c>
      <c r="GL59" s="19">
        <v>1.567218E-3</v>
      </c>
      <c r="GM59" s="19">
        <v>1.552199E-3</v>
      </c>
      <c r="GN59" s="19">
        <v>1.537219E-3</v>
      </c>
      <c r="GO59" s="19">
        <v>1.5223039999999999E-3</v>
      </c>
      <c r="GP59" s="19">
        <v>1.507485E-3</v>
      </c>
      <c r="GQ59" s="19">
        <v>1.492798E-3</v>
      </c>
      <c r="GR59" s="19">
        <v>1.478287E-3</v>
      </c>
      <c r="GS59" s="19">
        <v>1.4639970000000001E-3</v>
      </c>
      <c r="GT59" s="19">
        <v>1.4499669999999999E-3</v>
      </c>
      <c r="GU59" s="19">
        <v>1.4362159999999999E-3</v>
      </c>
      <c r="GV59" s="19">
        <v>1.4227389999999999E-3</v>
      </c>
      <c r="GW59" s="19">
        <v>1.4095049999999999E-3</v>
      </c>
      <c r="GX59" s="19">
        <v>1.3964660000000001E-3</v>
      </c>
      <c r="GY59" s="19">
        <v>1.3835710000000001E-3</v>
      </c>
      <c r="GZ59" s="19">
        <v>1.370776E-3</v>
      </c>
      <c r="HA59" s="19">
        <v>1.358059E-3</v>
      </c>
      <c r="HB59" s="19">
        <v>1.345415E-3</v>
      </c>
      <c r="HC59" s="19">
        <v>1.3328579999999999E-3</v>
      </c>
      <c r="HD59" s="19">
        <v>1.320407E-3</v>
      </c>
      <c r="HE59" s="19">
        <v>1.308074E-3</v>
      </c>
      <c r="HF59" s="19">
        <v>1.29586E-3</v>
      </c>
      <c r="HG59" s="19">
        <v>1.2837530000000001E-3</v>
      </c>
      <c r="HH59" s="19">
        <v>1.2717309999999999E-3</v>
      </c>
      <c r="HI59" s="19">
        <v>1.2597769999999999E-3</v>
      </c>
      <c r="HJ59" s="19">
        <v>1.2478840000000001E-3</v>
      </c>
      <c r="HK59" s="19">
        <v>1.236064E-3</v>
      </c>
      <c r="HL59" s="19">
        <v>1.2243449999999999E-3</v>
      </c>
      <c r="HM59" s="19">
        <v>1.212769E-3</v>
      </c>
      <c r="HN59" s="19">
        <v>1.201382E-3</v>
      </c>
      <c r="HO59" s="19">
        <v>1.1902219999999999E-3</v>
      </c>
      <c r="HP59" s="19">
        <v>1.1793140000000001E-3</v>
      </c>
      <c r="HQ59" s="19">
        <v>1.168667E-3</v>
      </c>
      <c r="HR59" s="19">
        <v>1.158278E-3</v>
      </c>
      <c r="HS59" s="19">
        <v>1.148135E-3</v>
      </c>
      <c r="HT59" s="19">
        <v>1.1382199999999999E-3</v>
      </c>
      <c r="HU59" s="19">
        <v>1.1285170000000001E-3</v>
      </c>
      <c r="HV59" s="19">
        <v>1.1190099999999999E-3</v>
      </c>
      <c r="HW59" s="19">
        <v>1.1096859999999999E-3</v>
      </c>
      <c r="HX59" s="19">
        <v>1.1005310000000001E-3</v>
      </c>
      <c r="HY59" s="19">
        <v>1.091533E-3</v>
      </c>
      <c r="HZ59" s="19">
        <v>1.0826760000000001E-3</v>
      </c>
      <c r="IA59" s="19">
        <v>1.0739429999999999E-3</v>
      </c>
      <c r="IB59" s="19">
        <v>1.065316E-3</v>
      </c>
      <c r="IC59" s="19">
        <v>1.056775E-3</v>
      </c>
      <c r="ID59" s="19">
        <v>1.0483059999999999E-3</v>
      </c>
      <c r="IE59" s="19">
        <v>1.0398930000000001E-3</v>
      </c>
      <c r="IF59" s="19">
        <v>1.0315280000000001E-3</v>
      </c>
      <c r="IG59" s="19">
        <v>1.0232030000000001E-3</v>
      </c>
      <c r="IH59" s="19">
        <v>1.0149169999999999E-3</v>
      </c>
      <c r="II59" s="19">
        <v>1.0066649999999999E-3</v>
      </c>
      <c r="IJ59" s="19">
        <v>9.9844730000000007E-4</v>
      </c>
      <c r="IK59" s="19">
        <v>9.902616999999999E-4</v>
      </c>
      <c r="IL59" s="19">
        <v>9.8210560000000003E-4</v>
      </c>
      <c r="IM59" s="19">
        <v>9.739773E-4</v>
      </c>
      <c r="IN59" s="19">
        <v>9.6587479999999998E-4</v>
      </c>
      <c r="IO59" s="19">
        <v>9.5779700000000003E-4</v>
      </c>
      <c r="IP59" s="19">
        <v>9.4974459999999997E-4</v>
      </c>
      <c r="IQ59" s="19">
        <v>9.4171879999999997E-4</v>
      </c>
      <c r="IR59" s="19">
        <v>9.3372210000000004E-4</v>
      </c>
      <c r="IS59" s="19">
        <v>9.2575719999999999E-4</v>
      </c>
      <c r="IT59" s="19">
        <v>9.1782630000000005E-4</v>
      </c>
      <c r="IU59" s="19">
        <v>9.0993070000000001E-4</v>
      </c>
      <c r="IV59" s="19">
        <v>9.0207079999999999E-4</v>
      </c>
      <c r="IW59" s="19">
        <v>8.9424589999999998E-4</v>
      </c>
      <c r="IX59" s="19">
        <v>8.8645439999999998E-4</v>
      </c>
      <c r="IY59" s="19">
        <v>8.786938E-4</v>
      </c>
      <c r="IZ59" s="19">
        <v>8.7096220000000004E-4</v>
      </c>
      <c r="JA59" s="19">
        <v>8.6325740000000001E-4</v>
      </c>
      <c r="JB59" s="19">
        <v>8.5557850000000002E-4</v>
      </c>
      <c r="JC59" s="19">
        <v>8.4792489999999999E-4</v>
      </c>
      <c r="JD59" s="19">
        <v>8.4029739999999997E-4</v>
      </c>
      <c r="JE59" s="19">
        <v>8.3269729999999997E-4</v>
      </c>
      <c r="JF59" s="19">
        <v>8.2512700000000004E-4</v>
      </c>
      <c r="JG59" s="19">
        <v>8.1758929999999996E-4</v>
      </c>
      <c r="JH59" s="19">
        <v>8.1008800000000004E-4</v>
      </c>
      <c r="JI59" s="19">
        <v>8.0262740000000001E-4</v>
      </c>
      <c r="JJ59" s="19">
        <v>7.9521279999999995E-4</v>
      </c>
      <c r="JK59" s="19">
        <v>7.8785059999999997E-4</v>
      </c>
      <c r="JL59" s="19">
        <v>7.8054809999999997E-4</v>
      </c>
      <c r="JM59" s="19">
        <v>7.7331320000000004E-4</v>
      </c>
      <c r="JN59" s="19">
        <v>7.6615389999999998E-4</v>
      </c>
      <c r="JO59" s="19">
        <v>7.5907800000000005E-4</v>
      </c>
      <c r="JP59" s="19">
        <v>7.5209259999999998E-4</v>
      </c>
      <c r="JQ59" s="19">
        <v>7.4520399999999996E-4</v>
      </c>
      <c r="JR59" s="19">
        <v>7.3841740000000003E-4</v>
      </c>
      <c r="JS59" s="19">
        <v>7.3173699999999999E-4</v>
      </c>
      <c r="JT59" s="19">
        <v>7.2516659999999995E-4</v>
      </c>
      <c r="JU59" s="19">
        <v>7.1870899999999999E-4</v>
      </c>
      <c r="JV59" s="19">
        <v>7.1236710000000003E-4</v>
      </c>
      <c r="JW59" s="19">
        <v>7.0614289999999997E-4</v>
      </c>
      <c r="JX59" s="19">
        <v>7.0003779999999998E-4</v>
      </c>
      <c r="JY59" s="19">
        <v>6.9405279999999996E-4</v>
      </c>
      <c r="JZ59" s="19">
        <v>6.8818739999999996E-4</v>
      </c>
      <c r="KA59" s="19">
        <v>6.8244020000000005E-4</v>
      </c>
      <c r="KB59" s="19">
        <v>6.7680859999999998E-4</v>
      </c>
      <c r="KC59" s="19">
        <v>6.712892E-4</v>
      </c>
      <c r="KD59" s="19">
        <v>6.6587820000000002E-4</v>
      </c>
      <c r="KE59" s="19">
        <v>6.60572E-4</v>
      </c>
      <c r="KF59" s="19">
        <v>6.5536719999999998E-4</v>
      </c>
      <c r="KG59" s="19">
        <v>6.5026090000000003E-4</v>
      </c>
      <c r="KH59" s="19">
        <v>6.4525059999999998E-4</v>
      </c>
      <c r="KI59" s="19">
        <v>6.4033350000000005E-4</v>
      </c>
      <c r="KJ59" s="19">
        <v>6.3550640000000001E-4</v>
      </c>
      <c r="KK59" s="19">
        <v>6.3076569999999995E-4</v>
      </c>
      <c r="KL59" s="19">
        <v>6.2610729999999998E-4</v>
      </c>
      <c r="KM59" s="19">
        <v>6.2152680000000001E-4</v>
      </c>
      <c r="KN59" s="19">
        <v>6.1701989999999999E-4</v>
      </c>
      <c r="KO59" s="19">
        <v>6.1258319999999995E-4</v>
      </c>
      <c r="KP59" s="19">
        <v>6.082142E-4</v>
      </c>
      <c r="KQ59" s="19">
        <v>6.0391130000000005E-4</v>
      </c>
      <c r="KR59" s="19">
        <v>5.9967410000000005E-4</v>
      </c>
      <c r="KS59" s="19">
        <v>5.9550239999999995E-4</v>
      </c>
      <c r="KT59" s="19">
        <v>5.9139649999999995E-4</v>
      </c>
      <c r="KU59" s="19">
        <v>5.8735619999999999E-4</v>
      </c>
      <c r="KV59" s="19">
        <v>5.83381E-4</v>
      </c>
      <c r="KW59" s="19">
        <v>5.7947010000000004E-4</v>
      </c>
      <c r="KX59" s="19">
        <v>5.7562249999999998E-4</v>
      </c>
      <c r="KY59" s="19">
        <v>5.7183699999999995E-4</v>
      </c>
      <c r="KZ59" s="19">
        <v>5.6811239999999999E-4</v>
      </c>
      <c r="LA59" s="19">
        <v>5.6444790000000002E-4</v>
      </c>
      <c r="LB59" s="19">
        <v>5.6084220000000005E-4</v>
      </c>
      <c r="LC59" s="19">
        <v>5.5729360000000003E-4</v>
      </c>
      <c r="LD59" s="19">
        <v>5.5379979999999995E-4</v>
      </c>
      <c r="LE59" s="19">
        <v>5.5035770000000004E-4</v>
      </c>
      <c r="LF59" s="19">
        <v>5.4696339999999995E-4</v>
      </c>
      <c r="LG59" s="19">
        <v>5.4361229999999995E-4</v>
      </c>
      <c r="LH59" s="19">
        <v>5.4030020000000003E-4</v>
      </c>
      <c r="LI59" s="19">
        <v>5.3702269999999998E-4</v>
      </c>
      <c r="LJ59" s="19">
        <v>5.3377660000000001E-4</v>
      </c>
      <c r="LK59" s="19">
        <v>5.3055959999999999E-4</v>
      </c>
      <c r="LL59" s="19">
        <v>5.2737059999999997E-4</v>
      </c>
      <c r="LM59" s="19">
        <v>5.2420989999999996E-4</v>
      </c>
      <c r="LN59" s="19">
        <v>5.2107819999999997E-4</v>
      </c>
      <c r="LO59" s="19">
        <v>5.1797720000000005E-4</v>
      </c>
      <c r="LP59" s="19">
        <v>5.1490870000000003E-4</v>
      </c>
      <c r="LQ59" s="19">
        <v>5.1187469999999997E-4</v>
      </c>
      <c r="LR59" s="19">
        <v>5.0887709999999995E-4</v>
      </c>
      <c r="LS59" s="19">
        <v>5.0591730000000004E-4</v>
      </c>
      <c r="LT59" s="19">
        <v>5.0299660000000001E-4</v>
      </c>
      <c r="LU59" s="19">
        <v>5.0011540000000001E-4</v>
      </c>
      <c r="LV59" s="19">
        <v>4.9727389999999999E-4</v>
      </c>
      <c r="LW59" s="19">
        <v>4.9447119999999998E-4</v>
      </c>
      <c r="LX59" s="19">
        <v>4.9170599999999996E-4</v>
      </c>
      <c r="LY59" s="19">
        <v>4.8897579999999995E-4</v>
      </c>
      <c r="LZ59" s="19">
        <v>4.8627799999999998E-4</v>
      </c>
      <c r="MA59" s="19">
        <v>4.8360889999999999E-4</v>
      </c>
      <c r="MB59" s="19">
        <v>4.8096469999999998E-4</v>
      </c>
      <c r="MC59" s="19">
        <v>4.7834089999999999E-4</v>
      </c>
      <c r="MD59" s="19">
        <v>4.7573320000000001E-4</v>
      </c>
      <c r="ME59" s="19">
        <v>4.7313699999999999E-4</v>
      </c>
      <c r="MF59" s="19">
        <v>4.7054799999999999E-4</v>
      </c>
      <c r="MG59" s="19">
        <v>4.6796210000000002E-4</v>
      </c>
      <c r="MH59" s="19">
        <v>4.6537580000000002E-4</v>
      </c>
      <c r="MI59" s="19">
        <v>4.627861E-4</v>
      </c>
      <c r="MJ59" s="19">
        <v>4.6019090000000001E-4</v>
      </c>
      <c r="MK59" s="19">
        <v>4.5758849999999999E-4</v>
      </c>
      <c r="ML59" s="19">
        <v>4.5497819999999999E-4</v>
      </c>
      <c r="MM59" s="19">
        <v>4.523595E-4</v>
      </c>
      <c r="MN59" s="19">
        <v>4.4973220000000001E-4</v>
      </c>
      <c r="MO59" s="19">
        <v>4.4709589999999998E-4</v>
      </c>
      <c r="MP59" s="19">
        <v>4.444502E-4</v>
      </c>
      <c r="MQ59" s="19">
        <v>4.4179400000000002E-4</v>
      </c>
      <c r="MR59" s="19">
        <v>4.3912569999999998E-4</v>
      </c>
      <c r="MS59" s="19">
        <v>4.3644350000000002E-4</v>
      </c>
      <c r="MT59" s="19">
        <v>4.3374519999999999E-4</v>
      </c>
      <c r="MU59" s="19">
        <v>4.3102849999999997E-4</v>
      </c>
      <c r="MV59" s="19">
        <v>4.2829119999999998E-4</v>
      </c>
      <c r="MW59" s="19">
        <v>4.255312E-4</v>
      </c>
      <c r="MX59" s="19">
        <v>4.2274709999999999E-4</v>
      </c>
      <c r="MY59" s="19">
        <v>4.1993750000000001E-4</v>
      </c>
      <c r="MZ59" s="19">
        <v>4.1710169999999998E-4</v>
      </c>
      <c r="NA59" s="19">
        <v>4.1423939999999998E-4</v>
      </c>
      <c r="NB59" s="19">
        <v>4.1135070000000002E-4</v>
      </c>
      <c r="NC59" s="19">
        <v>4.0843619999999999E-4</v>
      </c>
      <c r="ND59" s="19">
        <v>4.05497E-4</v>
      </c>
      <c r="NE59" s="19">
        <v>4.0253480000000002E-4</v>
      </c>
      <c r="NF59" s="19">
        <v>3.995518E-4</v>
      </c>
      <c r="NG59" s="19">
        <v>3.9655080000000002E-4</v>
      </c>
      <c r="NH59" s="19">
        <v>3.935349E-4</v>
      </c>
      <c r="NI59" s="19">
        <v>3.9050750000000001E-4</v>
      </c>
      <c r="NJ59" s="19">
        <v>3.8747219999999999E-4</v>
      </c>
      <c r="NK59" s="19">
        <v>3.8443260000000002E-4</v>
      </c>
      <c r="NL59" s="19">
        <v>3.813919E-4</v>
      </c>
      <c r="NM59" s="19">
        <v>3.7835270000000001E-4</v>
      </c>
      <c r="NN59" s="19">
        <v>3.7531739999999999E-4</v>
      </c>
      <c r="NO59" s="19">
        <v>3.7228750000000002E-4</v>
      </c>
      <c r="NP59" s="19">
        <v>3.6926379999999999E-4</v>
      </c>
      <c r="NQ59" s="19">
        <v>3.6624660000000002E-4</v>
      </c>
      <c r="NR59" s="19">
        <v>3.6323559999999999E-4</v>
      </c>
      <c r="NS59" s="19">
        <v>3.602298E-4</v>
      </c>
      <c r="NT59" s="19">
        <v>3.5722839999999999E-4</v>
      </c>
      <c r="NU59" s="19">
        <v>3.5423019999999999E-4</v>
      </c>
      <c r="NV59" s="19">
        <v>3.5123419999999998E-4</v>
      </c>
      <c r="NW59" s="19">
        <v>3.4823980000000003E-4</v>
      </c>
      <c r="NX59" s="19">
        <v>3.4524680000000001E-4</v>
      </c>
      <c r="NY59" s="19">
        <v>3.4225560000000001E-4</v>
      </c>
      <c r="NZ59" s="19">
        <v>3.3926680000000002E-4</v>
      </c>
      <c r="OA59" s="19">
        <v>3.362819E-4</v>
      </c>
      <c r="OB59" s="19">
        <v>3.3330250000000001E-4</v>
      </c>
      <c r="OC59" s="19">
        <v>3.303305E-4</v>
      </c>
      <c r="OD59" s="19">
        <v>3.2736799999999997E-4</v>
      </c>
      <c r="OE59" s="19">
        <v>3.244174E-4</v>
      </c>
      <c r="OF59" s="19">
        <v>3.2148080000000002E-4</v>
      </c>
      <c r="OG59" s="19">
        <v>3.1856030000000001E-4</v>
      </c>
      <c r="OH59" s="19">
        <v>3.156581E-4</v>
      </c>
      <c r="OI59" s="19">
        <v>3.1277589999999998E-4</v>
      </c>
      <c r="OJ59" s="19">
        <v>3.0991530000000001E-4</v>
      </c>
      <c r="OK59" s="19">
        <v>3.0707750000000001E-4</v>
      </c>
      <c r="OL59" s="19">
        <v>3.0426349999999999E-4</v>
      </c>
      <c r="OM59" s="19">
        <v>3.0147410000000001E-4</v>
      </c>
      <c r="ON59" s="19">
        <v>2.9870979999999998E-4</v>
      </c>
      <c r="OO59" s="19">
        <v>2.9597100000000002E-4</v>
      </c>
      <c r="OP59" s="19">
        <v>2.9325789999999998E-4</v>
      </c>
      <c r="OQ59" s="19">
        <v>1.9743429999999999E-4</v>
      </c>
    </row>
    <row r="60" spans="1:407" x14ac:dyDescent="0.25">
      <c r="A60" t="str">
        <f t="shared" si="0"/>
        <v>FixedWing-EXTREMELY COARSE-6-20-Any</v>
      </c>
      <c r="B60" t="s">
        <v>195</v>
      </c>
      <c r="C60" s="20" t="s">
        <v>44</v>
      </c>
      <c r="D60" s="18">
        <v>6</v>
      </c>
      <c r="E60" s="17">
        <v>20</v>
      </c>
      <c r="F60" s="82" t="s">
        <v>187</v>
      </c>
      <c r="G60" s="15">
        <v>0.45452540000000002</v>
      </c>
      <c r="H60" s="15">
        <v>0.33564630000000001</v>
      </c>
      <c r="I60" s="15">
        <v>0.25453310000000001</v>
      </c>
      <c r="J60" s="15">
        <v>0.19830829999999999</v>
      </c>
      <c r="K60" s="15">
        <v>0.15816160000000001</v>
      </c>
      <c r="L60" s="15">
        <v>0.12938340000000001</v>
      </c>
      <c r="M60" s="15">
        <v>0.1085733</v>
      </c>
      <c r="N60" s="19">
        <v>9.3421489999999996E-2</v>
      </c>
      <c r="O60" s="19">
        <v>8.198395E-2</v>
      </c>
      <c r="P60" s="19">
        <v>7.2767380000000007E-2</v>
      </c>
      <c r="Q60" s="19">
        <v>6.5130960000000002E-2</v>
      </c>
      <c r="R60" s="19">
        <v>5.889167E-2</v>
      </c>
      <c r="S60" s="19">
        <v>5.399375E-2</v>
      </c>
      <c r="T60" s="19">
        <v>5.0125089999999997E-2</v>
      </c>
      <c r="U60" s="19">
        <v>4.7048449999999999E-2</v>
      </c>
      <c r="V60" s="19">
        <v>4.5167079999999998E-2</v>
      </c>
      <c r="W60" s="19">
        <v>4.3234559999999998E-2</v>
      </c>
      <c r="X60" s="19">
        <v>4.1402380000000003E-2</v>
      </c>
      <c r="Y60" s="19">
        <v>3.9672489999999998E-2</v>
      </c>
      <c r="Z60" s="19">
        <v>3.7826029999999997E-2</v>
      </c>
      <c r="AA60" s="19">
        <v>3.586512E-2</v>
      </c>
      <c r="AB60" s="19">
        <v>3.3989310000000002E-2</v>
      </c>
      <c r="AC60" s="19">
        <v>3.2358140000000001E-2</v>
      </c>
      <c r="AD60" s="15">
        <v>3.09865E-2</v>
      </c>
      <c r="AE60" s="19">
        <v>2.970619E-2</v>
      </c>
      <c r="AF60" s="15">
        <v>2.8405199999999999E-2</v>
      </c>
      <c r="AG60" s="19">
        <v>2.711214E-2</v>
      </c>
      <c r="AH60" s="19">
        <v>2.5897679999999999E-2</v>
      </c>
      <c r="AI60" s="15">
        <v>2.4790300000000001E-2</v>
      </c>
      <c r="AJ60" s="19">
        <v>2.377379E-2</v>
      </c>
      <c r="AK60" s="19">
        <v>2.2832930000000001E-2</v>
      </c>
      <c r="AL60" s="19">
        <v>2.1921019999999999E-2</v>
      </c>
      <c r="AM60" s="19">
        <v>2.1066330000000001E-2</v>
      </c>
      <c r="AN60" s="19">
        <v>2.0261089999999999E-2</v>
      </c>
      <c r="AO60" s="19">
        <v>1.9497250000000001E-2</v>
      </c>
      <c r="AP60" s="19">
        <v>1.8769210000000001E-2</v>
      </c>
      <c r="AQ60" s="19">
        <v>1.8077869999999999E-2</v>
      </c>
      <c r="AR60" s="19">
        <v>1.7426339999999998E-2</v>
      </c>
      <c r="AS60" s="19">
        <v>1.6814740000000002E-2</v>
      </c>
      <c r="AT60" s="19">
        <v>1.623867E-2</v>
      </c>
      <c r="AU60" s="19">
        <v>1.569104E-2</v>
      </c>
      <c r="AV60" s="19">
        <v>1.516756E-2</v>
      </c>
      <c r="AW60" s="19">
        <v>1.466801E-2</v>
      </c>
      <c r="AX60" s="19">
        <v>1.4192929999999999E-2</v>
      </c>
      <c r="AY60" s="19">
        <v>1.374117E-2</v>
      </c>
      <c r="AZ60" s="19">
        <v>1.3310280000000001E-2</v>
      </c>
      <c r="BA60" s="19">
        <v>1.2898690000000001E-2</v>
      </c>
      <c r="BB60" s="19">
        <v>1.250591E-2</v>
      </c>
      <c r="BC60" s="19">
        <v>1.2132209999999999E-2</v>
      </c>
      <c r="BD60" s="19">
        <v>1.1777259999999999E-2</v>
      </c>
      <c r="BE60" s="19">
        <v>1.1439039999999999E-2</v>
      </c>
      <c r="BF60" s="19">
        <v>1.1114809999999999E-2</v>
      </c>
      <c r="BG60" s="19">
        <v>1.0803170000000001E-2</v>
      </c>
      <c r="BH60" s="15">
        <v>1.0504100000000001E-2</v>
      </c>
      <c r="BI60" s="19">
        <v>1.021792E-2</v>
      </c>
      <c r="BJ60" s="19">
        <v>9.9441919999999993E-3</v>
      </c>
      <c r="BK60" s="19">
        <v>9.6824609999999998E-3</v>
      </c>
      <c r="BL60" s="19">
        <v>9.4327370000000001E-3</v>
      </c>
      <c r="BM60" s="19">
        <v>9.1953880000000005E-3</v>
      </c>
      <c r="BN60" s="19">
        <v>8.9702689999999995E-3</v>
      </c>
      <c r="BO60" s="19">
        <v>8.7560429999999998E-3</v>
      </c>
      <c r="BP60" s="19">
        <v>8.5503720000000005E-3</v>
      </c>
      <c r="BQ60" s="19">
        <v>8.3511980000000006E-3</v>
      </c>
      <c r="BR60" s="19">
        <v>8.1575650000000003E-3</v>
      </c>
      <c r="BS60" s="19">
        <v>7.9697840000000006E-3</v>
      </c>
      <c r="BT60" s="19">
        <v>7.7887980000000004E-3</v>
      </c>
      <c r="BU60" s="19">
        <v>7.6157179999999996E-3</v>
      </c>
      <c r="BV60" s="19">
        <v>7.4512930000000003E-3</v>
      </c>
      <c r="BW60" s="19">
        <v>7.2955509999999999E-3</v>
      </c>
      <c r="BX60" s="19">
        <v>7.1476860000000003E-3</v>
      </c>
      <c r="BY60" s="19">
        <v>7.0063870000000002E-3</v>
      </c>
      <c r="BZ60" s="19">
        <v>6.8700760000000001E-3</v>
      </c>
      <c r="CA60" s="19">
        <v>6.7373299999999997E-3</v>
      </c>
      <c r="CB60" s="19">
        <v>6.60729E-3</v>
      </c>
      <c r="CC60" s="19">
        <v>6.4800680000000003E-3</v>
      </c>
      <c r="CD60" s="19">
        <v>6.356408E-3</v>
      </c>
      <c r="CE60" s="19">
        <v>6.2372629999999998E-3</v>
      </c>
      <c r="CF60" s="19">
        <v>6.1233320000000004E-3</v>
      </c>
      <c r="CG60" s="19">
        <v>6.0149579999999999E-3</v>
      </c>
      <c r="CH60" s="19">
        <v>5.9119489999999997E-3</v>
      </c>
      <c r="CI60" s="19">
        <v>5.8136990000000003E-3</v>
      </c>
      <c r="CJ60" s="19">
        <v>5.7193260000000003E-3</v>
      </c>
      <c r="CK60" s="19">
        <v>5.6281220000000002E-3</v>
      </c>
      <c r="CL60" s="19">
        <v>5.5397370000000003E-3</v>
      </c>
      <c r="CM60" s="19">
        <v>5.454202E-3</v>
      </c>
      <c r="CN60" s="19">
        <v>5.3717050000000001E-3</v>
      </c>
      <c r="CO60" s="19">
        <v>5.2924499999999998E-3</v>
      </c>
      <c r="CP60" s="19">
        <v>5.2165470000000002E-3</v>
      </c>
      <c r="CQ60" s="19">
        <v>5.1439729999999996E-3</v>
      </c>
      <c r="CR60" s="19">
        <v>5.0744789999999998E-3</v>
      </c>
      <c r="CS60" s="19">
        <v>5.0076180000000001E-3</v>
      </c>
      <c r="CT60" s="19">
        <v>4.9428220000000004E-3</v>
      </c>
      <c r="CU60" s="19">
        <v>4.8796919999999997E-3</v>
      </c>
      <c r="CV60" s="19">
        <v>4.818063E-3</v>
      </c>
      <c r="CW60" s="19">
        <v>4.757987E-3</v>
      </c>
      <c r="CX60" s="19">
        <v>4.6995689999999998E-3</v>
      </c>
      <c r="CY60" s="19">
        <v>4.6429030000000003E-3</v>
      </c>
      <c r="CZ60" s="15">
        <v>4.5880000000000001E-3</v>
      </c>
      <c r="DA60" s="19">
        <v>4.5347470000000004E-3</v>
      </c>
      <c r="DB60" s="19">
        <v>4.482921E-3</v>
      </c>
      <c r="DC60" s="19">
        <v>4.4322559999999999E-3</v>
      </c>
      <c r="DD60" s="19">
        <v>4.3824989999999998E-3</v>
      </c>
      <c r="DE60" s="19">
        <v>4.3335530000000004E-3</v>
      </c>
      <c r="DF60" s="19">
        <v>4.2854640000000001E-3</v>
      </c>
      <c r="DG60" s="19">
        <v>4.2384529999999997E-3</v>
      </c>
      <c r="DH60" s="19">
        <v>4.192833E-3</v>
      </c>
      <c r="DI60" s="19">
        <v>4.1489070000000003E-3</v>
      </c>
      <c r="DJ60" s="19">
        <v>4.1068270000000004E-3</v>
      </c>
      <c r="DK60" s="19">
        <v>4.0665459999999999E-3</v>
      </c>
      <c r="DL60" s="19">
        <v>4.0278079999999999E-3</v>
      </c>
      <c r="DM60" s="19">
        <v>3.9902660000000001E-3</v>
      </c>
      <c r="DN60" s="19">
        <v>3.9535430000000003E-3</v>
      </c>
      <c r="DO60" s="19">
        <v>3.9173849999999998E-3</v>
      </c>
      <c r="DP60" s="19">
        <v>3.8816800000000002E-3</v>
      </c>
      <c r="DQ60" s="19">
        <v>3.8464979999999998E-3</v>
      </c>
      <c r="DR60" s="19">
        <v>3.8120319999999999E-3</v>
      </c>
      <c r="DS60" s="19">
        <v>3.778539E-3</v>
      </c>
      <c r="DT60" s="19">
        <v>3.746217E-3</v>
      </c>
      <c r="DU60" s="19">
        <v>3.7151409999999999E-3</v>
      </c>
      <c r="DV60" s="19">
        <v>3.6852260000000002E-3</v>
      </c>
      <c r="DW60" s="19">
        <v>3.6562589999999998E-3</v>
      </c>
      <c r="DX60" s="19">
        <v>3.627955E-3</v>
      </c>
      <c r="DY60" s="19">
        <v>3.6000479999999998E-3</v>
      </c>
      <c r="DZ60" s="19">
        <v>3.5723700000000001E-3</v>
      </c>
      <c r="EA60" s="19">
        <v>3.544901E-3</v>
      </c>
      <c r="EB60" s="19">
        <v>3.517741E-3</v>
      </c>
      <c r="EC60" s="19">
        <v>3.491081E-3</v>
      </c>
      <c r="ED60" s="19">
        <v>3.4650890000000002E-3</v>
      </c>
      <c r="EE60" s="19">
        <v>3.4398689999999999E-3</v>
      </c>
      <c r="EF60" s="19">
        <v>3.415413E-3</v>
      </c>
      <c r="EG60" s="19">
        <v>3.3916300000000001E-3</v>
      </c>
      <c r="EH60" s="19">
        <v>3.368355E-3</v>
      </c>
      <c r="EI60" s="19">
        <v>3.3454159999999999E-3</v>
      </c>
      <c r="EJ60" s="19">
        <v>3.3226950000000001E-3</v>
      </c>
      <c r="EK60" s="19">
        <v>3.3001599999999999E-3</v>
      </c>
      <c r="EL60" s="19">
        <v>3.2778490000000002E-3</v>
      </c>
      <c r="EM60" s="19">
        <v>3.255862E-3</v>
      </c>
      <c r="EN60" s="19">
        <v>3.2342899999999999E-3</v>
      </c>
      <c r="EO60" s="19">
        <v>3.2131759999999999E-3</v>
      </c>
      <c r="EP60" s="19">
        <v>3.192486E-3</v>
      </c>
      <c r="EQ60" s="19">
        <v>3.1721259999999999E-3</v>
      </c>
      <c r="ER60" s="19">
        <v>3.1519590000000002E-3</v>
      </c>
      <c r="ES60" s="19">
        <v>3.1318660000000001E-3</v>
      </c>
      <c r="ET60" s="19">
        <v>3.1117969999999999E-3</v>
      </c>
      <c r="EU60" s="19">
        <v>3.091796E-3</v>
      </c>
      <c r="EV60" s="19">
        <v>3.0719639999999999E-3</v>
      </c>
      <c r="EW60" s="19">
        <v>3.0524319999999999E-3</v>
      </c>
      <c r="EX60" s="19">
        <v>3.033296E-3</v>
      </c>
      <c r="EY60" s="19">
        <v>3.014592E-3</v>
      </c>
      <c r="EZ60" s="19">
        <v>2.996271E-3</v>
      </c>
      <c r="FA60" s="19">
        <v>2.978222E-3</v>
      </c>
      <c r="FB60" s="19">
        <v>2.960299E-3</v>
      </c>
      <c r="FC60" s="19">
        <v>2.9423679999999999E-3</v>
      </c>
      <c r="FD60" s="19">
        <v>2.92436E-3</v>
      </c>
      <c r="FE60" s="19">
        <v>2.9062900000000002E-3</v>
      </c>
      <c r="FF60" s="19">
        <v>2.8882220000000002E-3</v>
      </c>
      <c r="FG60" s="19">
        <v>2.8702490000000001E-3</v>
      </c>
      <c r="FH60" s="19">
        <v>2.8524399999999999E-3</v>
      </c>
      <c r="FI60" s="19">
        <v>2.8348470000000001E-3</v>
      </c>
      <c r="FJ60" s="19">
        <v>2.8174680000000001E-3</v>
      </c>
      <c r="FK60" s="19">
        <v>2.8002669999999999E-3</v>
      </c>
      <c r="FL60" s="19">
        <v>2.7831869999999999E-3</v>
      </c>
      <c r="FM60" s="19">
        <v>2.7661669999999999E-3</v>
      </c>
      <c r="FN60" s="19">
        <v>2.7491730000000002E-3</v>
      </c>
      <c r="FO60" s="19">
        <v>2.7322119999999999E-3</v>
      </c>
      <c r="FP60" s="19">
        <v>2.7153149999999998E-3</v>
      </c>
      <c r="FQ60" s="19">
        <v>2.6985310000000001E-3</v>
      </c>
      <c r="FR60" s="19">
        <v>2.681891E-3</v>
      </c>
      <c r="FS60" s="19">
        <v>2.665424E-3</v>
      </c>
      <c r="FT60" s="19">
        <v>2.6491240000000001E-3</v>
      </c>
      <c r="FU60" s="19">
        <v>2.6329690000000002E-3</v>
      </c>
      <c r="FV60" s="19">
        <v>2.6169230000000002E-3</v>
      </c>
      <c r="FW60" s="19">
        <v>2.6009539999999999E-3</v>
      </c>
      <c r="FX60" s="19">
        <v>2.5850539999999998E-3</v>
      </c>
      <c r="FY60" s="19">
        <v>2.5692499999999999E-3</v>
      </c>
      <c r="FZ60" s="19">
        <v>2.553591E-3</v>
      </c>
      <c r="GA60" s="19">
        <v>2.5381230000000002E-3</v>
      </c>
      <c r="GB60" s="19">
        <v>2.5228730000000001E-3</v>
      </c>
      <c r="GC60" s="19">
        <v>2.5078520000000001E-3</v>
      </c>
      <c r="GD60" s="19">
        <v>2.4930450000000002E-3</v>
      </c>
      <c r="GE60" s="19">
        <v>2.4784170000000001E-3</v>
      </c>
      <c r="GF60" s="19">
        <v>2.4639269999999999E-3</v>
      </c>
      <c r="GG60" s="19">
        <v>2.4495440000000001E-3</v>
      </c>
      <c r="GH60" s="19">
        <v>2.4352599999999999E-3</v>
      </c>
      <c r="GI60" s="19">
        <v>2.4210960000000002E-3</v>
      </c>
      <c r="GJ60" s="19">
        <v>2.4070860000000001E-3</v>
      </c>
      <c r="GK60" s="19">
        <v>2.3932670000000001E-3</v>
      </c>
      <c r="GL60" s="19">
        <v>2.3796540000000001E-3</v>
      </c>
      <c r="GM60" s="19">
        <v>2.3662650000000002E-3</v>
      </c>
      <c r="GN60" s="19">
        <v>2.3530980000000001E-3</v>
      </c>
      <c r="GO60" s="19">
        <v>2.3401469999999999E-3</v>
      </c>
      <c r="GP60" s="19">
        <v>2.3273920000000002E-3</v>
      </c>
      <c r="GQ60" s="19">
        <v>2.3148159999999999E-3</v>
      </c>
      <c r="GR60" s="19">
        <v>2.3024059999999999E-3</v>
      </c>
      <c r="GS60" s="19">
        <v>2.2901610000000002E-3</v>
      </c>
      <c r="GT60" s="19">
        <v>2.2780909999999999E-3</v>
      </c>
      <c r="GU60" s="19">
        <v>2.266204E-3</v>
      </c>
      <c r="GV60" s="19">
        <v>2.2544969999999998E-3</v>
      </c>
      <c r="GW60" s="19">
        <v>2.242974E-3</v>
      </c>
      <c r="GX60" s="19">
        <v>2.2316290000000002E-3</v>
      </c>
      <c r="GY60" s="19">
        <v>2.220451E-3</v>
      </c>
      <c r="GZ60" s="19">
        <v>2.2094229999999999E-3</v>
      </c>
      <c r="HA60" s="19">
        <v>2.1985239999999999E-3</v>
      </c>
      <c r="HB60" s="19">
        <v>2.1877369999999999E-3</v>
      </c>
      <c r="HC60" s="19">
        <v>2.1770579999999999E-3</v>
      </c>
      <c r="HD60" s="19">
        <v>2.1664879999999998E-3</v>
      </c>
      <c r="HE60" s="19">
        <v>2.1560289999999998E-3</v>
      </c>
      <c r="HF60" s="19">
        <v>2.1456750000000001E-3</v>
      </c>
      <c r="HG60" s="19">
        <v>2.135423E-3</v>
      </c>
      <c r="HH60" s="19">
        <v>2.1252649999999999E-3</v>
      </c>
      <c r="HI60" s="19">
        <v>2.115184E-3</v>
      </c>
      <c r="HJ60" s="19">
        <v>2.1051630000000002E-3</v>
      </c>
      <c r="HK60" s="19">
        <v>2.095179E-3</v>
      </c>
      <c r="HL60" s="19">
        <v>2.08522E-3</v>
      </c>
      <c r="HM60" s="19">
        <v>2.0752890000000001E-3</v>
      </c>
      <c r="HN60" s="19">
        <v>2.065398E-3</v>
      </c>
      <c r="HO60" s="19">
        <v>2.055566E-3</v>
      </c>
      <c r="HP60" s="19">
        <v>2.0458099999999999E-3</v>
      </c>
      <c r="HQ60" s="19">
        <v>2.0361540000000001E-3</v>
      </c>
      <c r="HR60" s="19">
        <v>2.0266139999999999E-3</v>
      </c>
      <c r="HS60" s="19">
        <v>2.017203E-3</v>
      </c>
      <c r="HT60" s="19">
        <v>2.0079199999999998E-3</v>
      </c>
      <c r="HU60" s="19">
        <v>1.998756E-3</v>
      </c>
      <c r="HV60" s="15">
        <v>1.9897000000000001E-3</v>
      </c>
      <c r="HW60" s="19">
        <v>1.9807449999999999E-3</v>
      </c>
      <c r="HX60" s="19">
        <v>1.971886E-3</v>
      </c>
      <c r="HY60" s="19">
        <v>1.9631230000000002E-3</v>
      </c>
      <c r="HZ60" s="19">
        <v>1.9544580000000001E-3</v>
      </c>
      <c r="IA60" s="19">
        <v>1.9458990000000001E-3</v>
      </c>
      <c r="IB60" s="19">
        <v>1.9374489999999999E-3</v>
      </c>
      <c r="IC60" s="19">
        <v>1.9291169999999999E-3</v>
      </c>
      <c r="ID60" s="19">
        <v>1.9209030000000001E-3</v>
      </c>
      <c r="IE60" s="19">
        <v>1.9128039999999999E-3</v>
      </c>
      <c r="IF60" s="19">
        <v>1.904811E-3</v>
      </c>
      <c r="IG60" s="19">
        <v>1.8969220000000001E-3</v>
      </c>
      <c r="IH60" s="19">
        <v>1.8891369999999999E-3</v>
      </c>
      <c r="II60" s="19">
        <v>1.881457E-3</v>
      </c>
      <c r="IJ60" s="19">
        <v>1.873879E-3</v>
      </c>
      <c r="IK60" s="19">
        <v>1.866407E-3</v>
      </c>
      <c r="IL60" s="19">
        <v>1.8590429999999999E-3</v>
      </c>
      <c r="IM60" s="19">
        <v>1.8517900000000001E-3</v>
      </c>
      <c r="IN60" s="19">
        <v>1.844647E-3</v>
      </c>
      <c r="IO60" s="19">
        <v>1.8376099999999999E-3</v>
      </c>
      <c r="IP60" s="19">
        <v>1.8306780000000001E-3</v>
      </c>
      <c r="IQ60" s="19">
        <v>1.823849E-3</v>
      </c>
      <c r="IR60" s="19">
        <v>1.817129E-3</v>
      </c>
      <c r="IS60" s="19">
        <v>1.810519E-3</v>
      </c>
      <c r="IT60" s="19">
        <v>1.8040210000000001E-3</v>
      </c>
      <c r="IU60" s="19">
        <v>1.797636E-3</v>
      </c>
      <c r="IV60" s="19">
        <v>1.7913639999999999E-3</v>
      </c>
      <c r="IW60" s="19">
        <v>1.785203E-3</v>
      </c>
      <c r="IX60" s="19">
        <v>1.7791479999999999E-3</v>
      </c>
      <c r="IY60" s="19">
        <v>1.7731909999999999E-3</v>
      </c>
      <c r="IZ60" s="19">
        <v>1.767324E-3</v>
      </c>
      <c r="JA60" s="19">
        <v>1.761538E-3</v>
      </c>
      <c r="JB60" s="19">
        <v>1.7558319999999999E-3</v>
      </c>
      <c r="JC60" s="19">
        <v>1.7502010000000001E-3</v>
      </c>
      <c r="JD60" s="19">
        <v>1.74464E-3</v>
      </c>
      <c r="JE60" s="19">
        <v>1.739144E-3</v>
      </c>
      <c r="JF60" s="19">
        <v>1.733706E-3</v>
      </c>
      <c r="JG60" s="19">
        <v>1.7283229999999999E-3</v>
      </c>
      <c r="JH60" s="19">
        <v>1.722985E-3</v>
      </c>
      <c r="JI60" s="19">
        <v>1.717685E-3</v>
      </c>
      <c r="JJ60" s="19">
        <v>1.7124169999999999E-3</v>
      </c>
      <c r="JK60" s="19">
        <v>1.707175E-3</v>
      </c>
      <c r="JL60" s="19">
        <v>1.701962E-3</v>
      </c>
      <c r="JM60" s="19">
        <v>1.696779E-3</v>
      </c>
      <c r="JN60" s="19">
        <v>1.6916279999999999E-3</v>
      </c>
      <c r="JO60" s="19">
        <v>1.6865140000000001E-3</v>
      </c>
      <c r="JP60" s="19">
        <v>1.6814379999999999E-3</v>
      </c>
      <c r="JQ60" s="19">
        <v>1.676402E-3</v>
      </c>
      <c r="JR60" s="19">
        <v>1.6714049999999999E-3</v>
      </c>
      <c r="JS60" s="19">
        <v>1.6664469999999999E-3</v>
      </c>
      <c r="JT60" s="19">
        <v>1.6615270000000001E-3</v>
      </c>
      <c r="JU60" s="19">
        <v>1.6566440000000001E-3</v>
      </c>
      <c r="JV60" s="19">
        <v>1.6518030000000001E-3</v>
      </c>
      <c r="JW60" s="19">
        <v>1.6470079999999999E-3</v>
      </c>
      <c r="JX60" s="19">
        <v>1.6422609999999999E-3</v>
      </c>
      <c r="JY60" s="19">
        <v>1.6375649999999999E-3</v>
      </c>
      <c r="JZ60" s="19">
        <v>1.632919E-3</v>
      </c>
      <c r="KA60" s="19">
        <v>1.628324E-3</v>
      </c>
      <c r="KB60" s="19">
        <v>1.623775E-3</v>
      </c>
      <c r="KC60" s="19">
        <v>1.619269E-3</v>
      </c>
      <c r="KD60" s="19">
        <v>1.6148009999999999E-3</v>
      </c>
      <c r="KE60" s="19">
        <v>1.6103669999999999E-3</v>
      </c>
      <c r="KF60" s="19">
        <v>1.60597E-3</v>
      </c>
      <c r="KG60" s="19">
        <v>1.601611E-3</v>
      </c>
      <c r="KH60" s="19">
        <v>1.597296E-3</v>
      </c>
      <c r="KI60" s="19">
        <v>1.593026E-3</v>
      </c>
      <c r="KJ60" s="19">
        <v>1.588805E-3</v>
      </c>
      <c r="KK60" s="19">
        <v>1.5846370000000001E-3</v>
      </c>
      <c r="KL60" s="19">
        <v>1.5805229999999999E-3</v>
      </c>
      <c r="KM60" s="19">
        <v>1.576462E-3</v>
      </c>
      <c r="KN60" s="19">
        <v>1.5724560000000001E-3</v>
      </c>
      <c r="KO60" s="19">
        <v>1.568503E-3</v>
      </c>
      <c r="KP60" s="19">
        <v>1.5646049999999999E-3</v>
      </c>
      <c r="KQ60" s="19">
        <v>1.560763E-3</v>
      </c>
      <c r="KR60" s="19">
        <v>1.556977E-3</v>
      </c>
      <c r="KS60" s="19">
        <v>1.5532429999999999E-3</v>
      </c>
      <c r="KT60" s="19">
        <v>1.5495610000000001E-3</v>
      </c>
      <c r="KU60" s="19">
        <v>1.545926E-3</v>
      </c>
      <c r="KV60" s="19">
        <v>1.542332E-3</v>
      </c>
      <c r="KW60" s="19">
        <v>1.538775E-3</v>
      </c>
      <c r="KX60" s="19">
        <v>1.5352479999999999E-3</v>
      </c>
      <c r="KY60" s="19">
        <v>1.5317460000000001E-3</v>
      </c>
      <c r="KZ60" s="19">
        <v>1.5282679999999999E-3</v>
      </c>
      <c r="LA60" s="19">
        <v>1.524811E-3</v>
      </c>
      <c r="LB60" s="19">
        <v>1.521374E-3</v>
      </c>
      <c r="LC60" s="19">
        <v>1.517954E-3</v>
      </c>
      <c r="LD60" s="19">
        <v>1.514547E-3</v>
      </c>
      <c r="LE60" s="19">
        <v>1.5111510000000001E-3</v>
      </c>
      <c r="LF60" s="19">
        <v>1.507761E-3</v>
      </c>
      <c r="LG60" s="19">
        <v>1.504376E-3</v>
      </c>
      <c r="LH60" s="19">
        <v>1.500992E-3</v>
      </c>
      <c r="LI60" s="19">
        <v>1.4976060000000001E-3</v>
      </c>
      <c r="LJ60" s="19">
        <v>1.494221E-3</v>
      </c>
      <c r="LK60" s="19">
        <v>1.490835E-3</v>
      </c>
      <c r="LL60" s="19">
        <v>1.4874510000000001E-3</v>
      </c>
      <c r="LM60" s="19">
        <v>1.4840669999999999E-3</v>
      </c>
      <c r="LN60" s="19">
        <v>1.4806820000000001E-3</v>
      </c>
      <c r="LO60" s="19">
        <v>1.477295E-3</v>
      </c>
      <c r="LP60" s="19">
        <v>1.4739060000000001E-3</v>
      </c>
      <c r="LQ60" s="19">
        <v>1.4705129999999999E-3</v>
      </c>
      <c r="LR60" s="19">
        <v>1.4671179999999999E-3</v>
      </c>
      <c r="LS60" s="19">
        <v>1.463719E-3</v>
      </c>
      <c r="LT60" s="19">
        <v>1.4603190000000001E-3</v>
      </c>
      <c r="LU60" s="19">
        <v>1.456918E-3</v>
      </c>
      <c r="LV60" s="19">
        <v>1.453518E-3</v>
      </c>
      <c r="LW60" s="19">
        <v>1.4501150000000001E-3</v>
      </c>
      <c r="LX60" s="19">
        <v>1.4467079999999999E-3</v>
      </c>
      <c r="LY60" s="19">
        <v>1.4432939999999999E-3</v>
      </c>
      <c r="LZ60" s="19">
        <v>1.439868E-3</v>
      </c>
      <c r="MA60" s="19">
        <v>1.436426E-3</v>
      </c>
      <c r="MB60" s="19">
        <v>1.432965E-3</v>
      </c>
      <c r="MC60" s="19">
        <v>1.4294819999999999E-3</v>
      </c>
      <c r="MD60" s="19">
        <v>1.425976E-3</v>
      </c>
      <c r="ME60" s="19">
        <v>1.422445E-3</v>
      </c>
      <c r="MF60" s="19">
        <v>1.4188899999999999E-3</v>
      </c>
      <c r="MG60" s="19">
        <v>1.415309E-3</v>
      </c>
      <c r="MH60" s="15">
        <v>1.4117000000000001E-3</v>
      </c>
      <c r="MI60" s="19">
        <v>1.4080640000000001E-3</v>
      </c>
      <c r="MJ60" s="19">
        <v>1.4043980000000001E-3</v>
      </c>
      <c r="MK60" s="19">
        <v>1.400702E-3</v>
      </c>
      <c r="ML60" s="19">
        <v>1.396974E-3</v>
      </c>
      <c r="MM60" s="19">
        <v>1.393214E-3</v>
      </c>
      <c r="MN60" s="19">
        <v>1.389422E-3</v>
      </c>
      <c r="MO60" s="19">
        <v>1.3855989999999999E-3</v>
      </c>
      <c r="MP60" s="19">
        <v>1.3817460000000001E-3</v>
      </c>
      <c r="MQ60" s="19">
        <v>1.3778620000000001E-3</v>
      </c>
      <c r="MR60" s="19">
        <v>1.3739469999999999E-3</v>
      </c>
      <c r="MS60" s="19">
        <v>1.370001E-3</v>
      </c>
      <c r="MT60" s="19">
        <v>1.366024E-3</v>
      </c>
      <c r="MU60" s="19">
        <v>1.3620150000000001E-3</v>
      </c>
      <c r="MV60" s="19">
        <v>1.357975E-3</v>
      </c>
      <c r="MW60" s="19">
        <v>1.3539030000000001E-3</v>
      </c>
      <c r="MX60" s="19">
        <v>1.349802E-3</v>
      </c>
      <c r="MY60" s="19">
        <v>1.345674E-3</v>
      </c>
      <c r="MZ60" s="19">
        <v>1.3415219999999999E-3</v>
      </c>
      <c r="NA60" s="19">
        <v>1.337349E-3</v>
      </c>
      <c r="NB60" s="19">
        <v>1.333157E-3</v>
      </c>
      <c r="NC60" s="19">
        <v>1.32895E-3</v>
      </c>
      <c r="ND60" s="19">
        <v>1.324733E-3</v>
      </c>
      <c r="NE60" s="19">
        <v>1.3205070000000001E-3</v>
      </c>
      <c r="NF60" s="19">
        <v>1.3162779999999999E-3</v>
      </c>
      <c r="NG60" s="19">
        <v>1.312047E-3</v>
      </c>
      <c r="NH60" s="19">
        <v>1.307821E-3</v>
      </c>
      <c r="NI60" s="19">
        <v>1.3036020000000001E-3</v>
      </c>
      <c r="NJ60" s="19">
        <v>1.2993950000000001E-3</v>
      </c>
      <c r="NK60" s="19">
        <v>1.295203E-3</v>
      </c>
      <c r="NL60" s="19">
        <v>1.2910269999999999E-3</v>
      </c>
      <c r="NM60" s="19">
        <v>1.286871E-3</v>
      </c>
      <c r="NN60" s="19">
        <v>1.282734E-3</v>
      </c>
      <c r="NO60" s="19">
        <v>1.2786189999999999E-3</v>
      </c>
      <c r="NP60" s="19">
        <v>1.2745269999999999E-3</v>
      </c>
      <c r="NQ60" s="19">
        <v>1.270457E-3</v>
      </c>
      <c r="NR60" s="19">
        <v>1.2664110000000001E-3</v>
      </c>
      <c r="NS60" s="19">
        <v>1.262392E-3</v>
      </c>
      <c r="NT60" s="15">
        <v>1.2584E-3</v>
      </c>
      <c r="NU60" s="19">
        <v>1.254436E-3</v>
      </c>
      <c r="NV60" s="15">
        <v>1.2505000000000001E-3</v>
      </c>
      <c r="NW60" s="19">
        <v>1.2465930000000001E-3</v>
      </c>
      <c r="NX60" s="19">
        <v>1.242716E-3</v>
      </c>
      <c r="NY60" s="19">
        <v>1.238868E-3</v>
      </c>
      <c r="NZ60" s="19">
        <v>1.2350499999999999E-3</v>
      </c>
      <c r="OA60" s="19">
        <v>1.231261E-3</v>
      </c>
      <c r="OB60" s="15">
        <v>1.2275000000000001E-3</v>
      </c>
      <c r="OC60" s="19">
        <v>1.2237699999999999E-3</v>
      </c>
      <c r="OD60" s="19">
        <v>1.2200690000000001E-3</v>
      </c>
      <c r="OE60" s="19">
        <v>1.2163969999999999E-3</v>
      </c>
      <c r="OF60" s="19">
        <v>1.2127539999999999E-3</v>
      </c>
      <c r="OG60" s="19">
        <v>1.209138E-3</v>
      </c>
      <c r="OH60" s="19">
        <v>1.205549E-3</v>
      </c>
      <c r="OI60" s="19">
        <v>1.201985E-3</v>
      </c>
      <c r="OJ60" s="19">
        <v>1.1984470000000001E-3</v>
      </c>
      <c r="OK60" s="19">
        <v>1.1949319999999999E-3</v>
      </c>
      <c r="OL60" s="19">
        <v>1.1914409999999999E-3</v>
      </c>
      <c r="OM60" s="19">
        <v>1.1879729999999999E-3</v>
      </c>
      <c r="ON60" s="19">
        <v>1.1845289999999999E-3</v>
      </c>
      <c r="OO60" s="19">
        <v>1.1811079999999999E-3</v>
      </c>
      <c r="OP60" s="19">
        <v>1.17771E-3</v>
      </c>
      <c r="OQ60" s="19">
        <v>6.8774549999999998E-4</v>
      </c>
    </row>
    <row r="61" spans="1:407" x14ac:dyDescent="0.25">
      <c r="A61" t="str">
        <f t="shared" si="0"/>
        <v>FixedWing-EXTREMELY COARSE-6-14-Any</v>
      </c>
      <c r="B61" t="s">
        <v>195</v>
      </c>
      <c r="C61" s="20" t="s">
        <v>44</v>
      </c>
      <c r="D61" s="18">
        <v>6</v>
      </c>
      <c r="E61" s="17">
        <v>14</v>
      </c>
      <c r="F61" s="82" t="s">
        <v>187</v>
      </c>
      <c r="G61" s="15">
        <v>0.2197028</v>
      </c>
      <c r="H61" s="15">
        <v>0.1614931</v>
      </c>
      <c r="I61" s="15">
        <v>0.1240067</v>
      </c>
      <c r="J61" s="19">
        <v>9.9754449999999995E-2</v>
      </c>
      <c r="K61" s="19">
        <v>8.2443390000000005E-2</v>
      </c>
      <c r="L61" s="19">
        <v>7.0385870000000003E-2</v>
      </c>
      <c r="M61" s="19">
        <v>6.2307559999999998E-2</v>
      </c>
      <c r="N61" s="19">
        <v>5.6714710000000002E-2</v>
      </c>
      <c r="O61" s="19">
        <v>5.1629920000000003E-2</v>
      </c>
      <c r="P61" s="19">
        <v>4.6496030000000001E-2</v>
      </c>
      <c r="Q61" s="19">
        <v>4.3502869999999999E-2</v>
      </c>
      <c r="R61" s="19">
        <v>4.119958E-2</v>
      </c>
      <c r="S61" s="19">
        <v>3.9115280000000002E-2</v>
      </c>
      <c r="T61" s="19">
        <v>3.6980010000000001E-2</v>
      </c>
      <c r="U61" s="19">
        <v>3.4841329999999997E-2</v>
      </c>
      <c r="V61" s="19">
        <v>3.301055E-2</v>
      </c>
      <c r="W61" s="19">
        <v>3.1339829999999999E-2</v>
      </c>
      <c r="X61" s="15">
        <v>2.9666100000000001E-2</v>
      </c>
      <c r="Y61" s="19">
        <v>2.805964E-2</v>
      </c>
      <c r="Z61" s="19">
        <v>2.659452E-2</v>
      </c>
      <c r="AA61" s="19">
        <v>2.517324E-2</v>
      </c>
      <c r="AB61" s="19">
        <v>2.3818990000000002E-2</v>
      </c>
      <c r="AC61" s="19">
        <v>2.2586539999999999E-2</v>
      </c>
      <c r="AD61" s="19">
        <v>2.1458729999999999E-2</v>
      </c>
      <c r="AE61" s="19">
        <v>2.0453490000000001E-2</v>
      </c>
      <c r="AF61" s="19">
        <v>1.958358E-2</v>
      </c>
      <c r="AG61" s="15">
        <v>1.8713799999999999E-2</v>
      </c>
      <c r="AH61" s="19">
        <v>1.791943E-2</v>
      </c>
      <c r="AI61" s="19">
        <v>1.7181020000000002E-2</v>
      </c>
      <c r="AJ61" s="19">
        <v>1.6485940000000001E-2</v>
      </c>
      <c r="AK61" s="19">
        <v>1.5830130000000001E-2</v>
      </c>
      <c r="AL61" s="19">
        <v>1.521336E-2</v>
      </c>
      <c r="AM61" s="15">
        <v>1.46318E-2</v>
      </c>
      <c r="AN61" s="19">
        <v>1.4083729999999999E-2</v>
      </c>
      <c r="AO61" s="19">
        <v>1.356865E-2</v>
      </c>
      <c r="AP61" s="19">
        <v>1.3082740000000001E-2</v>
      </c>
      <c r="AQ61" s="19">
        <v>1.262051E-2</v>
      </c>
      <c r="AR61" s="19">
        <v>1.218176E-2</v>
      </c>
      <c r="AS61" s="19">
        <v>1.176754E-2</v>
      </c>
      <c r="AT61" s="19">
        <v>1.137759E-2</v>
      </c>
      <c r="AU61" s="19">
        <v>1.101447E-2</v>
      </c>
      <c r="AV61" s="19">
        <v>1.0680729999999999E-2</v>
      </c>
      <c r="AW61" s="19">
        <v>1.037689E-2</v>
      </c>
      <c r="AX61" s="19">
        <v>1.0099510000000001E-2</v>
      </c>
      <c r="AY61" s="19">
        <v>9.8399070000000002E-3</v>
      </c>
      <c r="AZ61" s="19">
        <v>9.5890279999999994E-3</v>
      </c>
      <c r="BA61" s="19">
        <v>9.3431669999999994E-3</v>
      </c>
      <c r="BB61" s="19">
        <v>9.104025E-3</v>
      </c>
      <c r="BC61" s="19">
        <v>8.8741859999999992E-3</v>
      </c>
      <c r="BD61" s="19">
        <v>8.6552320000000006E-3</v>
      </c>
      <c r="BE61" s="19">
        <v>8.448311E-3</v>
      </c>
      <c r="BF61" s="19">
        <v>8.2548949999999999E-3</v>
      </c>
      <c r="BG61" s="19">
        <v>8.0754810000000007E-3</v>
      </c>
      <c r="BH61" s="19">
        <v>7.9088289999999992E-3</v>
      </c>
      <c r="BI61" s="19">
        <v>7.7523480000000001E-3</v>
      </c>
      <c r="BJ61" s="19">
        <v>7.6021200000000004E-3</v>
      </c>
      <c r="BK61" s="19">
        <v>7.4547579999999997E-3</v>
      </c>
      <c r="BL61" s="19">
        <v>7.3096059999999997E-3</v>
      </c>
      <c r="BM61" s="19">
        <v>7.1678820000000004E-3</v>
      </c>
      <c r="BN61" s="19">
        <v>7.030578E-3</v>
      </c>
      <c r="BO61" s="19">
        <v>6.8982899999999996E-3</v>
      </c>
      <c r="BP61" s="19">
        <v>6.7725270000000004E-3</v>
      </c>
      <c r="BQ61" s="19">
        <v>6.6550159999999997E-3</v>
      </c>
      <c r="BR61" s="19">
        <v>6.5463279999999997E-3</v>
      </c>
      <c r="BS61" s="19">
        <v>6.4454780000000001E-3</v>
      </c>
      <c r="BT61" s="19">
        <v>6.3502619999999997E-3</v>
      </c>
      <c r="BU61" s="19">
        <v>6.2584820000000001E-3</v>
      </c>
      <c r="BV61" s="19">
        <v>6.1693670000000003E-3</v>
      </c>
      <c r="BW61" s="19">
        <v>6.0834799999999996E-3</v>
      </c>
      <c r="BX61" s="19">
        <v>6.0014279999999996E-3</v>
      </c>
      <c r="BY61" s="19">
        <v>5.9232670000000003E-3</v>
      </c>
      <c r="BZ61" s="19">
        <v>5.8488489999999997E-3</v>
      </c>
      <c r="CA61" s="19">
        <v>5.7779049999999998E-3</v>
      </c>
      <c r="CB61" s="19">
        <v>5.7097770000000001E-3</v>
      </c>
      <c r="CC61" s="19">
        <v>5.6433890000000004E-3</v>
      </c>
      <c r="CD61" s="19">
        <v>5.5775809999999999E-3</v>
      </c>
      <c r="CE61" s="19">
        <v>5.511658E-3</v>
      </c>
      <c r="CF61" s="19">
        <v>5.4460639999999996E-3</v>
      </c>
      <c r="CG61" s="19">
        <v>5.382118E-3</v>
      </c>
      <c r="CH61" s="19">
        <v>5.3208739999999997E-3</v>
      </c>
      <c r="CI61" s="19">
        <v>5.2626599999999997E-3</v>
      </c>
      <c r="CJ61" s="19">
        <v>5.2075189999999999E-3</v>
      </c>
      <c r="CK61" s="19">
        <v>5.1553839999999998E-3</v>
      </c>
      <c r="CL61" s="19">
        <v>5.1058350000000004E-3</v>
      </c>
      <c r="CM61" s="19">
        <v>5.0580520000000004E-3</v>
      </c>
      <c r="CN61" s="19">
        <v>5.0111929999999997E-3</v>
      </c>
      <c r="CO61" s="19">
        <v>4.964769E-3</v>
      </c>
      <c r="CP61" s="19">
        <v>4.9188779999999998E-3</v>
      </c>
      <c r="CQ61" s="19">
        <v>4.8740429999999998E-3</v>
      </c>
      <c r="CR61" s="19">
        <v>4.8307749999999998E-3</v>
      </c>
      <c r="CS61" s="19">
        <v>4.7892969999999997E-3</v>
      </c>
      <c r="CT61" s="19">
        <v>4.7495640000000004E-3</v>
      </c>
      <c r="CU61" s="19">
        <v>4.7114499999999998E-3</v>
      </c>
      <c r="CV61" s="19">
        <v>4.674826E-3</v>
      </c>
      <c r="CW61" s="19">
        <v>4.6395059999999998E-3</v>
      </c>
      <c r="CX61" s="19">
        <v>4.6051820000000002E-3</v>
      </c>
      <c r="CY61" s="19">
        <v>4.5714689999999999E-3</v>
      </c>
      <c r="CZ61" s="19">
        <v>4.538098E-3</v>
      </c>
      <c r="DA61" s="19">
        <v>4.505017E-3</v>
      </c>
      <c r="DB61" s="19">
        <v>4.472284E-3</v>
      </c>
      <c r="DC61" s="19">
        <v>4.4399340000000004E-3</v>
      </c>
      <c r="DD61" s="19">
        <v>4.4079399999999999E-3</v>
      </c>
      <c r="DE61" s="19">
        <v>4.3762949999999997E-3</v>
      </c>
      <c r="DF61" s="19">
        <v>4.3450390000000002E-3</v>
      </c>
      <c r="DG61" s="19">
        <v>4.3142190000000002E-3</v>
      </c>
      <c r="DH61" s="19">
        <v>4.2838080000000001E-3</v>
      </c>
      <c r="DI61" s="19">
        <v>4.2536420000000002E-3</v>
      </c>
      <c r="DJ61" s="19">
        <v>4.2234669999999998E-3</v>
      </c>
      <c r="DK61" s="19">
        <v>4.1930099999999996E-3</v>
      </c>
      <c r="DL61" s="19">
        <v>4.1620820000000001E-3</v>
      </c>
      <c r="DM61" s="19">
        <v>4.1306379999999998E-3</v>
      </c>
      <c r="DN61" s="15">
        <v>4.0987999999999997E-3</v>
      </c>
      <c r="DO61" s="19">
        <v>4.0668220000000003E-3</v>
      </c>
      <c r="DP61" s="19">
        <v>4.0349890000000001E-3</v>
      </c>
      <c r="DQ61" s="19">
        <v>4.0035189999999997E-3</v>
      </c>
      <c r="DR61" s="19">
        <v>3.9724950000000004E-3</v>
      </c>
      <c r="DS61" s="19">
        <v>3.9418309999999998E-3</v>
      </c>
      <c r="DT61" s="19">
        <v>3.9113300000000002E-3</v>
      </c>
      <c r="DU61" s="19">
        <v>3.8807540000000001E-3</v>
      </c>
      <c r="DV61" s="19">
        <v>3.849917E-3</v>
      </c>
      <c r="DW61" s="19">
        <v>3.8187619999999999E-3</v>
      </c>
      <c r="DX61" s="19">
        <v>3.7873859999999998E-3</v>
      </c>
      <c r="DY61" s="19">
        <v>3.756021E-3</v>
      </c>
      <c r="DZ61" s="19">
        <v>3.7249549999999998E-3</v>
      </c>
      <c r="EA61" s="19">
        <v>3.6944410000000001E-3</v>
      </c>
      <c r="EB61" s="19">
        <v>3.664624E-3</v>
      </c>
      <c r="EC61" s="19">
        <v>3.6355010000000002E-3</v>
      </c>
      <c r="ED61" s="19">
        <v>3.6069370000000002E-3</v>
      </c>
      <c r="EE61" s="19">
        <v>3.57873E-3</v>
      </c>
      <c r="EF61" s="19">
        <v>3.5506930000000002E-3</v>
      </c>
      <c r="EG61" s="19">
        <v>3.5227370000000002E-3</v>
      </c>
      <c r="EH61" s="19">
        <v>3.4948980000000002E-3</v>
      </c>
      <c r="EI61" s="19">
        <v>3.4673389999999998E-3</v>
      </c>
      <c r="EJ61" s="19">
        <v>3.440275E-3</v>
      </c>
      <c r="EK61" s="19">
        <v>3.4139079999999998E-3</v>
      </c>
      <c r="EL61" s="19">
        <v>3.3883659999999999E-3</v>
      </c>
      <c r="EM61" s="19">
        <v>3.3636740000000001E-3</v>
      </c>
      <c r="EN61" s="19">
        <v>3.3397869999999999E-3</v>
      </c>
      <c r="EO61" s="19">
        <v>3.3166329999999998E-3</v>
      </c>
      <c r="EP61" s="19">
        <v>3.2941709999999998E-3</v>
      </c>
      <c r="EQ61" s="19">
        <v>3.2724030000000001E-3</v>
      </c>
      <c r="ER61" s="19">
        <v>3.2513569999999999E-3</v>
      </c>
      <c r="ES61" s="19">
        <v>3.23106E-3</v>
      </c>
      <c r="ET61" s="19">
        <v>3.2115149999999999E-3</v>
      </c>
      <c r="EU61" s="19">
        <v>3.192687E-3</v>
      </c>
      <c r="EV61" s="19">
        <v>3.1745100000000002E-3</v>
      </c>
      <c r="EW61" s="19">
        <v>3.1568989999999999E-3</v>
      </c>
      <c r="EX61" s="19">
        <v>3.139775E-3</v>
      </c>
      <c r="EY61" s="19">
        <v>3.1230889999999999E-3</v>
      </c>
      <c r="EZ61" s="19">
        <v>3.1068329999999998E-3</v>
      </c>
      <c r="FA61" s="19">
        <v>3.0910410000000001E-3</v>
      </c>
      <c r="FB61" s="19">
        <v>3.075754E-3</v>
      </c>
      <c r="FC61" s="19">
        <v>3.0610059999999998E-3</v>
      </c>
      <c r="FD61" s="19">
        <v>3.046797E-3</v>
      </c>
      <c r="FE61" s="19">
        <v>3.0330829999999998E-3</v>
      </c>
      <c r="FF61" s="19">
        <v>3.0197829999999998E-3</v>
      </c>
      <c r="FG61" s="19">
        <v>3.0067940000000001E-3</v>
      </c>
      <c r="FH61" s="19">
        <v>2.9940140000000001E-3</v>
      </c>
      <c r="FI61" s="19">
        <v>2.981367E-3</v>
      </c>
      <c r="FJ61" s="19">
        <v>2.9688169999999999E-3</v>
      </c>
      <c r="FK61" s="19">
        <v>2.9563720000000001E-3</v>
      </c>
      <c r="FL61" s="19">
        <v>2.9440550000000001E-3</v>
      </c>
      <c r="FM61" s="19">
        <v>2.9318920000000002E-3</v>
      </c>
      <c r="FN61" s="19">
        <v>2.9198869999999999E-3</v>
      </c>
      <c r="FO61" s="19">
        <v>2.908019E-3</v>
      </c>
      <c r="FP61" s="19">
        <v>2.8962359999999999E-3</v>
      </c>
      <c r="FQ61" s="19">
        <v>2.8844650000000001E-3</v>
      </c>
      <c r="FR61" s="19">
        <v>2.872636E-3</v>
      </c>
      <c r="FS61" s="19">
        <v>2.8606970000000002E-3</v>
      </c>
      <c r="FT61" s="19">
        <v>2.8486280000000002E-3</v>
      </c>
      <c r="FU61" s="19">
        <v>2.8364449999999999E-3</v>
      </c>
      <c r="FV61" s="19">
        <v>2.8241799999999999E-3</v>
      </c>
      <c r="FW61" s="19">
        <v>2.8118689999999998E-3</v>
      </c>
      <c r="FX61" s="19">
        <v>2.7995339999999998E-3</v>
      </c>
      <c r="FY61" s="19">
        <v>2.7871789999999999E-3</v>
      </c>
      <c r="FZ61" s="19">
        <v>2.7747800000000001E-3</v>
      </c>
      <c r="GA61" s="19">
        <v>2.7622990000000002E-3</v>
      </c>
      <c r="GB61" s="19">
        <v>2.749699E-3</v>
      </c>
      <c r="GC61" s="19">
        <v>2.736952E-3</v>
      </c>
      <c r="GD61" s="19">
        <v>2.7240570000000002E-3</v>
      </c>
      <c r="GE61" s="19">
        <v>2.711036E-3</v>
      </c>
      <c r="GF61" s="19">
        <v>2.6979149999999999E-3</v>
      </c>
      <c r="GG61" s="19">
        <v>2.684718E-3</v>
      </c>
      <c r="GH61" s="19">
        <v>2.671456E-3</v>
      </c>
      <c r="GI61" s="19">
        <v>2.6581249999999999E-3</v>
      </c>
      <c r="GJ61" s="19">
        <v>2.6447150000000002E-3</v>
      </c>
      <c r="GK61" s="19">
        <v>2.6312110000000001E-3</v>
      </c>
      <c r="GL61" s="19">
        <v>2.617608E-3</v>
      </c>
      <c r="GM61" s="19">
        <v>2.6039219999999998E-3</v>
      </c>
      <c r="GN61" s="19">
        <v>2.5901840000000001E-3</v>
      </c>
      <c r="GO61" s="19">
        <v>2.5764400000000002E-3</v>
      </c>
      <c r="GP61" s="19">
        <v>2.5627290000000001E-3</v>
      </c>
      <c r="GQ61" s="19">
        <v>2.5490809999999999E-3</v>
      </c>
      <c r="GR61" s="19">
        <v>2.5355080000000001E-3</v>
      </c>
      <c r="GS61" s="19">
        <v>2.5220120000000001E-3</v>
      </c>
      <c r="GT61" s="19">
        <v>2.5085889999999999E-3</v>
      </c>
      <c r="GU61" s="19">
        <v>2.4952310000000001E-3</v>
      </c>
      <c r="GV61" s="19">
        <v>2.4819450000000002E-3</v>
      </c>
      <c r="GW61" s="19">
        <v>2.4687540000000001E-3</v>
      </c>
      <c r="GX61" s="19">
        <v>2.4556980000000001E-3</v>
      </c>
      <c r="GY61" s="19">
        <v>2.4428230000000002E-3</v>
      </c>
      <c r="GZ61" s="19">
        <v>2.4301710000000001E-3</v>
      </c>
      <c r="HA61" s="19">
        <v>2.4177640000000002E-3</v>
      </c>
      <c r="HB61" s="19">
        <v>2.4056070000000001E-3</v>
      </c>
      <c r="HC61" s="19">
        <v>2.3936840000000001E-3</v>
      </c>
      <c r="HD61" s="19">
        <v>2.3819700000000002E-3</v>
      </c>
      <c r="HE61" s="19">
        <v>2.3704350000000002E-3</v>
      </c>
      <c r="HF61" s="19">
        <v>2.3590569999999999E-3</v>
      </c>
      <c r="HG61" s="19">
        <v>2.3478349999999999E-3</v>
      </c>
      <c r="HH61" s="19">
        <v>2.3367840000000002E-3</v>
      </c>
      <c r="HI61" s="19">
        <v>2.3259370000000001E-3</v>
      </c>
      <c r="HJ61" s="19">
        <v>2.3153230000000002E-3</v>
      </c>
      <c r="HK61" s="19">
        <v>2.3049659999999999E-3</v>
      </c>
      <c r="HL61" s="19">
        <v>2.2948759999999999E-3</v>
      </c>
      <c r="HM61" s="19">
        <v>2.2850470000000001E-3</v>
      </c>
      <c r="HN61" s="19">
        <v>2.2754630000000001E-3</v>
      </c>
      <c r="HO61" s="19">
        <v>2.266096E-3</v>
      </c>
      <c r="HP61" s="19">
        <v>2.256919E-3</v>
      </c>
      <c r="HQ61" s="19">
        <v>2.2479090000000002E-3</v>
      </c>
      <c r="HR61" s="19">
        <v>2.239053E-3</v>
      </c>
      <c r="HS61" s="19">
        <v>2.2303430000000001E-3</v>
      </c>
      <c r="HT61" s="19">
        <v>2.2217740000000001E-3</v>
      </c>
      <c r="HU61" s="19">
        <v>2.213334E-3</v>
      </c>
      <c r="HV61" s="19">
        <v>2.205009E-3</v>
      </c>
      <c r="HW61" s="19">
        <v>2.1967760000000001E-3</v>
      </c>
      <c r="HX61" s="19">
        <v>2.1886100000000001E-3</v>
      </c>
      <c r="HY61" s="19">
        <v>2.1804789999999999E-3</v>
      </c>
      <c r="HZ61" s="19">
        <v>2.1723549999999999E-3</v>
      </c>
      <c r="IA61" s="19">
        <v>2.1642100000000002E-3</v>
      </c>
      <c r="IB61" s="19">
        <v>2.1560300000000002E-3</v>
      </c>
      <c r="IC61" s="19">
        <v>2.1478069999999998E-3</v>
      </c>
      <c r="ID61" s="19">
        <v>2.1395350000000001E-3</v>
      </c>
      <c r="IE61" s="19">
        <v>2.131212E-3</v>
      </c>
      <c r="IF61" s="19">
        <v>2.1228330000000002E-3</v>
      </c>
      <c r="IG61" s="19">
        <v>2.1143960000000002E-3</v>
      </c>
      <c r="IH61" s="19">
        <v>2.1058959999999999E-3</v>
      </c>
      <c r="II61" s="19">
        <v>2.0973279999999999E-3</v>
      </c>
      <c r="IJ61" s="19">
        <v>2.0886889999999999E-3</v>
      </c>
      <c r="IK61" s="19">
        <v>2.0799730000000002E-3</v>
      </c>
      <c r="IL61" s="19">
        <v>2.0711800000000002E-3</v>
      </c>
      <c r="IM61" s="19">
        <v>2.0623099999999999E-3</v>
      </c>
      <c r="IN61" s="19">
        <v>2.0533589999999998E-3</v>
      </c>
      <c r="IO61" s="19">
        <v>2.0443200000000001E-3</v>
      </c>
      <c r="IP61" s="19">
        <v>2.035182E-3</v>
      </c>
      <c r="IQ61" s="19">
        <v>2.0259359999999999E-3</v>
      </c>
      <c r="IR61" s="19">
        <v>2.0165729999999998E-3</v>
      </c>
      <c r="IS61" s="19">
        <v>2.007085E-3</v>
      </c>
      <c r="IT61" s="19">
        <v>1.9974699999999999E-3</v>
      </c>
      <c r="IU61" s="19">
        <v>1.9877319999999999E-3</v>
      </c>
      <c r="IV61" s="19">
        <v>1.97788E-3</v>
      </c>
      <c r="IW61" s="19">
        <v>1.9679279999999999E-3</v>
      </c>
      <c r="IX61" s="19">
        <v>1.9578870000000002E-3</v>
      </c>
      <c r="IY61" s="19">
        <v>1.9477679999999999E-3</v>
      </c>
      <c r="IZ61" s="19">
        <v>1.9375779999999999E-3</v>
      </c>
      <c r="JA61" s="19">
        <v>1.927326E-3</v>
      </c>
      <c r="JB61" s="19">
        <v>1.9170210000000001E-3</v>
      </c>
      <c r="JC61" s="19">
        <v>1.9066720000000001E-3</v>
      </c>
      <c r="JD61" s="19">
        <v>1.8962899999999999E-3</v>
      </c>
      <c r="JE61" s="19">
        <v>1.885889E-3</v>
      </c>
      <c r="JF61" s="19">
        <v>1.875488E-3</v>
      </c>
      <c r="JG61" s="19">
        <v>1.8651029999999999E-3</v>
      </c>
      <c r="JH61" s="19">
        <v>1.8547500000000001E-3</v>
      </c>
      <c r="JI61" s="19">
        <v>1.8444399999999999E-3</v>
      </c>
      <c r="JJ61" s="19">
        <v>1.834177E-3</v>
      </c>
      <c r="JK61" s="19">
        <v>1.8239650000000001E-3</v>
      </c>
      <c r="JL61" s="19">
        <v>1.8138010000000001E-3</v>
      </c>
      <c r="JM61" s="19">
        <v>1.803682E-3</v>
      </c>
      <c r="JN61" s="19">
        <v>1.7936040000000001E-3</v>
      </c>
      <c r="JO61" s="19">
        <v>1.7835640000000001E-3</v>
      </c>
      <c r="JP61" s="19">
        <v>1.7735579999999999E-3</v>
      </c>
      <c r="JQ61" s="19">
        <v>1.7635890000000001E-3</v>
      </c>
      <c r="JR61" s="19">
        <v>1.753657E-3</v>
      </c>
      <c r="JS61" s="19">
        <v>1.7437640000000001E-3</v>
      </c>
      <c r="JT61" s="19">
        <v>1.7339129999999999E-3</v>
      </c>
      <c r="JU61" s="19">
        <v>1.7241069999999999E-3</v>
      </c>
      <c r="JV61" s="19">
        <v>1.714351E-3</v>
      </c>
      <c r="JW61" s="19">
        <v>1.7046470000000001E-3</v>
      </c>
      <c r="JX61" s="15">
        <v>1.6949999999999999E-3</v>
      </c>
      <c r="JY61" s="19">
        <v>1.685413E-3</v>
      </c>
      <c r="JZ61" s="19">
        <v>1.67589E-3</v>
      </c>
      <c r="KA61" s="19">
        <v>1.666435E-3</v>
      </c>
      <c r="KB61" s="19">
        <v>1.65705E-3</v>
      </c>
      <c r="KC61" s="19">
        <v>1.647735E-3</v>
      </c>
      <c r="KD61" s="19">
        <v>1.63849E-3</v>
      </c>
      <c r="KE61" s="19">
        <v>1.6293150000000001E-3</v>
      </c>
      <c r="KF61" s="19">
        <v>1.620212E-3</v>
      </c>
      <c r="KG61" s="19">
        <v>1.6111770000000001E-3</v>
      </c>
      <c r="KH61" s="19">
        <v>1.602212E-3</v>
      </c>
      <c r="KI61" s="19">
        <v>1.5933130000000001E-3</v>
      </c>
      <c r="KJ61" s="19">
        <v>1.584479E-3</v>
      </c>
      <c r="KK61" s="19">
        <v>1.5757119999999999E-3</v>
      </c>
      <c r="KL61" s="19">
        <v>1.5670079999999999E-3</v>
      </c>
      <c r="KM61" s="19">
        <v>1.558366E-3</v>
      </c>
      <c r="KN61" s="19">
        <v>1.549786E-3</v>
      </c>
      <c r="KO61" s="19">
        <v>1.541267E-3</v>
      </c>
      <c r="KP61" s="19">
        <v>1.5328119999999999E-3</v>
      </c>
      <c r="KQ61" s="19">
        <v>1.5244200000000001E-3</v>
      </c>
      <c r="KR61" s="19">
        <v>1.5160919999999999E-3</v>
      </c>
      <c r="KS61" s="19">
        <v>1.5078299999999999E-3</v>
      </c>
      <c r="KT61" s="19">
        <v>1.4996339999999999E-3</v>
      </c>
      <c r="KU61" s="19">
        <v>1.491507E-3</v>
      </c>
      <c r="KV61" s="19">
        <v>1.4834469999999999E-3</v>
      </c>
      <c r="KW61" s="19">
        <v>1.475454E-3</v>
      </c>
      <c r="KX61" s="19">
        <v>1.4675280000000001E-3</v>
      </c>
      <c r="KY61" s="19">
        <v>1.459669E-3</v>
      </c>
      <c r="KZ61" s="19">
        <v>1.4518759999999999E-3</v>
      </c>
      <c r="LA61" s="19">
        <v>1.444149E-3</v>
      </c>
      <c r="LB61" s="19">
        <v>1.4364880000000001E-3</v>
      </c>
      <c r="LC61" s="19">
        <v>1.4288910000000001E-3</v>
      </c>
      <c r="LD61" s="19">
        <v>1.4213590000000001E-3</v>
      </c>
      <c r="LE61" s="19">
        <v>1.4138899999999999E-3</v>
      </c>
      <c r="LF61" s="19">
        <v>1.4064800000000001E-3</v>
      </c>
      <c r="LG61" s="19">
        <v>1.3991260000000001E-3</v>
      </c>
      <c r="LH61" s="19">
        <v>1.391822E-3</v>
      </c>
      <c r="LI61" s="19">
        <v>1.3845649999999999E-3</v>
      </c>
      <c r="LJ61" s="19">
        <v>1.377351E-3</v>
      </c>
      <c r="LK61" s="19">
        <v>1.3701760000000001E-3</v>
      </c>
      <c r="LL61" s="19">
        <v>1.3630389999999999E-3</v>
      </c>
      <c r="LM61" s="19">
        <v>1.3559379999999999E-3</v>
      </c>
      <c r="LN61" s="19">
        <v>1.3488739999999999E-3</v>
      </c>
      <c r="LO61" s="19">
        <v>1.341847E-3</v>
      </c>
      <c r="LP61" s="19">
        <v>1.3348590000000001E-3</v>
      </c>
      <c r="LQ61" s="19">
        <v>1.327911E-3</v>
      </c>
      <c r="LR61" s="19">
        <v>1.3210019999999999E-3</v>
      </c>
      <c r="LS61" s="19">
        <v>1.3141349999999999E-3</v>
      </c>
      <c r="LT61" s="19">
        <v>1.3073080000000001E-3</v>
      </c>
      <c r="LU61" s="19">
        <v>1.3005219999999999E-3</v>
      </c>
      <c r="LV61" s="19">
        <v>1.293775E-3</v>
      </c>
      <c r="LW61" s="19">
        <v>1.287067E-3</v>
      </c>
      <c r="LX61" s="19">
        <v>1.280397E-3</v>
      </c>
      <c r="LY61" s="19">
        <v>1.273766E-3</v>
      </c>
      <c r="LZ61" s="19">
        <v>1.2671729999999999E-3</v>
      </c>
      <c r="MA61" s="19">
        <v>1.2606189999999999E-3</v>
      </c>
      <c r="MB61" s="19">
        <v>1.254104E-3</v>
      </c>
      <c r="MC61" s="19">
        <v>1.2476309999999999E-3</v>
      </c>
      <c r="MD61" s="15">
        <v>1.2412E-3</v>
      </c>
      <c r="ME61" s="19">
        <v>1.234813E-3</v>
      </c>
      <c r="MF61" s="19">
        <v>1.2284710000000001E-3</v>
      </c>
      <c r="MG61" s="19">
        <v>1.222175E-3</v>
      </c>
      <c r="MH61" s="19">
        <v>1.215926E-3</v>
      </c>
      <c r="MI61" s="19">
        <v>1.209725E-3</v>
      </c>
      <c r="MJ61" s="19">
        <v>1.2035730000000001E-3</v>
      </c>
      <c r="MK61" s="19">
        <v>1.19747E-3</v>
      </c>
      <c r="ML61" s="19">
        <v>1.1914180000000001E-3</v>
      </c>
      <c r="MM61" s="19">
        <v>1.18542E-3</v>
      </c>
      <c r="MN61" s="19">
        <v>1.1794780000000001E-3</v>
      </c>
      <c r="MO61" s="19">
        <v>1.1735980000000001E-3</v>
      </c>
      <c r="MP61" s="19">
        <v>1.1677809999999999E-3</v>
      </c>
      <c r="MQ61" s="19">
        <v>1.162031E-3</v>
      </c>
      <c r="MR61" s="19">
        <v>1.1563529999999999E-3</v>
      </c>
      <c r="MS61" s="19">
        <v>1.150748E-3</v>
      </c>
      <c r="MT61" s="19">
        <v>1.145217E-3</v>
      </c>
      <c r="MU61" s="19">
        <v>1.139761E-3</v>
      </c>
      <c r="MV61" s="19">
        <v>1.1343799999999999E-3</v>
      </c>
      <c r="MW61" s="19">
        <v>1.1290740000000001E-3</v>
      </c>
      <c r="MX61" s="19">
        <v>1.1238419999999999E-3</v>
      </c>
      <c r="MY61" s="19">
        <v>1.1186830000000001E-3</v>
      </c>
      <c r="MZ61" s="19">
        <v>1.1135959999999999E-3</v>
      </c>
      <c r="NA61" s="19">
        <v>1.1085789999999999E-3</v>
      </c>
      <c r="NB61" s="19">
        <v>1.1036310000000001E-3</v>
      </c>
      <c r="NC61" s="19">
        <v>1.098751E-3</v>
      </c>
      <c r="ND61" s="19">
        <v>1.093934E-3</v>
      </c>
      <c r="NE61" s="19">
        <v>1.0891799999999999E-3</v>
      </c>
      <c r="NF61" s="19">
        <v>1.084485E-3</v>
      </c>
      <c r="NG61" s="19">
        <v>1.0798470000000001E-3</v>
      </c>
      <c r="NH61" s="19">
        <v>1.075264E-3</v>
      </c>
      <c r="NI61" s="19">
        <v>1.070732E-3</v>
      </c>
      <c r="NJ61" s="19">
        <v>1.0662499999999999E-3</v>
      </c>
      <c r="NK61" s="19">
        <v>1.061815E-3</v>
      </c>
      <c r="NL61" s="19">
        <v>1.057424E-3</v>
      </c>
      <c r="NM61" s="19">
        <v>1.053074E-3</v>
      </c>
      <c r="NN61" s="19">
        <v>1.0487630000000001E-3</v>
      </c>
      <c r="NO61" s="19">
        <v>1.044487E-3</v>
      </c>
      <c r="NP61" s="19">
        <v>1.0402440000000001E-3</v>
      </c>
      <c r="NQ61" s="19">
        <v>1.0360289999999999E-3</v>
      </c>
      <c r="NR61" s="19">
        <v>1.0318409999999999E-3</v>
      </c>
      <c r="NS61" s="19">
        <v>1.0276759999999999E-3</v>
      </c>
      <c r="NT61" s="19">
        <v>1.0235299999999999E-3</v>
      </c>
      <c r="NU61" s="19">
        <v>1.019399E-3</v>
      </c>
      <c r="NV61" s="19">
        <v>1.015281E-3</v>
      </c>
      <c r="NW61" s="19">
        <v>1.01117E-3</v>
      </c>
      <c r="NX61" s="19">
        <v>1.007062E-3</v>
      </c>
      <c r="NY61" s="19">
        <v>1.002953E-3</v>
      </c>
      <c r="NZ61" s="19">
        <v>9.9883869999999996E-4</v>
      </c>
      <c r="OA61" s="19">
        <v>9.94717E-4</v>
      </c>
      <c r="OB61" s="19">
        <v>9.9058539999999991E-4</v>
      </c>
      <c r="OC61" s="19">
        <v>9.8644149999999996E-4</v>
      </c>
      <c r="OD61" s="19">
        <v>9.8228380000000008E-4</v>
      </c>
      <c r="OE61" s="19">
        <v>9.7811129999999993E-4</v>
      </c>
      <c r="OF61" s="19">
        <v>9.7392300000000002E-4</v>
      </c>
      <c r="OG61" s="19">
        <v>9.6971860000000004E-4</v>
      </c>
      <c r="OH61" s="19">
        <v>9.6549769999999997E-4</v>
      </c>
      <c r="OI61" s="19">
        <v>9.6126060000000001E-4</v>
      </c>
      <c r="OJ61" s="19">
        <v>9.5700760000000005E-4</v>
      </c>
      <c r="OK61" s="19">
        <v>9.5273989999999995E-4</v>
      </c>
      <c r="OL61" s="19">
        <v>9.4845889999999999E-4</v>
      </c>
      <c r="OM61" s="19">
        <v>9.4416620000000004E-4</v>
      </c>
      <c r="ON61" s="19">
        <v>9.3986340000000001E-4</v>
      </c>
      <c r="OO61" s="19">
        <v>9.3555229999999997E-4</v>
      </c>
      <c r="OP61" s="19">
        <v>9.3123459999999996E-4</v>
      </c>
      <c r="OQ61" s="19">
        <v>5.7351690000000002E-4</v>
      </c>
    </row>
    <row r="62" spans="1:407" x14ac:dyDescent="0.25">
      <c r="A62" t="str">
        <f t="shared" si="0"/>
        <v>FixedWing-EXTREMELY COARSE-6-7-Any</v>
      </c>
      <c r="B62" t="s">
        <v>195</v>
      </c>
      <c r="C62" s="20" t="s">
        <v>44</v>
      </c>
      <c r="D62" s="18">
        <v>6</v>
      </c>
      <c r="E62" s="17">
        <v>7</v>
      </c>
      <c r="F62" s="82" t="s">
        <v>187</v>
      </c>
      <c r="G62" s="19">
        <v>8.303613E-2</v>
      </c>
      <c r="H62" s="19">
        <v>6.1052469999999998E-2</v>
      </c>
      <c r="I62" s="15">
        <v>4.9223299999999998E-2</v>
      </c>
      <c r="J62" s="19">
        <v>4.4201480000000001E-2</v>
      </c>
      <c r="K62" s="19">
        <v>4.2438570000000002E-2</v>
      </c>
      <c r="L62" s="19">
        <v>4.2944080000000003E-2</v>
      </c>
      <c r="M62" s="19">
        <v>3.9711759999999999E-2</v>
      </c>
      <c r="N62" s="19">
        <v>3.5133739999999997E-2</v>
      </c>
      <c r="O62" s="19">
        <v>3.2446780000000001E-2</v>
      </c>
      <c r="P62" s="19">
        <v>3.0671589999999999E-2</v>
      </c>
      <c r="Q62" s="19">
        <v>2.8384670000000001E-2</v>
      </c>
      <c r="R62" s="19">
        <v>2.5982149999999999E-2</v>
      </c>
      <c r="S62" s="19">
        <v>2.393414E-2</v>
      </c>
      <c r="T62" s="15">
        <v>2.22347E-2</v>
      </c>
      <c r="U62" s="19">
        <v>2.0544429999999999E-2</v>
      </c>
      <c r="V62" s="19">
        <v>1.899872E-2</v>
      </c>
      <c r="W62" s="19">
        <v>1.7741489999999999E-2</v>
      </c>
      <c r="X62" s="19">
        <v>1.6773039999999999E-2</v>
      </c>
      <c r="Y62" s="19">
        <v>1.5964780000000001E-2</v>
      </c>
      <c r="Z62" s="19">
        <v>1.5152270000000001E-2</v>
      </c>
      <c r="AA62" s="19">
        <v>1.444282E-2</v>
      </c>
      <c r="AB62" s="19">
        <v>1.378447E-2</v>
      </c>
      <c r="AC62" s="19">
        <v>1.3141709999999999E-2</v>
      </c>
      <c r="AD62" s="15">
        <v>1.2556299999999999E-2</v>
      </c>
      <c r="AE62" s="19">
        <v>1.204832E-2</v>
      </c>
      <c r="AF62" s="19">
        <v>1.1587139999999999E-2</v>
      </c>
      <c r="AG62" s="19">
        <v>1.1156370000000001E-2</v>
      </c>
      <c r="AH62" s="19">
        <v>1.076568E-2</v>
      </c>
      <c r="AI62" s="19">
        <v>1.0419039999999999E-2</v>
      </c>
      <c r="AJ62" s="19">
        <v>1.010546E-2</v>
      </c>
      <c r="AK62" s="19">
        <v>9.8093659999999999E-3</v>
      </c>
      <c r="AL62" s="19">
        <v>9.5336029999999999E-3</v>
      </c>
      <c r="AM62" s="19">
        <v>9.2833289999999999E-3</v>
      </c>
      <c r="AN62" s="19">
        <v>9.0555519999999997E-3</v>
      </c>
      <c r="AO62" s="19">
        <v>8.8401199999999999E-3</v>
      </c>
      <c r="AP62" s="19">
        <v>8.6314540000000002E-3</v>
      </c>
      <c r="AQ62" s="19">
        <v>8.4377210000000005E-3</v>
      </c>
      <c r="AR62" s="19">
        <v>8.2686040000000006E-3</v>
      </c>
      <c r="AS62" s="19">
        <v>8.118887E-3</v>
      </c>
      <c r="AT62" s="19">
        <v>7.9804430000000003E-3</v>
      </c>
      <c r="AU62" s="19">
        <v>7.84201E-3</v>
      </c>
      <c r="AV62" s="19">
        <v>7.6977679999999998E-3</v>
      </c>
      <c r="AW62" s="19">
        <v>7.5533129999999999E-3</v>
      </c>
      <c r="AX62" s="19">
        <v>7.4155510000000003E-3</v>
      </c>
      <c r="AY62" s="19">
        <v>7.2874649999999999E-3</v>
      </c>
      <c r="AZ62" s="19">
        <v>7.1704990000000003E-3</v>
      </c>
      <c r="BA62" s="19">
        <v>7.0643490000000001E-3</v>
      </c>
      <c r="BB62" s="19">
        <v>6.9663700000000004E-3</v>
      </c>
      <c r="BC62" s="19">
        <v>6.8741590000000003E-3</v>
      </c>
      <c r="BD62" s="19">
        <v>6.7846770000000002E-3</v>
      </c>
      <c r="BE62" s="19">
        <v>6.6926540000000001E-3</v>
      </c>
      <c r="BF62" s="19">
        <v>6.5936600000000003E-3</v>
      </c>
      <c r="BG62" s="19">
        <v>6.4895380000000004E-3</v>
      </c>
      <c r="BH62" s="19">
        <v>6.3868780000000003E-3</v>
      </c>
      <c r="BI62" s="19">
        <v>6.2908060000000003E-3</v>
      </c>
      <c r="BJ62" s="19">
        <v>6.2024979999999999E-3</v>
      </c>
      <c r="BK62" s="19">
        <v>6.120248E-3</v>
      </c>
      <c r="BL62" s="19">
        <v>6.0423020000000003E-3</v>
      </c>
      <c r="BM62" s="19">
        <v>5.9677419999999998E-3</v>
      </c>
      <c r="BN62" s="19">
        <v>5.8949670000000001E-3</v>
      </c>
      <c r="BO62" s="19">
        <v>5.8214089999999996E-3</v>
      </c>
      <c r="BP62" s="19">
        <v>5.7454810000000002E-3</v>
      </c>
      <c r="BQ62" s="19">
        <v>5.6682110000000003E-3</v>
      </c>
      <c r="BR62" s="19">
        <v>5.592166E-3</v>
      </c>
      <c r="BS62" s="19">
        <v>5.5194959999999996E-3</v>
      </c>
      <c r="BT62" s="19">
        <v>5.451053E-3</v>
      </c>
      <c r="BU62" s="19">
        <v>5.3862240000000002E-3</v>
      </c>
      <c r="BV62" s="19">
        <v>5.3237190000000002E-3</v>
      </c>
      <c r="BW62" s="19">
        <v>5.2625559999999998E-3</v>
      </c>
      <c r="BX62" s="19">
        <v>5.2020210000000002E-3</v>
      </c>
      <c r="BY62" s="19">
        <v>5.1412810000000001E-3</v>
      </c>
      <c r="BZ62" s="19">
        <v>5.0799039999999997E-3</v>
      </c>
      <c r="CA62" s="19">
        <v>5.0187699999999997E-3</v>
      </c>
      <c r="CB62" s="19">
        <v>4.9596909999999996E-3</v>
      </c>
      <c r="CC62" s="19">
        <v>4.9039699999999997E-3</v>
      </c>
      <c r="CD62" s="19">
        <v>4.8515759999999998E-3</v>
      </c>
      <c r="CE62" s="19">
        <v>4.8016489999999998E-3</v>
      </c>
      <c r="CF62" s="19">
        <v>4.7534409999999997E-3</v>
      </c>
      <c r="CG62" s="19">
        <v>4.7065889999999997E-3</v>
      </c>
      <c r="CH62" s="19">
        <v>4.660867E-3</v>
      </c>
      <c r="CI62" s="19">
        <v>4.6161070000000004E-3</v>
      </c>
      <c r="CJ62" s="19">
        <v>4.5722799999999997E-3</v>
      </c>
      <c r="CK62" s="19">
        <v>4.5294949999999997E-3</v>
      </c>
      <c r="CL62" s="19">
        <v>4.4879120000000002E-3</v>
      </c>
      <c r="CM62" s="19">
        <v>4.4476910000000001E-3</v>
      </c>
      <c r="CN62" s="19">
        <v>4.4089079999999996E-3</v>
      </c>
      <c r="CO62" s="19">
        <v>4.37142E-3</v>
      </c>
      <c r="CP62" s="19">
        <v>4.3348759999999997E-3</v>
      </c>
      <c r="CQ62" s="19">
        <v>4.2988790000000002E-3</v>
      </c>
      <c r="CR62" s="19">
        <v>4.2631680000000003E-3</v>
      </c>
      <c r="CS62" s="19">
        <v>4.2276630000000004E-3</v>
      </c>
      <c r="CT62" s="19">
        <v>4.192416E-3</v>
      </c>
      <c r="CU62" s="19">
        <v>4.1575140000000002E-3</v>
      </c>
      <c r="CV62" s="19">
        <v>4.1230340000000002E-3</v>
      </c>
      <c r="CW62" s="19">
        <v>4.0890090000000002E-3</v>
      </c>
      <c r="CX62" s="19">
        <v>4.0554299999999996E-3</v>
      </c>
      <c r="CY62" s="19">
        <v>4.0222540000000003E-3</v>
      </c>
      <c r="CZ62" s="19">
        <v>3.9894209999999999E-3</v>
      </c>
      <c r="DA62" s="19">
        <v>3.956869E-3</v>
      </c>
      <c r="DB62" s="19">
        <v>3.9245699999999996E-3</v>
      </c>
      <c r="DC62" s="19">
        <v>3.8925520000000001E-3</v>
      </c>
      <c r="DD62" s="19">
        <v>3.8608969999999999E-3</v>
      </c>
      <c r="DE62" s="19">
        <v>3.829687E-3</v>
      </c>
      <c r="DF62" s="19">
        <v>3.7989400000000002E-3</v>
      </c>
      <c r="DG62" s="19">
        <v>3.7685919999999999E-3</v>
      </c>
      <c r="DH62" s="19">
        <v>3.7385169999999998E-3</v>
      </c>
      <c r="DI62" s="19">
        <v>3.7085989999999999E-3</v>
      </c>
      <c r="DJ62" s="19">
        <v>3.6787830000000001E-3</v>
      </c>
      <c r="DK62" s="19">
        <v>3.649102E-3</v>
      </c>
      <c r="DL62" s="19">
        <v>3.6196599999999998E-3</v>
      </c>
      <c r="DM62" s="19">
        <v>3.5905799999999999E-3</v>
      </c>
      <c r="DN62" s="19">
        <v>3.561945E-3</v>
      </c>
      <c r="DO62" s="19">
        <v>3.533741E-3</v>
      </c>
      <c r="DP62" s="19">
        <v>3.505832E-3</v>
      </c>
      <c r="DQ62" s="19">
        <v>3.4780010000000001E-3</v>
      </c>
      <c r="DR62" s="19">
        <v>3.450013E-3</v>
      </c>
      <c r="DS62" s="19">
        <v>3.4216950000000002E-3</v>
      </c>
      <c r="DT62" s="19">
        <v>3.3929799999999999E-3</v>
      </c>
      <c r="DU62" s="19">
        <v>3.3639149999999999E-3</v>
      </c>
      <c r="DV62" s="19">
        <v>3.334624E-3</v>
      </c>
      <c r="DW62" s="19">
        <v>3.3052630000000001E-3</v>
      </c>
      <c r="DX62" s="19">
        <v>3.2759669999999999E-3</v>
      </c>
      <c r="DY62" s="19">
        <v>3.246821E-3</v>
      </c>
      <c r="DZ62" s="19">
        <v>3.2178480000000001E-3</v>
      </c>
      <c r="EA62" s="19">
        <v>3.189033E-3</v>
      </c>
      <c r="EB62" s="19">
        <v>3.160356E-3</v>
      </c>
      <c r="EC62" s="19">
        <v>3.1318219999999998E-3</v>
      </c>
      <c r="ED62" s="19">
        <v>3.1034779999999998E-3</v>
      </c>
      <c r="EE62" s="19">
        <v>3.0753989999999999E-3</v>
      </c>
      <c r="EF62" s="19">
        <v>3.0476489999999999E-3</v>
      </c>
      <c r="EG62" s="19">
        <v>3.0202559999999998E-3</v>
      </c>
      <c r="EH62" s="19">
        <v>2.9931810000000001E-3</v>
      </c>
      <c r="EI62" s="19">
        <v>2.9663210000000001E-3</v>
      </c>
      <c r="EJ62" s="19">
        <v>2.9395319999999999E-3</v>
      </c>
      <c r="EK62" s="19">
        <v>2.9126719999999998E-3</v>
      </c>
      <c r="EL62" s="19">
        <v>2.885646E-3</v>
      </c>
      <c r="EM62" s="19">
        <v>2.8584399999999999E-3</v>
      </c>
      <c r="EN62" s="19">
        <v>2.8311260000000002E-3</v>
      </c>
      <c r="EO62" s="19">
        <v>2.8038300000000002E-3</v>
      </c>
      <c r="EP62" s="19">
        <v>2.7766879999999998E-3</v>
      </c>
      <c r="EQ62" s="19">
        <v>2.7497960000000001E-3</v>
      </c>
      <c r="ER62" s="19">
        <v>2.7231830000000001E-3</v>
      </c>
      <c r="ES62" s="19">
        <v>2.6968109999999999E-3</v>
      </c>
      <c r="ET62" s="19">
        <v>2.6705990000000001E-3</v>
      </c>
      <c r="EU62" s="19">
        <v>2.6444760000000002E-3</v>
      </c>
      <c r="EV62" s="19">
        <v>2.6184189999999999E-3</v>
      </c>
      <c r="EW62" s="19">
        <v>2.592483E-3</v>
      </c>
      <c r="EX62" s="19">
        <v>2.5667899999999998E-3</v>
      </c>
      <c r="EY62" s="19">
        <v>2.5415020000000002E-3</v>
      </c>
      <c r="EZ62" s="19">
        <v>2.5167620000000001E-3</v>
      </c>
      <c r="FA62" s="19">
        <v>2.492663E-3</v>
      </c>
      <c r="FB62" s="19">
        <v>2.469223E-3</v>
      </c>
      <c r="FC62" s="15">
        <v>2.4464000000000001E-3</v>
      </c>
      <c r="FD62" s="19">
        <v>2.4241150000000001E-3</v>
      </c>
      <c r="FE62" s="19">
        <v>2.4022779999999999E-3</v>
      </c>
      <c r="FF62" s="19">
        <v>2.3808079999999999E-3</v>
      </c>
      <c r="FG62" s="19">
        <v>2.359646E-3</v>
      </c>
      <c r="FH62" s="19">
        <v>2.3387529999999998E-3</v>
      </c>
      <c r="FI62" s="19">
        <v>2.3181080000000001E-3</v>
      </c>
      <c r="FJ62" s="15">
        <v>2.2977000000000002E-3</v>
      </c>
      <c r="FK62" s="19">
        <v>2.2775180000000001E-3</v>
      </c>
      <c r="FL62" s="19">
        <v>2.2575519999999999E-3</v>
      </c>
      <c r="FM62" s="19">
        <v>2.2377880000000001E-3</v>
      </c>
      <c r="FN62" s="19">
        <v>2.2182199999999999E-3</v>
      </c>
      <c r="FO62" s="19">
        <v>2.1988509999999999E-3</v>
      </c>
      <c r="FP62" s="19">
        <v>2.1796960000000001E-3</v>
      </c>
      <c r="FQ62" s="19">
        <v>2.1607779999999999E-3</v>
      </c>
      <c r="FR62" s="19">
        <v>2.1421230000000001E-3</v>
      </c>
      <c r="FS62" s="19">
        <v>2.1237539999999998E-3</v>
      </c>
      <c r="FT62" s="19">
        <v>2.105684E-3</v>
      </c>
      <c r="FU62" s="19">
        <v>2.087911E-3</v>
      </c>
      <c r="FV62" s="19">
        <v>2.0704209999999998E-3</v>
      </c>
      <c r="FW62" s="19">
        <v>2.0531920000000001E-3</v>
      </c>
      <c r="FX62" s="19">
        <v>2.0362029999999999E-3</v>
      </c>
      <c r="FY62" s="19">
        <v>2.019439E-3</v>
      </c>
      <c r="FZ62" s="19">
        <v>2.0028899999999998E-3</v>
      </c>
      <c r="GA62" s="19">
        <v>1.9865479999999999E-3</v>
      </c>
      <c r="GB62" s="19">
        <v>1.9704029999999999E-3</v>
      </c>
      <c r="GC62" s="19">
        <v>1.9544369999999998E-3</v>
      </c>
      <c r="GD62" s="19">
        <v>1.9386270000000001E-3</v>
      </c>
      <c r="GE62" s="19">
        <v>1.9229449999999999E-3</v>
      </c>
      <c r="GF62" s="19">
        <v>1.90737E-3</v>
      </c>
      <c r="GG62" s="19">
        <v>1.8918870000000001E-3</v>
      </c>
      <c r="GH62" s="19">
        <v>1.8765019999999999E-3</v>
      </c>
      <c r="GI62" s="19">
        <v>1.8612329999999999E-3</v>
      </c>
      <c r="GJ62" s="19">
        <v>1.846114E-3</v>
      </c>
      <c r="GK62" s="19">
        <v>1.8311810000000001E-3</v>
      </c>
      <c r="GL62" s="19">
        <v>1.816465E-3</v>
      </c>
      <c r="GM62" s="19">
        <v>1.8019819999999999E-3</v>
      </c>
      <c r="GN62" s="19">
        <v>1.7877360000000001E-3</v>
      </c>
      <c r="GO62" s="19">
        <v>1.7737129999999999E-3</v>
      </c>
      <c r="GP62" s="19">
        <v>1.7598900000000001E-3</v>
      </c>
      <c r="GQ62" s="19">
        <v>1.74624E-3</v>
      </c>
      <c r="GR62" s="19">
        <v>1.732742E-3</v>
      </c>
      <c r="GS62" s="19">
        <v>1.71938E-3</v>
      </c>
      <c r="GT62" s="19">
        <v>1.7061489999999999E-3</v>
      </c>
      <c r="GU62" s="19">
        <v>1.693047E-3</v>
      </c>
      <c r="GV62" s="19">
        <v>1.680073E-3</v>
      </c>
      <c r="GW62" s="19">
        <v>1.6672200000000001E-3</v>
      </c>
      <c r="GX62" s="19">
        <v>1.6544769999999999E-3</v>
      </c>
      <c r="GY62" s="19">
        <v>1.6418260000000001E-3</v>
      </c>
      <c r="GZ62" s="19">
        <v>1.6292500000000001E-3</v>
      </c>
      <c r="HA62" s="19">
        <v>1.6167379999999999E-3</v>
      </c>
      <c r="HB62" s="19">
        <v>1.604292E-3</v>
      </c>
      <c r="HC62" s="19">
        <v>1.591924E-3</v>
      </c>
      <c r="HD62" s="19">
        <v>1.579661E-3</v>
      </c>
      <c r="HE62" s="19">
        <v>1.567532E-3</v>
      </c>
      <c r="HF62" s="19">
        <v>1.555566E-3</v>
      </c>
      <c r="HG62" s="19">
        <v>1.5437820000000001E-3</v>
      </c>
      <c r="HH62" s="19">
        <v>1.5321899999999999E-3</v>
      </c>
      <c r="HI62" s="19">
        <v>1.520792E-3</v>
      </c>
      <c r="HJ62" s="19">
        <v>1.5095810000000001E-3</v>
      </c>
      <c r="HK62" s="19">
        <v>1.4985479999999999E-3</v>
      </c>
      <c r="HL62" s="19">
        <v>1.4876869999999999E-3</v>
      </c>
      <c r="HM62" s="19">
        <v>1.4769889999999999E-3</v>
      </c>
      <c r="HN62" s="19">
        <v>1.4664490000000001E-3</v>
      </c>
      <c r="HO62" s="19">
        <v>1.4560599999999999E-3</v>
      </c>
      <c r="HP62" s="19">
        <v>1.445813E-3</v>
      </c>
      <c r="HQ62" s="19">
        <v>1.435698E-3</v>
      </c>
      <c r="HR62" s="15">
        <v>1.4257E-3</v>
      </c>
      <c r="HS62" s="19">
        <v>1.4158040000000001E-3</v>
      </c>
      <c r="HT62" s="19">
        <v>1.4059949999999999E-3</v>
      </c>
      <c r="HU62" s="19">
        <v>1.396258E-3</v>
      </c>
      <c r="HV62" s="19">
        <v>1.386586E-3</v>
      </c>
      <c r="HW62" s="19">
        <v>1.376972E-3</v>
      </c>
      <c r="HX62" s="19">
        <v>1.367418E-3</v>
      </c>
      <c r="HY62" s="19">
        <v>1.3579270000000001E-3</v>
      </c>
      <c r="HZ62" s="19">
        <v>1.348506E-3</v>
      </c>
      <c r="IA62" s="19">
        <v>1.3391620000000001E-3</v>
      </c>
      <c r="IB62" s="19">
        <v>1.329902E-3</v>
      </c>
      <c r="IC62" s="19">
        <v>1.320732E-3</v>
      </c>
      <c r="ID62" s="19">
        <v>1.311652E-3</v>
      </c>
      <c r="IE62" s="19">
        <v>1.3026590000000001E-3</v>
      </c>
      <c r="IF62" s="19">
        <v>1.2937440000000001E-3</v>
      </c>
      <c r="IG62" s="19">
        <v>1.2848969999999999E-3</v>
      </c>
      <c r="IH62" s="19">
        <v>1.276101E-3</v>
      </c>
      <c r="II62" s="19">
        <v>1.2673420000000001E-3</v>
      </c>
      <c r="IJ62" s="19">
        <v>1.2586019999999999E-3</v>
      </c>
      <c r="IK62" s="19">
        <v>1.2498660000000001E-3</v>
      </c>
      <c r="IL62" s="19">
        <v>1.241123E-3</v>
      </c>
      <c r="IM62" s="19">
        <v>1.232365E-3</v>
      </c>
      <c r="IN62" s="19">
        <v>1.2235919999999999E-3</v>
      </c>
      <c r="IO62" s="19">
        <v>1.214805E-3</v>
      </c>
      <c r="IP62" s="19">
        <v>1.2060079999999999E-3</v>
      </c>
      <c r="IQ62" s="19">
        <v>1.1972110000000001E-3</v>
      </c>
      <c r="IR62" s="19">
        <v>1.188419E-3</v>
      </c>
      <c r="IS62" s="19">
        <v>1.179638E-3</v>
      </c>
      <c r="IT62" s="19">
        <v>1.1708739999999999E-3</v>
      </c>
      <c r="IU62" s="19">
        <v>1.162132E-3</v>
      </c>
      <c r="IV62" s="19">
        <v>1.1534150000000001E-3</v>
      </c>
      <c r="IW62" s="19">
        <v>1.144731E-3</v>
      </c>
      <c r="IX62" s="19">
        <v>1.13609E-3</v>
      </c>
      <c r="IY62" s="19">
        <v>1.127505E-3</v>
      </c>
      <c r="IZ62" s="19">
        <v>1.118993E-3</v>
      </c>
      <c r="JA62" s="19">
        <v>1.1105690000000001E-3</v>
      </c>
      <c r="JB62" s="19">
        <v>1.1022510000000001E-3</v>
      </c>
      <c r="JC62" s="19">
        <v>1.0940520000000001E-3</v>
      </c>
      <c r="JD62" s="19">
        <v>1.0859800000000001E-3</v>
      </c>
      <c r="JE62" s="19">
        <v>1.0780410000000001E-3</v>
      </c>
      <c r="JF62" s="19">
        <v>1.070231E-3</v>
      </c>
      <c r="JG62" s="19">
        <v>1.0625439999999999E-3</v>
      </c>
      <c r="JH62" s="19">
        <v>1.054971E-3</v>
      </c>
      <c r="JI62" s="19">
        <v>1.0475009999999999E-3</v>
      </c>
      <c r="JJ62" s="19">
        <v>1.0401259999999999E-3</v>
      </c>
      <c r="JK62" s="19">
        <v>1.0328399999999999E-3</v>
      </c>
      <c r="JL62" s="19">
        <v>1.02564E-3</v>
      </c>
      <c r="JM62" s="19">
        <v>1.0185280000000001E-3</v>
      </c>
      <c r="JN62" s="19">
        <v>1.011507E-3</v>
      </c>
      <c r="JO62" s="19">
        <v>1.004582E-3</v>
      </c>
      <c r="JP62" s="19">
        <v>9.9775819999999992E-4</v>
      </c>
      <c r="JQ62" s="19">
        <v>9.9104139999999993E-4</v>
      </c>
      <c r="JR62" s="19">
        <v>9.8443519999999994E-4</v>
      </c>
      <c r="JS62" s="19">
        <v>9.7794180000000002E-4</v>
      </c>
      <c r="JT62" s="19">
        <v>9.7156179999999997E-4</v>
      </c>
      <c r="JU62" s="19">
        <v>9.6529299999999999E-4</v>
      </c>
      <c r="JV62" s="19">
        <v>9.5913010000000002E-4</v>
      </c>
      <c r="JW62" s="19">
        <v>9.5306519999999997E-4</v>
      </c>
      <c r="JX62" s="19">
        <v>9.4708729999999999E-4</v>
      </c>
      <c r="JY62" s="19">
        <v>9.4118339999999998E-4</v>
      </c>
      <c r="JZ62" s="19">
        <v>9.3533889999999995E-4</v>
      </c>
      <c r="KA62" s="19">
        <v>9.295382E-4</v>
      </c>
      <c r="KB62" s="19">
        <v>9.2376549999999996E-4</v>
      </c>
      <c r="KC62" s="19">
        <v>9.1800520000000002E-4</v>
      </c>
      <c r="KD62" s="19">
        <v>9.1224260000000005E-4</v>
      </c>
      <c r="KE62" s="19">
        <v>9.0646369999999995E-4</v>
      </c>
      <c r="KF62" s="19">
        <v>9.0065580000000004E-4</v>
      </c>
      <c r="KG62" s="19">
        <v>8.9480820000000004E-4</v>
      </c>
      <c r="KH62" s="19">
        <v>8.8891250000000001E-4</v>
      </c>
      <c r="KI62" s="19">
        <v>8.8296339999999998E-4</v>
      </c>
      <c r="KJ62" s="19">
        <v>8.7695890000000004E-4</v>
      </c>
      <c r="KK62" s="19">
        <v>8.7090029999999997E-4</v>
      </c>
      <c r="KL62" s="19">
        <v>8.6479169999999998E-4</v>
      </c>
      <c r="KM62" s="19">
        <v>8.5863900000000002E-4</v>
      </c>
      <c r="KN62" s="19">
        <v>8.5244970000000005E-4</v>
      </c>
      <c r="KO62" s="19">
        <v>8.4623109999999995E-4</v>
      </c>
      <c r="KP62" s="19">
        <v>8.3999020000000005E-4</v>
      </c>
      <c r="KQ62" s="19">
        <v>8.3373319999999998E-4</v>
      </c>
      <c r="KR62" s="19">
        <v>8.2746510000000003E-4</v>
      </c>
      <c r="KS62" s="19">
        <v>8.2119050000000002E-4</v>
      </c>
      <c r="KT62" s="19">
        <v>8.1491319999999997E-4</v>
      </c>
      <c r="KU62" s="19">
        <v>8.0863669999999997E-4</v>
      </c>
      <c r="KV62" s="19">
        <v>8.0236429999999996E-4</v>
      </c>
      <c r="KW62" s="19">
        <v>7.9609889999999995E-4</v>
      </c>
      <c r="KX62" s="19">
        <v>7.8984379999999998E-4</v>
      </c>
      <c r="KY62" s="19">
        <v>7.8360180000000004E-4</v>
      </c>
      <c r="KZ62" s="19">
        <v>7.7737610000000001E-4</v>
      </c>
      <c r="LA62" s="19">
        <v>7.7116999999999995E-4</v>
      </c>
      <c r="LB62" s="19">
        <v>7.6498759999999995E-4</v>
      </c>
      <c r="LC62" s="19">
        <v>7.5883370000000001E-4</v>
      </c>
      <c r="LD62" s="19">
        <v>7.5271409999999996E-4</v>
      </c>
      <c r="LE62" s="19">
        <v>7.4663569999999996E-4</v>
      </c>
      <c r="LF62" s="19">
        <v>7.4060610000000002E-4</v>
      </c>
      <c r="LG62" s="19">
        <v>7.3463360000000004E-4</v>
      </c>
      <c r="LH62" s="19">
        <v>7.2872680000000002E-4</v>
      </c>
      <c r="LI62" s="19">
        <v>7.2289380000000001E-4</v>
      </c>
      <c r="LJ62" s="19">
        <v>7.171422E-4</v>
      </c>
      <c r="LK62" s="19">
        <v>7.1147850000000004E-4</v>
      </c>
      <c r="LL62" s="19">
        <v>7.0590789999999996E-4</v>
      </c>
      <c r="LM62" s="19">
        <v>7.0043429999999999E-4</v>
      </c>
      <c r="LN62" s="19">
        <v>6.9505979999999999E-4</v>
      </c>
      <c r="LO62" s="19">
        <v>6.8978490000000002E-4</v>
      </c>
      <c r="LP62" s="19">
        <v>6.8460890000000005E-4</v>
      </c>
      <c r="LQ62" s="19">
        <v>6.7952959999999999E-4</v>
      </c>
      <c r="LR62" s="19">
        <v>6.7454380000000005E-4</v>
      </c>
      <c r="LS62" s="19">
        <v>6.6964719999999995E-4</v>
      </c>
      <c r="LT62" s="19">
        <v>6.6483530000000001E-4</v>
      </c>
      <c r="LU62" s="19">
        <v>6.6010329999999999E-4</v>
      </c>
      <c r="LV62" s="19">
        <v>6.5544639999999999E-4</v>
      </c>
      <c r="LW62" s="19">
        <v>6.5086039999999999E-4</v>
      </c>
      <c r="LX62" s="19">
        <v>6.463412E-4</v>
      </c>
      <c r="LY62" s="19">
        <v>6.4188570000000005E-4</v>
      </c>
      <c r="LZ62" s="19">
        <v>6.3749110000000005E-4</v>
      </c>
      <c r="MA62" s="19">
        <v>6.3315449999999998E-4</v>
      </c>
      <c r="MB62" s="19">
        <v>6.2887350000000002E-4</v>
      </c>
      <c r="MC62" s="19">
        <v>6.2464529999999995E-4</v>
      </c>
      <c r="MD62" s="19">
        <v>6.2046659999999995E-4</v>
      </c>
      <c r="ME62" s="19">
        <v>6.1633369999999996E-4</v>
      </c>
      <c r="MF62" s="19">
        <v>6.1224239999999996E-4</v>
      </c>
      <c r="MG62" s="19">
        <v>6.0818820000000003E-4</v>
      </c>
      <c r="MH62" s="19">
        <v>6.0416609999999998E-4</v>
      </c>
      <c r="MI62" s="19">
        <v>6.0017149999999999E-4</v>
      </c>
      <c r="MJ62" s="19">
        <v>5.961998E-4</v>
      </c>
      <c r="MK62" s="19">
        <v>5.9224690000000003E-4</v>
      </c>
      <c r="ML62" s="19">
        <v>5.883094E-4</v>
      </c>
      <c r="MM62" s="19">
        <v>5.8438439999999999E-4</v>
      </c>
      <c r="MN62" s="19">
        <v>5.804696E-4</v>
      </c>
      <c r="MO62" s="19">
        <v>5.7656359999999998E-4</v>
      </c>
      <c r="MP62" s="19">
        <v>5.7266580000000004E-4</v>
      </c>
      <c r="MQ62" s="19">
        <v>5.6877589999999997E-4</v>
      </c>
      <c r="MR62" s="19">
        <v>5.6489430000000002E-4</v>
      </c>
      <c r="MS62" s="19">
        <v>5.6102159999999997E-4</v>
      </c>
      <c r="MT62" s="19">
        <v>5.5715880000000004E-4</v>
      </c>
      <c r="MU62" s="19">
        <v>5.5330669999999996E-4</v>
      </c>
      <c r="MV62" s="19">
        <v>5.4946629999999997E-4</v>
      </c>
      <c r="MW62" s="19">
        <v>5.4563829999999998E-4</v>
      </c>
      <c r="MX62" s="19">
        <v>5.4182340000000001E-4</v>
      </c>
      <c r="MY62" s="19">
        <v>5.3802199999999998E-4</v>
      </c>
      <c r="MZ62" s="19">
        <v>5.3423499999999998E-4</v>
      </c>
      <c r="NA62" s="19">
        <v>5.3046280000000005E-4</v>
      </c>
      <c r="NB62" s="19">
        <v>5.2670639999999997E-4</v>
      </c>
      <c r="NC62" s="19">
        <v>5.2296669999999995E-4</v>
      </c>
      <c r="ND62" s="19">
        <v>5.192447E-4</v>
      </c>
      <c r="NE62" s="19">
        <v>5.1554140000000003E-4</v>
      </c>
      <c r="NF62" s="19">
        <v>5.1185749999999996E-4</v>
      </c>
      <c r="NG62" s="19">
        <v>5.0819389999999997E-4</v>
      </c>
      <c r="NH62" s="19">
        <v>5.0455119999999996E-4</v>
      </c>
      <c r="NI62" s="19">
        <v>5.0092970000000002E-4</v>
      </c>
      <c r="NJ62" s="19">
        <v>4.973299E-4</v>
      </c>
      <c r="NK62" s="19">
        <v>4.9375250000000003E-4</v>
      </c>
      <c r="NL62" s="19">
        <v>4.9019820000000003E-4</v>
      </c>
      <c r="NM62" s="19">
        <v>4.8666790000000002E-4</v>
      </c>
      <c r="NN62" s="19">
        <v>4.831627E-4</v>
      </c>
      <c r="NO62" s="19">
        <v>4.7968389999999999E-4</v>
      </c>
      <c r="NP62" s="19">
        <v>4.7623279999999999E-4</v>
      </c>
      <c r="NQ62" s="19">
        <v>4.728108E-4</v>
      </c>
      <c r="NR62" s="19">
        <v>4.6941939999999997E-4</v>
      </c>
      <c r="NS62" s="19">
        <v>4.6605970000000003E-4</v>
      </c>
      <c r="NT62" s="19">
        <v>4.62733E-4</v>
      </c>
      <c r="NU62" s="19">
        <v>4.5944030000000003E-4</v>
      </c>
      <c r="NV62" s="19">
        <v>4.5618230000000001E-4</v>
      </c>
      <c r="NW62" s="19">
        <v>4.5295939999999999E-4</v>
      </c>
      <c r="NX62" s="19">
        <v>4.4977180000000002E-4</v>
      </c>
      <c r="NY62" s="19">
        <v>4.4661899999999999E-4</v>
      </c>
      <c r="NZ62" s="19">
        <v>4.4350059999999998E-4</v>
      </c>
      <c r="OA62" s="19">
        <v>4.4041540000000002E-4</v>
      </c>
      <c r="OB62" s="19">
        <v>4.3736220000000002E-4</v>
      </c>
      <c r="OC62" s="19">
        <v>4.3433980000000001E-4</v>
      </c>
      <c r="OD62" s="19">
        <v>4.3134659999999997E-4</v>
      </c>
      <c r="OE62" s="19">
        <v>4.2838119999999999E-4</v>
      </c>
      <c r="OF62" s="19">
        <v>4.2544229999999999E-4</v>
      </c>
      <c r="OG62" s="19">
        <v>4.2252849999999998E-4</v>
      </c>
      <c r="OH62" s="19">
        <v>4.1963850000000002E-4</v>
      </c>
      <c r="OI62" s="19">
        <v>4.1677110000000001E-4</v>
      </c>
      <c r="OJ62" s="19">
        <v>4.139247E-4</v>
      </c>
      <c r="OK62" s="19">
        <v>4.1109799999999999E-4</v>
      </c>
      <c r="OL62" s="19">
        <v>4.082895E-4</v>
      </c>
      <c r="OM62" s="19">
        <v>4.0549740000000003E-4</v>
      </c>
      <c r="ON62" s="19">
        <v>4.0272049999999997E-4</v>
      </c>
      <c r="OO62" s="19">
        <v>3.9995729999999999E-4</v>
      </c>
      <c r="OP62" s="19">
        <v>3.9720659999999998E-4</v>
      </c>
      <c r="OQ62" s="19">
        <v>2.6139000000000002E-4</v>
      </c>
    </row>
    <row r="63" spans="1:407" x14ac:dyDescent="0.25">
      <c r="A63" t="str">
        <f t="shared" si="0"/>
        <v>FixedWing-ULTRA COARSE-3-20-Any</v>
      </c>
      <c r="B63" t="s">
        <v>195</v>
      </c>
      <c r="C63" s="17" t="s">
        <v>72</v>
      </c>
      <c r="D63" s="18">
        <v>3</v>
      </c>
      <c r="E63" s="17">
        <v>20</v>
      </c>
      <c r="F63" s="82" t="s">
        <v>187</v>
      </c>
      <c r="G63" s="19">
        <v>4.9281730000000003E-2</v>
      </c>
      <c r="H63" s="19">
        <v>3.9832279999999998E-2</v>
      </c>
      <c r="I63" s="19">
        <v>3.4304019999999998E-2</v>
      </c>
      <c r="J63" s="19">
        <v>3.1007949999999999E-2</v>
      </c>
      <c r="K63" s="19">
        <v>2.9275809999999999E-2</v>
      </c>
      <c r="L63" s="19">
        <v>2.802319E-2</v>
      </c>
      <c r="M63" s="19">
        <v>2.6727790000000001E-2</v>
      </c>
      <c r="N63" s="19">
        <v>2.5143929999999998E-2</v>
      </c>
      <c r="O63" s="19">
        <v>2.3459770000000001E-2</v>
      </c>
      <c r="P63" s="19">
        <v>2.158703E-2</v>
      </c>
      <c r="Q63" s="19">
        <v>1.979939E-2</v>
      </c>
      <c r="R63" s="19">
        <v>1.795718E-2</v>
      </c>
      <c r="S63" s="19">
        <v>1.6231079999999998E-2</v>
      </c>
      <c r="T63" s="19">
        <v>1.4719619999999999E-2</v>
      </c>
      <c r="U63" s="19">
        <v>1.3447010000000001E-2</v>
      </c>
      <c r="V63" s="19">
        <v>1.239474E-2</v>
      </c>
      <c r="W63" s="19">
        <v>1.1496950000000001E-2</v>
      </c>
      <c r="X63" s="19">
        <v>1.0704139999999999E-2</v>
      </c>
      <c r="Y63" s="19">
        <v>1.003101E-2</v>
      </c>
      <c r="Z63" s="19">
        <v>9.4452270000000005E-3</v>
      </c>
      <c r="AA63" s="19">
        <v>8.9249289999999998E-3</v>
      </c>
      <c r="AB63" s="15">
        <v>8.4524000000000005E-3</v>
      </c>
      <c r="AC63" s="19">
        <v>8.0157709999999997E-3</v>
      </c>
      <c r="AD63" s="19">
        <v>7.6125969999999996E-3</v>
      </c>
      <c r="AE63" s="19">
        <v>7.2436699999999998E-3</v>
      </c>
      <c r="AF63" s="19">
        <v>6.9045950000000004E-3</v>
      </c>
      <c r="AG63" s="19">
        <v>6.59006E-3</v>
      </c>
      <c r="AH63" s="19">
        <v>6.2933980000000004E-3</v>
      </c>
      <c r="AI63" s="19">
        <v>6.01069E-3</v>
      </c>
      <c r="AJ63" s="19">
        <v>5.7406439999999996E-3</v>
      </c>
      <c r="AK63" s="19">
        <v>5.4834230000000003E-3</v>
      </c>
      <c r="AL63" s="19">
        <v>5.2397110000000002E-3</v>
      </c>
      <c r="AM63" s="19">
        <v>5.0087769999999998E-3</v>
      </c>
      <c r="AN63" s="19">
        <v>4.7915529999999996E-3</v>
      </c>
      <c r="AO63" s="19">
        <v>4.5880959999999998E-3</v>
      </c>
      <c r="AP63" s="19">
        <v>4.3980429999999999E-3</v>
      </c>
      <c r="AQ63" s="19">
        <v>4.2202960000000001E-3</v>
      </c>
      <c r="AR63" s="19">
        <v>4.0526809999999998E-3</v>
      </c>
      <c r="AS63" s="19">
        <v>3.893105E-3</v>
      </c>
      <c r="AT63" s="19">
        <v>3.740663E-3</v>
      </c>
      <c r="AU63" s="19">
        <v>3.5960979999999998E-3</v>
      </c>
      <c r="AV63" s="19">
        <v>3.460393E-3</v>
      </c>
      <c r="AW63" s="19">
        <v>3.3336490000000002E-3</v>
      </c>
      <c r="AX63" s="19">
        <v>3.2152280000000001E-3</v>
      </c>
      <c r="AY63" s="19">
        <v>3.1044100000000002E-3</v>
      </c>
      <c r="AZ63" s="19">
        <v>3.0007150000000002E-3</v>
      </c>
      <c r="BA63" s="19">
        <v>2.9032939999999998E-3</v>
      </c>
      <c r="BB63" s="19">
        <v>2.8108539999999998E-3</v>
      </c>
      <c r="BC63" s="19">
        <v>2.7225610000000001E-3</v>
      </c>
      <c r="BD63" s="19">
        <v>2.6381349999999998E-3</v>
      </c>
      <c r="BE63" s="19">
        <v>2.5577989999999999E-3</v>
      </c>
      <c r="BF63" s="19">
        <v>2.4818900000000001E-3</v>
      </c>
      <c r="BG63" s="19">
        <v>2.41062E-3</v>
      </c>
      <c r="BH63" s="19">
        <v>2.3439419999999999E-3</v>
      </c>
      <c r="BI63" s="19">
        <v>2.2815380000000001E-3</v>
      </c>
      <c r="BJ63" s="19">
        <v>2.2228299999999999E-3</v>
      </c>
      <c r="BK63" s="19">
        <v>2.1669570000000002E-3</v>
      </c>
      <c r="BL63" s="19">
        <v>2.1132019999999998E-3</v>
      </c>
      <c r="BM63" s="19">
        <v>2.0614050000000001E-3</v>
      </c>
      <c r="BN63" s="19">
        <v>2.0117569999999999E-3</v>
      </c>
      <c r="BO63" s="19">
        <v>1.9645650000000001E-3</v>
      </c>
      <c r="BP63" s="19">
        <v>1.920099E-3</v>
      </c>
      <c r="BQ63" s="19">
        <v>1.878542E-3</v>
      </c>
      <c r="BR63" s="19">
        <v>1.83983E-3</v>
      </c>
      <c r="BS63" s="19">
        <v>1.803579E-3</v>
      </c>
      <c r="BT63" s="19">
        <v>1.7692750000000001E-3</v>
      </c>
      <c r="BU63" s="19">
        <v>1.7364279999999999E-3</v>
      </c>
      <c r="BV63" s="19">
        <v>1.7047399999999999E-3</v>
      </c>
      <c r="BW63" s="19">
        <v>1.674093E-3</v>
      </c>
      <c r="BX63" s="19">
        <v>1.644478E-3</v>
      </c>
      <c r="BY63" s="19">
        <v>1.6160359999999999E-3</v>
      </c>
      <c r="BZ63" s="19">
        <v>1.58884E-3</v>
      </c>
      <c r="CA63" s="19">
        <v>1.5629210000000001E-3</v>
      </c>
      <c r="CB63" s="19">
        <v>1.5382010000000001E-3</v>
      </c>
      <c r="CC63" s="19">
        <v>1.5144850000000001E-3</v>
      </c>
      <c r="CD63" s="19">
        <v>1.4915849999999999E-3</v>
      </c>
      <c r="CE63" s="19">
        <v>1.469344E-3</v>
      </c>
      <c r="CF63" s="19">
        <v>1.4476529999999999E-3</v>
      </c>
      <c r="CG63" s="19">
        <v>1.426421E-3</v>
      </c>
      <c r="CH63" s="19">
        <v>1.405664E-3</v>
      </c>
      <c r="CI63" s="19">
        <v>1.3855409999999999E-3</v>
      </c>
      <c r="CJ63" s="19">
        <v>1.3661929999999999E-3</v>
      </c>
      <c r="CK63" s="19">
        <v>1.347677E-3</v>
      </c>
      <c r="CL63" s="19">
        <v>1.329975E-3</v>
      </c>
      <c r="CM63" s="19">
        <v>1.3130069999999999E-3</v>
      </c>
      <c r="CN63" s="19">
        <v>1.2966329999999999E-3</v>
      </c>
      <c r="CO63" s="19">
        <v>1.2806689999999999E-3</v>
      </c>
      <c r="CP63" s="19">
        <v>1.2649860000000001E-3</v>
      </c>
      <c r="CQ63" s="19">
        <v>1.2495360000000001E-3</v>
      </c>
      <c r="CR63" s="19">
        <v>1.2343829999999999E-3</v>
      </c>
      <c r="CS63" s="19">
        <v>1.2196310000000001E-3</v>
      </c>
      <c r="CT63" s="19">
        <v>1.205355E-3</v>
      </c>
      <c r="CU63" s="19">
        <v>1.1915669999999999E-3</v>
      </c>
      <c r="CV63" s="19">
        <v>1.178243E-3</v>
      </c>
      <c r="CW63" s="19">
        <v>1.165332E-3</v>
      </c>
      <c r="CX63" s="19">
        <v>1.1527620000000001E-3</v>
      </c>
      <c r="CY63" s="19">
        <v>1.140437E-3</v>
      </c>
      <c r="CZ63" s="19">
        <v>1.128298E-3</v>
      </c>
      <c r="DA63" s="19">
        <v>1.116342E-3</v>
      </c>
      <c r="DB63" s="19">
        <v>1.1046109999999999E-3</v>
      </c>
      <c r="DC63" s="19">
        <v>1.093161E-3</v>
      </c>
      <c r="DD63" s="19">
        <v>1.082036E-3</v>
      </c>
      <c r="DE63" s="19">
        <v>1.0712530000000001E-3</v>
      </c>
      <c r="DF63" s="19">
        <v>1.0608130000000001E-3</v>
      </c>
      <c r="DG63" s="19">
        <v>1.0507190000000001E-3</v>
      </c>
      <c r="DH63" s="19">
        <v>1.040977E-3</v>
      </c>
      <c r="DI63" s="19">
        <v>1.031578E-3</v>
      </c>
      <c r="DJ63" s="19">
        <v>1.0225099999999999E-3</v>
      </c>
      <c r="DK63" s="19">
        <v>1.0137670000000001E-3</v>
      </c>
      <c r="DL63" s="19">
        <v>1.0053340000000001E-3</v>
      </c>
      <c r="DM63" s="19">
        <v>9.9718190000000007E-4</v>
      </c>
      <c r="DN63" s="19">
        <v>9.8928150000000001E-4</v>
      </c>
      <c r="DO63" s="19">
        <v>9.8160559999999997E-4</v>
      </c>
      <c r="DP63" s="19">
        <v>9.7413879999999999E-4</v>
      </c>
      <c r="DQ63" s="19">
        <v>9.6687439999999997E-4</v>
      </c>
      <c r="DR63" s="19">
        <v>9.5982010000000004E-4</v>
      </c>
      <c r="DS63" s="19">
        <v>9.5297559999999999E-4</v>
      </c>
      <c r="DT63" s="19">
        <v>9.463424E-4</v>
      </c>
      <c r="DU63" s="19">
        <v>9.3990930000000005E-4</v>
      </c>
      <c r="DV63" s="19">
        <v>9.3366420000000002E-4</v>
      </c>
      <c r="DW63" s="19">
        <v>9.2758399999999996E-4</v>
      </c>
      <c r="DX63" s="19">
        <v>9.2165309999999996E-4</v>
      </c>
      <c r="DY63" s="19">
        <v>9.1586059999999999E-4</v>
      </c>
      <c r="DZ63" s="19">
        <v>9.1020689999999997E-4</v>
      </c>
      <c r="EA63" s="19">
        <v>9.0469200000000002E-4</v>
      </c>
      <c r="EB63" s="19">
        <v>8.9932650000000005E-4</v>
      </c>
      <c r="EC63" s="19">
        <v>8.9411959999999996E-4</v>
      </c>
      <c r="ED63" s="19">
        <v>8.8907769999999997E-4</v>
      </c>
      <c r="EE63" s="19">
        <v>8.8419089999999996E-4</v>
      </c>
      <c r="EF63" s="19">
        <v>8.7944780000000005E-4</v>
      </c>
      <c r="EG63" s="19">
        <v>8.748235E-4</v>
      </c>
      <c r="EH63" s="19">
        <v>8.7029839999999995E-4</v>
      </c>
      <c r="EI63" s="19">
        <v>8.6586439999999996E-4</v>
      </c>
      <c r="EJ63" s="19">
        <v>8.6153E-4</v>
      </c>
      <c r="EK63" s="19">
        <v>8.5730620000000002E-4</v>
      </c>
      <c r="EL63" s="19">
        <v>8.5320960000000005E-4</v>
      </c>
      <c r="EM63" s="19">
        <v>8.4925219999999995E-4</v>
      </c>
      <c r="EN63" s="19">
        <v>8.4544320000000004E-4</v>
      </c>
      <c r="EO63" s="19">
        <v>8.4178319999999999E-4</v>
      </c>
      <c r="EP63" s="19">
        <v>8.3826729999999996E-4</v>
      </c>
      <c r="EQ63" s="19">
        <v>8.3487579999999995E-4</v>
      </c>
      <c r="ER63" s="19">
        <v>8.3158829999999996E-4</v>
      </c>
      <c r="ES63" s="19">
        <v>8.2839019999999999E-4</v>
      </c>
      <c r="ET63" s="19">
        <v>8.2527760000000001E-4</v>
      </c>
      <c r="EU63" s="19">
        <v>8.2225169999999999E-4</v>
      </c>
      <c r="EV63" s="19">
        <v>8.1931440000000005E-4</v>
      </c>
      <c r="EW63" s="19">
        <v>8.164623E-4</v>
      </c>
      <c r="EX63" s="19">
        <v>8.1368870000000004E-4</v>
      </c>
      <c r="EY63" s="19">
        <v>8.1097679999999998E-4</v>
      </c>
      <c r="EZ63" s="19">
        <v>8.0830509999999997E-4</v>
      </c>
      <c r="FA63" s="19">
        <v>8.0564619999999999E-4</v>
      </c>
      <c r="FB63" s="19">
        <v>8.0298190000000001E-4</v>
      </c>
      <c r="FC63" s="19">
        <v>8.002978E-4</v>
      </c>
      <c r="FD63" s="19">
        <v>7.9759109999999998E-4</v>
      </c>
      <c r="FE63" s="19">
        <v>7.9486080000000005E-4</v>
      </c>
      <c r="FF63" s="19">
        <v>7.9210659999999998E-4</v>
      </c>
      <c r="FG63" s="19">
        <v>7.8932130000000005E-4</v>
      </c>
      <c r="FH63" s="19">
        <v>7.8649980000000002E-4</v>
      </c>
      <c r="FI63" s="19">
        <v>7.8363209999999996E-4</v>
      </c>
      <c r="FJ63" s="19">
        <v>7.8070609999999997E-4</v>
      </c>
      <c r="FK63" s="19">
        <v>7.7770870000000002E-4</v>
      </c>
      <c r="FL63" s="19">
        <v>7.7464009999999998E-4</v>
      </c>
      <c r="FM63" s="19">
        <v>7.7150380000000005E-4</v>
      </c>
      <c r="FN63" s="19">
        <v>7.6831230000000005E-4</v>
      </c>
      <c r="FO63" s="19">
        <v>7.6507639999999998E-4</v>
      </c>
      <c r="FP63" s="19">
        <v>7.618077E-4</v>
      </c>
      <c r="FQ63" s="19">
        <v>7.5850620000000001E-4</v>
      </c>
      <c r="FR63" s="19">
        <v>7.5517070000000002E-4</v>
      </c>
      <c r="FS63" s="19">
        <v>7.5179459999999995E-4</v>
      </c>
      <c r="FT63" s="19">
        <v>7.4837039999999997E-4</v>
      </c>
      <c r="FU63" s="19">
        <v>7.4489089999999999E-4</v>
      </c>
      <c r="FV63" s="19">
        <v>7.4135710000000003E-4</v>
      </c>
      <c r="FW63" s="19">
        <v>7.377754E-4</v>
      </c>
      <c r="FX63" s="19">
        <v>7.3416040000000001E-4</v>
      </c>
      <c r="FY63" s="19">
        <v>7.3052640000000003E-4</v>
      </c>
      <c r="FZ63" s="19">
        <v>7.2688669999999996E-4</v>
      </c>
      <c r="GA63" s="19">
        <v>7.2324879999999996E-4</v>
      </c>
      <c r="GB63" s="19">
        <v>7.1961859999999998E-4</v>
      </c>
      <c r="GC63" s="19">
        <v>7.1599879999999997E-4</v>
      </c>
      <c r="GD63" s="19">
        <v>7.1239090000000001E-4</v>
      </c>
      <c r="GE63" s="19">
        <v>7.0879410000000004E-4</v>
      </c>
      <c r="GF63" s="19">
        <v>7.0521389999999998E-4</v>
      </c>
      <c r="GG63" s="19">
        <v>7.0165780000000001E-4</v>
      </c>
      <c r="GH63" s="19">
        <v>6.9813760000000003E-4</v>
      </c>
      <c r="GI63" s="19">
        <v>6.9466519999999998E-4</v>
      </c>
      <c r="GJ63" s="19">
        <v>6.9125540000000002E-4</v>
      </c>
      <c r="GK63" s="19">
        <v>6.8791909999999998E-4</v>
      </c>
      <c r="GL63" s="19">
        <v>6.8466869999999995E-4</v>
      </c>
      <c r="GM63" s="19">
        <v>6.8151180000000004E-4</v>
      </c>
      <c r="GN63" s="19">
        <v>6.7845440000000002E-4</v>
      </c>
      <c r="GO63" s="19">
        <v>6.7549560000000001E-4</v>
      </c>
      <c r="GP63" s="19">
        <v>6.7263830000000003E-4</v>
      </c>
      <c r="GQ63" s="19">
        <v>6.6988340000000005E-4</v>
      </c>
      <c r="GR63" s="19">
        <v>6.6723339999999996E-4</v>
      </c>
      <c r="GS63" s="19">
        <v>6.6468889999999996E-4</v>
      </c>
      <c r="GT63" s="19">
        <v>6.6225050000000003E-4</v>
      </c>
      <c r="GU63" s="19">
        <v>6.5991659999999996E-4</v>
      </c>
      <c r="GV63" s="19">
        <v>6.5768580000000003E-4</v>
      </c>
      <c r="GW63" s="19">
        <v>6.5555349999999997E-4</v>
      </c>
      <c r="GX63" s="19">
        <v>6.5351519999999998E-4</v>
      </c>
      <c r="GY63" s="19">
        <v>6.5156399999999998E-4</v>
      </c>
      <c r="GZ63" s="19">
        <v>6.4969660000000005E-4</v>
      </c>
      <c r="HA63" s="19">
        <v>6.4791019999999998E-4</v>
      </c>
      <c r="HB63" s="19">
        <v>6.4620360000000002E-4</v>
      </c>
      <c r="HC63" s="19">
        <v>6.4457399999999997E-4</v>
      </c>
      <c r="HD63" s="19">
        <v>6.4301940000000002E-4</v>
      </c>
      <c r="HE63" s="19">
        <v>6.4153639999999998E-4</v>
      </c>
      <c r="HF63" s="19">
        <v>6.4012209999999995E-4</v>
      </c>
      <c r="HG63" s="19">
        <v>6.3877149999999995E-4</v>
      </c>
      <c r="HH63" s="19">
        <v>6.3747890000000001E-4</v>
      </c>
      <c r="HI63" s="19">
        <v>6.3623879999999996E-4</v>
      </c>
      <c r="HJ63" s="19">
        <v>6.3504779999999997E-4</v>
      </c>
      <c r="HK63" s="19">
        <v>6.3390349999999996E-4</v>
      </c>
      <c r="HL63" s="19">
        <v>6.3280620000000004E-4</v>
      </c>
      <c r="HM63" s="19">
        <v>6.3175380000000004E-4</v>
      </c>
      <c r="HN63" s="19">
        <v>6.3074569999999996E-4</v>
      </c>
      <c r="HO63" s="19">
        <v>6.2977970000000004E-4</v>
      </c>
      <c r="HP63" s="19">
        <v>6.2885410000000001E-4</v>
      </c>
      <c r="HQ63" s="19">
        <v>6.2796469999999997E-4</v>
      </c>
      <c r="HR63" s="19">
        <v>6.2710659999999998E-4</v>
      </c>
      <c r="HS63" s="19">
        <v>6.2627430000000001E-4</v>
      </c>
      <c r="HT63" s="19">
        <v>6.2546650000000004E-4</v>
      </c>
      <c r="HU63" s="19">
        <v>6.2468300000000001E-4</v>
      </c>
      <c r="HV63" s="19">
        <v>6.2392809999999997E-4</v>
      </c>
      <c r="HW63" s="19">
        <v>6.232039E-4</v>
      </c>
      <c r="HX63" s="19">
        <v>6.2251259999999997E-4</v>
      </c>
      <c r="HY63" s="19">
        <v>6.2185460000000001E-4</v>
      </c>
      <c r="HZ63" s="19">
        <v>6.2122920000000001E-4</v>
      </c>
      <c r="IA63" s="19">
        <v>6.2063410000000004E-4</v>
      </c>
      <c r="IB63" s="19">
        <v>6.2006500000000005E-4</v>
      </c>
      <c r="IC63" s="19">
        <v>6.1951780000000004E-4</v>
      </c>
      <c r="ID63" s="19">
        <v>6.1898960000000001E-4</v>
      </c>
      <c r="IE63" s="19">
        <v>6.1847989999999999E-4</v>
      </c>
      <c r="IF63" s="19">
        <v>6.1799019999999997E-4</v>
      </c>
      <c r="IG63" s="19">
        <v>6.17521E-4</v>
      </c>
      <c r="IH63" s="19">
        <v>6.1707259999999996E-4</v>
      </c>
      <c r="II63" s="19">
        <v>6.1664450000000002E-4</v>
      </c>
      <c r="IJ63" s="19">
        <v>6.1623540000000005E-4</v>
      </c>
      <c r="IK63" s="19">
        <v>6.1584369999999995E-4</v>
      </c>
      <c r="IL63" s="19">
        <v>6.1546590000000003E-4</v>
      </c>
      <c r="IM63" s="19">
        <v>6.1509960000000002E-4</v>
      </c>
      <c r="IN63" s="19">
        <v>6.1474369999999997E-4</v>
      </c>
      <c r="IO63" s="19">
        <v>6.1439820000000001E-4</v>
      </c>
      <c r="IP63" s="19">
        <v>6.1406549999999996E-4</v>
      </c>
      <c r="IQ63" s="19">
        <v>6.1374699999999999E-4</v>
      </c>
      <c r="IR63" s="19">
        <v>6.1344399999999999E-4</v>
      </c>
      <c r="IS63" s="19">
        <v>6.1315570000000002E-4</v>
      </c>
      <c r="IT63" s="19">
        <v>6.1288070000000002E-4</v>
      </c>
      <c r="IU63" s="19">
        <v>6.1261720000000005E-4</v>
      </c>
      <c r="IV63" s="19">
        <v>6.1236050000000001E-4</v>
      </c>
      <c r="IW63" s="19">
        <v>6.1210639999999998E-4</v>
      </c>
      <c r="IX63" s="19">
        <v>6.1185160000000005E-4</v>
      </c>
      <c r="IY63" s="19">
        <v>6.1159409999999995E-4</v>
      </c>
      <c r="IZ63" s="19">
        <v>6.1133430000000005E-4</v>
      </c>
      <c r="JA63" s="19">
        <v>6.110725E-4</v>
      </c>
      <c r="JB63" s="19">
        <v>6.1080840000000004E-4</v>
      </c>
      <c r="JC63" s="19">
        <v>6.1054000000000002E-4</v>
      </c>
      <c r="JD63" s="19">
        <v>6.1026540000000005E-4</v>
      </c>
      <c r="JE63" s="19">
        <v>6.0998360000000002E-4</v>
      </c>
      <c r="JF63" s="19">
        <v>6.0969110000000002E-4</v>
      </c>
      <c r="JG63" s="19">
        <v>6.0938599999999996E-4</v>
      </c>
      <c r="JH63" s="19">
        <v>6.0906719999999999E-4</v>
      </c>
      <c r="JI63" s="19">
        <v>6.0873429999999998E-4</v>
      </c>
      <c r="JJ63" s="19">
        <v>6.0838940000000001E-4</v>
      </c>
      <c r="JK63" s="19">
        <v>6.0803439999999995E-4</v>
      </c>
      <c r="JL63" s="19">
        <v>6.0766979999999997E-4</v>
      </c>
      <c r="JM63" s="19">
        <v>6.0729450000000004E-4</v>
      </c>
      <c r="JN63" s="19">
        <v>6.0690720000000002E-4</v>
      </c>
      <c r="JO63" s="19">
        <v>6.0650709999999998E-4</v>
      </c>
      <c r="JP63" s="19">
        <v>6.0609059999999998E-4</v>
      </c>
      <c r="JQ63" s="19">
        <v>6.0565510000000001E-4</v>
      </c>
      <c r="JR63" s="19">
        <v>6.0519830000000004E-4</v>
      </c>
      <c r="JS63" s="19">
        <v>6.0471869999999999E-4</v>
      </c>
      <c r="JT63" s="19">
        <v>6.0421580000000002E-4</v>
      </c>
      <c r="JU63" s="19">
        <v>6.0368840000000004E-4</v>
      </c>
      <c r="JV63" s="19">
        <v>6.0313529999999997E-4</v>
      </c>
      <c r="JW63" s="19">
        <v>6.0255430000000004E-4</v>
      </c>
      <c r="JX63" s="19">
        <v>6.0194359999999995E-4</v>
      </c>
      <c r="JY63" s="19">
        <v>6.0130199999999996E-4</v>
      </c>
      <c r="JZ63" s="19">
        <v>6.0062760000000005E-4</v>
      </c>
      <c r="KA63" s="19">
        <v>5.999194E-4</v>
      </c>
      <c r="KB63" s="19">
        <v>5.99177E-4</v>
      </c>
      <c r="KC63" s="19">
        <v>5.9840220000000001E-4</v>
      </c>
      <c r="KD63" s="19">
        <v>5.9759760000000005E-4</v>
      </c>
      <c r="KE63" s="19">
        <v>5.9676480000000001E-4</v>
      </c>
      <c r="KF63" s="19">
        <v>5.9590629999999999E-4</v>
      </c>
      <c r="KG63" s="19">
        <v>5.9502260000000005E-4</v>
      </c>
      <c r="KH63" s="19">
        <v>5.9411420000000004E-4</v>
      </c>
      <c r="KI63" s="19">
        <v>5.9318140000000005E-4</v>
      </c>
      <c r="KJ63" s="19">
        <v>5.9222340000000004E-4</v>
      </c>
      <c r="KK63" s="19">
        <v>5.9123970000000004E-4</v>
      </c>
      <c r="KL63" s="19">
        <v>5.9023059999999995E-4</v>
      </c>
      <c r="KM63" s="19">
        <v>5.8919759999999995E-4</v>
      </c>
      <c r="KN63" s="19">
        <v>5.8814179999999998E-4</v>
      </c>
      <c r="KO63" s="19">
        <v>5.8706440000000002E-4</v>
      </c>
      <c r="KP63" s="19">
        <v>5.8596690000000003E-4</v>
      </c>
      <c r="KQ63" s="19">
        <v>5.8484940000000005E-4</v>
      </c>
      <c r="KR63" s="19">
        <v>5.8371200000000001E-4</v>
      </c>
      <c r="KS63" s="19">
        <v>5.8255489999999997E-4</v>
      </c>
      <c r="KT63" s="19">
        <v>5.813786E-4</v>
      </c>
      <c r="KU63" s="19">
        <v>5.8018329999999995E-4</v>
      </c>
      <c r="KV63" s="19">
        <v>5.7897039999999997E-4</v>
      </c>
      <c r="KW63" s="19">
        <v>5.777426E-4</v>
      </c>
      <c r="KX63" s="19">
        <v>5.7650349999999997E-4</v>
      </c>
      <c r="KY63" s="19">
        <v>5.7525619999999997E-4</v>
      </c>
      <c r="KZ63" s="19">
        <v>5.7400470000000005E-4</v>
      </c>
      <c r="LA63" s="19">
        <v>5.7275200000000005E-4</v>
      </c>
      <c r="LB63" s="19">
        <v>5.7150120000000004E-4</v>
      </c>
      <c r="LC63" s="19">
        <v>5.7025450000000003E-4</v>
      </c>
      <c r="LD63" s="19">
        <v>5.6901420000000002E-4</v>
      </c>
      <c r="LE63" s="19">
        <v>5.6778109999999998E-4</v>
      </c>
      <c r="LF63" s="19">
        <v>5.6655590000000003E-4</v>
      </c>
      <c r="LG63" s="19">
        <v>5.6533980000000005E-4</v>
      </c>
      <c r="LH63" s="19">
        <v>5.6413329999999997E-4</v>
      </c>
      <c r="LI63" s="19">
        <v>5.6293629999999999E-4</v>
      </c>
      <c r="LJ63" s="19">
        <v>5.6174809999999997E-4</v>
      </c>
      <c r="LK63" s="19">
        <v>5.6056669999999999E-4</v>
      </c>
      <c r="LL63" s="19">
        <v>5.5939019999999996E-4</v>
      </c>
      <c r="LM63" s="19">
        <v>5.5821590000000002E-4</v>
      </c>
      <c r="LN63" s="19">
        <v>5.5704120000000005E-4</v>
      </c>
      <c r="LO63" s="19">
        <v>5.5586260000000005E-4</v>
      </c>
      <c r="LP63" s="19">
        <v>5.5467730000000005E-4</v>
      </c>
      <c r="LQ63" s="19">
        <v>5.5348289999999998E-4</v>
      </c>
      <c r="LR63" s="19">
        <v>5.52277E-4</v>
      </c>
      <c r="LS63" s="19">
        <v>5.5105699999999998E-4</v>
      </c>
      <c r="LT63" s="19">
        <v>5.4982070000000004E-4</v>
      </c>
      <c r="LU63" s="19">
        <v>5.485647E-4</v>
      </c>
      <c r="LV63" s="19">
        <v>5.4728619999999998E-4</v>
      </c>
      <c r="LW63" s="19">
        <v>5.4598259999999997E-4</v>
      </c>
      <c r="LX63" s="19">
        <v>5.4465120000000001E-4</v>
      </c>
      <c r="LY63" s="19">
        <v>5.432894E-4</v>
      </c>
      <c r="LZ63" s="19">
        <v>5.4189489999999999E-4</v>
      </c>
      <c r="MA63" s="19">
        <v>5.4046659999999996E-4</v>
      </c>
      <c r="MB63" s="19">
        <v>5.3900330000000002E-4</v>
      </c>
      <c r="MC63" s="19">
        <v>5.3750369999999996E-4</v>
      </c>
      <c r="MD63" s="19">
        <v>5.3596649999999998E-4</v>
      </c>
      <c r="ME63" s="19">
        <v>5.343899E-4</v>
      </c>
      <c r="MF63" s="19">
        <v>5.3277200000000004E-4</v>
      </c>
      <c r="MG63" s="19">
        <v>5.3111110000000005E-4</v>
      </c>
      <c r="MH63" s="19">
        <v>5.2940569999999996E-4</v>
      </c>
      <c r="MI63" s="19">
        <v>5.2765430000000001E-4</v>
      </c>
      <c r="MJ63" s="19">
        <v>5.2585640000000003E-4</v>
      </c>
      <c r="MK63" s="19">
        <v>5.2401179999999996E-4</v>
      </c>
      <c r="ML63" s="19">
        <v>5.2212160000000005E-4</v>
      </c>
      <c r="MM63" s="19">
        <v>5.2018639999999998E-4</v>
      </c>
      <c r="MN63" s="19">
        <v>5.1820760000000001E-4</v>
      </c>
      <c r="MO63" s="19">
        <v>5.1618590000000004E-4</v>
      </c>
      <c r="MP63" s="19">
        <v>5.1412249999999995E-4</v>
      </c>
      <c r="MQ63" s="19">
        <v>5.120185E-4</v>
      </c>
      <c r="MR63" s="19">
        <v>5.0987560000000001E-4</v>
      </c>
      <c r="MS63" s="19">
        <v>5.0769560000000005E-4</v>
      </c>
      <c r="MT63" s="19">
        <v>5.0548089999999997E-4</v>
      </c>
      <c r="MU63" s="19">
        <v>5.0323429999999997E-4</v>
      </c>
      <c r="MV63" s="19">
        <v>5.009592E-4</v>
      </c>
      <c r="MW63" s="19">
        <v>4.9865849999999998E-4</v>
      </c>
      <c r="MX63" s="19">
        <v>4.9633489999999995E-4</v>
      </c>
      <c r="MY63" s="19">
        <v>4.9399079999999998E-4</v>
      </c>
      <c r="MZ63" s="19">
        <v>4.9162779999999996E-4</v>
      </c>
      <c r="NA63" s="19">
        <v>4.8924730000000005E-4</v>
      </c>
      <c r="NB63" s="19">
        <v>4.8685090000000002E-4</v>
      </c>
      <c r="NC63" s="19">
        <v>4.8443999999999999E-4</v>
      </c>
      <c r="ND63" s="19">
        <v>4.820162E-4</v>
      </c>
      <c r="NE63" s="19">
        <v>4.795814E-4</v>
      </c>
      <c r="NF63" s="19">
        <v>4.771377E-4</v>
      </c>
      <c r="NG63" s="19">
        <v>4.7468679999999999E-4</v>
      </c>
      <c r="NH63" s="19">
        <v>4.7223030000000002E-4</v>
      </c>
      <c r="NI63" s="19">
        <v>4.6976910000000001E-4</v>
      </c>
      <c r="NJ63" s="19">
        <v>4.6730399999999998E-4</v>
      </c>
      <c r="NK63" s="19">
        <v>4.6483549999999998E-4</v>
      </c>
      <c r="NL63" s="19">
        <v>4.6236440000000002E-4</v>
      </c>
      <c r="NM63" s="19">
        <v>4.5989119999999999E-4</v>
      </c>
      <c r="NN63" s="19">
        <v>4.5741709999999998E-4</v>
      </c>
      <c r="NO63" s="19">
        <v>4.549431E-4</v>
      </c>
      <c r="NP63" s="19">
        <v>4.5247050000000002E-4</v>
      </c>
      <c r="NQ63" s="19">
        <v>4.5000070000000001E-4</v>
      </c>
      <c r="NR63" s="19">
        <v>4.4753490000000001E-4</v>
      </c>
      <c r="NS63" s="19">
        <v>4.4507340000000001E-4</v>
      </c>
      <c r="NT63" s="19">
        <v>4.4261639999999998E-4</v>
      </c>
      <c r="NU63" s="19">
        <v>4.4016409999999998E-4</v>
      </c>
      <c r="NV63" s="19">
        <v>4.377165E-4</v>
      </c>
      <c r="NW63" s="19">
        <v>4.3527369999999999E-4</v>
      </c>
      <c r="NX63" s="19">
        <v>4.3283599999999997E-4</v>
      </c>
      <c r="NY63" s="19">
        <v>4.3040370000000001E-4</v>
      </c>
      <c r="NZ63" s="19">
        <v>4.2797769999999998E-4</v>
      </c>
      <c r="OA63" s="19">
        <v>4.2555860000000002E-4</v>
      </c>
      <c r="OB63" s="19">
        <v>4.2314749999999997E-4</v>
      </c>
      <c r="OC63" s="19">
        <v>4.2074499999999998E-4</v>
      </c>
      <c r="OD63" s="19">
        <v>4.1835149999999997E-4</v>
      </c>
      <c r="OE63" s="19">
        <v>4.1596800000000001E-4</v>
      </c>
      <c r="OF63" s="19">
        <v>4.1359570000000002E-4</v>
      </c>
      <c r="OG63" s="19">
        <v>4.1123579999999998E-4</v>
      </c>
      <c r="OH63" s="19">
        <v>4.0889030000000002E-4</v>
      </c>
      <c r="OI63" s="19">
        <v>4.0656090000000002E-4</v>
      </c>
      <c r="OJ63" s="19">
        <v>4.0424999999999999E-4</v>
      </c>
      <c r="OK63" s="19">
        <v>4.0195939999999999E-4</v>
      </c>
      <c r="OL63" s="19">
        <v>3.9969149999999999E-4</v>
      </c>
      <c r="OM63" s="19">
        <v>3.9744759999999998E-4</v>
      </c>
      <c r="ON63" s="19">
        <v>3.9522910000000001E-4</v>
      </c>
      <c r="OO63" s="19">
        <v>3.9303679999999998E-4</v>
      </c>
      <c r="OP63" s="19">
        <v>3.9087209999999999E-4</v>
      </c>
      <c r="OQ63" s="19">
        <v>2.3051079999999999E-4</v>
      </c>
    </row>
    <row r="64" spans="1:407" x14ac:dyDescent="0.25">
      <c r="A64" t="str">
        <f t="shared" si="0"/>
        <v>FixedWing-ULTRA COARSE-3-14-Any</v>
      </c>
      <c r="B64" t="s">
        <v>195</v>
      </c>
      <c r="C64" s="20" t="s">
        <v>72</v>
      </c>
      <c r="D64" s="18">
        <v>3</v>
      </c>
      <c r="E64" s="17">
        <v>14</v>
      </c>
      <c r="F64" s="82" t="s">
        <v>187</v>
      </c>
      <c r="G64" s="19">
        <v>3.2166409999999999E-2</v>
      </c>
      <c r="H64" s="19">
        <v>2.7420460000000001E-2</v>
      </c>
      <c r="I64" s="19">
        <v>2.507902E-2</v>
      </c>
      <c r="J64" s="19">
        <v>2.3611650000000001E-2</v>
      </c>
      <c r="K64" s="19">
        <v>2.1971669999999999E-2</v>
      </c>
      <c r="L64" s="19">
        <v>2.0654860000000001E-2</v>
      </c>
      <c r="M64" s="19">
        <v>2.0122549999999999E-2</v>
      </c>
      <c r="N64" s="19">
        <v>1.9305360000000001E-2</v>
      </c>
      <c r="O64" s="19">
        <v>1.7873429999999999E-2</v>
      </c>
      <c r="P64" s="19">
        <v>1.6353119999999999E-2</v>
      </c>
      <c r="Q64" s="19">
        <v>1.4813140000000001E-2</v>
      </c>
      <c r="R64" s="15">
        <v>1.3323099999999999E-2</v>
      </c>
      <c r="S64" s="19">
        <v>1.199007E-2</v>
      </c>
      <c r="T64" s="19">
        <v>1.088838E-2</v>
      </c>
      <c r="U64" s="19">
        <v>9.9698879999999997E-3</v>
      </c>
      <c r="V64" s="19">
        <v>9.1992189999999998E-3</v>
      </c>
      <c r="W64" s="19">
        <v>8.5703749999999999E-3</v>
      </c>
      <c r="X64" s="19">
        <v>8.0125869999999998E-3</v>
      </c>
      <c r="Y64" s="19">
        <v>7.5353659999999999E-3</v>
      </c>
      <c r="Z64" s="19">
        <v>7.1134980000000002E-3</v>
      </c>
      <c r="AA64" s="19">
        <v>6.7346130000000004E-3</v>
      </c>
      <c r="AB64" s="19">
        <v>6.3937079999999997E-3</v>
      </c>
      <c r="AC64" s="19">
        <v>6.083013E-3</v>
      </c>
      <c r="AD64" s="19">
        <v>5.7885259999999996E-3</v>
      </c>
      <c r="AE64" s="19">
        <v>5.5112290000000003E-3</v>
      </c>
      <c r="AF64" s="19">
        <v>5.2539589999999999E-3</v>
      </c>
      <c r="AG64" s="19">
        <v>5.0155449999999997E-3</v>
      </c>
      <c r="AH64" s="19">
        <v>4.7921480000000004E-3</v>
      </c>
      <c r="AI64" s="19">
        <v>4.5820339999999996E-3</v>
      </c>
      <c r="AJ64" s="19">
        <v>4.3854489999999996E-3</v>
      </c>
      <c r="AK64" s="19">
        <v>4.2017399999999998E-3</v>
      </c>
      <c r="AL64" s="19">
        <v>4.0307759999999998E-3</v>
      </c>
      <c r="AM64" s="19">
        <v>3.873423E-3</v>
      </c>
      <c r="AN64" s="19">
        <v>3.7281990000000002E-3</v>
      </c>
      <c r="AO64" s="15">
        <v>3.5932E-3</v>
      </c>
      <c r="AP64" s="19">
        <v>3.4670009999999999E-3</v>
      </c>
      <c r="AQ64" s="19">
        <v>3.3490379999999999E-3</v>
      </c>
      <c r="AR64" s="19">
        <v>3.2383500000000001E-3</v>
      </c>
      <c r="AS64" s="19">
        <v>3.1337829999999998E-3</v>
      </c>
      <c r="AT64" s="19">
        <v>3.0351699999999998E-3</v>
      </c>
      <c r="AU64" s="19">
        <v>2.942456E-3</v>
      </c>
      <c r="AV64" s="19">
        <v>2.8554750000000001E-3</v>
      </c>
      <c r="AW64" s="19">
        <v>2.7740909999999998E-3</v>
      </c>
      <c r="AX64" s="19">
        <v>2.69834E-3</v>
      </c>
      <c r="AY64" s="19">
        <v>2.6288040000000002E-3</v>
      </c>
      <c r="AZ64" s="19">
        <v>2.5654599999999999E-3</v>
      </c>
      <c r="BA64" s="19">
        <v>2.5071949999999998E-3</v>
      </c>
      <c r="BB64" s="19">
        <v>2.4523460000000002E-3</v>
      </c>
      <c r="BC64" s="19">
        <v>2.3994160000000001E-3</v>
      </c>
      <c r="BD64" s="19">
        <v>2.347502E-3</v>
      </c>
      <c r="BE64" s="19">
        <v>2.296598E-3</v>
      </c>
      <c r="BF64" s="19">
        <v>2.2470229999999999E-3</v>
      </c>
      <c r="BG64" s="19">
        <v>2.1990410000000001E-3</v>
      </c>
      <c r="BH64" s="19">
        <v>2.1530490000000002E-3</v>
      </c>
      <c r="BI64" s="19">
        <v>2.109484E-3</v>
      </c>
      <c r="BJ64" s="19">
        <v>2.0685249999999999E-3</v>
      </c>
      <c r="BK64" s="19">
        <v>2.0298740000000001E-3</v>
      </c>
      <c r="BL64" s="19">
        <v>1.9928929999999999E-3</v>
      </c>
      <c r="BM64" s="19">
        <v>1.9570809999999998E-3</v>
      </c>
      <c r="BN64" s="19">
        <v>1.9224299999999999E-3</v>
      </c>
      <c r="BO64" s="19">
        <v>1.88927E-3</v>
      </c>
      <c r="BP64" s="19">
        <v>1.8577310000000001E-3</v>
      </c>
      <c r="BQ64" s="19">
        <v>1.8276810000000001E-3</v>
      </c>
      <c r="BR64" s="19">
        <v>1.7990689999999999E-3</v>
      </c>
      <c r="BS64" s="19">
        <v>1.7719299999999999E-3</v>
      </c>
      <c r="BT64" s="19">
        <v>1.746245E-3</v>
      </c>
      <c r="BU64" s="19">
        <v>1.7218139999999999E-3</v>
      </c>
      <c r="BV64" s="15">
        <v>1.6983E-3</v>
      </c>
      <c r="BW64" s="19">
        <v>1.6754020000000001E-3</v>
      </c>
      <c r="BX64" s="19">
        <v>1.653006E-3</v>
      </c>
      <c r="BY64" s="19">
        <v>1.631202E-3</v>
      </c>
      <c r="BZ64" s="19">
        <v>1.6101209999999999E-3</v>
      </c>
      <c r="CA64" s="19">
        <v>1.589834E-3</v>
      </c>
      <c r="CB64" s="19">
        <v>1.5703780000000001E-3</v>
      </c>
      <c r="CC64" s="19">
        <v>1.5517269999999999E-3</v>
      </c>
      <c r="CD64" s="19">
        <v>1.5337300000000001E-3</v>
      </c>
      <c r="CE64" s="19">
        <v>1.5161420000000001E-3</v>
      </c>
      <c r="CF64" s="19">
        <v>1.4987819999999999E-3</v>
      </c>
      <c r="CG64" s="19">
        <v>1.481635E-3</v>
      </c>
      <c r="CH64" s="19">
        <v>1.4648510000000001E-3</v>
      </c>
      <c r="CI64" s="19">
        <v>1.448646E-3</v>
      </c>
      <c r="CJ64" s="19">
        <v>1.433187E-3</v>
      </c>
      <c r="CK64" s="19">
        <v>1.4185179999999999E-3</v>
      </c>
      <c r="CL64" s="19">
        <v>1.404612E-3</v>
      </c>
      <c r="CM64" s="19">
        <v>1.391418E-3</v>
      </c>
      <c r="CN64" s="19">
        <v>1.3788769999999999E-3</v>
      </c>
      <c r="CO64" s="19">
        <v>1.3668669999999999E-3</v>
      </c>
      <c r="CP64" s="19">
        <v>1.355218E-3</v>
      </c>
      <c r="CQ64" s="19">
        <v>1.343777E-3</v>
      </c>
      <c r="CR64" s="19">
        <v>1.332485E-3</v>
      </c>
      <c r="CS64" s="19">
        <v>1.321364E-3</v>
      </c>
      <c r="CT64" s="19">
        <v>1.310472E-3</v>
      </c>
      <c r="CU64" s="19">
        <v>1.2998510000000001E-3</v>
      </c>
      <c r="CV64" s="19">
        <v>1.2895370000000001E-3</v>
      </c>
      <c r="CW64" s="19">
        <v>1.2795630000000001E-3</v>
      </c>
      <c r="CX64" s="19">
        <v>1.2699530000000001E-3</v>
      </c>
      <c r="CY64" s="19">
        <v>1.2606589999999999E-3</v>
      </c>
      <c r="CZ64" s="19">
        <v>1.2515709999999999E-3</v>
      </c>
      <c r="DA64" s="19">
        <v>1.242567E-3</v>
      </c>
      <c r="DB64" s="19">
        <v>1.2335829999999999E-3</v>
      </c>
      <c r="DC64" s="19">
        <v>1.224635E-3</v>
      </c>
      <c r="DD64" s="19">
        <v>1.2158080000000001E-3</v>
      </c>
      <c r="DE64" s="19">
        <v>1.2072129999999999E-3</v>
      </c>
      <c r="DF64" s="19">
        <v>1.1989489999999999E-3</v>
      </c>
      <c r="DG64" s="19">
        <v>1.1910709999999999E-3</v>
      </c>
      <c r="DH64" s="19">
        <v>1.1835789999999999E-3</v>
      </c>
      <c r="DI64" s="19">
        <v>1.176395E-3</v>
      </c>
      <c r="DJ64" s="19">
        <v>1.1693949999999999E-3</v>
      </c>
      <c r="DK64" s="19">
        <v>1.162459E-3</v>
      </c>
      <c r="DL64" s="19">
        <v>1.155533E-3</v>
      </c>
      <c r="DM64" s="19">
        <v>1.148631E-3</v>
      </c>
      <c r="DN64" s="19">
        <v>1.1418240000000001E-3</v>
      </c>
      <c r="DO64" s="19">
        <v>1.1351899999999999E-3</v>
      </c>
      <c r="DP64" s="19">
        <v>1.128782E-3</v>
      </c>
      <c r="DQ64" s="19">
        <v>1.1226229999999999E-3</v>
      </c>
      <c r="DR64" s="19">
        <v>1.116707E-3</v>
      </c>
      <c r="DS64" s="19">
        <v>1.1109850000000001E-3</v>
      </c>
      <c r="DT64" s="19">
        <v>1.105389E-3</v>
      </c>
      <c r="DU64" s="19">
        <v>1.099856E-3</v>
      </c>
      <c r="DV64" s="19">
        <v>1.0943649999999999E-3</v>
      </c>
      <c r="DW64" s="19">
        <v>1.088931E-3</v>
      </c>
      <c r="DX64" s="19">
        <v>1.083603E-3</v>
      </c>
      <c r="DY64" s="19">
        <v>1.0784290000000001E-3</v>
      </c>
      <c r="DZ64" s="19">
        <v>1.073437E-3</v>
      </c>
      <c r="EA64" s="19">
        <v>1.0686269999999999E-3</v>
      </c>
      <c r="EB64" s="19">
        <v>1.063977E-3</v>
      </c>
      <c r="EC64" s="19">
        <v>1.0594230000000001E-3</v>
      </c>
      <c r="ED64" s="19">
        <v>1.0548879999999999E-3</v>
      </c>
      <c r="EE64" s="19">
        <v>1.0502980000000001E-3</v>
      </c>
      <c r="EF64" s="19">
        <v>1.045617E-3</v>
      </c>
      <c r="EG64" s="19">
        <v>1.0408489999999999E-3</v>
      </c>
      <c r="EH64" s="19">
        <v>1.0360339999999999E-3</v>
      </c>
      <c r="EI64" s="19">
        <v>1.031215E-3</v>
      </c>
      <c r="EJ64" s="19">
        <v>1.026417E-3</v>
      </c>
      <c r="EK64" s="19">
        <v>1.0216419999999999E-3</v>
      </c>
      <c r="EL64" s="19">
        <v>1.01687E-3</v>
      </c>
      <c r="EM64" s="19">
        <v>1.0120559999999999E-3</v>
      </c>
      <c r="EN64" s="19">
        <v>1.0071450000000001E-3</v>
      </c>
      <c r="EO64" s="19">
        <v>1.0020960000000001E-3</v>
      </c>
      <c r="EP64" s="19">
        <v>9.9690039999999992E-4</v>
      </c>
      <c r="EQ64" s="19">
        <v>9.9158730000000004E-4</v>
      </c>
      <c r="ER64" s="19">
        <v>9.8620720000000008E-4</v>
      </c>
      <c r="ES64" s="19">
        <v>9.8080759999999998E-4</v>
      </c>
      <c r="ET64" s="19">
        <v>9.7542029999999995E-4</v>
      </c>
      <c r="EU64" s="19">
        <v>9.7005560000000004E-4</v>
      </c>
      <c r="EV64" s="19">
        <v>9.6471260000000004E-4</v>
      </c>
      <c r="EW64" s="19">
        <v>9.59379E-4</v>
      </c>
      <c r="EX64" s="19">
        <v>9.5404129999999998E-4</v>
      </c>
      <c r="EY64" s="19">
        <v>9.4869010000000001E-4</v>
      </c>
      <c r="EZ64" s="19">
        <v>9.4333090000000002E-4</v>
      </c>
      <c r="FA64" s="19">
        <v>9.3797610000000001E-4</v>
      </c>
      <c r="FB64" s="19">
        <v>9.3264210000000005E-4</v>
      </c>
      <c r="FC64" s="19">
        <v>9.2734060000000001E-4</v>
      </c>
      <c r="FD64" s="19">
        <v>9.2207499999999996E-4</v>
      </c>
      <c r="FE64" s="19">
        <v>9.1683699999999999E-4</v>
      </c>
      <c r="FF64" s="19">
        <v>9.1161200000000001E-4</v>
      </c>
      <c r="FG64" s="19">
        <v>9.0637930000000001E-4</v>
      </c>
      <c r="FH64" s="19">
        <v>9.0112030000000004E-4</v>
      </c>
      <c r="FI64" s="19">
        <v>8.958274E-4</v>
      </c>
      <c r="FJ64" s="19">
        <v>8.9051169999999999E-4</v>
      </c>
      <c r="FK64" s="19">
        <v>8.8519710000000004E-4</v>
      </c>
      <c r="FL64" s="19">
        <v>8.7991580000000005E-4</v>
      </c>
      <c r="FM64" s="19">
        <v>8.7469760000000001E-4</v>
      </c>
      <c r="FN64" s="19">
        <v>8.6956670000000002E-4</v>
      </c>
      <c r="FO64" s="19">
        <v>8.6453530000000004E-4</v>
      </c>
      <c r="FP64" s="19">
        <v>8.5960699999999997E-4</v>
      </c>
      <c r="FQ64" s="19">
        <v>8.5477459999999997E-4</v>
      </c>
      <c r="FR64" s="19">
        <v>8.500259E-4</v>
      </c>
      <c r="FS64" s="19">
        <v>8.4535000000000003E-4</v>
      </c>
      <c r="FT64" s="19">
        <v>8.4074270000000003E-4</v>
      </c>
      <c r="FU64" s="19">
        <v>8.3620649999999999E-4</v>
      </c>
      <c r="FV64" s="19">
        <v>8.3174710000000001E-4</v>
      </c>
      <c r="FW64" s="19">
        <v>8.2736720000000004E-4</v>
      </c>
      <c r="FX64" s="19">
        <v>8.2306869999999996E-4</v>
      </c>
      <c r="FY64" s="19">
        <v>8.1884950000000003E-4</v>
      </c>
      <c r="FZ64" s="19">
        <v>8.1470469999999999E-4</v>
      </c>
      <c r="GA64" s="19">
        <v>8.1062409999999995E-4</v>
      </c>
      <c r="GB64" s="19">
        <v>8.0659609999999995E-4</v>
      </c>
      <c r="GC64" s="19">
        <v>8.0260900000000003E-4</v>
      </c>
      <c r="GD64" s="19">
        <v>7.9865559999999999E-4</v>
      </c>
      <c r="GE64" s="19">
        <v>7.9473249999999999E-4</v>
      </c>
      <c r="GF64" s="19">
        <v>7.9083850000000004E-4</v>
      </c>
      <c r="GG64" s="19">
        <v>7.8697119999999998E-4</v>
      </c>
      <c r="GH64" s="19">
        <v>7.8313039999999997E-4</v>
      </c>
      <c r="GI64" s="19">
        <v>7.7931419999999999E-4</v>
      </c>
      <c r="GJ64" s="19">
        <v>7.755215E-4</v>
      </c>
      <c r="GK64" s="19">
        <v>7.7175050000000004E-4</v>
      </c>
      <c r="GL64" s="19">
        <v>7.6800060000000001E-4</v>
      </c>
      <c r="GM64" s="19">
        <v>7.642743E-4</v>
      </c>
      <c r="GN64" s="19">
        <v>7.6057800000000004E-4</v>
      </c>
      <c r="GO64" s="19">
        <v>7.5692010000000004E-4</v>
      </c>
      <c r="GP64" s="19">
        <v>7.5330779999999999E-4</v>
      </c>
      <c r="GQ64" s="19">
        <v>7.4974419999999996E-4</v>
      </c>
      <c r="GR64" s="19">
        <v>7.4622770000000004E-4</v>
      </c>
      <c r="GS64" s="19">
        <v>7.4275160000000003E-4</v>
      </c>
      <c r="GT64" s="19">
        <v>7.3930570000000002E-4</v>
      </c>
      <c r="GU64" s="19">
        <v>7.3587800000000003E-4</v>
      </c>
      <c r="GV64" s="19">
        <v>7.3245760000000004E-4</v>
      </c>
      <c r="GW64" s="19">
        <v>7.2903750000000004E-4</v>
      </c>
      <c r="GX64" s="19">
        <v>7.2561700000000002E-4</v>
      </c>
      <c r="GY64" s="19">
        <v>7.2219920000000004E-4</v>
      </c>
      <c r="GZ64" s="19">
        <v>7.1878809999999997E-4</v>
      </c>
      <c r="HA64" s="19">
        <v>7.1538690000000002E-4</v>
      </c>
      <c r="HB64" s="19">
        <v>7.1199670000000003E-4</v>
      </c>
      <c r="HC64" s="19">
        <v>7.0861779999999998E-4</v>
      </c>
      <c r="HD64" s="19">
        <v>7.0524970000000005E-4</v>
      </c>
      <c r="HE64" s="19">
        <v>7.018921E-4</v>
      </c>
      <c r="HF64" s="19">
        <v>6.9854520000000003E-4</v>
      </c>
      <c r="HG64" s="19">
        <v>6.9521209999999999E-4</v>
      </c>
      <c r="HH64" s="19">
        <v>6.9189920000000001E-4</v>
      </c>
      <c r="HI64" s="19">
        <v>6.8861349999999998E-4</v>
      </c>
      <c r="HJ64" s="19">
        <v>6.8536080000000004E-4</v>
      </c>
      <c r="HK64" s="19">
        <v>6.8214440000000001E-4</v>
      </c>
      <c r="HL64" s="19">
        <v>6.7896410000000003E-4</v>
      </c>
      <c r="HM64" s="19">
        <v>6.7581810000000005E-4</v>
      </c>
      <c r="HN64" s="19">
        <v>6.7270329999999997E-4</v>
      </c>
      <c r="HO64" s="19">
        <v>6.6961579999999998E-4</v>
      </c>
      <c r="HP64" s="19">
        <v>6.6655320000000003E-4</v>
      </c>
      <c r="HQ64" s="19">
        <v>6.6351479999999998E-4</v>
      </c>
      <c r="HR64" s="19">
        <v>6.6050310000000004E-4</v>
      </c>
      <c r="HS64" s="19">
        <v>6.5752240000000004E-4</v>
      </c>
      <c r="HT64" s="19">
        <v>6.5457619999999999E-4</v>
      </c>
      <c r="HU64" s="19">
        <v>6.5166750000000004E-4</v>
      </c>
      <c r="HV64" s="19">
        <v>6.4879659999999997E-4</v>
      </c>
      <c r="HW64" s="19">
        <v>6.4596160000000001E-4</v>
      </c>
      <c r="HX64" s="19">
        <v>6.4315970000000005E-4</v>
      </c>
      <c r="HY64" s="19">
        <v>6.4038720000000003E-4</v>
      </c>
      <c r="HZ64" s="19">
        <v>6.3764099999999999E-4</v>
      </c>
      <c r="IA64" s="19">
        <v>6.3491920000000002E-4</v>
      </c>
      <c r="IB64" s="19">
        <v>6.3222150000000004E-4</v>
      </c>
      <c r="IC64" s="19">
        <v>6.2954860000000005E-4</v>
      </c>
      <c r="ID64" s="19">
        <v>6.2690089999999999E-4</v>
      </c>
      <c r="IE64" s="19">
        <v>6.2427839999999995E-4</v>
      </c>
      <c r="IF64" s="19">
        <v>6.2168059999999999E-4</v>
      </c>
      <c r="IG64" s="19">
        <v>6.1910630000000001E-4</v>
      </c>
      <c r="IH64" s="19">
        <v>6.1655379999999999E-4</v>
      </c>
      <c r="II64" s="19">
        <v>6.1402099999999997E-4</v>
      </c>
      <c r="IJ64" s="19">
        <v>6.1150569999999995E-4</v>
      </c>
      <c r="IK64" s="19">
        <v>6.090062E-4</v>
      </c>
      <c r="IL64" s="19">
        <v>6.0652130000000005E-4</v>
      </c>
      <c r="IM64" s="19">
        <v>6.0405039999999999E-4</v>
      </c>
      <c r="IN64" s="19">
        <v>6.0159259999999996E-4</v>
      </c>
      <c r="IO64" s="19">
        <v>5.9914729999999995E-4</v>
      </c>
      <c r="IP64" s="19">
        <v>5.9671460000000002E-4</v>
      </c>
      <c r="IQ64" s="19">
        <v>5.9429399999999999E-4</v>
      </c>
      <c r="IR64" s="19">
        <v>5.9188589999999998E-4</v>
      </c>
      <c r="IS64" s="19">
        <v>5.8949009999999995E-4</v>
      </c>
      <c r="IT64" s="19">
        <v>5.87106E-4</v>
      </c>
      <c r="IU64" s="19">
        <v>5.8473240000000005E-4</v>
      </c>
      <c r="IV64" s="19">
        <v>5.8236729999999997E-4</v>
      </c>
      <c r="IW64" s="19">
        <v>5.8000849999999997E-4</v>
      </c>
      <c r="IX64" s="19">
        <v>5.7765289999999999E-4</v>
      </c>
      <c r="IY64" s="19">
        <v>5.7529719999999996E-4</v>
      </c>
      <c r="IZ64" s="19">
        <v>5.7293790000000002E-4</v>
      </c>
      <c r="JA64" s="19">
        <v>5.7057120000000004E-4</v>
      </c>
      <c r="JB64" s="19">
        <v>5.6819379999999999E-4</v>
      </c>
      <c r="JC64" s="19">
        <v>5.6580309999999996E-4</v>
      </c>
      <c r="JD64" s="19">
        <v>5.6339729999999998E-4</v>
      </c>
      <c r="JE64" s="19">
        <v>5.6097459999999999E-4</v>
      </c>
      <c r="JF64" s="19">
        <v>5.5853480000000002E-4</v>
      </c>
      <c r="JG64" s="19">
        <v>5.5607829999999999E-4</v>
      </c>
      <c r="JH64" s="19">
        <v>5.5360610000000003E-4</v>
      </c>
      <c r="JI64" s="19">
        <v>5.5111890000000005E-4</v>
      </c>
      <c r="JJ64" s="19">
        <v>5.4861730000000004E-4</v>
      </c>
      <c r="JK64" s="19">
        <v>5.4610170000000003E-4</v>
      </c>
      <c r="JL64" s="19">
        <v>5.435711E-4</v>
      </c>
      <c r="JM64" s="19">
        <v>5.4102369999999998E-4</v>
      </c>
      <c r="JN64" s="19">
        <v>5.3845689999999996E-4</v>
      </c>
      <c r="JO64" s="19">
        <v>5.3586659999999996E-4</v>
      </c>
      <c r="JP64" s="19">
        <v>5.332488E-4</v>
      </c>
      <c r="JQ64" s="19">
        <v>5.3059859999999995E-4</v>
      </c>
      <c r="JR64" s="19">
        <v>5.2791160000000004E-4</v>
      </c>
      <c r="JS64" s="19">
        <v>5.2518349999999998E-4</v>
      </c>
      <c r="JT64" s="19">
        <v>5.2241009999999999E-4</v>
      </c>
      <c r="JU64" s="19">
        <v>5.1958820000000004E-4</v>
      </c>
      <c r="JV64" s="19">
        <v>5.1671490000000002E-4</v>
      </c>
      <c r="JW64" s="19">
        <v>5.1378749999999999E-4</v>
      </c>
      <c r="JX64" s="19">
        <v>5.1080329999999999E-4</v>
      </c>
      <c r="JY64" s="19">
        <v>5.0776E-4</v>
      </c>
      <c r="JZ64" s="19">
        <v>5.0465609999999995E-4</v>
      </c>
      <c r="KA64" s="19">
        <v>5.0149000000000005E-4</v>
      </c>
      <c r="KB64" s="19">
        <v>4.982624E-4</v>
      </c>
      <c r="KC64" s="19">
        <v>4.9497419999999998E-4</v>
      </c>
      <c r="KD64" s="19">
        <v>4.9162770000000004E-4</v>
      </c>
      <c r="KE64" s="19">
        <v>4.8822619999999998E-4</v>
      </c>
      <c r="KF64" s="19">
        <v>4.847737E-4</v>
      </c>
      <c r="KG64" s="19">
        <v>4.8127419999999997E-4</v>
      </c>
      <c r="KH64" s="19">
        <v>4.7773180000000001E-4</v>
      </c>
      <c r="KI64" s="19">
        <v>4.7414990000000003E-4</v>
      </c>
      <c r="KJ64" s="19">
        <v>4.7053239999999999E-4</v>
      </c>
      <c r="KK64" s="19">
        <v>4.6688200000000001E-4</v>
      </c>
      <c r="KL64" s="19">
        <v>4.6320239999999999E-4</v>
      </c>
      <c r="KM64" s="19">
        <v>4.5949629999999999E-4</v>
      </c>
      <c r="KN64" s="19">
        <v>4.5576699999999999E-4</v>
      </c>
      <c r="KO64" s="19">
        <v>4.5201760000000002E-4</v>
      </c>
      <c r="KP64" s="19">
        <v>4.4825159999999998E-4</v>
      </c>
      <c r="KQ64" s="19">
        <v>4.4447280000000001E-4</v>
      </c>
      <c r="KR64" s="19">
        <v>4.4068470000000002E-4</v>
      </c>
      <c r="KS64" s="19">
        <v>4.3689130000000001E-4</v>
      </c>
      <c r="KT64" s="19">
        <v>4.3309730000000001E-4</v>
      </c>
      <c r="KU64" s="19">
        <v>4.2930779999999998E-4</v>
      </c>
      <c r="KV64" s="19">
        <v>4.255285E-4</v>
      </c>
      <c r="KW64" s="19">
        <v>4.21765E-4</v>
      </c>
      <c r="KX64" s="19">
        <v>4.1802350000000001E-4</v>
      </c>
      <c r="KY64" s="19">
        <v>4.1431029999999998E-4</v>
      </c>
      <c r="KZ64" s="19">
        <v>4.1063079999999999E-4</v>
      </c>
      <c r="LA64" s="19">
        <v>4.0699049999999999E-4</v>
      </c>
      <c r="LB64" s="19">
        <v>4.0339310000000003E-4</v>
      </c>
      <c r="LC64" s="19">
        <v>3.9984200000000003E-4</v>
      </c>
      <c r="LD64" s="19">
        <v>3.9633950000000001E-4</v>
      </c>
      <c r="LE64" s="19">
        <v>3.928879E-4</v>
      </c>
      <c r="LF64" s="19">
        <v>3.894894E-4</v>
      </c>
      <c r="LG64" s="19">
        <v>3.861453E-4</v>
      </c>
      <c r="LH64" s="19">
        <v>3.8285689999999998E-4</v>
      </c>
      <c r="LI64" s="19">
        <v>3.7962530000000002E-4</v>
      </c>
      <c r="LJ64" s="19">
        <v>3.7645069999999998E-4</v>
      </c>
      <c r="LK64" s="19">
        <v>3.7333309999999998E-4</v>
      </c>
      <c r="LL64" s="19">
        <v>3.702709E-4</v>
      </c>
      <c r="LM64" s="19">
        <v>3.6726240000000001E-4</v>
      </c>
      <c r="LN64" s="19">
        <v>3.6430510000000002E-4</v>
      </c>
      <c r="LO64" s="19">
        <v>3.613968E-4</v>
      </c>
      <c r="LP64" s="19">
        <v>3.5853540000000002E-4</v>
      </c>
      <c r="LQ64" s="19">
        <v>3.55719E-4</v>
      </c>
      <c r="LR64" s="19">
        <v>3.5294610000000001E-4</v>
      </c>
      <c r="LS64" s="19">
        <v>3.502159E-4</v>
      </c>
      <c r="LT64" s="19">
        <v>3.4752760000000002E-4</v>
      </c>
      <c r="LU64" s="19">
        <v>3.4488109999999999E-4</v>
      </c>
      <c r="LV64" s="19">
        <v>3.4227530000000001E-4</v>
      </c>
      <c r="LW64" s="19">
        <v>3.397098E-4</v>
      </c>
      <c r="LX64" s="19">
        <v>3.3718339999999999E-4</v>
      </c>
      <c r="LY64" s="19">
        <v>3.346957E-4</v>
      </c>
      <c r="LZ64" s="19">
        <v>3.3224619999999998E-4</v>
      </c>
      <c r="MA64" s="19">
        <v>3.2983390000000001E-4</v>
      </c>
      <c r="MB64" s="19">
        <v>3.2745829999999997E-4</v>
      </c>
      <c r="MC64" s="19">
        <v>3.2511889999999998E-4</v>
      </c>
      <c r="MD64" s="19">
        <v>3.2281509999999999E-4</v>
      </c>
      <c r="ME64" s="19">
        <v>3.205463E-4</v>
      </c>
      <c r="MF64" s="19">
        <v>3.1831140000000002E-4</v>
      </c>
      <c r="MG64" s="19">
        <v>3.1610939999999999E-4</v>
      </c>
      <c r="MH64" s="19">
        <v>3.1393870000000001E-4</v>
      </c>
      <c r="MI64" s="19">
        <v>3.1179820000000003E-4</v>
      </c>
      <c r="MJ64" s="19">
        <v>3.0968720000000002E-4</v>
      </c>
      <c r="MK64" s="19">
        <v>3.0760470000000003E-4</v>
      </c>
      <c r="ML64" s="19">
        <v>3.0554980000000001E-4</v>
      </c>
      <c r="MM64" s="19">
        <v>3.0352200000000003E-4</v>
      </c>
      <c r="MN64" s="19">
        <v>3.015208E-4</v>
      </c>
      <c r="MO64" s="19">
        <v>2.9954610000000002E-4</v>
      </c>
      <c r="MP64" s="19">
        <v>2.975974E-4</v>
      </c>
      <c r="MQ64" s="19">
        <v>2.956748E-4</v>
      </c>
      <c r="MR64" s="19">
        <v>2.9377830000000001E-4</v>
      </c>
      <c r="MS64" s="19">
        <v>2.9190850000000002E-4</v>
      </c>
      <c r="MT64" s="19">
        <v>2.900666E-4</v>
      </c>
      <c r="MU64" s="19">
        <v>2.8825390000000002E-4</v>
      </c>
      <c r="MV64" s="19">
        <v>2.8647189999999998E-4</v>
      </c>
      <c r="MW64" s="19">
        <v>2.8472209999999998E-4</v>
      </c>
      <c r="MX64" s="19">
        <v>2.8300560000000001E-4</v>
      </c>
      <c r="MY64" s="19">
        <v>2.8132379999999999E-4</v>
      </c>
      <c r="MZ64" s="19">
        <v>2.7967660000000001E-4</v>
      </c>
      <c r="NA64" s="19">
        <v>2.7806430000000001E-4</v>
      </c>
      <c r="NB64" s="19">
        <v>2.7648590000000002E-4</v>
      </c>
      <c r="NC64" s="19">
        <v>2.7494070000000002E-4</v>
      </c>
      <c r="ND64" s="19">
        <v>2.7342810000000002E-4</v>
      </c>
      <c r="NE64" s="19">
        <v>2.719474E-4</v>
      </c>
      <c r="NF64" s="19">
        <v>2.7049769999999999E-4</v>
      </c>
      <c r="NG64" s="19">
        <v>2.6907839999999999E-4</v>
      </c>
      <c r="NH64" s="19">
        <v>2.6768879999999998E-4</v>
      </c>
      <c r="NI64" s="19">
        <v>2.663284E-4</v>
      </c>
      <c r="NJ64" s="19">
        <v>2.6499610000000002E-4</v>
      </c>
      <c r="NK64" s="19">
        <v>2.6369129999999997E-4</v>
      </c>
      <c r="NL64" s="19">
        <v>2.624123E-4</v>
      </c>
      <c r="NM64" s="19">
        <v>2.6115820000000001E-4</v>
      </c>
      <c r="NN64" s="19">
        <v>2.599282E-4</v>
      </c>
      <c r="NO64" s="19">
        <v>2.5872150000000001E-4</v>
      </c>
      <c r="NP64" s="19">
        <v>2.5753720000000003E-4</v>
      </c>
      <c r="NQ64" s="19">
        <v>2.5637449999999998E-4</v>
      </c>
      <c r="NR64" s="19">
        <v>2.5523260000000003E-4</v>
      </c>
      <c r="NS64" s="19">
        <v>2.5411100000000001E-4</v>
      </c>
      <c r="NT64" s="19">
        <v>2.5300879999999999E-4</v>
      </c>
      <c r="NU64" s="19">
        <v>2.5192520000000003E-4</v>
      </c>
      <c r="NV64" s="19">
        <v>2.508589E-4</v>
      </c>
      <c r="NW64" s="19">
        <v>2.4980929999999997E-4</v>
      </c>
      <c r="NX64" s="19">
        <v>2.4877539999999999E-4</v>
      </c>
      <c r="NY64" s="19">
        <v>2.477569E-4</v>
      </c>
      <c r="NZ64" s="19">
        <v>2.4675320000000001E-4</v>
      </c>
      <c r="OA64" s="19">
        <v>2.4576380000000003E-4</v>
      </c>
      <c r="OB64" s="19">
        <v>2.447881E-4</v>
      </c>
      <c r="OC64" s="19">
        <v>2.4382559999999999E-4</v>
      </c>
      <c r="OD64" s="19">
        <v>2.4287549999999999E-4</v>
      </c>
      <c r="OE64" s="19">
        <v>2.4193709999999999E-4</v>
      </c>
      <c r="OF64" s="19">
        <v>2.4100900000000001E-4</v>
      </c>
      <c r="OG64" s="19">
        <v>2.4009079999999999E-4</v>
      </c>
      <c r="OH64" s="19">
        <v>2.3918179999999999E-4</v>
      </c>
      <c r="OI64" s="19">
        <v>2.3828179999999999E-4</v>
      </c>
      <c r="OJ64" s="19">
        <v>2.3739059999999999E-4</v>
      </c>
      <c r="OK64" s="19">
        <v>2.365081E-4</v>
      </c>
      <c r="OL64" s="19">
        <v>2.3563410000000001E-4</v>
      </c>
      <c r="OM64" s="19">
        <v>2.347684E-4</v>
      </c>
      <c r="ON64" s="19">
        <v>2.339105E-4</v>
      </c>
      <c r="OO64" s="19">
        <v>2.3305999999999999E-4</v>
      </c>
      <c r="OP64" s="19">
        <v>2.322158E-4</v>
      </c>
      <c r="OQ64" s="19">
        <v>1.6435460000000001E-4</v>
      </c>
    </row>
    <row r="65" spans="1:407" x14ac:dyDescent="0.25">
      <c r="A65" t="str">
        <f t="shared" si="0"/>
        <v>FixedWing-ULTRA COARSE-3-7-Any</v>
      </c>
      <c r="B65" t="s">
        <v>195</v>
      </c>
      <c r="C65" s="20" t="s">
        <v>72</v>
      </c>
      <c r="D65" s="18">
        <v>3</v>
      </c>
      <c r="E65" s="17">
        <v>7</v>
      </c>
      <c r="F65" s="82" t="s">
        <v>187</v>
      </c>
      <c r="G65" s="15">
        <v>1.80979E-2</v>
      </c>
      <c r="H65" s="19">
        <v>1.9659389999999999E-2</v>
      </c>
      <c r="I65" s="19">
        <v>1.9022879999999999E-2</v>
      </c>
      <c r="J65" s="19">
        <v>1.707318E-2</v>
      </c>
      <c r="K65" s="19">
        <v>1.555292E-2</v>
      </c>
      <c r="L65" s="19">
        <v>1.399248E-2</v>
      </c>
      <c r="M65" s="19">
        <v>1.379858E-2</v>
      </c>
      <c r="N65" s="19">
        <v>1.282076E-2</v>
      </c>
      <c r="O65" s="19">
        <v>1.1193740000000001E-2</v>
      </c>
      <c r="P65" s="19">
        <v>9.9699490000000005E-3</v>
      </c>
      <c r="Q65" s="19">
        <v>9.1230570000000004E-3</v>
      </c>
      <c r="R65" s="19">
        <v>8.4531229999999999E-3</v>
      </c>
      <c r="S65" s="19">
        <v>7.7360370000000003E-3</v>
      </c>
      <c r="T65" s="19">
        <v>7.1191240000000001E-3</v>
      </c>
      <c r="U65" s="19">
        <v>6.64323E-3</v>
      </c>
      <c r="V65" s="19">
        <v>6.2806420000000003E-3</v>
      </c>
      <c r="W65" s="19">
        <v>5.988111E-3</v>
      </c>
      <c r="X65" s="19">
        <v>5.6756300000000001E-3</v>
      </c>
      <c r="Y65" s="19">
        <v>5.3735500000000004E-3</v>
      </c>
      <c r="Z65" s="19">
        <v>5.098254E-3</v>
      </c>
      <c r="AA65" s="19">
        <v>4.8576030000000003E-3</v>
      </c>
      <c r="AB65" s="19">
        <v>4.6456839999999998E-3</v>
      </c>
      <c r="AC65" s="19">
        <v>4.4612590000000004E-3</v>
      </c>
      <c r="AD65" s="19">
        <v>4.2823870000000003E-3</v>
      </c>
      <c r="AE65" s="19">
        <v>4.114637E-3</v>
      </c>
      <c r="AF65" s="19">
        <v>3.9704450000000004E-3</v>
      </c>
      <c r="AG65" s="19">
        <v>3.8422109999999999E-3</v>
      </c>
      <c r="AH65" s="19">
        <v>3.7209320000000001E-3</v>
      </c>
      <c r="AI65" s="19">
        <v>3.6020240000000001E-3</v>
      </c>
      <c r="AJ65" s="19">
        <v>3.4904799999999998E-3</v>
      </c>
      <c r="AK65" s="19">
        <v>3.3888719999999998E-3</v>
      </c>
      <c r="AL65" s="19">
        <v>3.2962740000000001E-3</v>
      </c>
      <c r="AM65" s="19">
        <v>3.2111290000000001E-3</v>
      </c>
      <c r="AN65" s="19">
        <v>3.131212E-3</v>
      </c>
      <c r="AO65" s="19">
        <v>3.054377E-3</v>
      </c>
      <c r="AP65" s="19">
        <v>2.9804150000000001E-3</v>
      </c>
      <c r="AQ65" s="19">
        <v>2.9101330000000001E-3</v>
      </c>
      <c r="AR65" s="19">
        <v>2.8434070000000001E-3</v>
      </c>
      <c r="AS65" s="19">
        <v>2.7796959999999999E-3</v>
      </c>
      <c r="AT65" s="15">
        <v>2.7188999999999998E-3</v>
      </c>
      <c r="AU65" s="19">
        <v>2.6602209999999999E-3</v>
      </c>
      <c r="AV65" s="19">
        <v>2.6030010000000002E-3</v>
      </c>
      <c r="AW65" s="19">
        <v>2.5473480000000001E-3</v>
      </c>
      <c r="AX65" s="15">
        <v>2.4937000000000002E-3</v>
      </c>
      <c r="AY65" s="19">
        <v>2.4419379999999998E-3</v>
      </c>
      <c r="AZ65" s="19">
        <v>2.391631E-3</v>
      </c>
      <c r="BA65" s="19">
        <v>2.3428120000000001E-3</v>
      </c>
      <c r="BB65" s="19">
        <v>2.2959590000000002E-3</v>
      </c>
      <c r="BC65" s="19">
        <v>2.2513849999999998E-3</v>
      </c>
      <c r="BD65" s="19">
        <v>2.208832E-3</v>
      </c>
      <c r="BE65" s="19">
        <v>2.1676780000000001E-3</v>
      </c>
      <c r="BF65" s="19">
        <v>2.1276469999999999E-3</v>
      </c>
      <c r="BG65" s="19">
        <v>2.088987E-3</v>
      </c>
      <c r="BH65" s="19">
        <v>2.0518279999999999E-3</v>
      </c>
      <c r="BI65" s="19">
        <v>2.0158989999999998E-3</v>
      </c>
      <c r="BJ65" s="19">
        <v>1.980889E-3</v>
      </c>
      <c r="BK65" s="19">
        <v>1.9466590000000001E-3</v>
      </c>
      <c r="BL65" s="19">
        <v>1.9132800000000001E-3</v>
      </c>
      <c r="BM65" s="19">
        <v>1.8809219999999999E-3</v>
      </c>
      <c r="BN65" s="19">
        <v>1.849662E-3</v>
      </c>
      <c r="BO65" s="19">
        <v>1.819366E-3</v>
      </c>
      <c r="BP65" s="19">
        <v>1.789903E-3</v>
      </c>
      <c r="BQ65" s="19">
        <v>1.7614390000000001E-3</v>
      </c>
      <c r="BR65" s="19">
        <v>1.7342270000000001E-3</v>
      </c>
      <c r="BS65" s="19">
        <v>1.708317E-3</v>
      </c>
      <c r="BT65" s="19">
        <v>1.6835140000000001E-3</v>
      </c>
      <c r="BU65" s="19">
        <v>1.6595270000000001E-3</v>
      </c>
      <c r="BV65" s="19">
        <v>1.636186E-3</v>
      </c>
      <c r="BW65" s="19">
        <v>1.6135279999999999E-3</v>
      </c>
      <c r="BX65" s="19">
        <v>1.591641E-3</v>
      </c>
      <c r="BY65" s="19">
        <v>1.5705129999999999E-3</v>
      </c>
      <c r="BZ65" s="19">
        <v>1.5500679999999999E-3</v>
      </c>
      <c r="CA65" s="19">
        <v>1.530275E-3</v>
      </c>
      <c r="CB65" s="19">
        <v>1.511152E-3</v>
      </c>
      <c r="CC65" s="19">
        <v>1.4927059999999999E-3</v>
      </c>
      <c r="CD65" s="15">
        <v>1.4748999999999999E-3</v>
      </c>
      <c r="CE65" s="19">
        <v>1.4577100000000001E-3</v>
      </c>
      <c r="CF65" s="19">
        <v>1.4411579999999999E-3</v>
      </c>
      <c r="CG65" s="19">
        <v>1.425253E-3</v>
      </c>
      <c r="CH65" s="19">
        <v>1.4098870000000001E-3</v>
      </c>
      <c r="CI65" s="19">
        <v>1.3948109999999999E-3</v>
      </c>
      <c r="CJ65" s="19">
        <v>1.379737E-3</v>
      </c>
      <c r="CK65" s="19">
        <v>1.3644639999999999E-3</v>
      </c>
      <c r="CL65" s="19">
        <v>1.348941E-3</v>
      </c>
      <c r="CM65" s="19">
        <v>1.3332229999999999E-3</v>
      </c>
      <c r="CN65" s="19">
        <v>1.317407E-3</v>
      </c>
      <c r="CO65" s="19">
        <v>1.3016049999999999E-3</v>
      </c>
      <c r="CP65" s="19">
        <v>1.285954E-3</v>
      </c>
      <c r="CQ65" s="19">
        <v>1.2706149999999999E-3</v>
      </c>
      <c r="CR65" s="19">
        <v>1.25573E-3</v>
      </c>
      <c r="CS65" s="19">
        <v>1.2413700000000001E-3</v>
      </c>
      <c r="CT65" s="19">
        <v>1.2275109999999999E-3</v>
      </c>
      <c r="CU65" s="19">
        <v>1.214056E-3</v>
      </c>
      <c r="CV65" s="19">
        <v>1.2008590000000001E-3</v>
      </c>
      <c r="CW65" s="19">
        <v>1.1877630000000001E-3</v>
      </c>
      <c r="CX65" s="19">
        <v>1.174617E-3</v>
      </c>
      <c r="CY65" s="19">
        <v>1.161308E-3</v>
      </c>
      <c r="CZ65" s="19">
        <v>1.1477989999999999E-3</v>
      </c>
      <c r="DA65" s="19">
        <v>1.1341280000000001E-3</v>
      </c>
      <c r="DB65" s="19">
        <v>1.120385E-3</v>
      </c>
      <c r="DC65" s="19">
        <v>1.106672E-3</v>
      </c>
      <c r="DD65" s="19">
        <v>1.0930740000000001E-3</v>
      </c>
      <c r="DE65" s="19">
        <v>1.079628E-3</v>
      </c>
      <c r="DF65" s="19">
        <v>1.066315E-3</v>
      </c>
      <c r="DG65" s="19">
        <v>1.053062E-3</v>
      </c>
      <c r="DH65" s="19">
        <v>1.0397729999999999E-3</v>
      </c>
      <c r="DI65" s="19">
        <v>1.0263659999999999E-3</v>
      </c>
      <c r="DJ65" s="19">
        <v>1.012811E-3</v>
      </c>
      <c r="DK65" s="19">
        <v>9.9913359999999991E-4</v>
      </c>
      <c r="DL65" s="19">
        <v>9.8540439999999997E-4</v>
      </c>
      <c r="DM65" s="19">
        <v>9.7171499999999995E-4</v>
      </c>
      <c r="DN65" s="19">
        <v>9.5815850000000003E-4</v>
      </c>
      <c r="DO65" s="19">
        <v>9.4481079999999998E-4</v>
      </c>
      <c r="DP65" s="19">
        <v>9.3171919999999997E-4</v>
      </c>
      <c r="DQ65" s="19">
        <v>9.1889580000000003E-4</v>
      </c>
      <c r="DR65" s="19">
        <v>9.0632310000000004E-4</v>
      </c>
      <c r="DS65" s="19">
        <v>8.9397490000000005E-4</v>
      </c>
      <c r="DT65" s="19">
        <v>8.8183759999999999E-4</v>
      </c>
      <c r="DU65" s="19">
        <v>8.6992350000000005E-4</v>
      </c>
      <c r="DV65" s="19">
        <v>8.5826529999999998E-4</v>
      </c>
      <c r="DW65" s="19">
        <v>8.4690099999999995E-4</v>
      </c>
      <c r="DX65" s="19">
        <v>8.358552E-4</v>
      </c>
      <c r="DY65" s="19">
        <v>8.2512410000000003E-4</v>
      </c>
      <c r="DZ65" s="19">
        <v>8.1467439999999996E-4</v>
      </c>
      <c r="EA65" s="19">
        <v>8.0445509999999996E-4</v>
      </c>
      <c r="EB65" s="19">
        <v>7.9441519999999999E-4</v>
      </c>
      <c r="EC65" s="19">
        <v>7.8452410000000002E-4</v>
      </c>
      <c r="ED65" s="19">
        <v>7.7477969999999998E-4</v>
      </c>
      <c r="EE65" s="19">
        <v>7.6520500000000003E-4</v>
      </c>
      <c r="EF65" s="19">
        <v>7.5583219999999997E-4</v>
      </c>
      <c r="EG65" s="19">
        <v>7.4668860000000001E-4</v>
      </c>
      <c r="EH65" s="19">
        <v>7.3778370000000002E-4</v>
      </c>
      <c r="EI65" s="19">
        <v>7.2910300000000004E-4</v>
      </c>
      <c r="EJ65" s="19">
        <v>7.2060920000000005E-4</v>
      </c>
      <c r="EK65" s="19">
        <v>7.122516E-4</v>
      </c>
      <c r="EL65" s="19">
        <v>7.0398179999999996E-4</v>
      </c>
      <c r="EM65" s="19">
        <v>6.9576999999999996E-4</v>
      </c>
      <c r="EN65" s="19">
        <v>6.8761090000000005E-4</v>
      </c>
      <c r="EO65" s="19">
        <v>6.7952189999999997E-4</v>
      </c>
      <c r="EP65" s="19">
        <v>6.7153099999999995E-4</v>
      </c>
      <c r="EQ65" s="19">
        <v>6.6366470000000003E-4</v>
      </c>
      <c r="ER65" s="19">
        <v>6.559383E-4</v>
      </c>
      <c r="ES65" s="19">
        <v>6.4835109999999995E-4</v>
      </c>
      <c r="ET65" s="19">
        <v>6.4088790000000001E-4</v>
      </c>
      <c r="EU65" s="19">
        <v>6.3352790000000003E-4</v>
      </c>
      <c r="EV65" s="19">
        <v>6.2625530000000003E-4</v>
      </c>
      <c r="EW65" s="19">
        <v>6.1906899999999998E-4</v>
      </c>
      <c r="EX65" s="19">
        <v>6.1198519999999996E-4</v>
      </c>
      <c r="EY65" s="19">
        <v>6.0503059999999999E-4</v>
      </c>
      <c r="EZ65" s="19">
        <v>5.9823210000000001E-4</v>
      </c>
      <c r="FA65" s="19">
        <v>5.9160569999999995E-4</v>
      </c>
      <c r="FB65" s="19">
        <v>5.8514899999999998E-4</v>
      </c>
      <c r="FC65" s="19">
        <v>5.7884060000000005E-4</v>
      </c>
      <c r="FD65" s="19">
        <v>5.7264429999999997E-4</v>
      </c>
      <c r="FE65" s="19">
        <v>5.6651789999999998E-4</v>
      </c>
      <c r="FF65" s="19">
        <v>5.6042310000000003E-4</v>
      </c>
      <c r="FG65" s="19">
        <v>5.5433499999999998E-4</v>
      </c>
      <c r="FH65" s="19">
        <v>5.4824699999999997E-4</v>
      </c>
      <c r="FI65" s="19">
        <v>5.421693E-4</v>
      </c>
      <c r="FJ65" s="19">
        <v>5.3612270000000001E-4</v>
      </c>
      <c r="FK65" s="19">
        <v>5.3013080000000002E-4</v>
      </c>
      <c r="FL65" s="19">
        <v>5.2421080000000005E-4</v>
      </c>
      <c r="FM65" s="19">
        <v>5.1836880000000001E-4</v>
      </c>
      <c r="FN65" s="19">
        <v>5.1259869999999998E-4</v>
      </c>
      <c r="FO65" s="19">
        <v>5.0688480000000004E-4</v>
      </c>
      <c r="FP65" s="19">
        <v>5.0120799999999995E-4</v>
      </c>
      <c r="FQ65" s="19">
        <v>4.9555230000000001E-4</v>
      </c>
      <c r="FR65" s="19">
        <v>4.8990830000000005E-4</v>
      </c>
      <c r="FS65" s="19">
        <v>4.842739E-4</v>
      </c>
      <c r="FT65" s="19">
        <v>4.786503E-4</v>
      </c>
      <c r="FU65" s="19">
        <v>4.7303850000000001E-4</v>
      </c>
      <c r="FV65" s="19">
        <v>4.6743559999999997E-4</v>
      </c>
      <c r="FW65" s="19">
        <v>4.6183440000000002E-4</v>
      </c>
      <c r="FX65" s="19">
        <v>4.562255E-4</v>
      </c>
      <c r="FY65" s="19">
        <v>4.5060100000000002E-4</v>
      </c>
      <c r="FZ65" s="19">
        <v>4.4495880000000002E-4</v>
      </c>
      <c r="GA65" s="19">
        <v>4.3930420000000002E-4</v>
      </c>
      <c r="GB65" s="19">
        <v>4.3364929999999997E-4</v>
      </c>
      <c r="GC65" s="19">
        <v>4.280097E-4</v>
      </c>
      <c r="GD65" s="19">
        <v>4.2239989999999999E-4</v>
      </c>
      <c r="GE65" s="19">
        <v>4.1682900000000002E-4</v>
      </c>
      <c r="GF65" s="19">
        <v>4.113001E-4</v>
      </c>
      <c r="GG65" s="19">
        <v>4.0581070000000001E-4</v>
      </c>
      <c r="GH65" s="19">
        <v>4.0035590000000001E-4</v>
      </c>
      <c r="GI65" s="19">
        <v>3.9493329999999997E-4</v>
      </c>
      <c r="GJ65" s="19">
        <v>3.8954560000000003E-4</v>
      </c>
      <c r="GK65" s="19">
        <v>3.8420229999999999E-4</v>
      </c>
      <c r="GL65" s="19">
        <v>3.7891889999999999E-4</v>
      </c>
      <c r="GM65" s="19">
        <v>3.7371410000000001E-4</v>
      </c>
      <c r="GN65" s="19">
        <v>3.6860659999999999E-4</v>
      </c>
      <c r="GO65" s="19">
        <v>3.636105E-4</v>
      </c>
      <c r="GP65" s="19">
        <v>3.5873250000000001E-4</v>
      </c>
      <c r="GQ65" s="19">
        <v>3.5397089999999998E-4</v>
      </c>
      <c r="GR65" s="19">
        <v>3.493177E-4</v>
      </c>
      <c r="GS65" s="19">
        <v>3.4476219999999999E-4</v>
      </c>
      <c r="GT65" s="19">
        <v>3.4029550000000002E-4</v>
      </c>
      <c r="GU65" s="19">
        <v>3.3591300000000002E-4</v>
      </c>
      <c r="GV65" s="19">
        <v>3.3161639999999999E-4</v>
      </c>
      <c r="GW65" s="19">
        <v>3.274121E-4</v>
      </c>
      <c r="GX65" s="19">
        <v>3.2330979999999998E-4</v>
      </c>
      <c r="GY65" s="19">
        <v>3.1931940000000001E-4</v>
      </c>
      <c r="GZ65" s="19">
        <v>3.1544780000000001E-4</v>
      </c>
      <c r="HA65" s="19">
        <v>3.1169839999999998E-4</v>
      </c>
      <c r="HB65" s="19">
        <v>3.0807019999999998E-4</v>
      </c>
      <c r="HC65" s="19">
        <v>3.045597E-4</v>
      </c>
      <c r="HD65" s="19">
        <v>3.0116159999999997E-4</v>
      </c>
      <c r="HE65" s="19">
        <v>2.9787070000000001E-4</v>
      </c>
      <c r="HF65" s="19">
        <v>2.9468149999999999E-4</v>
      </c>
      <c r="HG65" s="19">
        <v>2.9158830000000001E-4</v>
      </c>
      <c r="HH65" s="19">
        <v>2.8858479999999999E-4</v>
      </c>
      <c r="HI65" s="19">
        <v>2.8566419999999999E-4</v>
      </c>
      <c r="HJ65" s="19">
        <v>2.8281759999999997E-4</v>
      </c>
      <c r="HK65" s="19">
        <v>2.8003549999999999E-4</v>
      </c>
      <c r="HL65" s="19">
        <v>2.7730719999999998E-4</v>
      </c>
      <c r="HM65" s="19">
        <v>2.7462329999999998E-4</v>
      </c>
      <c r="HN65" s="19">
        <v>2.7197579999999999E-4</v>
      </c>
      <c r="HO65" s="19">
        <v>2.6935929999999999E-4</v>
      </c>
      <c r="HP65" s="19">
        <v>2.667705E-4</v>
      </c>
      <c r="HQ65" s="19">
        <v>2.6420799999999999E-4</v>
      </c>
      <c r="HR65" s="19">
        <v>2.6167120000000001E-4</v>
      </c>
      <c r="HS65" s="19">
        <v>2.591599E-4</v>
      </c>
      <c r="HT65" s="19">
        <v>2.5667259999999999E-4</v>
      </c>
      <c r="HU65" s="19">
        <v>2.5420660000000003E-4</v>
      </c>
      <c r="HV65" s="19">
        <v>2.5175760000000001E-4</v>
      </c>
      <c r="HW65" s="19">
        <v>2.4932170000000002E-4</v>
      </c>
      <c r="HX65" s="19">
        <v>2.4689539999999999E-4</v>
      </c>
      <c r="HY65" s="19">
        <v>2.44477E-4</v>
      </c>
      <c r="HZ65" s="19">
        <v>2.4206689999999999E-4</v>
      </c>
      <c r="IA65" s="19">
        <v>2.3966680000000001E-4</v>
      </c>
      <c r="IB65" s="19">
        <v>2.3728019999999999E-4</v>
      </c>
      <c r="IC65" s="19">
        <v>2.349114E-4</v>
      </c>
      <c r="ID65" s="19">
        <v>2.3256420000000001E-4</v>
      </c>
      <c r="IE65" s="19">
        <v>2.3024159999999999E-4</v>
      </c>
      <c r="IF65" s="19">
        <v>2.2794530000000001E-4</v>
      </c>
      <c r="IG65" s="19">
        <v>2.2567609999999999E-4</v>
      </c>
      <c r="IH65" s="19">
        <v>2.234339E-4</v>
      </c>
      <c r="II65" s="19">
        <v>2.212189E-4</v>
      </c>
      <c r="IJ65" s="19">
        <v>2.1903100000000001E-4</v>
      </c>
      <c r="IK65" s="19">
        <v>2.168708E-4</v>
      </c>
      <c r="IL65" s="19">
        <v>2.147389E-4</v>
      </c>
      <c r="IM65" s="19">
        <v>2.126365E-4</v>
      </c>
      <c r="IN65" s="19">
        <v>2.1056460000000001E-4</v>
      </c>
      <c r="IO65" s="19">
        <v>2.0852429999999999E-4</v>
      </c>
      <c r="IP65" s="19">
        <v>2.0651639999999999E-4</v>
      </c>
      <c r="IQ65" s="19">
        <v>2.0454260000000001E-4</v>
      </c>
      <c r="IR65" s="19">
        <v>2.0260450000000001E-4</v>
      </c>
      <c r="IS65" s="19">
        <v>2.007042E-4</v>
      </c>
      <c r="IT65" s="19">
        <v>1.98844E-4</v>
      </c>
      <c r="IU65" s="19">
        <v>1.9702620000000001E-4</v>
      </c>
      <c r="IV65" s="19">
        <v>1.9525219999999999E-4</v>
      </c>
      <c r="IW65" s="19">
        <v>1.9352320000000001E-4</v>
      </c>
      <c r="IX65" s="19">
        <v>1.918392E-4</v>
      </c>
      <c r="IY65" s="19">
        <v>1.9019990000000001E-4</v>
      </c>
      <c r="IZ65" s="19">
        <v>1.8860449999999999E-4</v>
      </c>
      <c r="JA65" s="19">
        <v>1.870524E-4</v>
      </c>
      <c r="JB65" s="19">
        <v>1.855437E-4</v>
      </c>
      <c r="JC65" s="19">
        <v>1.8407920000000001E-4</v>
      </c>
      <c r="JD65" s="19">
        <v>1.8266039999999999E-4</v>
      </c>
      <c r="JE65" s="19">
        <v>1.8128900000000001E-4</v>
      </c>
      <c r="JF65" s="19">
        <v>1.7996679999999999E-4</v>
      </c>
      <c r="JG65" s="19">
        <v>1.786952E-4</v>
      </c>
      <c r="JH65" s="19">
        <v>1.7747450000000001E-4</v>
      </c>
      <c r="JI65" s="19">
        <v>1.763042E-4</v>
      </c>
      <c r="JJ65" s="19">
        <v>1.7518239999999999E-4</v>
      </c>
      <c r="JK65" s="19">
        <v>1.7410639999999999E-4</v>
      </c>
      <c r="JL65" s="19">
        <v>1.7307290000000001E-4</v>
      </c>
      <c r="JM65" s="19">
        <v>1.720778E-4</v>
      </c>
      <c r="JN65" s="19">
        <v>1.7111749999999999E-4</v>
      </c>
      <c r="JO65" s="19">
        <v>1.7018799999999999E-4</v>
      </c>
      <c r="JP65" s="19">
        <v>1.692857E-4</v>
      </c>
      <c r="JQ65" s="19">
        <v>1.6840710000000001E-4</v>
      </c>
      <c r="JR65" s="19">
        <v>1.6754890000000001E-4</v>
      </c>
      <c r="JS65" s="19">
        <v>1.667075E-4</v>
      </c>
      <c r="JT65" s="19">
        <v>1.658795E-4</v>
      </c>
      <c r="JU65" s="19">
        <v>1.6506140000000001E-4</v>
      </c>
      <c r="JV65" s="19">
        <v>1.6424979999999999E-4</v>
      </c>
      <c r="JW65" s="19">
        <v>1.6344100000000001E-4</v>
      </c>
      <c r="JX65" s="19">
        <v>1.6263169999999999E-4</v>
      </c>
      <c r="JY65" s="19">
        <v>1.6181879999999999E-4</v>
      </c>
      <c r="JZ65" s="19">
        <v>1.609995E-4</v>
      </c>
      <c r="KA65" s="19">
        <v>1.6017160000000001E-4</v>
      </c>
      <c r="KB65" s="19">
        <v>1.5933289999999999E-4</v>
      </c>
      <c r="KC65" s="19">
        <v>1.5848199999999999E-4</v>
      </c>
      <c r="KD65" s="19">
        <v>1.5761750000000001E-4</v>
      </c>
      <c r="KE65" s="19">
        <v>1.5673839999999999E-4</v>
      </c>
      <c r="KF65" s="19">
        <v>1.5584419999999999E-4</v>
      </c>
      <c r="KG65" s="19">
        <v>1.5493430000000001E-4</v>
      </c>
      <c r="KH65" s="19">
        <v>1.5400839999999999E-4</v>
      </c>
      <c r="KI65" s="19">
        <v>1.5306609999999999E-4</v>
      </c>
      <c r="KJ65" s="19">
        <v>1.521072E-4</v>
      </c>
      <c r="KK65" s="19">
        <v>1.5113179999999999E-4</v>
      </c>
      <c r="KL65" s="19">
        <v>1.5013989999999999E-4</v>
      </c>
      <c r="KM65" s="19">
        <v>1.4913200000000001E-4</v>
      </c>
      <c r="KN65" s="19">
        <v>1.481086E-4</v>
      </c>
      <c r="KO65" s="19">
        <v>1.4707070000000001E-4</v>
      </c>
      <c r="KP65" s="19">
        <v>1.4601969999999999E-4</v>
      </c>
      <c r="KQ65" s="19">
        <v>1.4495710000000001E-4</v>
      </c>
      <c r="KR65" s="19">
        <v>1.4388469999999999E-4</v>
      </c>
      <c r="KS65" s="19">
        <v>1.4280440000000001E-4</v>
      </c>
      <c r="KT65" s="19">
        <v>1.417182E-4</v>
      </c>
      <c r="KU65" s="19">
        <v>1.4062809999999999E-4</v>
      </c>
      <c r="KV65" s="19">
        <v>1.3953610000000001E-4</v>
      </c>
      <c r="KW65" s="19">
        <v>1.384441E-4</v>
      </c>
      <c r="KX65" s="19">
        <v>1.373538E-4</v>
      </c>
      <c r="KY65" s="19">
        <v>1.3626689999999999E-4</v>
      </c>
      <c r="KZ65" s="19">
        <v>1.3518509999999999E-4</v>
      </c>
      <c r="LA65" s="19">
        <v>1.341096E-4</v>
      </c>
      <c r="LB65" s="19">
        <v>1.3304150000000001E-4</v>
      </c>
      <c r="LC65" s="19">
        <v>1.319817E-4</v>
      </c>
      <c r="LD65" s="19">
        <v>1.3093060000000001E-4</v>
      </c>
      <c r="LE65" s="19">
        <v>1.2988849999999999E-4</v>
      </c>
      <c r="LF65" s="19">
        <v>1.2885570000000001E-4</v>
      </c>
      <c r="LG65" s="19">
        <v>1.2783219999999999E-4</v>
      </c>
      <c r="LH65" s="19">
        <v>1.2681819999999999E-4</v>
      </c>
      <c r="LI65" s="19">
        <v>1.258136E-4</v>
      </c>
      <c r="LJ65" s="19">
        <v>1.248187E-4</v>
      </c>
      <c r="LK65" s="19">
        <v>1.2383340000000001E-4</v>
      </c>
      <c r="LL65" s="19">
        <v>1.228577E-4</v>
      </c>
      <c r="LM65" s="19">
        <v>1.218916E-4</v>
      </c>
      <c r="LN65" s="19">
        <v>1.2093480000000001E-4</v>
      </c>
      <c r="LO65" s="19">
        <v>1.199871E-4</v>
      </c>
      <c r="LP65" s="19">
        <v>1.19048E-4</v>
      </c>
      <c r="LQ65" s="19">
        <v>1.1811699999999999E-4</v>
      </c>
      <c r="LR65" s="19">
        <v>1.171934E-4</v>
      </c>
      <c r="LS65" s="19">
        <v>1.162765E-4</v>
      </c>
      <c r="LT65" s="19">
        <v>1.153655E-4</v>
      </c>
      <c r="LU65" s="19">
        <v>1.144592E-4</v>
      </c>
      <c r="LV65" s="19">
        <v>1.135566E-4</v>
      </c>
      <c r="LW65" s="19">
        <v>1.1265649999999999E-4</v>
      </c>
      <c r="LX65" s="19">
        <v>1.117579E-4</v>
      </c>
      <c r="LY65" s="19">
        <v>1.108597E-4</v>
      </c>
      <c r="LZ65" s="19">
        <v>1.099614E-4</v>
      </c>
      <c r="MA65" s="19">
        <v>1.090623E-4</v>
      </c>
      <c r="MB65" s="19">
        <v>1.0816250000000001E-4</v>
      </c>
      <c r="MC65" s="19">
        <v>1.072622E-4</v>
      </c>
      <c r="MD65" s="19">
        <v>1.063619E-4</v>
      </c>
      <c r="ME65" s="19">
        <v>1.0546209999999999E-4</v>
      </c>
      <c r="MF65" s="19">
        <v>1.045636E-4</v>
      </c>
      <c r="MG65" s="19">
        <v>1.036673E-4</v>
      </c>
      <c r="MH65" s="19">
        <v>1.027738E-4</v>
      </c>
      <c r="MI65" s="19">
        <v>1.018841E-4</v>
      </c>
      <c r="MJ65" s="19">
        <v>1.009988E-4</v>
      </c>
      <c r="MK65" s="19">
        <v>1.001189E-4</v>
      </c>
      <c r="ML65" s="19">
        <v>9.9244860000000006E-5</v>
      </c>
      <c r="MM65" s="19">
        <v>9.8377549999999995E-5</v>
      </c>
      <c r="MN65" s="19">
        <v>9.7517619999999998E-5</v>
      </c>
      <c r="MO65" s="19">
        <v>9.6665559999999995E-5</v>
      </c>
      <c r="MP65" s="19">
        <v>9.5821869999999996E-5</v>
      </c>
      <c r="MQ65" s="19">
        <v>9.4986889999999996E-5</v>
      </c>
      <c r="MR65" s="19">
        <v>9.4160859999999999E-5</v>
      </c>
      <c r="MS65" s="19">
        <v>9.3343940000000002E-5</v>
      </c>
      <c r="MT65" s="19">
        <v>9.2536149999999993E-5</v>
      </c>
      <c r="MU65" s="19">
        <v>9.1737520000000002E-5</v>
      </c>
      <c r="MV65" s="19">
        <v>9.0948050000000001E-5</v>
      </c>
      <c r="MW65" s="19">
        <v>9.0167740000000003E-5</v>
      </c>
      <c r="MX65" s="19">
        <v>8.9396609999999998E-5</v>
      </c>
      <c r="MY65" s="19">
        <v>8.8634609999999994E-5</v>
      </c>
      <c r="MZ65" s="19">
        <v>8.7881809999999997E-5</v>
      </c>
      <c r="NA65" s="19">
        <v>8.7138219999999993E-5</v>
      </c>
      <c r="NB65" s="19">
        <v>8.6403920000000003E-5</v>
      </c>
      <c r="NC65" s="19">
        <v>8.567894E-5</v>
      </c>
      <c r="ND65" s="19">
        <v>8.49633E-5</v>
      </c>
      <c r="NE65" s="19">
        <v>8.4257089999999996E-5</v>
      </c>
      <c r="NF65" s="19">
        <v>8.3560390000000007E-5</v>
      </c>
      <c r="NG65" s="19">
        <v>8.2873309999999999E-5</v>
      </c>
      <c r="NH65" s="19">
        <v>8.2196009999999998E-5</v>
      </c>
      <c r="NI65" s="19">
        <v>8.1528510000000005E-5</v>
      </c>
      <c r="NJ65" s="19">
        <v>8.087092E-5</v>
      </c>
      <c r="NK65" s="19">
        <v>8.0223209999999995E-5</v>
      </c>
      <c r="NL65" s="19">
        <v>7.9585340000000001E-5</v>
      </c>
      <c r="NM65" s="19">
        <v>7.8957159999999994E-5</v>
      </c>
      <c r="NN65" s="19">
        <v>7.8338340000000005E-5</v>
      </c>
      <c r="NO65" s="19">
        <v>7.7728559999999997E-5</v>
      </c>
      <c r="NP65" s="19">
        <v>7.7127330000000005E-5</v>
      </c>
      <c r="NQ65" s="19">
        <v>7.6534100000000003E-5</v>
      </c>
      <c r="NR65" s="19">
        <v>7.5948260000000003E-5</v>
      </c>
      <c r="NS65" s="19">
        <v>7.5369059999999994E-5</v>
      </c>
      <c r="NT65" s="19">
        <v>7.4795750000000003E-5</v>
      </c>
      <c r="NU65" s="19">
        <v>7.4227459999999998E-5</v>
      </c>
      <c r="NV65" s="19">
        <v>7.3663339999999999E-5</v>
      </c>
      <c r="NW65" s="19">
        <v>7.31025E-5</v>
      </c>
      <c r="NX65" s="19">
        <v>7.2543980000000001E-5</v>
      </c>
      <c r="NY65" s="19">
        <v>7.1986959999999998E-5</v>
      </c>
      <c r="NZ65" s="19">
        <v>7.1430699999999994E-5</v>
      </c>
      <c r="OA65" s="19">
        <v>7.0874559999999998E-5</v>
      </c>
      <c r="OB65" s="19">
        <v>7.0318149999999997E-5</v>
      </c>
      <c r="OC65" s="19">
        <v>6.9761129999999994E-5</v>
      </c>
      <c r="OD65" s="19">
        <v>6.920347E-5</v>
      </c>
      <c r="OE65" s="19">
        <v>6.8645200000000005E-5</v>
      </c>
      <c r="OF65" s="19">
        <v>6.80866E-5</v>
      </c>
      <c r="OG65" s="19">
        <v>6.7527970000000006E-5</v>
      </c>
      <c r="OH65" s="19">
        <v>6.6969620000000005E-5</v>
      </c>
      <c r="OI65" s="19">
        <v>6.6411909999999994E-5</v>
      </c>
      <c r="OJ65" s="19">
        <v>6.5855220000000001E-5</v>
      </c>
      <c r="OK65" s="19">
        <v>6.5299889999999994E-5</v>
      </c>
      <c r="OL65" s="19">
        <v>6.4746259999999998E-5</v>
      </c>
      <c r="OM65" s="19">
        <v>6.4194539999999999E-5</v>
      </c>
      <c r="ON65" s="19">
        <v>6.3645010000000005E-5</v>
      </c>
      <c r="OO65" s="19">
        <v>6.3097799999999998E-5</v>
      </c>
      <c r="OP65" s="19">
        <v>6.2553080000000001E-5</v>
      </c>
      <c r="OQ65" s="19">
        <v>5.2852929999999999E-5</v>
      </c>
    </row>
    <row r="66" spans="1:407" x14ac:dyDescent="0.25">
      <c r="A66" t="str">
        <f t="shared" si="0"/>
        <v>FixedWing-ULTRA COARSE-4-20-Any</v>
      </c>
      <c r="B66" t="s">
        <v>195</v>
      </c>
      <c r="C66" s="20" t="s">
        <v>72</v>
      </c>
      <c r="D66" s="18">
        <v>4</v>
      </c>
      <c r="E66" s="17">
        <v>20</v>
      </c>
      <c r="F66" s="82" t="s">
        <v>187</v>
      </c>
      <c r="G66" s="15">
        <v>0.1087711</v>
      </c>
      <c r="H66" s="19">
        <v>7.891244E-2</v>
      </c>
      <c r="I66" s="15">
        <v>6.0412399999999998E-2</v>
      </c>
      <c r="J66" s="19">
        <v>4.8344659999999998E-2</v>
      </c>
      <c r="K66" s="19">
        <v>4.228494E-2</v>
      </c>
      <c r="L66" s="19">
        <v>3.8449810000000001E-2</v>
      </c>
      <c r="M66" s="19">
        <v>3.595375E-2</v>
      </c>
      <c r="N66" s="15">
        <v>3.4154200000000003E-2</v>
      </c>
      <c r="O66" s="19">
        <v>3.276213E-2</v>
      </c>
      <c r="P66" s="19">
        <v>3.1154129999999999E-2</v>
      </c>
      <c r="Q66" s="19">
        <v>2.9287170000000001E-2</v>
      </c>
      <c r="R66" s="19">
        <v>2.7164979999999998E-2</v>
      </c>
      <c r="S66" s="15">
        <v>2.4866300000000001E-2</v>
      </c>
      <c r="T66" s="19">
        <v>2.2743369999999999E-2</v>
      </c>
      <c r="U66" s="19">
        <v>2.0922960000000001E-2</v>
      </c>
      <c r="V66" s="19">
        <v>1.9419570000000001E-2</v>
      </c>
      <c r="W66" s="19">
        <v>1.8126659999999999E-2</v>
      </c>
      <c r="X66" s="19">
        <v>1.696406E-2</v>
      </c>
      <c r="Y66" s="19">
        <v>1.590724E-2</v>
      </c>
      <c r="Z66" s="19">
        <v>1.4947820000000001E-2</v>
      </c>
      <c r="AA66" s="19">
        <v>1.4082590000000001E-2</v>
      </c>
      <c r="AB66" s="19">
        <v>1.332878E-2</v>
      </c>
      <c r="AC66" s="15">
        <v>1.2659699999999999E-2</v>
      </c>
      <c r="AD66" s="19">
        <v>1.205317E-2</v>
      </c>
      <c r="AE66" s="19">
        <v>1.149444E-2</v>
      </c>
      <c r="AF66" s="19">
        <v>1.097239E-2</v>
      </c>
      <c r="AG66" s="19">
        <v>1.0481839999999999E-2</v>
      </c>
      <c r="AH66" s="19">
        <v>1.002082E-2</v>
      </c>
      <c r="AI66" s="19">
        <v>9.5893880000000008E-3</v>
      </c>
      <c r="AJ66" s="19">
        <v>9.1883729999999997E-3</v>
      </c>
      <c r="AK66" s="19">
        <v>8.8152739999999997E-3</v>
      </c>
      <c r="AL66" s="15">
        <v>8.4655000000000008E-3</v>
      </c>
      <c r="AM66" s="19">
        <v>8.1327989999999996E-3</v>
      </c>
      <c r="AN66" s="19">
        <v>7.8139079999999996E-3</v>
      </c>
      <c r="AO66" s="15">
        <v>7.5085000000000004E-3</v>
      </c>
      <c r="AP66" s="19">
        <v>7.2166549999999998E-3</v>
      </c>
      <c r="AQ66" s="19">
        <v>6.9388790000000002E-3</v>
      </c>
      <c r="AR66" s="19">
        <v>6.6761420000000004E-3</v>
      </c>
      <c r="AS66" s="19">
        <v>6.4288890000000001E-3</v>
      </c>
      <c r="AT66" s="19">
        <v>6.1983619999999998E-3</v>
      </c>
      <c r="AU66" s="19">
        <v>5.9851729999999999E-3</v>
      </c>
      <c r="AV66" s="19">
        <v>5.787744E-3</v>
      </c>
      <c r="AW66" s="19">
        <v>5.6029900000000004E-3</v>
      </c>
      <c r="AX66" s="19">
        <v>5.4276760000000002E-3</v>
      </c>
      <c r="AY66" s="19">
        <v>5.260453E-3</v>
      </c>
      <c r="AZ66" s="19">
        <v>5.1016860000000002E-3</v>
      </c>
      <c r="BA66" s="19">
        <v>4.9519120000000002E-3</v>
      </c>
      <c r="BB66" s="19">
        <v>4.811343E-3</v>
      </c>
      <c r="BC66" s="19">
        <v>4.6794250000000001E-3</v>
      </c>
      <c r="BD66" s="19">
        <v>4.5548689999999996E-3</v>
      </c>
      <c r="BE66" s="19">
        <v>4.4362489999999997E-3</v>
      </c>
      <c r="BF66" s="19">
        <v>4.3225299999999998E-3</v>
      </c>
      <c r="BG66" s="19">
        <v>4.2131199999999999E-3</v>
      </c>
      <c r="BH66" s="19">
        <v>4.1076059999999998E-3</v>
      </c>
      <c r="BI66" s="19">
        <v>4.00571E-3</v>
      </c>
      <c r="BJ66" s="19">
        <v>3.907761E-3</v>
      </c>
      <c r="BK66" s="19">
        <v>3.8142580000000001E-3</v>
      </c>
      <c r="BL66" s="19">
        <v>3.7255220000000002E-3</v>
      </c>
      <c r="BM66" s="19">
        <v>3.6417060000000002E-3</v>
      </c>
      <c r="BN66" s="19">
        <v>3.5626730000000001E-3</v>
      </c>
      <c r="BO66" s="19">
        <v>3.4879749999999999E-3</v>
      </c>
      <c r="BP66" s="19">
        <v>3.4170709999999998E-3</v>
      </c>
      <c r="BQ66" s="19">
        <v>3.349608E-3</v>
      </c>
      <c r="BR66" s="19">
        <v>3.285367E-3</v>
      </c>
      <c r="BS66" s="19">
        <v>3.2241660000000001E-3</v>
      </c>
      <c r="BT66" s="19">
        <v>3.1658480000000002E-3</v>
      </c>
      <c r="BU66" s="19">
        <v>3.1100500000000001E-3</v>
      </c>
      <c r="BV66" s="19">
        <v>3.05638E-3</v>
      </c>
      <c r="BW66" s="19">
        <v>3.0046199999999999E-3</v>
      </c>
      <c r="BX66" s="19">
        <v>2.9548360000000002E-3</v>
      </c>
      <c r="BY66" s="19">
        <v>2.9070369999999999E-3</v>
      </c>
      <c r="BZ66" s="19">
        <v>2.8610179999999999E-3</v>
      </c>
      <c r="CA66" s="19">
        <v>2.8165030000000001E-3</v>
      </c>
      <c r="CB66" s="19">
        <v>2.773289E-3</v>
      </c>
      <c r="CC66" s="19">
        <v>2.7313609999999999E-3</v>
      </c>
      <c r="CD66" s="19">
        <v>2.6908650000000002E-3</v>
      </c>
      <c r="CE66" s="19">
        <v>2.6518219999999999E-3</v>
      </c>
      <c r="CF66" s="19">
        <v>2.6140299999999998E-3</v>
      </c>
      <c r="CG66" s="19">
        <v>2.577153E-3</v>
      </c>
      <c r="CH66" s="19">
        <v>2.5409709999999999E-3</v>
      </c>
      <c r="CI66" s="19">
        <v>2.5053810000000001E-3</v>
      </c>
      <c r="CJ66" s="19">
        <v>2.4703839999999999E-3</v>
      </c>
      <c r="CK66" s="19">
        <v>2.4360649999999998E-3</v>
      </c>
      <c r="CL66" s="19">
        <v>2.4026049999999999E-3</v>
      </c>
      <c r="CM66" s="19">
        <v>2.3702139999999998E-3</v>
      </c>
      <c r="CN66" s="19">
        <v>2.3390239999999999E-3</v>
      </c>
      <c r="CO66" s="19">
        <v>2.3090350000000001E-3</v>
      </c>
      <c r="CP66" s="19">
        <v>2.2801399999999999E-3</v>
      </c>
      <c r="CQ66" s="19">
        <v>2.2521569999999999E-3</v>
      </c>
      <c r="CR66" s="19">
        <v>2.22485E-3</v>
      </c>
      <c r="CS66" s="19">
        <v>2.1979479999999999E-3</v>
      </c>
      <c r="CT66" s="19">
        <v>2.1712060000000002E-3</v>
      </c>
      <c r="CU66" s="19">
        <v>2.144478E-3</v>
      </c>
      <c r="CV66" s="19">
        <v>2.1177629999999999E-3</v>
      </c>
      <c r="CW66" s="19">
        <v>2.0912349999999999E-3</v>
      </c>
      <c r="CX66" s="19">
        <v>2.0651070000000001E-3</v>
      </c>
      <c r="CY66" s="19">
        <v>2.039529E-3</v>
      </c>
      <c r="CZ66" s="19">
        <v>2.0145580000000001E-3</v>
      </c>
      <c r="DA66" s="19">
        <v>1.990178E-3</v>
      </c>
      <c r="DB66" s="19">
        <v>1.9663480000000001E-3</v>
      </c>
      <c r="DC66" s="19">
        <v>1.9430160000000001E-3</v>
      </c>
      <c r="DD66" s="19">
        <v>1.920113E-3</v>
      </c>
      <c r="DE66" s="19">
        <v>1.8975579999999999E-3</v>
      </c>
      <c r="DF66" s="19">
        <v>1.875224E-3</v>
      </c>
      <c r="DG66" s="19">
        <v>1.8530179999999999E-3</v>
      </c>
      <c r="DH66" s="19">
        <v>1.8308930000000001E-3</v>
      </c>
      <c r="DI66" s="19">
        <v>1.808888E-3</v>
      </c>
      <c r="DJ66" s="15">
        <v>1.7871E-3</v>
      </c>
      <c r="DK66" s="19">
        <v>1.7656480000000001E-3</v>
      </c>
      <c r="DL66" s="19">
        <v>1.7446460000000001E-3</v>
      </c>
      <c r="DM66" s="19">
        <v>1.7241789999999999E-3</v>
      </c>
      <c r="DN66" s="19">
        <v>1.704295E-3</v>
      </c>
      <c r="DO66" s="19">
        <v>1.6850050000000001E-3</v>
      </c>
      <c r="DP66" s="19">
        <v>1.6662669999999999E-3</v>
      </c>
      <c r="DQ66" s="19">
        <v>1.648018E-3</v>
      </c>
      <c r="DR66" s="19">
        <v>1.6301919999999999E-3</v>
      </c>
      <c r="DS66" s="19">
        <v>1.6127629999999999E-3</v>
      </c>
      <c r="DT66" s="19">
        <v>1.5957359999999999E-3</v>
      </c>
      <c r="DU66" s="19">
        <v>1.579142E-3</v>
      </c>
      <c r="DV66" s="19">
        <v>1.563009E-3</v>
      </c>
      <c r="DW66" s="19">
        <v>1.5473640000000001E-3</v>
      </c>
      <c r="DX66" s="19">
        <v>1.5322389999999999E-3</v>
      </c>
      <c r="DY66" s="19">
        <v>1.517673E-3</v>
      </c>
      <c r="DZ66" s="19">
        <v>1.5036940000000001E-3</v>
      </c>
      <c r="EA66" s="19">
        <v>1.4903169999999999E-3</v>
      </c>
      <c r="EB66" s="19">
        <v>1.4775280000000001E-3</v>
      </c>
      <c r="EC66" s="15">
        <v>1.4652999999999999E-3</v>
      </c>
      <c r="ED66" s="19">
        <v>1.4535629999999999E-3</v>
      </c>
      <c r="EE66" s="19">
        <v>1.442231E-3</v>
      </c>
      <c r="EF66" s="19">
        <v>1.4312350000000001E-3</v>
      </c>
      <c r="EG66" s="19">
        <v>1.4205299999999999E-3</v>
      </c>
      <c r="EH66" s="19">
        <v>1.4101090000000001E-3</v>
      </c>
      <c r="EI66" s="19">
        <v>1.39999E-3</v>
      </c>
      <c r="EJ66" s="19">
        <v>1.390187E-3</v>
      </c>
      <c r="EK66" s="19">
        <v>1.380708E-3</v>
      </c>
      <c r="EL66" s="19">
        <v>1.3715489999999999E-3</v>
      </c>
      <c r="EM66" s="19">
        <v>1.362708E-3</v>
      </c>
      <c r="EN66" s="19">
        <v>1.354159E-3</v>
      </c>
      <c r="EO66" s="19">
        <v>1.3458739999999999E-3</v>
      </c>
      <c r="EP66" s="19">
        <v>1.337822E-3</v>
      </c>
      <c r="EQ66" s="19">
        <v>1.3299609999999999E-3</v>
      </c>
      <c r="ER66" s="19">
        <v>1.3222520000000001E-3</v>
      </c>
      <c r="ES66" s="19">
        <v>1.3146519999999999E-3</v>
      </c>
      <c r="ET66" s="19">
        <v>1.3071210000000001E-3</v>
      </c>
      <c r="EU66" s="19">
        <v>1.2996360000000001E-3</v>
      </c>
      <c r="EV66" s="19">
        <v>1.2921880000000001E-3</v>
      </c>
      <c r="EW66" s="19">
        <v>1.2847920000000001E-3</v>
      </c>
      <c r="EX66" s="19">
        <v>1.277458E-3</v>
      </c>
      <c r="EY66" s="15">
        <v>1.2702E-3</v>
      </c>
      <c r="EZ66" s="19">
        <v>1.2630230000000001E-3</v>
      </c>
      <c r="FA66" s="19">
        <v>1.255922E-3</v>
      </c>
      <c r="FB66" s="19">
        <v>1.248882E-3</v>
      </c>
      <c r="FC66" s="19">
        <v>1.241886E-3</v>
      </c>
      <c r="FD66" s="19">
        <v>1.234911E-3</v>
      </c>
      <c r="FE66" s="19">
        <v>1.2279420000000001E-3</v>
      </c>
      <c r="FF66" s="19">
        <v>1.220973E-3</v>
      </c>
      <c r="FG66" s="19">
        <v>1.2140149999999999E-3</v>
      </c>
      <c r="FH66" s="19">
        <v>1.2070799999999999E-3</v>
      </c>
      <c r="FI66" s="19">
        <v>1.2001830000000001E-3</v>
      </c>
      <c r="FJ66" s="19">
        <v>1.1933340000000001E-3</v>
      </c>
      <c r="FK66" s="19">
        <v>1.1865339999999999E-3</v>
      </c>
      <c r="FL66" s="19">
        <v>1.179785E-3</v>
      </c>
      <c r="FM66" s="19">
        <v>1.173087E-3</v>
      </c>
      <c r="FN66" s="19">
        <v>1.166437E-3</v>
      </c>
      <c r="FO66" s="19">
        <v>1.1598400000000001E-3</v>
      </c>
      <c r="FP66" s="19">
        <v>1.1533019999999999E-3</v>
      </c>
      <c r="FQ66" s="19">
        <v>1.146841E-3</v>
      </c>
      <c r="FR66" s="19">
        <v>1.1404640000000001E-3</v>
      </c>
      <c r="FS66" s="19">
        <v>1.134178E-3</v>
      </c>
      <c r="FT66" s="19">
        <v>1.12798E-3</v>
      </c>
      <c r="FU66" s="19">
        <v>1.1218630000000001E-3</v>
      </c>
      <c r="FV66" s="19">
        <v>1.1158170000000001E-3</v>
      </c>
      <c r="FW66" s="19">
        <v>1.109835E-3</v>
      </c>
      <c r="FX66" s="19">
        <v>1.1039120000000001E-3</v>
      </c>
      <c r="FY66" s="19">
        <v>1.098047E-3</v>
      </c>
      <c r="FZ66" s="19">
        <v>1.092242E-3</v>
      </c>
      <c r="GA66" s="19">
        <v>1.0864990000000001E-3</v>
      </c>
      <c r="GB66" s="19">
        <v>1.0808079999999999E-3</v>
      </c>
      <c r="GC66" s="19">
        <v>1.0751510000000001E-3</v>
      </c>
      <c r="GD66" s="19">
        <v>1.069506E-3</v>
      </c>
      <c r="GE66" s="19">
        <v>1.063849E-3</v>
      </c>
      <c r="GF66" s="19">
        <v>1.0581690000000001E-3</v>
      </c>
      <c r="GG66" s="19">
        <v>1.0524639999999999E-3</v>
      </c>
      <c r="GH66" s="19">
        <v>1.0467429999999999E-3</v>
      </c>
      <c r="GI66" s="19">
        <v>1.041022E-3</v>
      </c>
      <c r="GJ66" s="19">
        <v>1.035317E-3</v>
      </c>
      <c r="GK66" s="19">
        <v>1.0296459999999999E-3</v>
      </c>
      <c r="GL66" s="19">
        <v>1.024011E-3</v>
      </c>
      <c r="GM66" s="19">
        <v>1.018407E-3</v>
      </c>
      <c r="GN66" s="19">
        <v>1.0128229999999999E-3</v>
      </c>
      <c r="GO66" s="19">
        <v>1.007244E-3</v>
      </c>
      <c r="GP66" s="19">
        <v>1.0016700000000001E-3</v>
      </c>
      <c r="GQ66" s="19">
        <v>9.9610340000000006E-4</v>
      </c>
      <c r="GR66" s="19">
        <v>9.9055949999999997E-4</v>
      </c>
      <c r="GS66" s="19">
        <v>9.850541E-4</v>
      </c>
      <c r="GT66" s="19">
        <v>9.7960439999999994E-4</v>
      </c>
      <c r="GU66" s="19">
        <v>9.7422670000000004E-4</v>
      </c>
      <c r="GV66" s="19">
        <v>9.6892449999999998E-4</v>
      </c>
      <c r="GW66" s="19">
        <v>9.6369320000000002E-4</v>
      </c>
      <c r="GX66" s="19">
        <v>9.5852070000000005E-4</v>
      </c>
      <c r="GY66" s="19">
        <v>9.5339429999999998E-4</v>
      </c>
      <c r="GZ66" s="19">
        <v>9.4830930000000004E-4</v>
      </c>
      <c r="HA66" s="19">
        <v>9.4326610000000004E-4</v>
      </c>
      <c r="HB66" s="19">
        <v>9.3827329999999999E-4</v>
      </c>
      <c r="HC66" s="19">
        <v>9.3334310000000003E-4</v>
      </c>
      <c r="HD66" s="19">
        <v>9.2849149999999999E-4</v>
      </c>
      <c r="HE66" s="19">
        <v>9.2373529999999996E-4</v>
      </c>
      <c r="HF66" s="19">
        <v>9.1908769999999999E-4</v>
      </c>
      <c r="HG66" s="19">
        <v>9.1455780000000003E-4</v>
      </c>
      <c r="HH66" s="19">
        <v>9.1015180000000005E-4</v>
      </c>
      <c r="HI66" s="19">
        <v>9.0587290000000004E-4</v>
      </c>
      <c r="HJ66" s="19">
        <v>9.017265E-4</v>
      </c>
      <c r="HK66" s="19">
        <v>8.9771420000000005E-4</v>
      </c>
      <c r="HL66" s="19">
        <v>8.9383699999999997E-4</v>
      </c>
      <c r="HM66" s="19">
        <v>8.9009080000000001E-4</v>
      </c>
      <c r="HN66" s="19">
        <v>8.8647189999999999E-4</v>
      </c>
      <c r="HO66" s="19">
        <v>8.8297609999999998E-4</v>
      </c>
      <c r="HP66" s="19">
        <v>8.795974E-4</v>
      </c>
      <c r="HQ66" s="19">
        <v>8.7632949999999997E-4</v>
      </c>
      <c r="HR66" s="19">
        <v>8.7316659999999997E-4</v>
      </c>
      <c r="HS66" s="19">
        <v>8.7010289999999997E-4</v>
      </c>
      <c r="HT66" s="19">
        <v>8.6713730000000002E-4</v>
      </c>
      <c r="HU66" s="19">
        <v>8.6426790000000003E-4</v>
      </c>
      <c r="HV66" s="19">
        <v>8.6149380000000002E-4</v>
      </c>
      <c r="HW66" s="19">
        <v>8.5881049999999995E-4</v>
      </c>
      <c r="HX66" s="19">
        <v>8.5621429999999999E-4</v>
      </c>
      <c r="HY66" s="19">
        <v>8.5370040000000002E-4</v>
      </c>
      <c r="HZ66" s="19">
        <v>8.512627E-4</v>
      </c>
      <c r="IA66" s="19">
        <v>8.4889340000000001E-4</v>
      </c>
      <c r="IB66" s="19">
        <v>8.4658430000000005E-4</v>
      </c>
      <c r="IC66" s="19">
        <v>8.4432660000000005E-4</v>
      </c>
      <c r="ID66" s="19">
        <v>8.4211560000000004E-4</v>
      </c>
      <c r="IE66" s="19">
        <v>8.3994660000000004E-4</v>
      </c>
      <c r="IF66" s="19">
        <v>8.3781450000000005E-4</v>
      </c>
      <c r="IG66" s="19">
        <v>8.3571419999999995E-4</v>
      </c>
      <c r="IH66" s="19">
        <v>8.3364120000000005E-4</v>
      </c>
      <c r="II66" s="19">
        <v>8.3159300000000005E-4</v>
      </c>
      <c r="IJ66" s="19">
        <v>8.295663E-4</v>
      </c>
      <c r="IK66" s="19">
        <v>8.2755809999999997E-4</v>
      </c>
      <c r="IL66" s="19">
        <v>8.2556589999999998E-4</v>
      </c>
      <c r="IM66" s="19">
        <v>8.2358539999999997E-4</v>
      </c>
      <c r="IN66" s="19">
        <v>8.2161430000000002E-4</v>
      </c>
      <c r="IO66" s="19">
        <v>8.1964980000000004E-4</v>
      </c>
      <c r="IP66" s="19">
        <v>8.1768940000000005E-4</v>
      </c>
      <c r="IQ66" s="19">
        <v>8.1573020000000004E-4</v>
      </c>
      <c r="IR66" s="19">
        <v>8.137703E-4</v>
      </c>
      <c r="IS66" s="19">
        <v>8.1180909999999996E-4</v>
      </c>
      <c r="IT66" s="19">
        <v>8.0984500000000001E-4</v>
      </c>
      <c r="IU66" s="19">
        <v>8.0787749999999998E-4</v>
      </c>
      <c r="IV66" s="19">
        <v>8.059047E-4</v>
      </c>
      <c r="IW66" s="19">
        <v>8.0392389999999999E-4</v>
      </c>
      <c r="IX66" s="19">
        <v>8.0193400000000002E-4</v>
      </c>
      <c r="IY66" s="19">
        <v>7.9993269999999997E-4</v>
      </c>
      <c r="IZ66" s="19">
        <v>7.9791770000000001E-4</v>
      </c>
      <c r="JA66" s="19">
        <v>7.9588520000000004E-4</v>
      </c>
      <c r="JB66" s="19">
        <v>7.9383280000000001E-4</v>
      </c>
      <c r="JC66" s="19">
        <v>7.917582E-4</v>
      </c>
      <c r="JD66" s="19">
        <v>7.8965939999999998E-4</v>
      </c>
      <c r="JE66" s="19">
        <v>7.8753570000000004E-4</v>
      </c>
      <c r="JF66" s="19">
        <v>7.8538600000000001E-4</v>
      </c>
      <c r="JG66" s="19">
        <v>7.8321E-4</v>
      </c>
      <c r="JH66" s="19">
        <v>7.8100979999999999E-4</v>
      </c>
      <c r="JI66" s="19">
        <v>7.7878699999999997E-4</v>
      </c>
      <c r="JJ66" s="19">
        <v>7.7654310000000002E-4</v>
      </c>
      <c r="JK66" s="19">
        <v>7.7427979999999995E-4</v>
      </c>
      <c r="JL66" s="19">
        <v>7.7199989999999997E-4</v>
      </c>
      <c r="JM66" s="19">
        <v>7.6970779999999996E-4</v>
      </c>
      <c r="JN66" s="19">
        <v>7.6740650000000005E-4</v>
      </c>
      <c r="JO66" s="19">
        <v>7.6509970000000001E-4</v>
      </c>
      <c r="JP66" s="19">
        <v>7.627892E-4</v>
      </c>
      <c r="JQ66" s="19">
        <v>7.6047569999999995E-4</v>
      </c>
      <c r="JR66" s="19">
        <v>7.5816079999999997E-4</v>
      </c>
      <c r="JS66" s="19">
        <v>7.5584459999999997E-4</v>
      </c>
      <c r="JT66" s="19">
        <v>7.5352730000000003E-4</v>
      </c>
      <c r="JU66" s="19">
        <v>7.5120989999999995E-4</v>
      </c>
      <c r="JV66" s="19">
        <v>7.488951E-4</v>
      </c>
      <c r="JW66" s="19">
        <v>7.4658750000000001E-4</v>
      </c>
      <c r="JX66" s="19">
        <v>7.4429209999999995E-4</v>
      </c>
      <c r="JY66" s="19">
        <v>7.4201530000000005E-4</v>
      </c>
      <c r="JZ66" s="19">
        <v>7.3976119999999998E-4</v>
      </c>
      <c r="KA66" s="19">
        <v>7.3753369999999998E-4</v>
      </c>
      <c r="KB66" s="19">
        <v>7.3533639999999998E-4</v>
      </c>
      <c r="KC66" s="19">
        <v>7.3317100000000002E-4</v>
      </c>
      <c r="KD66" s="19">
        <v>7.310382E-4</v>
      </c>
      <c r="KE66" s="19">
        <v>7.2893869999999996E-4</v>
      </c>
      <c r="KF66" s="19">
        <v>7.268741E-4</v>
      </c>
      <c r="KG66" s="19">
        <v>7.2484730000000003E-4</v>
      </c>
      <c r="KH66" s="19">
        <v>7.2286170000000001E-4</v>
      </c>
      <c r="KI66" s="19">
        <v>7.2092110000000005E-4</v>
      </c>
      <c r="KJ66" s="19">
        <v>7.1902770000000003E-4</v>
      </c>
      <c r="KK66" s="19">
        <v>7.1718249999999997E-4</v>
      </c>
      <c r="KL66" s="19">
        <v>7.1538700000000005E-4</v>
      </c>
      <c r="KM66" s="19">
        <v>7.1364020000000005E-4</v>
      </c>
      <c r="KN66" s="19">
        <v>7.1193989999999996E-4</v>
      </c>
      <c r="KO66" s="19">
        <v>7.1028339999999995E-4</v>
      </c>
      <c r="KP66" s="19">
        <v>7.0866950000000005E-4</v>
      </c>
      <c r="KQ66" s="19">
        <v>7.0709799999999997E-4</v>
      </c>
      <c r="KR66" s="19">
        <v>7.055691E-4</v>
      </c>
      <c r="KS66" s="19">
        <v>7.0408359999999998E-4</v>
      </c>
      <c r="KT66" s="19">
        <v>7.0264039999999995E-4</v>
      </c>
      <c r="KU66" s="19">
        <v>7.0123850000000003E-4</v>
      </c>
      <c r="KV66" s="19">
        <v>6.9987680000000005E-4</v>
      </c>
      <c r="KW66" s="19">
        <v>6.9855310000000001E-4</v>
      </c>
      <c r="KX66" s="19">
        <v>6.972638E-4</v>
      </c>
      <c r="KY66" s="19">
        <v>6.9600499999999997E-4</v>
      </c>
      <c r="KZ66" s="19">
        <v>6.9477380000000004E-4</v>
      </c>
      <c r="LA66" s="19">
        <v>6.9356870000000001E-4</v>
      </c>
      <c r="LB66" s="19">
        <v>6.9238830000000005E-4</v>
      </c>
      <c r="LC66" s="19">
        <v>6.9123199999999996E-4</v>
      </c>
      <c r="LD66" s="19">
        <v>6.9009789999999996E-4</v>
      </c>
      <c r="LE66" s="19">
        <v>6.8898419999999998E-4</v>
      </c>
      <c r="LF66" s="19">
        <v>6.8788919999999997E-4</v>
      </c>
      <c r="LG66" s="19">
        <v>6.8681109999999999E-4</v>
      </c>
      <c r="LH66" s="19">
        <v>6.8574589999999996E-4</v>
      </c>
      <c r="LI66" s="19">
        <v>6.8468979999999999E-4</v>
      </c>
      <c r="LJ66" s="19">
        <v>6.8364040000000004E-4</v>
      </c>
      <c r="LK66" s="19">
        <v>6.8259539999999995E-4</v>
      </c>
      <c r="LL66" s="19">
        <v>6.8155319999999996E-4</v>
      </c>
      <c r="LM66" s="19">
        <v>6.805127E-4</v>
      </c>
      <c r="LN66" s="19">
        <v>6.7947259999999996E-4</v>
      </c>
      <c r="LO66" s="19">
        <v>6.7843039999999997E-4</v>
      </c>
      <c r="LP66" s="19">
        <v>6.7738480000000001E-4</v>
      </c>
      <c r="LQ66" s="19">
        <v>6.763343E-4</v>
      </c>
      <c r="LR66" s="19">
        <v>6.7527570000000005E-4</v>
      </c>
      <c r="LS66" s="19">
        <v>6.74206E-4</v>
      </c>
      <c r="LT66" s="19">
        <v>6.7312350000000003E-4</v>
      </c>
      <c r="LU66" s="19">
        <v>6.7202679999999999E-4</v>
      </c>
      <c r="LV66" s="19">
        <v>6.7091519999999997E-4</v>
      </c>
      <c r="LW66" s="19">
        <v>6.6978830000000004E-4</v>
      </c>
      <c r="LX66" s="19">
        <v>6.6864530000000004E-4</v>
      </c>
      <c r="LY66" s="19">
        <v>6.6748510000000003E-4</v>
      </c>
      <c r="LZ66" s="19">
        <v>6.6630750000000005E-4</v>
      </c>
      <c r="MA66" s="19">
        <v>6.6511279999999999E-4</v>
      </c>
      <c r="MB66" s="19">
        <v>6.6389979999999997E-4</v>
      </c>
      <c r="MC66" s="19">
        <v>6.6266739999999995E-4</v>
      </c>
      <c r="MD66" s="19">
        <v>6.6141620000000003E-4</v>
      </c>
      <c r="ME66" s="19">
        <v>6.6014619999999998E-4</v>
      </c>
      <c r="MF66" s="19">
        <v>6.588586E-4</v>
      </c>
      <c r="MG66" s="19">
        <v>6.5755469999999999E-4</v>
      </c>
      <c r="MH66" s="19">
        <v>6.5623530000000002E-4</v>
      </c>
      <c r="MI66" s="19">
        <v>6.5490069999999995E-4</v>
      </c>
      <c r="MJ66" s="19">
        <v>6.5355160000000003E-4</v>
      </c>
      <c r="MK66" s="19">
        <v>6.5218939999999999E-4</v>
      </c>
      <c r="ML66" s="19">
        <v>6.5081359999999997E-4</v>
      </c>
      <c r="MM66" s="19">
        <v>6.4942389999999997E-4</v>
      </c>
      <c r="MN66" s="19">
        <v>6.4802040000000005E-4</v>
      </c>
      <c r="MO66" s="19">
        <v>6.4660379999999999E-4</v>
      </c>
      <c r="MP66" s="19">
        <v>6.4517410000000002E-4</v>
      </c>
      <c r="MQ66" s="19">
        <v>6.4373220000000001E-4</v>
      </c>
      <c r="MR66" s="19">
        <v>6.4227860000000002E-4</v>
      </c>
      <c r="MS66" s="19">
        <v>6.4081360000000005E-4</v>
      </c>
      <c r="MT66" s="19">
        <v>6.393379E-4</v>
      </c>
      <c r="MU66" s="19">
        <v>6.3785230000000005E-4</v>
      </c>
      <c r="MV66" s="19">
        <v>6.3635720000000001E-4</v>
      </c>
      <c r="MW66" s="19">
        <v>6.3485270000000001E-4</v>
      </c>
      <c r="MX66" s="19">
        <v>6.3333940000000004E-4</v>
      </c>
      <c r="MY66" s="19">
        <v>6.3181770000000003E-4</v>
      </c>
      <c r="MZ66" s="19">
        <v>6.3028800000000001E-4</v>
      </c>
      <c r="NA66" s="19">
        <v>6.2875050000000003E-4</v>
      </c>
      <c r="NB66" s="19">
        <v>6.2720579999999998E-4</v>
      </c>
      <c r="NC66" s="19">
        <v>6.2565340000000002E-4</v>
      </c>
      <c r="ND66" s="19">
        <v>6.2409330000000004E-4</v>
      </c>
      <c r="NE66" s="19">
        <v>6.2252629999999998E-4</v>
      </c>
      <c r="NF66" s="19">
        <v>6.2095209999999995E-4</v>
      </c>
      <c r="NG66" s="19">
        <v>6.1936999999999995E-4</v>
      </c>
      <c r="NH66" s="19">
        <v>6.177798E-4</v>
      </c>
      <c r="NI66" s="19">
        <v>6.161815E-4</v>
      </c>
      <c r="NJ66" s="19">
        <v>6.1457459999999999E-4</v>
      </c>
      <c r="NK66" s="19">
        <v>6.1295890000000002E-4</v>
      </c>
      <c r="NL66" s="19">
        <v>6.1133430000000005E-4</v>
      </c>
      <c r="NM66" s="19">
        <v>6.0970040000000005E-4</v>
      </c>
      <c r="NN66" s="19">
        <v>6.0805720000000002E-4</v>
      </c>
      <c r="NO66" s="19">
        <v>6.0640529999999996E-4</v>
      </c>
      <c r="NP66" s="19">
        <v>6.047448E-4</v>
      </c>
      <c r="NQ66" s="19">
        <v>6.0307570000000003E-4</v>
      </c>
      <c r="NR66" s="19">
        <v>6.0139820000000002E-4</v>
      </c>
      <c r="NS66" s="19">
        <v>5.9971269999999999E-4</v>
      </c>
      <c r="NT66" s="19">
        <v>5.9801929999999998E-4</v>
      </c>
      <c r="NU66" s="19">
        <v>5.9631850000000004E-4</v>
      </c>
      <c r="NV66" s="19">
        <v>5.946107E-4</v>
      </c>
      <c r="NW66" s="19">
        <v>5.9289650000000005E-4</v>
      </c>
      <c r="NX66" s="19">
        <v>5.9117619999999997E-4</v>
      </c>
      <c r="NY66" s="19">
        <v>5.8945099999999995E-4</v>
      </c>
      <c r="NZ66" s="19">
        <v>5.8772109999999996E-4</v>
      </c>
      <c r="OA66" s="19">
        <v>5.8598639999999996E-4</v>
      </c>
      <c r="OB66" s="19">
        <v>5.8424639999999999E-4</v>
      </c>
      <c r="OC66" s="19">
        <v>5.8250049999999996E-4</v>
      </c>
      <c r="OD66" s="19">
        <v>5.8074739999999998E-4</v>
      </c>
      <c r="OE66" s="19">
        <v>5.7898599999999998E-4</v>
      </c>
      <c r="OF66" s="19">
        <v>5.7721490000000003E-4</v>
      </c>
      <c r="OG66" s="19">
        <v>5.7543290000000005E-4</v>
      </c>
      <c r="OH66" s="19">
        <v>5.7363919999999999E-4</v>
      </c>
      <c r="OI66" s="19">
        <v>5.7183340000000003E-4</v>
      </c>
      <c r="OJ66" s="19">
        <v>5.70015E-4</v>
      </c>
      <c r="OK66" s="19">
        <v>5.6818289999999996E-4</v>
      </c>
      <c r="OL66" s="19">
        <v>5.6633669999999999E-4</v>
      </c>
      <c r="OM66" s="19">
        <v>5.644755E-4</v>
      </c>
      <c r="ON66" s="19">
        <v>5.625987E-4</v>
      </c>
      <c r="OO66" s="19">
        <v>5.6070580000000005E-4</v>
      </c>
      <c r="OP66" s="19">
        <v>5.5879659999999995E-4</v>
      </c>
      <c r="OQ66" s="19">
        <v>2.9264839999999998E-4</v>
      </c>
    </row>
    <row r="67" spans="1:407" x14ac:dyDescent="0.25">
      <c r="A67" t="str">
        <f t="shared" si="0"/>
        <v>FixedWing-ULTRA COARSE-4-14-Any</v>
      </c>
      <c r="B67" t="s">
        <v>195</v>
      </c>
      <c r="C67" s="20" t="s">
        <v>72</v>
      </c>
      <c r="D67" s="18">
        <v>4</v>
      </c>
      <c r="E67" s="17">
        <v>14</v>
      </c>
      <c r="F67" s="82" t="s">
        <v>187</v>
      </c>
      <c r="G67" s="19">
        <v>5.8813009999999999E-2</v>
      </c>
      <c r="H67" s="19">
        <v>4.6465119999999999E-2</v>
      </c>
      <c r="I67" s="15">
        <v>4.0282499999999999E-2</v>
      </c>
      <c r="J67" s="19">
        <v>3.5150479999999998E-2</v>
      </c>
      <c r="K67" s="19">
        <v>3.1707109999999997E-2</v>
      </c>
      <c r="L67" s="19">
        <v>2.971039E-2</v>
      </c>
      <c r="M67" s="15">
        <v>2.8441299999999999E-2</v>
      </c>
      <c r="N67" s="19">
        <v>2.7382150000000001E-2</v>
      </c>
      <c r="O67" s="19">
        <v>2.5843140000000001E-2</v>
      </c>
      <c r="P67" s="19">
        <v>2.3858330000000001E-2</v>
      </c>
      <c r="Q67" s="19">
        <v>2.2127939999999999E-2</v>
      </c>
      <c r="R67" s="19">
        <v>2.0166839999999998E-2</v>
      </c>
      <c r="S67" s="19">
        <v>1.8217850000000001E-2</v>
      </c>
      <c r="T67" s="19">
        <v>1.656285E-2</v>
      </c>
      <c r="U67" s="19">
        <v>1.5180880000000001E-2</v>
      </c>
      <c r="V67" s="19">
        <v>1.401726E-2</v>
      </c>
      <c r="W67" s="19">
        <v>1.303619E-2</v>
      </c>
      <c r="X67" s="19">
        <v>1.2203439999999999E-2</v>
      </c>
      <c r="Y67" s="19">
        <v>1.141882E-2</v>
      </c>
      <c r="Z67" s="19">
        <v>1.073561E-2</v>
      </c>
      <c r="AA67" s="19">
        <v>1.0144159999999999E-2</v>
      </c>
      <c r="AB67" s="19">
        <v>9.6260340000000003E-3</v>
      </c>
      <c r="AC67" s="19">
        <v>9.1596109999999998E-3</v>
      </c>
      <c r="AD67" s="19">
        <v>8.7305590000000006E-3</v>
      </c>
      <c r="AE67" s="19">
        <v>8.331013E-3</v>
      </c>
      <c r="AF67" s="19">
        <v>7.9595229999999996E-3</v>
      </c>
      <c r="AG67" s="19">
        <v>7.6174149999999998E-3</v>
      </c>
      <c r="AH67" s="19">
        <v>7.2942119999999996E-3</v>
      </c>
      <c r="AI67" s="19">
        <v>6.9906329999999996E-3</v>
      </c>
      <c r="AJ67" s="19">
        <v>6.7086969999999996E-3</v>
      </c>
      <c r="AK67" s="19">
        <v>6.4454919999999997E-3</v>
      </c>
      <c r="AL67" s="19">
        <v>6.1991290000000003E-3</v>
      </c>
      <c r="AM67" s="19">
        <v>5.9697029999999998E-3</v>
      </c>
      <c r="AN67" s="19">
        <v>5.7564879999999997E-3</v>
      </c>
      <c r="AO67" s="19">
        <v>5.5583350000000002E-3</v>
      </c>
      <c r="AP67" s="19">
        <v>5.3740740000000004E-3</v>
      </c>
      <c r="AQ67" s="19">
        <v>5.2027369999999998E-3</v>
      </c>
      <c r="AR67" s="19">
        <v>5.0418379999999999E-3</v>
      </c>
      <c r="AS67" s="19">
        <v>4.8883290000000003E-3</v>
      </c>
      <c r="AT67" s="19">
        <v>4.7411759999999997E-3</v>
      </c>
      <c r="AU67" s="19">
        <v>4.6000559999999999E-3</v>
      </c>
      <c r="AV67" s="19">
        <v>4.4663430000000002E-3</v>
      </c>
      <c r="AW67" s="19">
        <v>4.3420100000000003E-3</v>
      </c>
      <c r="AX67" s="19">
        <v>4.2273140000000002E-3</v>
      </c>
      <c r="AY67" s="19">
        <v>4.1215510000000002E-3</v>
      </c>
      <c r="AZ67" s="19">
        <v>4.0236450000000002E-3</v>
      </c>
      <c r="BA67" s="19">
        <v>3.9319070000000001E-3</v>
      </c>
      <c r="BB67" s="19">
        <v>3.8447630000000002E-3</v>
      </c>
      <c r="BC67" s="19">
        <v>3.7610059999999999E-3</v>
      </c>
      <c r="BD67" s="19">
        <v>3.6800589999999998E-3</v>
      </c>
      <c r="BE67" s="19">
        <v>3.6019519999999998E-3</v>
      </c>
      <c r="BF67" s="19">
        <v>3.5271489999999998E-3</v>
      </c>
      <c r="BG67" s="19">
        <v>3.4559759999999999E-3</v>
      </c>
      <c r="BH67" s="19">
        <v>3.3881520000000002E-3</v>
      </c>
      <c r="BI67" s="19">
        <v>3.3231879999999999E-3</v>
      </c>
      <c r="BJ67" s="19">
        <v>3.260869E-3</v>
      </c>
      <c r="BK67" s="19">
        <v>3.2007400000000001E-3</v>
      </c>
      <c r="BL67" s="19">
        <v>3.1421919999999998E-3</v>
      </c>
      <c r="BM67" s="19">
        <v>3.0847840000000001E-3</v>
      </c>
      <c r="BN67" s="19">
        <v>3.0286380000000002E-3</v>
      </c>
      <c r="BO67" s="19">
        <v>2.9742990000000001E-3</v>
      </c>
      <c r="BP67" s="19">
        <v>2.9223109999999999E-3</v>
      </c>
      <c r="BQ67" s="19">
        <v>2.8728579999999998E-3</v>
      </c>
      <c r="BR67" s="19">
        <v>2.8256510000000002E-3</v>
      </c>
      <c r="BS67" s="19">
        <v>2.7802109999999999E-3</v>
      </c>
      <c r="BT67" s="19">
        <v>2.7361500000000001E-3</v>
      </c>
      <c r="BU67" s="19">
        <v>2.6931699999999999E-3</v>
      </c>
      <c r="BV67" s="19">
        <v>2.6510290000000001E-3</v>
      </c>
      <c r="BW67" s="19">
        <v>2.6095670000000001E-3</v>
      </c>
      <c r="BX67" s="19">
        <v>2.5689710000000002E-3</v>
      </c>
      <c r="BY67" s="19">
        <v>2.52981E-3</v>
      </c>
      <c r="BZ67" s="19">
        <v>2.4927149999999999E-3</v>
      </c>
      <c r="CA67" s="19">
        <v>2.457931E-3</v>
      </c>
      <c r="CB67" s="19">
        <v>2.4251580000000002E-3</v>
      </c>
      <c r="CC67" s="19">
        <v>2.393774E-3</v>
      </c>
      <c r="CD67" s="19">
        <v>2.3631749999999999E-3</v>
      </c>
      <c r="CE67" s="19">
        <v>2.3330299999999998E-3</v>
      </c>
      <c r="CF67" s="19">
        <v>2.303313E-3</v>
      </c>
      <c r="CG67" s="19">
        <v>2.2741549999999999E-3</v>
      </c>
      <c r="CH67" s="19">
        <v>2.2458420000000001E-3</v>
      </c>
      <c r="CI67" s="19">
        <v>2.2187560000000001E-3</v>
      </c>
      <c r="CJ67" s="19">
        <v>2.1932459999999998E-3</v>
      </c>
      <c r="CK67" s="19">
        <v>2.1694209999999999E-3</v>
      </c>
      <c r="CL67" s="19">
        <v>2.1470830000000002E-3</v>
      </c>
      <c r="CM67" s="19">
        <v>2.1258230000000002E-3</v>
      </c>
      <c r="CN67" s="15">
        <v>2.1052000000000002E-3</v>
      </c>
      <c r="CO67" s="19">
        <v>2.084921E-3</v>
      </c>
      <c r="CP67" s="19">
        <v>2.0649069999999999E-3</v>
      </c>
      <c r="CQ67" s="19">
        <v>2.0452259999999998E-3</v>
      </c>
      <c r="CR67" s="19">
        <v>2.0261070000000001E-3</v>
      </c>
      <c r="CS67" s="19">
        <v>2.007843E-3</v>
      </c>
      <c r="CT67" s="19">
        <v>1.9906580000000002E-3</v>
      </c>
      <c r="CU67" s="19">
        <v>1.974586E-3</v>
      </c>
      <c r="CV67" s="19">
        <v>1.9594980000000001E-3</v>
      </c>
      <c r="CW67" s="19">
        <v>1.9451990000000001E-3</v>
      </c>
      <c r="CX67" s="19">
        <v>1.931515E-3</v>
      </c>
      <c r="CY67" s="19">
        <v>1.91833E-3</v>
      </c>
      <c r="CZ67" s="19">
        <v>1.905576E-3</v>
      </c>
      <c r="DA67" s="15">
        <v>1.8932E-3</v>
      </c>
      <c r="DB67" s="19">
        <v>1.881146E-3</v>
      </c>
      <c r="DC67" s="19">
        <v>1.8693570000000001E-3</v>
      </c>
      <c r="DD67" s="19">
        <v>1.8577750000000001E-3</v>
      </c>
      <c r="DE67" s="19">
        <v>1.846337E-3</v>
      </c>
      <c r="DF67" s="19">
        <v>1.834984E-3</v>
      </c>
      <c r="DG67" s="19">
        <v>1.823673E-3</v>
      </c>
      <c r="DH67" s="19">
        <v>1.812384E-3</v>
      </c>
      <c r="DI67" s="19">
        <v>1.8011310000000001E-3</v>
      </c>
      <c r="DJ67" s="19">
        <v>1.789943E-3</v>
      </c>
      <c r="DK67" s="19">
        <v>1.778845E-3</v>
      </c>
      <c r="DL67" s="19">
        <v>1.767844E-3</v>
      </c>
      <c r="DM67" s="19">
        <v>1.756922E-3</v>
      </c>
      <c r="DN67" s="19">
        <v>1.7460380000000001E-3</v>
      </c>
      <c r="DO67" s="19">
        <v>1.7351179999999999E-3</v>
      </c>
      <c r="DP67" s="19">
        <v>1.7240860000000001E-3</v>
      </c>
      <c r="DQ67" s="19">
        <v>1.7128919999999999E-3</v>
      </c>
      <c r="DR67" s="19">
        <v>1.701527E-3</v>
      </c>
      <c r="DS67" s="19">
        <v>1.690038E-3</v>
      </c>
      <c r="DT67" s="19">
        <v>1.678503E-3</v>
      </c>
      <c r="DU67" s="19">
        <v>1.666999E-3</v>
      </c>
      <c r="DV67" s="19">
        <v>1.6555649999999999E-3</v>
      </c>
      <c r="DW67" s="19">
        <v>1.644197E-3</v>
      </c>
      <c r="DX67" s="19">
        <v>1.632844E-3</v>
      </c>
      <c r="DY67" s="19">
        <v>1.621422E-3</v>
      </c>
      <c r="DZ67" s="19">
        <v>1.6098569999999999E-3</v>
      </c>
      <c r="EA67" s="19">
        <v>1.5981140000000001E-3</v>
      </c>
      <c r="EB67" s="19">
        <v>1.5862109999999999E-3</v>
      </c>
      <c r="EC67" s="19">
        <v>1.5742169999999999E-3</v>
      </c>
      <c r="ED67" s="19">
        <v>1.562225E-3</v>
      </c>
      <c r="EE67" s="19">
        <v>1.550322E-3</v>
      </c>
      <c r="EF67" s="19">
        <v>1.538574E-3</v>
      </c>
      <c r="EG67" s="19">
        <v>1.5270240000000001E-3</v>
      </c>
      <c r="EH67" s="19">
        <v>1.5156849999999999E-3</v>
      </c>
      <c r="EI67" s="19">
        <v>1.5045569999999999E-3</v>
      </c>
      <c r="EJ67" s="19">
        <v>1.4936249999999999E-3</v>
      </c>
      <c r="EK67" s="19">
        <v>1.482871E-3</v>
      </c>
      <c r="EL67" s="19">
        <v>1.4722769999999999E-3</v>
      </c>
      <c r="EM67" s="19">
        <v>1.461834E-3</v>
      </c>
      <c r="EN67" s="19">
        <v>1.4515520000000001E-3</v>
      </c>
      <c r="EO67" s="19">
        <v>1.4414510000000001E-3</v>
      </c>
      <c r="EP67" s="19">
        <v>1.4315549999999999E-3</v>
      </c>
      <c r="EQ67" s="19">
        <v>1.4218869999999999E-3</v>
      </c>
      <c r="ER67" s="19">
        <v>1.412464E-3</v>
      </c>
      <c r="ES67" s="19">
        <v>1.40329E-3</v>
      </c>
      <c r="ET67" s="19">
        <v>1.3943670000000001E-3</v>
      </c>
      <c r="EU67" s="19">
        <v>1.3856980000000001E-3</v>
      </c>
      <c r="EV67" s="19">
        <v>1.377287E-3</v>
      </c>
      <c r="EW67" s="19">
        <v>1.369138E-3</v>
      </c>
      <c r="EX67" s="19">
        <v>1.3612609999999999E-3</v>
      </c>
      <c r="EY67" s="19">
        <v>1.35366E-3</v>
      </c>
      <c r="EZ67" s="19">
        <v>1.3463290000000001E-3</v>
      </c>
      <c r="FA67" s="19">
        <v>1.3392549999999999E-3</v>
      </c>
      <c r="FB67" s="19">
        <v>1.332424E-3</v>
      </c>
      <c r="FC67" s="19">
        <v>1.3258199999999999E-3</v>
      </c>
      <c r="FD67" s="19">
        <v>1.319431E-3</v>
      </c>
      <c r="FE67" s="19">
        <v>1.3132490000000001E-3</v>
      </c>
      <c r="FF67" s="19">
        <v>1.3072730000000001E-3</v>
      </c>
      <c r="FG67" s="19">
        <v>1.3014980000000001E-3</v>
      </c>
      <c r="FH67" s="19">
        <v>1.2959250000000001E-3</v>
      </c>
      <c r="FI67" s="19">
        <v>1.2905480000000001E-3</v>
      </c>
      <c r="FJ67" s="19">
        <v>1.285357E-3</v>
      </c>
      <c r="FK67" s="19">
        <v>1.2803370000000001E-3</v>
      </c>
      <c r="FL67" s="19">
        <v>1.275471E-3</v>
      </c>
      <c r="FM67" s="19">
        <v>1.2707459999999999E-3</v>
      </c>
      <c r="FN67" s="19">
        <v>1.2661459999999999E-3</v>
      </c>
      <c r="FO67" s="19">
        <v>1.261662E-3</v>
      </c>
      <c r="FP67" s="19">
        <v>1.2572849999999999E-3</v>
      </c>
      <c r="FQ67" s="19">
        <v>1.253007E-3</v>
      </c>
      <c r="FR67" s="19">
        <v>1.2488200000000001E-3</v>
      </c>
      <c r="FS67" s="19">
        <v>1.244717E-3</v>
      </c>
      <c r="FT67" s="19">
        <v>1.2406839999999999E-3</v>
      </c>
      <c r="FU67" s="19">
        <v>1.236708E-3</v>
      </c>
      <c r="FV67" s="19">
        <v>1.232775E-3</v>
      </c>
      <c r="FW67" s="19">
        <v>1.228874E-3</v>
      </c>
      <c r="FX67" s="19">
        <v>1.2249920000000001E-3</v>
      </c>
      <c r="FY67" s="19">
        <v>1.2211209999999999E-3</v>
      </c>
      <c r="FZ67" s="19">
        <v>1.2172509999999999E-3</v>
      </c>
      <c r="GA67" s="19">
        <v>1.2133739999999999E-3</v>
      </c>
      <c r="GB67" s="19">
        <v>1.2094810000000001E-3</v>
      </c>
      <c r="GC67" s="19">
        <v>1.2055620000000001E-3</v>
      </c>
      <c r="GD67" s="19">
        <v>1.201606E-3</v>
      </c>
      <c r="GE67" s="19">
        <v>1.1976020000000001E-3</v>
      </c>
      <c r="GF67" s="19">
        <v>1.1935400000000001E-3</v>
      </c>
      <c r="GG67" s="19">
        <v>1.1894130000000001E-3</v>
      </c>
      <c r="GH67" s="19">
        <v>1.185216E-3</v>
      </c>
      <c r="GI67" s="19">
        <v>1.1809500000000001E-3</v>
      </c>
      <c r="GJ67" s="19">
        <v>1.1766120000000001E-3</v>
      </c>
      <c r="GK67" s="19">
        <v>1.172207E-3</v>
      </c>
      <c r="GL67" s="19">
        <v>1.1677390000000001E-3</v>
      </c>
      <c r="GM67" s="19">
        <v>1.1632089999999999E-3</v>
      </c>
      <c r="GN67" s="19">
        <v>1.15862E-3</v>
      </c>
      <c r="GO67" s="19">
        <v>1.153973E-3</v>
      </c>
      <c r="GP67" s="19">
        <v>1.149265E-3</v>
      </c>
      <c r="GQ67" s="19">
        <v>1.1444960000000001E-3</v>
      </c>
      <c r="GR67" s="19">
        <v>1.139667E-3</v>
      </c>
      <c r="GS67" s="19">
        <v>1.1347810000000001E-3</v>
      </c>
      <c r="GT67" s="19">
        <v>1.12984E-3</v>
      </c>
      <c r="GU67" s="19">
        <v>1.124852E-3</v>
      </c>
      <c r="GV67" s="19">
        <v>1.1198239999999999E-3</v>
      </c>
      <c r="GW67" s="19">
        <v>1.114763E-3</v>
      </c>
      <c r="GX67" s="19">
        <v>1.1096770000000001E-3</v>
      </c>
      <c r="GY67" s="19">
        <v>1.1045759999999999E-3</v>
      </c>
      <c r="GZ67" s="19">
        <v>1.0994659999999999E-3</v>
      </c>
      <c r="HA67" s="19">
        <v>1.094357E-3</v>
      </c>
      <c r="HB67" s="19">
        <v>1.0892530000000001E-3</v>
      </c>
      <c r="HC67" s="19">
        <v>1.08416E-3</v>
      </c>
      <c r="HD67" s="19">
        <v>1.0790820000000001E-3</v>
      </c>
      <c r="HE67" s="19">
        <v>1.0740210000000001E-3</v>
      </c>
      <c r="HF67" s="19">
        <v>1.0689790000000001E-3</v>
      </c>
      <c r="HG67" s="19">
        <v>1.0639569999999999E-3</v>
      </c>
      <c r="HH67" s="19">
        <v>1.0589589999999999E-3</v>
      </c>
      <c r="HI67" s="19">
        <v>1.0539880000000001E-3</v>
      </c>
      <c r="HJ67" s="19">
        <v>1.0490510000000001E-3</v>
      </c>
      <c r="HK67" s="19">
        <v>1.044154E-3</v>
      </c>
      <c r="HL67" s="19">
        <v>1.039304E-3</v>
      </c>
      <c r="HM67" s="19">
        <v>1.0345059999999999E-3</v>
      </c>
      <c r="HN67" s="19">
        <v>1.0297640000000001E-3</v>
      </c>
      <c r="HO67" s="19">
        <v>1.0250840000000001E-3</v>
      </c>
      <c r="HP67" s="19">
        <v>1.0204680000000001E-3</v>
      </c>
      <c r="HQ67" s="19">
        <v>1.0159189999999999E-3</v>
      </c>
      <c r="HR67" s="19">
        <v>1.0114360000000001E-3</v>
      </c>
      <c r="HS67" s="19">
        <v>1.0070229999999999E-3</v>
      </c>
      <c r="HT67" s="19">
        <v>1.0026799999999999E-3</v>
      </c>
      <c r="HU67" s="19">
        <v>9.9840689999999995E-4</v>
      </c>
      <c r="HV67" s="19">
        <v>9.942013E-4</v>
      </c>
      <c r="HW67" s="19">
        <v>9.900613999999999E-4</v>
      </c>
      <c r="HX67" s="19">
        <v>9.8598520000000005E-4</v>
      </c>
      <c r="HY67" s="19">
        <v>9.8197129999999999E-4</v>
      </c>
      <c r="HZ67" s="19">
        <v>9.7801820000000005E-4</v>
      </c>
      <c r="IA67" s="19">
        <v>9.7412530000000005E-4</v>
      </c>
      <c r="IB67" s="19">
        <v>9.7029159999999996E-4</v>
      </c>
      <c r="IC67" s="19">
        <v>9.6651759999999995E-4</v>
      </c>
      <c r="ID67" s="19">
        <v>9.6280219999999998E-4</v>
      </c>
      <c r="IE67" s="19">
        <v>9.5914320000000004E-4</v>
      </c>
      <c r="IF67" s="19">
        <v>9.5553670000000002E-4</v>
      </c>
      <c r="IG67" s="19">
        <v>9.5197860000000001E-4</v>
      </c>
      <c r="IH67" s="19">
        <v>9.4846389999999996E-4</v>
      </c>
      <c r="II67" s="19">
        <v>9.4499069999999996E-4</v>
      </c>
      <c r="IJ67" s="19">
        <v>9.4155780000000004E-4</v>
      </c>
      <c r="IK67" s="19">
        <v>9.3816539999999995E-4</v>
      </c>
      <c r="IL67" s="19">
        <v>9.348138E-4</v>
      </c>
      <c r="IM67" s="19">
        <v>9.3150450000000005E-4</v>
      </c>
      <c r="IN67" s="19">
        <v>9.2823739999999997E-4</v>
      </c>
      <c r="IO67" s="19">
        <v>9.2501080000000004E-4</v>
      </c>
      <c r="IP67" s="19">
        <v>9.2182050000000001E-4</v>
      </c>
      <c r="IQ67" s="19">
        <v>9.1866069999999998E-4</v>
      </c>
      <c r="IR67" s="19">
        <v>9.1552400000000003E-4</v>
      </c>
      <c r="IS67" s="19">
        <v>9.124049E-4</v>
      </c>
      <c r="IT67" s="19">
        <v>9.0929800000000001E-4</v>
      </c>
      <c r="IU67" s="19">
        <v>9.061993E-4</v>
      </c>
      <c r="IV67" s="19">
        <v>9.0310450000000001E-4</v>
      </c>
      <c r="IW67" s="19">
        <v>9.0001139999999996E-4</v>
      </c>
      <c r="IX67" s="19">
        <v>8.9691700000000001E-4</v>
      </c>
      <c r="IY67" s="19">
        <v>8.9381859999999999E-4</v>
      </c>
      <c r="IZ67" s="19">
        <v>8.9071249999999995E-4</v>
      </c>
      <c r="JA67" s="19">
        <v>8.8759500000000003E-4</v>
      </c>
      <c r="JB67" s="19">
        <v>8.8446230000000002E-4</v>
      </c>
      <c r="JC67" s="19">
        <v>8.8131259999999997E-4</v>
      </c>
      <c r="JD67" s="19">
        <v>8.781444E-4</v>
      </c>
      <c r="JE67" s="19">
        <v>8.749567E-4</v>
      </c>
      <c r="JF67" s="19">
        <v>8.717474E-4</v>
      </c>
      <c r="JG67" s="19">
        <v>8.6851509999999997E-4</v>
      </c>
      <c r="JH67" s="19">
        <v>8.6525689999999999E-4</v>
      </c>
      <c r="JI67" s="19">
        <v>8.6196959999999996E-4</v>
      </c>
      <c r="JJ67" s="19">
        <v>8.5864899999999996E-4</v>
      </c>
      <c r="JK67" s="19">
        <v>8.5529099999999999E-4</v>
      </c>
      <c r="JL67" s="19">
        <v>8.5189160000000001E-4</v>
      </c>
      <c r="JM67" s="19">
        <v>8.4844840000000005E-4</v>
      </c>
      <c r="JN67" s="19">
        <v>8.4496059999999995E-4</v>
      </c>
      <c r="JO67" s="19">
        <v>8.4142790000000004E-4</v>
      </c>
      <c r="JP67" s="19">
        <v>8.3785019999999997E-4</v>
      </c>
      <c r="JQ67" s="19">
        <v>8.3422840000000004E-4</v>
      </c>
      <c r="JR67" s="19">
        <v>8.305637E-4</v>
      </c>
      <c r="JS67" s="19">
        <v>8.2685829999999997E-4</v>
      </c>
      <c r="JT67" s="19">
        <v>8.2311470000000003E-4</v>
      </c>
      <c r="JU67" s="19">
        <v>8.1933590000000001E-4</v>
      </c>
      <c r="JV67" s="19">
        <v>8.1552440000000001E-4</v>
      </c>
      <c r="JW67" s="19">
        <v>8.1168479999999996E-4</v>
      </c>
      <c r="JX67" s="19">
        <v>8.0782200000000003E-4</v>
      </c>
      <c r="JY67" s="19">
        <v>8.0394159999999995E-4</v>
      </c>
      <c r="JZ67" s="19">
        <v>8.0004800000000004E-4</v>
      </c>
      <c r="KA67" s="19">
        <v>7.9614560000000004E-4</v>
      </c>
      <c r="KB67" s="19">
        <v>7.9223749999999995E-4</v>
      </c>
      <c r="KC67" s="19">
        <v>7.8832649999999995E-4</v>
      </c>
      <c r="KD67" s="19">
        <v>7.8441429999999998E-4</v>
      </c>
      <c r="KE67" s="19">
        <v>7.8050199999999998E-4</v>
      </c>
      <c r="KF67" s="19">
        <v>7.7658879999999999E-4</v>
      </c>
      <c r="KG67" s="19">
        <v>7.7267470000000002E-4</v>
      </c>
      <c r="KH67" s="19">
        <v>7.6875969999999996E-4</v>
      </c>
      <c r="KI67" s="19">
        <v>7.6484350000000003E-4</v>
      </c>
      <c r="KJ67" s="19">
        <v>7.6092580000000003E-4</v>
      </c>
      <c r="KK67" s="19">
        <v>7.5700660000000005E-4</v>
      </c>
      <c r="KL67" s="19">
        <v>7.5308609999999996E-4</v>
      </c>
      <c r="KM67" s="19">
        <v>7.4916559999999997E-4</v>
      </c>
      <c r="KN67" s="19">
        <v>7.4524689999999995E-4</v>
      </c>
      <c r="KO67" s="19">
        <v>7.4133260000000002E-4</v>
      </c>
      <c r="KP67" s="19">
        <v>7.3742459999999997E-4</v>
      </c>
      <c r="KQ67" s="19">
        <v>7.3352590000000004E-4</v>
      </c>
      <c r="KR67" s="19">
        <v>7.2963900000000003E-4</v>
      </c>
      <c r="KS67" s="19">
        <v>7.2576699999999999E-4</v>
      </c>
      <c r="KT67" s="19">
        <v>7.2191170000000002E-4</v>
      </c>
      <c r="KU67" s="19">
        <v>7.1807489999999995E-4</v>
      </c>
      <c r="KV67" s="19">
        <v>7.1425739999999996E-4</v>
      </c>
      <c r="KW67" s="19">
        <v>7.1046010000000003E-4</v>
      </c>
      <c r="KX67" s="19">
        <v>7.0668360000000004E-4</v>
      </c>
      <c r="KY67" s="19">
        <v>7.0292789999999998E-4</v>
      </c>
      <c r="KZ67" s="19">
        <v>6.9919220000000002E-4</v>
      </c>
      <c r="LA67" s="19">
        <v>6.9547520000000005E-4</v>
      </c>
      <c r="LB67" s="19">
        <v>6.9177509999999998E-4</v>
      </c>
      <c r="LC67" s="19">
        <v>6.8809039999999995E-4</v>
      </c>
      <c r="LD67" s="19">
        <v>6.8441870000000003E-4</v>
      </c>
      <c r="LE67" s="19">
        <v>6.8075790000000002E-4</v>
      </c>
      <c r="LF67" s="19">
        <v>6.7710600000000002E-4</v>
      </c>
      <c r="LG67" s="19">
        <v>6.7346210000000003E-4</v>
      </c>
      <c r="LH67" s="19">
        <v>6.6982580000000003E-4</v>
      </c>
      <c r="LI67" s="19">
        <v>6.6619719999999995E-4</v>
      </c>
      <c r="LJ67" s="19">
        <v>6.6257659999999999E-4</v>
      </c>
      <c r="LK67" s="19">
        <v>6.589651E-4</v>
      </c>
      <c r="LL67" s="19">
        <v>6.5536320000000002E-4</v>
      </c>
      <c r="LM67" s="19">
        <v>6.5177159999999998E-4</v>
      </c>
      <c r="LN67" s="19">
        <v>6.4819080000000004E-4</v>
      </c>
      <c r="LO67" s="19">
        <v>6.4462090000000003E-4</v>
      </c>
      <c r="LP67" s="19">
        <v>6.4106180000000001E-4</v>
      </c>
      <c r="LQ67" s="19">
        <v>6.3751369999999995E-4</v>
      </c>
      <c r="LR67" s="19">
        <v>6.3397639999999999E-4</v>
      </c>
      <c r="LS67" s="19">
        <v>6.3045009999999999E-4</v>
      </c>
      <c r="LT67" s="19">
        <v>6.26934E-4</v>
      </c>
      <c r="LU67" s="19">
        <v>6.2342769999999999E-4</v>
      </c>
      <c r="LV67" s="19">
        <v>6.1992989999999995E-4</v>
      </c>
      <c r="LW67" s="19">
        <v>6.1643920000000005E-4</v>
      </c>
      <c r="LX67" s="19">
        <v>6.1295390000000005E-4</v>
      </c>
      <c r="LY67" s="19">
        <v>6.0947189999999997E-4</v>
      </c>
      <c r="LZ67" s="19">
        <v>6.0599130000000005E-4</v>
      </c>
      <c r="MA67" s="19">
        <v>6.0251040000000003E-4</v>
      </c>
      <c r="MB67" s="19">
        <v>5.9902749999999998E-4</v>
      </c>
      <c r="MC67" s="19">
        <v>5.9554210000000005E-4</v>
      </c>
      <c r="MD67" s="19">
        <v>5.9205339999999996E-4</v>
      </c>
      <c r="ME67" s="19">
        <v>5.8856149999999999E-4</v>
      </c>
      <c r="MF67" s="19">
        <v>5.8506659999999996E-4</v>
      </c>
      <c r="MG67" s="19">
        <v>5.8156959999999998E-4</v>
      </c>
      <c r="MH67" s="19">
        <v>5.7807189999999997E-4</v>
      </c>
      <c r="MI67" s="19">
        <v>5.7457500000000002E-4</v>
      </c>
      <c r="MJ67" s="19">
        <v>5.7108110000000001E-4</v>
      </c>
      <c r="MK67" s="19">
        <v>5.6759240000000004E-4</v>
      </c>
      <c r="ML67" s="19">
        <v>5.6411120000000002E-4</v>
      </c>
      <c r="MM67" s="19">
        <v>5.6063990000000002E-4</v>
      </c>
      <c r="MN67" s="19">
        <v>5.5718059999999999E-4</v>
      </c>
      <c r="MO67" s="19">
        <v>5.537351E-4</v>
      </c>
      <c r="MP67" s="19">
        <v>5.5030490000000003E-4</v>
      </c>
      <c r="MQ67" s="19">
        <v>5.4689140000000001E-4</v>
      </c>
      <c r="MR67" s="19">
        <v>5.4349559999999995E-4</v>
      </c>
      <c r="MS67" s="19">
        <v>5.4011860000000001E-4</v>
      </c>
      <c r="MT67" s="19">
        <v>5.367611E-4</v>
      </c>
      <c r="MU67" s="19">
        <v>5.3342410000000004E-4</v>
      </c>
      <c r="MV67" s="19">
        <v>5.3010850000000001E-4</v>
      </c>
      <c r="MW67" s="19">
        <v>5.2681509999999996E-4</v>
      </c>
      <c r="MX67" s="19">
        <v>5.2354490000000001E-4</v>
      </c>
      <c r="MY67" s="19">
        <v>5.20299E-4</v>
      </c>
      <c r="MZ67" s="19">
        <v>5.1707819999999999E-4</v>
      </c>
      <c r="NA67" s="19">
        <v>5.1388360000000001E-4</v>
      </c>
      <c r="NB67" s="19">
        <v>5.1071609999999996E-4</v>
      </c>
      <c r="NC67" s="19">
        <v>5.0757679999999998E-4</v>
      </c>
      <c r="ND67" s="19">
        <v>5.0446680000000002E-4</v>
      </c>
      <c r="NE67" s="19">
        <v>5.0138720000000002E-4</v>
      </c>
      <c r="NF67" s="19">
        <v>4.9833940000000001E-4</v>
      </c>
      <c r="NG67" s="19">
        <v>4.953243E-4</v>
      </c>
      <c r="NH67" s="19">
        <v>4.923436E-4</v>
      </c>
      <c r="NI67" s="19">
        <v>4.893985E-4</v>
      </c>
      <c r="NJ67" s="19">
        <v>4.8649030000000001E-4</v>
      </c>
      <c r="NK67" s="19">
        <v>4.8362019999999999E-4</v>
      </c>
      <c r="NL67" s="19">
        <v>4.8078900000000002E-4</v>
      </c>
      <c r="NM67" s="19">
        <v>4.7799719999999998E-4</v>
      </c>
      <c r="NN67" s="19">
        <v>4.7524500000000001E-4</v>
      </c>
      <c r="NO67" s="19">
        <v>4.725323E-4</v>
      </c>
      <c r="NP67" s="19">
        <v>4.6985849999999998E-4</v>
      </c>
      <c r="NQ67" s="19">
        <v>4.6722309999999999E-4</v>
      </c>
      <c r="NR67" s="19">
        <v>4.6462540000000001E-4</v>
      </c>
      <c r="NS67" s="19">
        <v>4.6206490000000002E-4</v>
      </c>
      <c r="NT67" s="19">
        <v>4.59541E-4</v>
      </c>
      <c r="NU67" s="19">
        <v>4.5705330000000001E-4</v>
      </c>
      <c r="NV67" s="19">
        <v>4.5460150000000001E-4</v>
      </c>
      <c r="NW67" s="19">
        <v>4.5218530000000002E-4</v>
      </c>
      <c r="NX67" s="19">
        <v>4.4980420000000001E-4</v>
      </c>
      <c r="NY67" s="19">
        <v>4.4745789999999999E-4</v>
      </c>
      <c r="NZ67" s="19">
        <v>4.4514629999999999E-4</v>
      </c>
      <c r="OA67" s="19">
        <v>4.4286899999999998E-4</v>
      </c>
      <c r="OB67" s="19">
        <v>4.4062609999999999E-4</v>
      </c>
      <c r="OC67" s="19">
        <v>4.3841730000000002E-4</v>
      </c>
      <c r="OD67" s="19">
        <v>4.3624259999999998E-4</v>
      </c>
      <c r="OE67" s="19">
        <v>4.341015E-4</v>
      </c>
      <c r="OF67" s="19">
        <v>4.319937E-4</v>
      </c>
      <c r="OG67" s="19">
        <v>4.2991829999999999E-4</v>
      </c>
      <c r="OH67" s="19">
        <v>4.2787400000000002E-4</v>
      </c>
      <c r="OI67" s="19">
        <v>4.2585959999999999E-4</v>
      </c>
      <c r="OJ67" s="19">
        <v>4.2387339999999999E-4</v>
      </c>
      <c r="OK67" s="19">
        <v>4.2191400000000001E-4</v>
      </c>
      <c r="OL67" s="19">
        <v>4.1997969999999998E-4</v>
      </c>
      <c r="OM67" s="19">
        <v>4.1806910000000001E-4</v>
      </c>
      <c r="ON67" s="19">
        <v>4.1618070000000001E-4</v>
      </c>
      <c r="OO67" s="19">
        <v>4.1431330000000002E-4</v>
      </c>
      <c r="OP67" s="19">
        <v>4.1246540000000002E-4</v>
      </c>
      <c r="OQ67" s="19">
        <v>2.4360190000000001E-4</v>
      </c>
    </row>
    <row r="68" spans="1:407" x14ac:dyDescent="0.25">
      <c r="A68" t="str">
        <f t="shared" ref="A68:A131" si="1">IF(F68="","",CONCATENATE(B68,"-",C68,"-",D68,"-",E68,"-",F68))</f>
        <v>FixedWing-ULTRA COARSE-4-7-Any</v>
      </c>
      <c r="B68" t="s">
        <v>195</v>
      </c>
      <c r="C68" s="20" t="s">
        <v>72</v>
      </c>
      <c r="D68" s="18">
        <v>4</v>
      </c>
      <c r="E68" s="17">
        <v>7</v>
      </c>
      <c r="F68" s="82" t="s">
        <v>187</v>
      </c>
      <c r="G68" s="19">
        <v>3.2580350000000001E-2</v>
      </c>
      <c r="H68" s="19">
        <v>2.8404660000000002E-2</v>
      </c>
      <c r="I68" s="19">
        <v>2.6283939999999999E-2</v>
      </c>
      <c r="J68" s="19">
        <v>2.6532440000000001E-2</v>
      </c>
      <c r="K68" s="19">
        <v>2.577867E-2</v>
      </c>
      <c r="L68" s="19">
        <v>2.3755689999999999E-2</v>
      </c>
      <c r="M68" s="19">
        <v>2.1150260000000001E-2</v>
      </c>
      <c r="N68" s="19">
        <v>2.0222839999999999E-2</v>
      </c>
      <c r="O68" s="19">
        <v>1.8148190000000002E-2</v>
      </c>
      <c r="P68" s="19">
        <v>1.5842450000000001E-2</v>
      </c>
      <c r="Q68" s="19">
        <v>1.483609E-2</v>
      </c>
      <c r="R68" s="19">
        <v>1.412073E-2</v>
      </c>
      <c r="S68" s="15">
        <v>1.2907399999999999E-2</v>
      </c>
      <c r="T68" s="19">
        <v>1.1624280000000001E-2</v>
      </c>
      <c r="U68" s="19">
        <v>1.0766370000000001E-2</v>
      </c>
      <c r="V68" s="19">
        <v>1.009115E-2</v>
      </c>
      <c r="W68" s="19">
        <v>9.5463639999999999E-3</v>
      </c>
      <c r="X68" s="19">
        <v>8.9982910000000003E-3</v>
      </c>
      <c r="Y68" s="19">
        <v>8.5264030000000001E-3</v>
      </c>
      <c r="Z68" s="19">
        <v>8.1111710000000004E-3</v>
      </c>
      <c r="AA68" s="19">
        <v>7.7234290000000004E-3</v>
      </c>
      <c r="AB68" s="19">
        <v>7.3671639999999998E-3</v>
      </c>
      <c r="AC68" s="19">
        <v>7.0490429999999996E-3</v>
      </c>
      <c r="AD68" s="19">
        <v>6.7739139999999998E-3</v>
      </c>
      <c r="AE68" s="19">
        <v>6.5104580000000002E-3</v>
      </c>
      <c r="AF68" s="19">
        <v>6.2761199999999996E-3</v>
      </c>
      <c r="AG68" s="19">
        <v>6.0783929999999996E-3</v>
      </c>
      <c r="AH68" s="19">
        <v>5.8848930000000004E-3</v>
      </c>
      <c r="AI68" s="19">
        <v>5.6838510000000002E-3</v>
      </c>
      <c r="AJ68" s="19">
        <v>5.4945480000000001E-3</v>
      </c>
      <c r="AK68" s="19">
        <v>5.3333540000000002E-3</v>
      </c>
      <c r="AL68" s="19">
        <v>5.1877420000000004E-3</v>
      </c>
      <c r="AM68" s="19">
        <v>5.0542800000000004E-3</v>
      </c>
      <c r="AN68" s="19">
        <v>4.9272379999999996E-3</v>
      </c>
      <c r="AO68" s="19">
        <v>4.8068859999999998E-3</v>
      </c>
      <c r="AP68" s="19">
        <v>4.6956200000000002E-3</v>
      </c>
      <c r="AQ68" s="19">
        <v>4.5901620000000001E-3</v>
      </c>
      <c r="AR68" s="19">
        <v>4.4873220000000002E-3</v>
      </c>
      <c r="AS68" s="19">
        <v>4.389057E-3</v>
      </c>
      <c r="AT68" s="19">
        <v>4.2971909999999997E-3</v>
      </c>
      <c r="AU68" s="19">
        <v>4.2113940000000002E-3</v>
      </c>
      <c r="AV68" s="19">
        <v>4.1302650000000002E-3</v>
      </c>
      <c r="AW68" s="19">
        <v>4.0514699999999997E-3</v>
      </c>
      <c r="AX68" s="19">
        <v>3.9731460000000003E-3</v>
      </c>
      <c r="AY68" s="19">
        <v>3.8950149999999999E-3</v>
      </c>
      <c r="AZ68" s="19">
        <v>3.8201099999999998E-3</v>
      </c>
      <c r="BA68" s="19">
        <v>3.750139E-3</v>
      </c>
      <c r="BB68" s="19">
        <v>3.685004E-3</v>
      </c>
      <c r="BC68" s="19">
        <v>3.6249490000000001E-3</v>
      </c>
      <c r="BD68" s="19">
        <v>3.569741E-3</v>
      </c>
      <c r="BE68" s="15">
        <v>3.5182999999999998E-3</v>
      </c>
      <c r="BF68" s="19">
        <v>3.4690480000000002E-3</v>
      </c>
      <c r="BG68" s="19">
        <v>3.4206229999999998E-3</v>
      </c>
      <c r="BH68" s="19">
        <v>3.372112E-3</v>
      </c>
      <c r="BI68" s="19">
        <v>3.3239039999999999E-3</v>
      </c>
      <c r="BJ68" s="19">
        <v>3.277449E-3</v>
      </c>
      <c r="BK68" s="19">
        <v>3.2333850000000001E-3</v>
      </c>
      <c r="BL68" s="19">
        <v>3.191724E-3</v>
      </c>
      <c r="BM68" s="19">
        <v>3.1527899999999999E-3</v>
      </c>
      <c r="BN68" s="19">
        <v>3.1166459999999998E-3</v>
      </c>
      <c r="BO68" s="19">
        <v>3.0826460000000001E-3</v>
      </c>
      <c r="BP68" s="19">
        <v>3.0497850000000002E-3</v>
      </c>
      <c r="BQ68" s="19">
        <v>3.017119E-3</v>
      </c>
      <c r="BR68" s="19">
        <v>2.9840700000000001E-3</v>
      </c>
      <c r="BS68" s="19">
        <v>2.9507610000000001E-3</v>
      </c>
      <c r="BT68" s="19">
        <v>2.9178110000000002E-3</v>
      </c>
      <c r="BU68" s="19">
        <v>2.8856870000000001E-3</v>
      </c>
      <c r="BV68" s="19">
        <v>2.8545189999999998E-3</v>
      </c>
      <c r="BW68" s="19">
        <v>2.8243389999999999E-3</v>
      </c>
      <c r="BX68" s="19">
        <v>2.7952509999999999E-3</v>
      </c>
      <c r="BY68" s="19">
        <v>2.7672859999999999E-3</v>
      </c>
      <c r="BZ68" s="19">
        <v>2.7402529999999998E-3</v>
      </c>
      <c r="CA68" s="19">
        <v>2.7138399999999999E-3</v>
      </c>
      <c r="CB68" s="19">
        <v>2.687807E-3</v>
      </c>
      <c r="CC68" s="19">
        <v>2.6620099999999998E-3</v>
      </c>
      <c r="CD68" s="19">
        <v>2.6363530000000001E-3</v>
      </c>
      <c r="CE68" s="19">
        <v>2.6107740000000002E-3</v>
      </c>
      <c r="CF68" s="19">
        <v>2.585286E-3</v>
      </c>
      <c r="CG68" s="19">
        <v>2.5600039999999998E-3</v>
      </c>
      <c r="CH68" s="19">
        <v>2.535121E-3</v>
      </c>
      <c r="CI68" s="19">
        <v>2.5108449999999998E-3</v>
      </c>
      <c r="CJ68" s="19">
        <v>2.4873159999999998E-3</v>
      </c>
      <c r="CK68" s="19">
        <v>2.4645460000000002E-3</v>
      </c>
      <c r="CL68" s="19">
        <v>2.4424109999999998E-3</v>
      </c>
      <c r="CM68" s="19">
        <v>2.4207260000000002E-3</v>
      </c>
      <c r="CN68" s="19">
        <v>2.3993109999999999E-3</v>
      </c>
      <c r="CO68" s="19">
        <v>2.3780440000000002E-3</v>
      </c>
      <c r="CP68" s="19">
        <v>2.3568719999999999E-3</v>
      </c>
      <c r="CQ68" s="19">
        <v>2.3358110000000001E-3</v>
      </c>
      <c r="CR68" s="19">
        <v>2.3149429999999999E-3</v>
      </c>
      <c r="CS68" s="19">
        <v>2.2943909999999998E-3</v>
      </c>
      <c r="CT68" s="19">
        <v>2.2742610000000001E-3</v>
      </c>
      <c r="CU68" s="19">
        <v>2.2546089999999999E-3</v>
      </c>
      <c r="CV68" s="19">
        <v>2.2354390000000001E-3</v>
      </c>
      <c r="CW68" s="19">
        <v>2.2167380000000002E-3</v>
      </c>
      <c r="CX68" s="19">
        <v>2.198513E-3</v>
      </c>
      <c r="CY68" s="19">
        <v>2.1807979999999999E-3</v>
      </c>
      <c r="CZ68" s="19">
        <v>2.1636310000000001E-3</v>
      </c>
      <c r="DA68" s="19">
        <v>2.1470259999999998E-3</v>
      </c>
      <c r="DB68" s="19">
        <v>2.1309549999999999E-3</v>
      </c>
      <c r="DC68" s="19">
        <v>2.115362E-3</v>
      </c>
      <c r="DD68" s="19">
        <v>2.1001629999999999E-3</v>
      </c>
      <c r="DE68" s="19">
        <v>2.0852399999999999E-3</v>
      </c>
      <c r="DF68" s="19">
        <v>2.0704460000000001E-3</v>
      </c>
      <c r="DG68" s="19">
        <v>2.0556390000000002E-3</v>
      </c>
      <c r="DH68" s="19">
        <v>2.0407149999999998E-3</v>
      </c>
      <c r="DI68" s="19">
        <v>2.0256559999999998E-3</v>
      </c>
      <c r="DJ68" s="19">
        <v>2.0105230000000002E-3</v>
      </c>
      <c r="DK68" s="19">
        <v>1.9954270000000001E-3</v>
      </c>
      <c r="DL68" s="19">
        <v>1.9804829999999999E-3</v>
      </c>
      <c r="DM68" s="19">
        <v>1.9657680000000001E-3</v>
      </c>
      <c r="DN68" s="19">
        <v>1.951298E-3</v>
      </c>
      <c r="DO68" s="19">
        <v>1.9370279999999999E-3</v>
      </c>
      <c r="DP68" s="19">
        <v>1.922876E-3</v>
      </c>
      <c r="DQ68" s="19">
        <v>1.908758E-3</v>
      </c>
      <c r="DR68" s="19">
        <v>1.8946189999999999E-3</v>
      </c>
      <c r="DS68" s="19">
        <v>1.8804469999999999E-3</v>
      </c>
      <c r="DT68" s="19">
        <v>1.8662609999999999E-3</v>
      </c>
      <c r="DU68" s="19">
        <v>1.852083E-3</v>
      </c>
      <c r="DV68" s="19">
        <v>1.837914E-3</v>
      </c>
      <c r="DW68" s="19">
        <v>1.8237209999999999E-3</v>
      </c>
      <c r="DX68" s="19">
        <v>1.8094470000000001E-3</v>
      </c>
      <c r="DY68" s="19">
        <v>1.795025E-3</v>
      </c>
      <c r="DZ68" s="19">
        <v>1.780401E-3</v>
      </c>
      <c r="EA68" s="19">
        <v>1.7655520000000001E-3</v>
      </c>
      <c r="EB68" s="19">
        <v>1.750485E-3</v>
      </c>
      <c r="EC68" s="19">
        <v>1.7352299999999999E-3</v>
      </c>
      <c r="ED68" s="19">
        <v>1.719829E-3</v>
      </c>
      <c r="EE68" s="19">
        <v>1.7043119999999999E-3</v>
      </c>
      <c r="EF68" s="19">
        <v>1.688698E-3</v>
      </c>
      <c r="EG68" s="19">
        <v>1.6729889999999999E-3</v>
      </c>
      <c r="EH68" s="19">
        <v>1.6571820000000001E-3</v>
      </c>
      <c r="EI68" s="19">
        <v>1.641286E-3</v>
      </c>
      <c r="EJ68" s="19">
        <v>1.62532E-3</v>
      </c>
      <c r="EK68" s="19">
        <v>1.60933E-3</v>
      </c>
      <c r="EL68" s="19">
        <v>1.5933760000000001E-3</v>
      </c>
      <c r="EM68" s="19">
        <v>1.577529E-3</v>
      </c>
      <c r="EN68" s="19">
        <v>1.561855E-3</v>
      </c>
      <c r="EO68" s="19">
        <v>1.5463969999999999E-3</v>
      </c>
      <c r="EP68" s="19">
        <v>1.5311700000000001E-3</v>
      </c>
      <c r="EQ68" s="19">
        <v>1.5161529999999999E-3</v>
      </c>
      <c r="ER68" s="19">
        <v>1.501308E-3</v>
      </c>
      <c r="ES68" s="19">
        <v>1.486586E-3</v>
      </c>
      <c r="ET68" s="19">
        <v>1.471948E-3</v>
      </c>
      <c r="EU68" s="19">
        <v>1.4573679999999999E-3</v>
      </c>
      <c r="EV68" s="19">
        <v>1.442841E-3</v>
      </c>
      <c r="EW68" s="19">
        <v>1.428377E-3</v>
      </c>
      <c r="EX68" s="19">
        <v>1.413997E-3</v>
      </c>
      <c r="EY68" s="19">
        <v>1.3997289999999999E-3</v>
      </c>
      <c r="EZ68" s="19">
        <v>1.3855969999999999E-3</v>
      </c>
      <c r="FA68" s="19">
        <v>1.37163E-3</v>
      </c>
      <c r="FB68" s="19">
        <v>1.3578570000000001E-3</v>
      </c>
      <c r="FC68" s="19">
        <v>1.3443190000000001E-3</v>
      </c>
      <c r="FD68" s="19">
        <v>1.3310590000000001E-3</v>
      </c>
      <c r="FE68" s="19">
        <v>1.3181200000000001E-3</v>
      </c>
      <c r="FF68" s="19">
        <v>1.3055300000000001E-3</v>
      </c>
      <c r="FG68" s="19">
        <v>1.2932969999999999E-3</v>
      </c>
      <c r="FH68" s="19">
        <v>1.2814059999999999E-3</v>
      </c>
      <c r="FI68" s="19">
        <v>1.269823E-3</v>
      </c>
      <c r="FJ68" s="19">
        <v>1.258508E-3</v>
      </c>
      <c r="FK68" s="19">
        <v>1.247415E-3</v>
      </c>
      <c r="FL68" s="19">
        <v>1.2365080000000001E-3</v>
      </c>
      <c r="FM68" s="19">
        <v>1.225762E-3</v>
      </c>
      <c r="FN68" s="19">
        <v>1.2151589999999999E-3</v>
      </c>
      <c r="FO68" s="19">
        <v>1.2046890000000001E-3</v>
      </c>
      <c r="FP68" s="19">
        <v>1.1943399999999999E-3</v>
      </c>
      <c r="FQ68" s="19">
        <v>1.184102E-3</v>
      </c>
      <c r="FR68" s="19">
        <v>1.1739599999999999E-3</v>
      </c>
      <c r="FS68" s="15">
        <v>1.1639E-3</v>
      </c>
      <c r="FT68" s="19">
        <v>1.1539090000000001E-3</v>
      </c>
      <c r="FU68" s="19">
        <v>1.1439740000000001E-3</v>
      </c>
      <c r="FV68" s="19">
        <v>1.1340879999999999E-3</v>
      </c>
      <c r="FW68" s="19">
        <v>1.124246E-3</v>
      </c>
      <c r="FX68" s="19">
        <v>1.114447E-3</v>
      </c>
      <c r="FY68" s="19">
        <v>1.104692E-3</v>
      </c>
      <c r="FZ68" s="19">
        <v>1.0949810000000001E-3</v>
      </c>
      <c r="GA68" s="19">
        <v>1.0853130000000001E-3</v>
      </c>
      <c r="GB68" s="19">
        <v>1.075686E-3</v>
      </c>
      <c r="GC68" s="19">
        <v>1.066095E-3</v>
      </c>
      <c r="GD68" s="19">
        <v>1.056534E-3</v>
      </c>
      <c r="GE68" s="19">
        <v>1.0469959999999999E-3</v>
      </c>
      <c r="GF68" s="19">
        <v>1.0374710000000001E-3</v>
      </c>
      <c r="GG68" s="19">
        <v>1.0279499999999999E-3</v>
      </c>
      <c r="GH68" s="19">
        <v>1.018419E-3</v>
      </c>
      <c r="GI68" s="19">
        <v>1.0088639999999999E-3</v>
      </c>
      <c r="GJ68" s="19">
        <v>9.9926760000000007E-4</v>
      </c>
      <c r="GK68" s="19">
        <v>9.8961300000000008E-4</v>
      </c>
      <c r="GL68" s="19">
        <v>9.7988669999999993E-4</v>
      </c>
      <c r="GM68" s="19">
        <v>9.7008130000000002E-4</v>
      </c>
      <c r="GN68" s="19">
        <v>9.6019759999999997E-4</v>
      </c>
      <c r="GO68" s="19">
        <v>9.502445E-4</v>
      </c>
      <c r="GP68" s="19">
        <v>9.4023809999999996E-4</v>
      </c>
      <c r="GQ68" s="19">
        <v>9.3019969999999996E-4</v>
      </c>
      <c r="GR68" s="19">
        <v>9.2015290000000002E-4</v>
      </c>
      <c r="GS68" s="19">
        <v>9.1012160000000005E-4</v>
      </c>
      <c r="GT68" s="19">
        <v>9.0012839999999996E-4</v>
      </c>
      <c r="GU68" s="19">
        <v>8.9019480000000002E-4</v>
      </c>
      <c r="GV68" s="19">
        <v>8.8034240000000002E-4</v>
      </c>
      <c r="GW68" s="19">
        <v>8.7059249999999996E-4</v>
      </c>
      <c r="GX68" s="19">
        <v>8.6096600000000001E-4</v>
      </c>
      <c r="GY68" s="19">
        <v>8.5148229999999997E-4</v>
      </c>
      <c r="GZ68" s="19">
        <v>8.4215679999999999E-4</v>
      </c>
      <c r="HA68" s="19">
        <v>8.3300059999999996E-4</v>
      </c>
      <c r="HB68" s="19">
        <v>8.2401909999999998E-4</v>
      </c>
      <c r="HC68" s="19">
        <v>8.1521399999999998E-4</v>
      </c>
      <c r="HD68" s="19">
        <v>8.0658379999999999E-4</v>
      </c>
      <c r="HE68" s="19">
        <v>7.981272E-4</v>
      </c>
      <c r="HF68" s="19">
        <v>7.8984520000000003E-4</v>
      </c>
      <c r="HG68" s="19">
        <v>7.8174280000000004E-4</v>
      </c>
      <c r="HH68" s="19">
        <v>7.7382920000000003E-4</v>
      </c>
      <c r="HI68" s="19">
        <v>7.6611669999999998E-4</v>
      </c>
      <c r="HJ68" s="19">
        <v>7.5861820000000003E-4</v>
      </c>
      <c r="HK68" s="19">
        <v>7.5134530000000004E-4</v>
      </c>
      <c r="HL68" s="19">
        <v>7.4430589999999999E-4</v>
      </c>
      <c r="HM68" s="19">
        <v>7.3750360000000002E-4</v>
      </c>
      <c r="HN68" s="19">
        <v>7.3093759999999996E-4</v>
      </c>
      <c r="HO68" s="19">
        <v>7.246043E-4</v>
      </c>
      <c r="HP68" s="19">
        <v>7.1849920000000001E-4</v>
      </c>
      <c r="HQ68" s="19">
        <v>7.1261879999999999E-4</v>
      </c>
      <c r="HR68" s="19">
        <v>7.0696110000000002E-4</v>
      </c>
      <c r="HS68" s="19">
        <v>7.0152539999999996E-4</v>
      </c>
      <c r="HT68" s="19">
        <v>6.9631059999999999E-4</v>
      </c>
      <c r="HU68" s="19">
        <v>6.9131420000000002E-4</v>
      </c>
      <c r="HV68" s="19">
        <v>6.865304E-4</v>
      </c>
      <c r="HW68" s="19">
        <v>6.8195039999999999E-4</v>
      </c>
      <c r="HX68" s="19">
        <v>6.7756139999999995E-4</v>
      </c>
      <c r="HY68" s="19">
        <v>6.7334860000000003E-4</v>
      </c>
      <c r="HZ68" s="19">
        <v>6.69296E-4</v>
      </c>
      <c r="IA68" s="19">
        <v>6.6538770000000005E-4</v>
      </c>
      <c r="IB68" s="19">
        <v>6.6160920000000003E-4</v>
      </c>
      <c r="IC68" s="19">
        <v>6.5794659999999995E-4</v>
      </c>
      <c r="ID68" s="19">
        <v>6.5438710000000001E-4</v>
      </c>
      <c r="IE68" s="19">
        <v>6.5091849999999996E-4</v>
      </c>
      <c r="IF68" s="19">
        <v>6.475284E-4</v>
      </c>
      <c r="IG68" s="19">
        <v>6.4420429999999999E-4</v>
      </c>
      <c r="IH68" s="19">
        <v>6.4093359999999999E-4</v>
      </c>
      <c r="II68" s="19">
        <v>6.3770470000000003E-4</v>
      </c>
      <c r="IJ68" s="19">
        <v>6.3450680000000001E-4</v>
      </c>
      <c r="IK68" s="19">
        <v>6.3133009999999997E-4</v>
      </c>
      <c r="IL68" s="19">
        <v>6.2816610000000002E-4</v>
      </c>
      <c r="IM68" s="19">
        <v>6.2500670000000002E-4</v>
      </c>
      <c r="IN68" s="19">
        <v>6.2184339999999999E-4</v>
      </c>
      <c r="IO68" s="19">
        <v>6.1866679999999998E-4</v>
      </c>
      <c r="IP68" s="19">
        <v>6.1546590000000003E-4</v>
      </c>
      <c r="IQ68" s="19">
        <v>6.1222849999999999E-4</v>
      </c>
      <c r="IR68" s="19">
        <v>6.0894189999999998E-4</v>
      </c>
      <c r="IS68" s="19">
        <v>6.0559429999999998E-4</v>
      </c>
      <c r="IT68" s="19">
        <v>6.0217530000000003E-4</v>
      </c>
      <c r="IU68" s="19">
        <v>5.9867730000000004E-4</v>
      </c>
      <c r="IV68" s="19">
        <v>5.9509570000000004E-4</v>
      </c>
      <c r="IW68" s="19">
        <v>5.9142899999999998E-4</v>
      </c>
      <c r="IX68" s="19">
        <v>5.8767800000000001E-4</v>
      </c>
      <c r="IY68" s="19">
        <v>5.8384520000000001E-4</v>
      </c>
      <c r="IZ68" s="19">
        <v>5.7993430000000004E-4</v>
      </c>
      <c r="JA68" s="19">
        <v>5.759491E-4</v>
      </c>
      <c r="JB68" s="19">
        <v>5.7189440000000001E-4</v>
      </c>
      <c r="JC68" s="19">
        <v>5.677751E-4</v>
      </c>
      <c r="JD68" s="19">
        <v>5.6359689999999996E-4</v>
      </c>
      <c r="JE68" s="19">
        <v>5.5936579999999998E-4</v>
      </c>
      <c r="JF68" s="19">
        <v>5.5508830000000002E-4</v>
      </c>
      <c r="JG68" s="19">
        <v>5.507706E-4</v>
      </c>
      <c r="JH68" s="19">
        <v>5.4641789999999998E-4</v>
      </c>
      <c r="JI68" s="19">
        <v>5.4203469999999996E-4</v>
      </c>
      <c r="JJ68" s="19">
        <v>5.3762380000000004E-4</v>
      </c>
      <c r="JK68" s="19">
        <v>5.3318750000000002E-4</v>
      </c>
      <c r="JL68" s="19">
        <v>5.2872659999999997E-4</v>
      </c>
      <c r="JM68" s="19">
        <v>5.2424250000000002E-4</v>
      </c>
      <c r="JN68" s="19">
        <v>5.1973670000000005E-4</v>
      </c>
      <c r="JO68" s="19">
        <v>5.1521140000000004E-4</v>
      </c>
      <c r="JP68" s="19">
        <v>5.106698E-4</v>
      </c>
      <c r="JQ68" s="19">
        <v>5.0611639999999995E-4</v>
      </c>
      <c r="JR68" s="19">
        <v>5.0155600000000001E-4</v>
      </c>
      <c r="JS68" s="19">
        <v>4.9699439999999998E-4</v>
      </c>
      <c r="JT68" s="19">
        <v>4.9243750000000004E-4</v>
      </c>
      <c r="JU68" s="19">
        <v>4.878913E-4</v>
      </c>
      <c r="JV68" s="19">
        <v>4.833622E-4</v>
      </c>
      <c r="JW68" s="19">
        <v>4.7885620000000001E-4</v>
      </c>
      <c r="JX68" s="19">
        <v>4.7437919999999999E-4</v>
      </c>
      <c r="JY68" s="19">
        <v>4.6993700000000002E-4</v>
      </c>
      <c r="JZ68" s="19">
        <v>4.6553479999999998E-4</v>
      </c>
      <c r="KA68" s="19">
        <v>4.6117750000000001E-4</v>
      </c>
      <c r="KB68" s="19">
        <v>4.5686920000000001E-4</v>
      </c>
      <c r="KC68" s="19">
        <v>4.5261329999999998E-4</v>
      </c>
      <c r="KD68" s="19">
        <v>4.484127E-4</v>
      </c>
      <c r="KE68" s="19">
        <v>4.442696E-4</v>
      </c>
      <c r="KF68" s="19">
        <v>4.4018559999999999E-4</v>
      </c>
      <c r="KG68" s="19">
        <v>4.3616210000000001E-4</v>
      </c>
      <c r="KH68" s="19">
        <v>4.3220010000000002E-4</v>
      </c>
      <c r="KI68" s="19">
        <v>4.2830009999999998E-4</v>
      </c>
      <c r="KJ68" s="19">
        <v>4.2446219999999998E-4</v>
      </c>
      <c r="KK68" s="19">
        <v>4.2068610000000001E-4</v>
      </c>
      <c r="KL68" s="19">
        <v>4.1697099999999998E-4</v>
      </c>
      <c r="KM68" s="19">
        <v>4.1331560000000002E-4</v>
      </c>
      <c r="KN68" s="19">
        <v>4.09718E-4</v>
      </c>
      <c r="KO68" s="19">
        <v>4.061766E-4</v>
      </c>
      <c r="KP68" s="19">
        <v>4.0268939999999999E-4</v>
      </c>
      <c r="KQ68" s="19">
        <v>3.9925490000000002E-4</v>
      </c>
      <c r="KR68" s="19">
        <v>3.9587150000000001E-4</v>
      </c>
      <c r="KS68" s="19">
        <v>3.9253790000000002E-4</v>
      </c>
      <c r="KT68" s="19">
        <v>3.8925260000000002E-4</v>
      </c>
      <c r="KU68" s="19">
        <v>3.8601409999999999E-4</v>
      </c>
      <c r="KV68" s="19">
        <v>3.8282060000000001E-4</v>
      </c>
      <c r="KW68" s="19">
        <v>3.796696E-4</v>
      </c>
      <c r="KX68" s="19">
        <v>3.7655860000000002E-4</v>
      </c>
      <c r="KY68" s="19">
        <v>3.734845E-4</v>
      </c>
      <c r="KZ68" s="19">
        <v>3.7044410000000003E-4</v>
      </c>
      <c r="LA68" s="19">
        <v>3.6743430000000003E-4</v>
      </c>
      <c r="LB68" s="19">
        <v>3.6445219999999999E-4</v>
      </c>
      <c r="LC68" s="19">
        <v>3.6149549999999999E-4</v>
      </c>
      <c r="LD68" s="19">
        <v>3.5856229999999998E-4</v>
      </c>
      <c r="LE68" s="19">
        <v>3.5565169999999998E-4</v>
      </c>
      <c r="LF68" s="19">
        <v>3.5276300000000002E-4</v>
      </c>
      <c r="LG68" s="19">
        <v>3.4989629999999998E-4</v>
      </c>
      <c r="LH68" s="19">
        <v>3.470519E-4</v>
      </c>
      <c r="LI68" s="19">
        <v>3.4423009999999998E-4</v>
      </c>
      <c r="LJ68" s="19">
        <v>3.41431E-4</v>
      </c>
      <c r="LK68" s="19">
        <v>3.386547E-4</v>
      </c>
      <c r="LL68" s="19">
        <v>3.3590079999999998E-4</v>
      </c>
      <c r="LM68" s="19">
        <v>3.3316850000000001E-4</v>
      </c>
      <c r="LN68" s="19">
        <v>3.3045649999999998E-4</v>
      </c>
      <c r="LO68" s="19">
        <v>3.2776380000000001E-4</v>
      </c>
      <c r="LP68" s="19">
        <v>3.250889E-4</v>
      </c>
      <c r="LQ68" s="19">
        <v>3.2243099999999998E-4</v>
      </c>
      <c r="LR68" s="19">
        <v>3.1978900000000001E-4</v>
      </c>
      <c r="LS68" s="19">
        <v>3.1716239999999998E-4</v>
      </c>
      <c r="LT68" s="19">
        <v>3.1455110000000002E-4</v>
      </c>
      <c r="LU68" s="19">
        <v>3.1195540000000002E-4</v>
      </c>
      <c r="LV68" s="19">
        <v>3.0937560000000001E-4</v>
      </c>
      <c r="LW68" s="19">
        <v>3.0681239999999998E-4</v>
      </c>
      <c r="LX68" s="19">
        <v>3.0426660000000002E-4</v>
      </c>
      <c r="LY68" s="19">
        <v>3.0173910000000001E-4</v>
      </c>
      <c r="LZ68" s="19">
        <v>2.9923070000000001E-4</v>
      </c>
      <c r="MA68" s="19">
        <v>2.9674220000000003E-4</v>
      </c>
      <c r="MB68" s="19">
        <v>2.9427430000000002E-4</v>
      </c>
      <c r="MC68" s="19">
        <v>2.9182740000000001E-4</v>
      </c>
      <c r="MD68" s="19">
        <v>2.8940200000000002E-4</v>
      </c>
      <c r="ME68" s="19">
        <v>2.869983E-4</v>
      </c>
      <c r="MF68" s="19">
        <v>2.846166E-4</v>
      </c>
      <c r="MG68" s="19">
        <v>2.8225709999999998E-4</v>
      </c>
      <c r="MH68" s="19">
        <v>2.799198E-4</v>
      </c>
      <c r="MI68" s="19">
        <v>2.77605E-4</v>
      </c>
      <c r="MJ68" s="19">
        <v>2.7531259999999998E-4</v>
      </c>
      <c r="MK68" s="19">
        <v>2.7304260000000002E-4</v>
      </c>
      <c r="ML68" s="19">
        <v>2.7079460000000002E-4</v>
      </c>
      <c r="MM68" s="19">
        <v>2.6856809999999999E-4</v>
      </c>
      <c r="MN68" s="19">
        <v>2.6636230000000002E-4</v>
      </c>
      <c r="MO68" s="19">
        <v>2.6417630000000002E-4</v>
      </c>
      <c r="MP68" s="19">
        <v>2.6200909999999998E-4</v>
      </c>
      <c r="MQ68" s="19">
        <v>2.5985960000000002E-4</v>
      </c>
      <c r="MR68" s="19">
        <v>2.5772700000000002E-4</v>
      </c>
      <c r="MS68" s="19">
        <v>2.5561030000000002E-4</v>
      </c>
      <c r="MT68" s="19">
        <v>2.535088E-4</v>
      </c>
      <c r="MU68" s="19">
        <v>2.5142200000000001E-4</v>
      </c>
      <c r="MV68" s="19">
        <v>2.4934950000000001E-4</v>
      </c>
      <c r="MW68" s="19">
        <v>2.4729089999999998E-4</v>
      </c>
      <c r="MX68" s="19">
        <v>2.4524589999999998E-4</v>
      </c>
      <c r="MY68" s="19">
        <v>2.4321459999999999E-4</v>
      </c>
      <c r="MZ68" s="19">
        <v>2.4119690000000001E-4</v>
      </c>
      <c r="NA68" s="19">
        <v>2.3919330000000001E-4</v>
      </c>
      <c r="NB68" s="19">
        <v>2.3720410000000001E-4</v>
      </c>
      <c r="NC68" s="19">
        <v>2.3523009999999999E-4</v>
      </c>
      <c r="ND68" s="19">
        <v>2.3327189999999999E-4</v>
      </c>
      <c r="NE68" s="19">
        <v>2.313305E-4</v>
      </c>
      <c r="NF68" s="19">
        <v>2.2940659999999999E-4</v>
      </c>
      <c r="NG68" s="19">
        <v>2.275012E-4</v>
      </c>
      <c r="NH68" s="19">
        <v>2.25615E-4</v>
      </c>
      <c r="NI68" s="19">
        <v>2.2374870000000001E-4</v>
      </c>
      <c r="NJ68" s="19">
        <v>2.2190329999999999E-4</v>
      </c>
      <c r="NK68" s="19">
        <v>2.2007940000000001E-4</v>
      </c>
      <c r="NL68" s="19">
        <v>2.1827780000000001E-4</v>
      </c>
      <c r="NM68" s="19">
        <v>2.164992E-4</v>
      </c>
      <c r="NN68" s="19">
        <v>2.147443E-4</v>
      </c>
      <c r="NO68" s="19">
        <v>2.1301379999999999E-4</v>
      </c>
      <c r="NP68" s="19">
        <v>2.113083E-4</v>
      </c>
      <c r="NQ68" s="19">
        <v>2.096283E-4</v>
      </c>
      <c r="NR68" s="19">
        <v>2.079742E-4</v>
      </c>
      <c r="NS68" s="19">
        <v>2.0634630000000001E-4</v>
      </c>
      <c r="NT68" s="19">
        <v>2.0474520000000001E-4</v>
      </c>
      <c r="NU68" s="19">
        <v>2.031712E-4</v>
      </c>
      <c r="NV68" s="19">
        <v>2.0162460000000001E-4</v>
      </c>
      <c r="NW68" s="19">
        <v>2.0010589999999999E-4</v>
      </c>
      <c r="NX68" s="19">
        <v>1.986155E-4</v>
      </c>
      <c r="NY68" s="19">
        <v>1.9715370000000001E-4</v>
      </c>
      <c r="NZ68" s="19">
        <v>1.9572090000000001E-4</v>
      </c>
      <c r="OA68" s="19">
        <v>1.943173E-4</v>
      </c>
      <c r="OB68" s="19">
        <v>1.9294310000000001E-4</v>
      </c>
      <c r="OC68" s="19">
        <v>1.915981E-4</v>
      </c>
      <c r="OD68" s="19">
        <v>1.9028210000000001E-4</v>
      </c>
      <c r="OE68" s="19">
        <v>1.889944E-4</v>
      </c>
      <c r="OF68" s="19">
        <v>1.877343E-4</v>
      </c>
      <c r="OG68" s="19">
        <v>1.8650059999999999E-4</v>
      </c>
      <c r="OH68" s="19">
        <v>1.852918E-4</v>
      </c>
      <c r="OI68" s="19">
        <v>1.841062E-4</v>
      </c>
      <c r="OJ68" s="19">
        <v>1.829418E-4</v>
      </c>
      <c r="OK68" s="19">
        <v>1.8179660000000001E-4</v>
      </c>
      <c r="OL68" s="19">
        <v>1.806682E-4</v>
      </c>
      <c r="OM68" s="19">
        <v>1.7955440000000001E-4</v>
      </c>
      <c r="ON68" s="19">
        <v>1.7845280000000001E-4</v>
      </c>
      <c r="OO68" s="19">
        <v>1.7736130000000001E-4</v>
      </c>
      <c r="OP68" s="19">
        <v>1.7627779999999999E-4</v>
      </c>
      <c r="OQ68" s="19">
        <v>9.5111540000000002E-5</v>
      </c>
    </row>
    <row r="69" spans="1:407" x14ac:dyDescent="0.25">
      <c r="A69" t="str">
        <f t="shared" si="1"/>
        <v>FixedWing-ULTRA COARSE-5-20-Any</v>
      </c>
      <c r="B69" t="s">
        <v>195</v>
      </c>
      <c r="C69" s="20" t="s">
        <v>72</v>
      </c>
      <c r="D69" s="18">
        <v>5</v>
      </c>
      <c r="E69" s="17">
        <v>20</v>
      </c>
      <c r="F69" s="82" t="s">
        <v>187</v>
      </c>
      <c r="G69" s="15">
        <v>0.20783799999999999</v>
      </c>
      <c r="H69" s="15">
        <v>0.14668210000000001</v>
      </c>
      <c r="I69" s="15">
        <v>0.109251</v>
      </c>
      <c r="J69" s="15">
        <v>8.48188E-2</v>
      </c>
      <c r="K69" s="19">
        <v>6.915048E-2</v>
      </c>
      <c r="L69" s="19">
        <v>5.792303E-2</v>
      </c>
      <c r="M69" s="19">
        <v>4.9694120000000001E-2</v>
      </c>
      <c r="N69" s="15">
        <v>4.53116E-2</v>
      </c>
      <c r="O69" s="19">
        <v>4.1902160000000001E-2</v>
      </c>
      <c r="P69" s="19">
        <v>3.927286E-2</v>
      </c>
      <c r="Q69" s="19">
        <v>3.695147E-2</v>
      </c>
      <c r="R69" s="19">
        <v>3.4730419999999998E-2</v>
      </c>
      <c r="S69" s="19">
        <v>3.2673090000000002E-2</v>
      </c>
      <c r="T69" s="19">
        <v>3.0749470000000001E-2</v>
      </c>
      <c r="U69" s="19">
        <v>2.8868479999999998E-2</v>
      </c>
      <c r="V69" s="19">
        <v>2.7008830000000001E-2</v>
      </c>
      <c r="W69" s="19">
        <v>2.5193489999999999E-2</v>
      </c>
      <c r="X69" s="19">
        <v>2.3500030000000002E-2</v>
      </c>
      <c r="Y69" s="19">
        <v>2.2014579999999999E-2</v>
      </c>
      <c r="Z69" s="19">
        <v>2.0692180000000001E-2</v>
      </c>
      <c r="AA69" s="19">
        <v>1.951485E-2</v>
      </c>
      <c r="AB69" s="19">
        <v>1.8452840000000002E-2</v>
      </c>
      <c r="AC69" s="19">
        <v>1.7483180000000001E-2</v>
      </c>
      <c r="AD69" s="19">
        <v>1.6556060000000001E-2</v>
      </c>
      <c r="AE69" s="19">
        <v>1.5724249999999999E-2</v>
      </c>
      <c r="AF69" s="19">
        <v>1.497102E-2</v>
      </c>
      <c r="AG69" s="15">
        <v>1.42805E-2</v>
      </c>
      <c r="AH69" s="15">
        <v>1.3641199999999999E-2</v>
      </c>
      <c r="AI69" s="15">
        <v>1.3046200000000001E-2</v>
      </c>
      <c r="AJ69" s="19">
        <v>1.2488050000000001E-2</v>
      </c>
      <c r="AK69" s="19">
        <v>1.196062E-2</v>
      </c>
      <c r="AL69" s="19">
        <v>1.146197E-2</v>
      </c>
      <c r="AM69" s="15">
        <v>1.0992500000000001E-2</v>
      </c>
      <c r="AN69" s="19">
        <v>1.055321E-2</v>
      </c>
      <c r="AO69" s="19">
        <v>1.014372E-2</v>
      </c>
      <c r="AP69" s="19">
        <v>9.7599699999999998E-3</v>
      </c>
      <c r="AQ69" s="19">
        <v>9.3983360000000002E-3</v>
      </c>
      <c r="AR69" s="19">
        <v>9.0551220000000005E-3</v>
      </c>
      <c r="AS69" s="19">
        <v>8.7274640000000007E-3</v>
      </c>
      <c r="AT69" s="19">
        <v>8.4139309999999995E-3</v>
      </c>
      <c r="AU69" s="19">
        <v>8.1147900000000002E-3</v>
      </c>
      <c r="AV69" s="19">
        <v>7.8304069999999993E-3</v>
      </c>
      <c r="AW69" s="19">
        <v>7.5606780000000004E-3</v>
      </c>
      <c r="AX69" s="19">
        <v>7.3049839999999996E-3</v>
      </c>
      <c r="AY69" s="19">
        <v>7.0632009999999999E-3</v>
      </c>
      <c r="AZ69" s="19">
        <v>6.8354760000000001E-3</v>
      </c>
      <c r="BA69" s="19">
        <v>6.6214189999999999E-3</v>
      </c>
      <c r="BB69" s="19">
        <v>6.41977E-3</v>
      </c>
      <c r="BC69" s="19">
        <v>6.2293139999999997E-3</v>
      </c>
      <c r="BD69" s="19">
        <v>6.0492499999999999E-3</v>
      </c>
      <c r="BE69" s="19">
        <v>5.8786480000000002E-3</v>
      </c>
      <c r="BF69" s="19">
        <v>5.7163450000000003E-3</v>
      </c>
      <c r="BG69" s="19">
        <v>5.561776E-3</v>
      </c>
      <c r="BH69" s="19">
        <v>5.414884E-3</v>
      </c>
      <c r="BI69" s="19">
        <v>5.2754550000000001E-3</v>
      </c>
      <c r="BJ69" s="19">
        <v>5.1430670000000003E-3</v>
      </c>
      <c r="BK69" s="19">
        <v>5.017334E-3</v>
      </c>
      <c r="BL69" s="19">
        <v>4.8978579999999997E-3</v>
      </c>
      <c r="BM69" s="19">
        <v>4.784562E-3</v>
      </c>
      <c r="BN69" s="19">
        <v>4.6775219999999999E-3</v>
      </c>
      <c r="BO69" s="19">
        <v>4.5766019999999999E-3</v>
      </c>
      <c r="BP69" s="19">
        <v>4.4813099999999996E-3</v>
      </c>
      <c r="BQ69" s="19">
        <v>4.3910659999999999E-3</v>
      </c>
      <c r="BR69" s="19">
        <v>4.3053279999999998E-3</v>
      </c>
      <c r="BS69" s="19">
        <v>4.2233590000000003E-3</v>
      </c>
      <c r="BT69" s="19">
        <v>4.1443640000000002E-3</v>
      </c>
      <c r="BU69" s="19">
        <v>4.0678540000000001E-3</v>
      </c>
      <c r="BV69" s="19">
        <v>3.9935839999999997E-3</v>
      </c>
      <c r="BW69" s="19">
        <v>3.9217050000000002E-3</v>
      </c>
      <c r="BX69" s="19">
        <v>3.852734E-3</v>
      </c>
      <c r="BY69" s="19">
        <v>3.787318E-3</v>
      </c>
      <c r="BZ69" s="19">
        <v>3.7258080000000002E-3</v>
      </c>
      <c r="CA69" s="19">
        <v>3.6681019999999999E-3</v>
      </c>
      <c r="CB69" s="19">
        <v>3.613743E-3</v>
      </c>
      <c r="CC69" s="19">
        <v>3.5621339999999998E-3</v>
      </c>
      <c r="CD69" s="19">
        <v>3.512748E-3</v>
      </c>
      <c r="CE69" s="19">
        <v>3.465161E-3</v>
      </c>
      <c r="CF69" s="19">
        <v>3.419034E-3</v>
      </c>
      <c r="CG69" s="19">
        <v>3.3741869999999998E-3</v>
      </c>
      <c r="CH69" s="19">
        <v>3.3305420000000001E-3</v>
      </c>
      <c r="CI69" s="19">
        <v>3.288132E-3</v>
      </c>
      <c r="CJ69" s="19">
        <v>3.246947E-3</v>
      </c>
      <c r="CK69" s="19">
        <v>3.2069329999999999E-3</v>
      </c>
      <c r="CL69" s="19">
        <v>3.1680409999999999E-3</v>
      </c>
      <c r="CM69" s="19">
        <v>3.1302069999999999E-3</v>
      </c>
      <c r="CN69" s="19">
        <v>3.0933549999999999E-3</v>
      </c>
      <c r="CO69" s="19">
        <v>3.0573649999999998E-3</v>
      </c>
      <c r="CP69" s="19">
        <v>3.0221309999999999E-3</v>
      </c>
      <c r="CQ69" s="19">
        <v>2.9876350000000002E-3</v>
      </c>
      <c r="CR69" s="19">
        <v>2.953846E-3</v>
      </c>
      <c r="CS69" s="19">
        <v>2.920733E-3</v>
      </c>
      <c r="CT69" s="19">
        <v>2.8881810000000001E-3</v>
      </c>
      <c r="CU69" s="19">
        <v>2.8561060000000002E-3</v>
      </c>
      <c r="CV69" s="15">
        <v>2.8245000000000002E-3</v>
      </c>
      <c r="CW69" s="19">
        <v>2.7934489999999999E-3</v>
      </c>
      <c r="CX69" s="19">
        <v>2.763054E-3</v>
      </c>
      <c r="CY69" s="19">
        <v>2.7333610000000001E-3</v>
      </c>
      <c r="CZ69" s="19">
        <v>2.7043520000000001E-3</v>
      </c>
      <c r="DA69" s="19">
        <v>2.6759800000000001E-3</v>
      </c>
      <c r="DB69" s="19">
        <v>2.6481849999999999E-3</v>
      </c>
      <c r="DC69" s="19">
        <v>2.6209250000000001E-3</v>
      </c>
      <c r="DD69" s="19">
        <v>2.5941330000000002E-3</v>
      </c>
      <c r="DE69" s="19">
        <v>2.5677220000000001E-3</v>
      </c>
      <c r="DF69" s="19">
        <v>2.541616E-3</v>
      </c>
      <c r="DG69" s="19">
        <v>2.5157679999999998E-3</v>
      </c>
      <c r="DH69" s="19">
        <v>2.4901849999999998E-3</v>
      </c>
      <c r="DI69" s="19">
        <v>2.4649229999999999E-3</v>
      </c>
      <c r="DJ69" s="19">
        <v>2.4400810000000002E-3</v>
      </c>
      <c r="DK69" s="19">
        <v>2.4157610000000002E-3</v>
      </c>
      <c r="DL69" s="19">
        <v>2.392047E-3</v>
      </c>
      <c r="DM69" s="15">
        <v>2.369E-3</v>
      </c>
      <c r="DN69" s="19">
        <v>2.3466519999999999E-3</v>
      </c>
      <c r="DO69" s="19">
        <v>2.3250150000000002E-3</v>
      </c>
      <c r="DP69" s="19">
        <v>2.3040949999999999E-3</v>
      </c>
      <c r="DQ69" s="19">
        <v>2.283883E-3</v>
      </c>
      <c r="DR69" s="19">
        <v>2.2643260000000001E-3</v>
      </c>
      <c r="DS69" s="19">
        <v>2.2453320000000001E-3</v>
      </c>
      <c r="DT69" s="19">
        <v>2.226806E-3</v>
      </c>
      <c r="DU69" s="19">
        <v>2.2086749999999998E-3</v>
      </c>
      <c r="DV69" s="19">
        <v>2.1909170000000001E-3</v>
      </c>
      <c r="DW69" s="19">
        <v>2.1735589999999998E-3</v>
      </c>
      <c r="DX69" s="19">
        <v>2.1566530000000001E-3</v>
      </c>
      <c r="DY69" s="19">
        <v>2.140257E-3</v>
      </c>
      <c r="DZ69" s="19">
        <v>2.1244359999999999E-3</v>
      </c>
      <c r="EA69" s="19">
        <v>2.109255E-3</v>
      </c>
      <c r="EB69" s="19">
        <v>2.0947549999999998E-3</v>
      </c>
      <c r="EC69" s="19">
        <v>2.0809180000000002E-3</v>
      </c>
      <c r="ED69" s="19">
        <v>2.0676789999999998E-3</v>
      </c>
      <c r="EE69" s="19">
        <v>2.0549240000000001E-3</v>
      </c>
      <c r="EF69" s="19">
        <v>2.0425209999999998E-3</v>
      </c>
      <c r="EG69" s="19">
        <v>2.0303610000000001E-3</v>
      </c>
      <c r="EH69" s="19">
        <v>2.0183800000000002E-3</v>
      </c>
      <c r="EI69" s="19">
        <v>2.0065550000000001E-3</v>
      </c>
      <c r="EJ69" s="19">
        <v>1.9949009999999999E-3</v>
      </c>
      <c r="EK69" s="19">
        <v>1.9834610000000002E-3</v>
      </c>
      <c r="EL69" s="19">
        <v>1.972269E-3</v>
      </c>
      <c r="EM69" s="19">
        <v>1.9613159999999998E-3</v>
      </c>
      <c r="EN69" s="19">
        <v>1.950563E-3</v>
      </c>
      <c r="EO69" s="19">
        <v>1.9399350000000001E-3</v>
      </c>
      <c r="EP69" s="19">
        <v>1.9293520000000001E-3</v>
      </c>
      <c r="EQ69" s="19">
        <v>1.9187640000000001E-3</v>
      </c>
      <c r="ER69" s="19">
        <v>1.908156E-3</v>
      </c>
      <c r="ES69" s="19">
        <v>1.897555E-3</v>
      </c>
      <c r="ET69" s="19">
        <v>1.8870079999999999E-3</v>
      </c>
      <c r="EU69" s="19">
        <v>1.876574E-3</v>
      </c>
      <c r="EV69" s="19">
        <v>1.8662970000000001E-3</v>
      </c>
      <c r="EW69" s="19">
        <v>1.856183E-3</v>
      </c>
      <c r="EX69" s="19">
        <v>1.846206E-3</v>
      </c>
      <c r="EY69" s="19">
        <v>1.836311E-3</v>
      </c>
      <c r="EZ69" s="19">
        <v>1.8264329999999999E-3</v>
      </c>
      <c r="FA69" s="19">
        <v>1.816521E-3</v>
      </c>
      <c r="FB69" s="19">
        <v>1.806553E-3</v>
      </c>
      <c r="FC69" s="19">
        <v>1.7965259999999999E-3</v>
      </c>
      <c r="FD69" s="19">
        <v>1.7864560000000001E-3</v>
      </c>
      <c r="FE69" s="19">
        <v>1.776368E-3</v>
      </c>
      <c r="FF69" s="19">
        <v>1.766285E-3</v>
      </c>
      <c r="FG69" s="19">
        <v>1.7562039999999999E-3</v>
      </c>
      <c r="FH69" s="19">
        <v>1.746109E-3</v>
      </c>
      <c r="FI69" s="19">
        <v>1.7359770000000001E-3</v>
      </c>
      <c r="FJ69" s="19">
        <v>1.725798E-3</v>
      </c>
      <c r="FK69" s="19">
        <v>1.7155790000000001E-3</v>
      </c>
      <c r="FL69" s="19">
        <v>1.7053579999999999E-3</v>
      </c>
      <c r="FM69" s="19">
        <v>1.6951869999999999E-3</v>
      </c>
      <c r="FN69" s="19">
        <v>1.6851240000000001E-3</v>
      </c>
      <c r="FO69" s="19">
        <v>1.6752290000000001E-3</v>
      </c>
      <c r="FP69" s="19">
        <v>1.6655420000000001E-3</v>
      </c>
      <c r="FQ69" s="19">
        <v>1.6560769999999999E-3</v>
      </c>
      <c r="FR69" s="19">
        <v>1.6468240000000001E-3</v>
      </c>
      <c r="FS69" s="19">
        <v>1.63776E-3</v>
      </c>
      <c r="FT69" s="19">
        <v>1.6288660000000001E-3</v>
      </c>
      <c r="FU69" s="19">
        <v>1.620137E-3</v>
      </c>
      <c r="FV69" s="19">
        <v>1.611583E-3</v>
      </c>
      <c r="FW69" s="19">
        <v>1.6032220000000001E-3</v>
      </c>
      <c r="FX69" s="19">
        <v>1.5950750000000001E-3</v>
      </c>
      <c r="FY69" s="19">
        <v>1.5871609999999999E-3</v>
      </c>
      <c r="FZ69" s="19">
        <v>1.579483E-3</v>
      </c>
      <c r="GA69" s="19">
        <v>1.5720199999999999E-3</v>
      </c>
      <c r="GB69" s="19">
        <v>1.564731E-3</v>
      </c>
      <c r="GC69" s="19">
        <v>1.5575680000000001E-3</v>
      </c>
      <c r="GD69" s="19">
        <v>1.5504939999999999E-3</v>
      </c>
      <c r="GE69" s="19">
        <v>1.54349E-3</v>
      </c>
      <c r="GF69" s="19">
        <v>1.5365590000000001E-3</v>
      </c>
      <c r="GG69" s="19">
        <v>1.52972E-3</v>
      </c>
      <c r="GH69" s="19">
        <v>1.523001E-3</v>
      </c>
      <c r="GI69" s="19">
        <v>1.516442E-3</v>
      </c>
      <c r="GJ69" s="19">
        <v>1.510076E-3</v>
      </c>
      <c r="GK69" s="19">
        <v>1.50392E-3</v>
      </c>
      <c r="GL69" s="19">
        <v>1.497976E-3</v>
      </c>
      <c r="GM69" s="19">
        <v>1.4922360000000001E-3</v>
      </c>
      <c r="GN69" s="19">
        <v>1.486692E-3</v>
      </c>
      <c r="GO69" s="19">
        <v>1.4813300000000001E-3</v>
      </c>
      <c r="GP69" s="19">
        <v>1.4761329999999999E-3</v>
      </c>
      <c r="GQ69" s="19">
        <v>1.471083E-3</v>
      </c>
      <c r="GR69" s="19">
        <v>1.466153E-3</v>
      </c>
      <c r="GS69" s="19">
        <v>1.461326E-3</v>
      </c>
      <c r="GT69" s="19">
        <v>1.4565839999999999E-3</v>
      </c>
      <c r="GU69" s="19">
        <v>1.45191E-3</v>
      </c>
      <c r="GV69" s="19">
        <v>1.447285E-3</v>
      </c>
      <c r="GW69" s="19">
        <v>1.442696E-3</v>
      </c>
      <c r="GX69" s="19">
        <v>1.4381350000000001E-3</v>
      </c>
      <c r="GY69" s="19">
        <v>1.433599E-3</v>
      </c>
      <c r="GZ69" s="19">
        <v>1.429083E-3</v>
      </c>
      <c r="HA69" s="19">
        <v>1.4245810000000001E-3</v>
      </c>
      <c r="HB69" s="19">
        <v>1.4200809999999999E-3</v>
      </c>
      <c r="HC69" s="19">
        <v>1.4155769999999999E-3</v>
      </c>
      <c r="HD69" s="19">
        <v>1.411058E-3</v>
      </c>
      <c r="HE69" s="19">
        <v>1.406518E-3</v>
      </c>
      <c r="HF69" s="19">
        <v>1.401944E-3</v>
      </c>
      <c r="HG69" s="19">
        <v>1.3973290000000001E-3</v>
      </c>
      <c r="HH69" s="19">
        <v>1.392674E-3</v>
      </c>
      <c r="HI69" s="19">
        <v>1.3879820000000001E-3</v>
      </c>
      <c r="HJ69" s="19">
        <v>1.383261E-3</v>
      </c>
      <c r="HK69" s="19">
        <v>1.3785169999999999E-3</v>
      </c>
      <c r="HL69" s="19">
        <v>1.373752E-3</v>
      </c>
      <c r="HM69" s="19">
        <v>1.3689749999999999E-3</v>
      </c>
      <c r="HN69" s="19">
        <v>1.364189E-3</v>
      </c>
      <c r="HO69" s="19">
        <v>1.3593959999999999E-3</v>
      </c>
      <c r="HP69" s="19">
        <v>1.354591E-3</v>
      </c>
      <c r="HQ69" s="19">
        <v>1.349771E-3</v>
      </c>
      <c r="HR69" s="19">
        <v>1.3449340000000001E-3</v>
      </c>
      <c r="HS69" s="19">
        <v>1.3400809999999999E-3</v>
      </c>
      <c r="HT69" s="19">
        <v>1.3352209999999999E-3</v>
      </c>
      <c r="HU69" s="19">
        <v>1.330358E-3</v>
      </c>
      <c r="HV69" s="19">
        <v>1.3255020000000001E-3</v>
      </c>
      <c r="HW69" s="19">
        <v>1.320664E-3</v>
      </c>
      <c r="HX69" s="19">
        <v>1.3158569999999999E-3</v>
      </c>
      <c r="HY69" s="19">
        <v>1.3110909999999999E-3</v>
      </c>
      <c r="HZ69" s="19">
        <v>1.306373E-3</v>
      </c>
      <c r="IA69" s="19">
        <v>1.301705E-3</v>
      </c>
      <c r="IB69" s="19">
        <v>1.2970900000000001E-3</v>
      </c>
      <c r="IC69" s="19">
        <v>1.292528E-3</v>
      </c>
      <c r="ID69" s="19">
        <v>1.2880190000000001E-3</v>
      </c>
      <c r="IE69" s="19">
        <v>1.2835609999999999E-3</v>
      </c>
      <c r="IF69" s="19">
        <v>1.279156E-3</v>
      </c>
      <c r="IG69" s="19">
        <v>1.2748049999999999E-3</v>
      </c>
      <c r="IH69" s="19">
        <v>1.2705119999999999E-3</v>
      </c>
      <c r="II69" s="19">
        <v>1.266285E-3</v>
      </c>
      <c r="IJ69" s="19">
        <v>1.2621279999999999E-3</v>
      </c>
      <c r="IK69" s="19">
        <v>1.258047E-3</v>
      </c>
      <c r="IL69" s="19">
        <v>1.254046E-3</v>
      </c>
      <c r="IM69" s="19">
        <v>1.2501299999999999E-3</v>
      </c>
      <c r="IN69" s="19">
        <v>1.2463039999999999E-3</v>
      </c>
      <c r="IO69" s="19">
        <v>1.2425719999999999E-3</v>
      </c>
      <c r="IP69" s="19">
        <v>1.238935E-3</v>
      </c>
      <c r="IQ69" s="19">
        <v>1.2353990000000001E-3</v>
      </c>
      <c r="IR69" s="19">
        <v>1.231963E-3</v>
      </c>
      <c r="IS69" s="19">
        <v>1.2286319999999999E-3</v>
      </c>
      <c r="IT69" s="19">
        <v>1.2254049999999999E-3</v>
      </c>
      <c r="IU69" s="19">
        <v>1.2222800000000001E-3</v>
      </c>
      <c r="IV69" s="19">
        <v>1.2192559999999999E-3</v>
      </c>
      <c r="IW69" s="19">
        <v>1.2163289999999999E-3</v>
      </c>
      <c r="IX69" s="19">
        <v>1.213497E-3</v>
      </c>
      <c r="IY69" s="19">
        <v>1.210755E-3</v>
      </c>
      <c r="IZ69" s="19">
        <v>1.208099E-3</v>
      </c>
      <c r="JA69" s="19">
        <v>1.205525E-3</v>
      </c>
      <c r="JB69" s="19">
        <v>1.2030260000000001E-3</v>
      </c>
      <c r="JC69" s="19">
        <v>1.200596E-3</v>
      </c>
      <c r="JD69" s="19">
        <v>1.1982290000000001E-3</v>
      </c>
      <c r="JE69" s="19">
        <v>1.1959150000000001E-3</v>
      </c>
      <c r="JF69" s="19">
        <v>1.1936449999999999E-3</v>
      </c>
      <c r="JG69" s="19">
        <v>1.19141E-3</v>
      </c>
      <c r="JH69" s="19">
        <v>1.189205E-3</v>
      </c>
      <c r="JI69" s="19">
        <v>1.187025E-3</v>
      </c>
      <c r="JJ69" s="19">
        <v>1.1848640000000001E-3</v>
      </c>
      <c r="JK69" s="19">
        <v>1.182719E-3</v>
      </c>
      <c r="JL69" s="19">
        <v>1.180588E-3</v>
      </c>
      <c r="JM69" s="19">
        <v>1.178463E-3</v>
      </c>
      <c r="JN69" s="19">
        <v>1.176341E-3</v>
      </c>
      <c r="JO69" s="19">
        <v>1.1742129999999999E-3</v>
      </c>
      <c r="JP69" s="19">
        <v>1.1720719999999999E-3</v>
      </c>
      <c r="JQ69" s="19">
        <v>1.169909E-3</v>
      </c>
      <c r="JR69" s="19">
        <v>1.1677180000000001E-3</v>
      </c>
      <c r="JS69" s="19">
        <v>1.1654910000000001E-3</v>
      </c>
      <c r="JT69" s="19">
        <v>1.163222E-3</v>
      </c>
      <c r="JU69" s="19">
        <v>1.1609039999999999E-3</v>
      </c>
      <c r="JV69" s="19">
        <v>1.158531E-3</v>
      </c>
      <c r="JW69" s="19">
        <v>1.1560990000000001E-3</v>
      </c>
      <c r="JX69" s="19">
        <v>1.153598E-3</v>
      </c>
      <c r="JY69" s="19">
        <v>1.1510240000000001E-3</v>
      </c>
      <c r="JZ69" s="19">
        <v>1.1483699999999999E-3</v>
      </c>
      <c r="KA69" s="19">
        <v>1.145631E-3</v>
      </c>
      <c r="KB69" s="19">
        <v>1.1428040000000001E-3</v>
      </c>
      <c r="KC69" s="19">
        <v>1.1398879999999999E-3</v>
      </c>
      <c r="KD69" s="19">
        <v>1.1368839999999999E-3</v>
      </c>
      <c r="KE69" s="19">
        <v>1.1337949999999999E-3</v>
      </c>
      <c r="KF69" s="19">
        <v>1.130626E-3</v>
      </c>
      <c r="KG69" s="19">
        <v>1.127379E-3</v>
      </c>
      <c r="KH69" s="19">
        <v>1.1240569999999999E-3</v>
      </c>
      <c r="KI69" s="19">
        <v>1.1206619999999999E-3</v>
      </c>
      <c r="KJ69" s="19">
        <v>1.1171989999999999E-3</v>
      </c>
      <c r="KK69" s="19">
        <v>1.113667E-3</v>
      </c>
      <c r="KL69" s="19">
        <v>1.110073E-3</v>
      </c>
      <c r="KM69" s="19">
        <v>1.1064180000000001E-3</v>
      </c>
      <c r="KN69" s="19">
        <v>1.102708E-3</v>
      </c>
      <c r="KO69" s="19">
        <v>1.098946E-3</v>
      </c>
      <c r="KP69" s="19">
        <v>1.0951369999999999E-3</v>
      </c>
      <c r="KQ69" s="19">
        <v>1.091283E-3</v>
      </c>
      <c r="KR69" s="19">
        <v>1.087385E-3</v>
      </c>
      <c r="KS69" s="19">
        <v>1.0834460000000001E-3</v>
      </c>
      <c r="KT69" s="19">
        <v>1.079467E-3</v>
      </c>
      <c r="KU69" s="19">
        <v>1.0754499999999999E-3</v>
      </c>
      <c r="KV69" s="19">
        <v>1.071399E-3</v>
      </c>
      <c r="KW69" s="19">
        <v>1.0673200000000001E-3</v>
      </c>
      <c r="KX69" s="19">
        <v>1.063219E-3</v>
      </c>
      <c r="KY69" s="19">
        <v>1.0591019999999999E-3</v>
      </c>
      <c r="KZ69" s="19">
        <v>1.054976E-3</v>
      </c>
      <c r="LA69" s="19">
        <v>1.050849E-3</v>
      </c>
      <c r="LB69" s="19">
        <v>1.046728E-3</v>
      </c>
      <c r="LC69" s="19">
        <v>1.0426159999999999E-3</v>
      </c>
      <c r="LD69" s="19">
        <v>1.03852E-3</v>
      </c>
      <c r="LE69" s="19">
        <v>1.0344449999999999E-3</v>
      </c>
      <c r="LF69" s="19">
        <v>1.030394E-3</v>
      </c>
      <c r="LG69" s="19">
        <v>1.026372E-3</v>
      </c>
      <c r="LH69" s="19">
        <v>1.022383E-3</v>
      </c>
      <c r="LI69" s="19">
        <v>1.018431E-3</v>
      </c>
      <c r="LJ69" s="19">
        <v>1.0145169999999999E-3</v>
      </c>
      <c r="LK69" s="19">
        <v>1.0106449999999999E-3</v>
      </c>
      <c r="LL69" s="19">
        <v>1.006816E-3</v>
      </c>
      <c r="LM69" s="19">
        <v>1.00303E-3</v>
      </c>
      <c r="LN69" s="19">
        <v>9.9928840000000001E-4</v>
      </c>
      <c r="LO69" s="19">
        <v>9.9559129999999998E-4</v>
      </c>
      <c r="LP69" s="19">
        <v>9.9194030000000007E-4</v>
      </c>
      <c r="LQ69" s="19">
        <v>9.883362000000001E-4</v>
      </c>
      <c r="LR69" s="19">
        <v>9.8478030000000009E-4</v>
      </c>
      <c r="LS69" s="19">
        <v>9.8127369999999998E-4</v>
      </c>
      <c r="LT69" s="19">
        <v>9.7781749999999992E-4</v>
      </c>
      <c r="LU69" s="19">
        <v>9.7441159999999999E-4</v>
      </c>
      <c r="LV69" s="19">
        <v>9.7105539999999999E-4</v>
      </c>
      <c r="LW69" s="19">
        <v>9.6774679999999996E-4</v>
      </c>
      <c r="LX69" s="19">
        <v>9.644842E-4</v>
      </c>
      <c r="LY69" s="19">
        <v>9.6126529999999999E-4</v>
      </c>
      <c r="LZ69" s="19">
        <v>9.5808869999999997E-4</v>
      </c>
      <c r="MA69" s="19">
        <v>9.5495230000000001E-4</v>
      </c>
      <c r="MB69" s="19">
        <v>9.5185460000000001E-4</v>
      </c>
      <c r="MC69" s="19">
        <v>9.4879410000000002E-4</v>
      </c>
      <c r="MD69" s="19">
        <v>9.4576909999999998E-4</v>
      </c>
      <c r="ME69" s="19">
        <v>9.4277819999999998E-4</v>
      </c>
      <c r="MF69" s="19">
        <v>9.3981990000000003E-4</v>
      </c>
      <c r="MG69" s="19">
        <v>9.3689260000000003E-4</v>
      </c>
      <c r="MH69" s="19">
        <v>9.3399539999999999E-4</v>
      </c>
      <c r="MI69" s="19">
        <v>9.3112760000000001E-4</v>
      </c>
      <c r="MJ69" s="19">
        <v>9.2828979999999995E-4</v>
      </c>
      <c r="MK69" s="19">
        <v>9.2548149999999998E-4</v>
      </c>
      <c r="ML69" s="19">
        <v>9.2270280000000002E-4</v>
      </c>
      <c r="MM69" s="19">
        <v>9.1995360000000003E-4</v>
      </c>
      <c r="MN69" s="19">
        <v>9.1723320000000001E-4</v>
      </c>
      <c r="MO69" s="19">
        <v>9.1454030000000003E-4</v>
      </c>
      <c r="MP69" s="19">
        <v>9.1187349999999996E-4</v>
      </c>
      <c r="MQ69" s="19">
        <v>9.0923100000000004E-4</v>
      </c>
      <c r="MR69" s="19">
        <v>9.0661120000000005E-4</v>
      </c>
      <c r="MS69" s="19">
        <v>9.040122E-4</v>
      </c>
      <c r="MT69" s="19">
        <v>9.0143419999999996E-4</v>
      </c>
      <c r="MU69" s="19">
        <v>8.9887599999999995E-4</v>
      </c>
      <c r="MV69" s="19">
        <v>8.9633740000000001E-4</v>
      </c>
      <c r="MW69" s="19">
        <v>8.9381780000000004E-4</v>
      </c>
      <c r="MX69" s="19">
        <v>8.9131690000000005E-4</v>
      </c>
      <c r="MY69" s="19">
        <v>8.888333E-4</v>
      </c>
      <c r="MZ69" s="19">
        <v>8.8636559999999995E-4</v>
      </c>
      <c r="NA69" s="19">
        <v>8.8391269999999996E-4</v>
      </c>
      <c r="NB69" s="19">
        <v>8.814739E-4</v>
      </c>
      <c r="NC69" s="19">
        <v>8.790483E-4</v>
      </c>
      <c r="ND69" s="19">
        <v>8.7663740000000002E-4</v>
      </c>
      <c r="NE69" s="19">
        <v>8.7424170000000002E-4</v>
      </c>
      <c r="NF69" s="19">
        <v>8.718628E-4</v>
      </c>
      <c r="NG69" s="19">
        <v>8.695021E-4</v>
      </c>
      <c r="NH69" s="19">
        <v>8.6716099999999997E-4</v>
      </c>
      <c r="NI69" s="19">
        <v>8.6483990000000004E-4</v>
      </c>
      <c r="NJ69" s="19">
        <v>8.6253950000000001E-4</v>
      </c>
      <c r="NK69" s="19">
        <v>8.6026020000000002E-4</v>
      </c>
      <c r="NL69" s="19">
        <v>8.5800259999999995E-4</v>
      </c>
      <c r="NM69" s="19">
        <v>8.5576680000000005E-4</v>
      </c>
      <c r="NN69" s="19">
        <v>8.5355390000000004E-4</v>
      </c>
      <c r="NO69" s="19">
        <v>8.5136390000000004E-4</v>
      </c>
      <c r="NP69" s="19">
        <v>8.491967E-4</v>
      </c>
      <c r="NQ69" s="19">
        <v>8.4705149999999999E-4</v>
      </c>
      <c r="NR69" s="19">
        <v>8.4492720000000005E-4</v>
      </c>
      <c r="NS69" s="19">
        <v>8.4282170000000002E-4</v>
      </c>
      <c r="NT69" s="19">
        <v>8.4073280000000002E-4</v>
      </c>
      <c r="NU69" s="19">
        <v>8.386585E-4</v>
      </c>
      <c r="NV69" s="19">
        <v>8.3659710000000005E-4</v>
      </c>
      <c r="NW69" s="19">
        <v>8.3454630000000002E-4</v>
      </c>
      <c r="NX69" s="19">
        <v>8.3250510000000002E-4</v>
      </c>
      <c r="NY69" s="19">
        <v>8.3047160000000004E-4</v>
      </c>
      <c r="NZ69" s="19">
        <v>8.2844410000000005E-4</v>
      </c>
      <c r="OA69" s="19">
        <v>8.2642060000000001E-4</v>
      </c>
      <c r="OB69" s="19">
        <v>8.2439899999999997E-4</v>
      </c>
      <c r="OC69" s="19">
        <v>8.2237680000000004E-4</v>
      </c>
      <c r="OD69" s="19">
        <v>8.2035110000000001E-4</v>
      </c>
      <c r="OE69" s="19">
        <v>8.1832010000000002E-4</v>
      </c>
      <c r="OF69" s="19">
        <v>8.1628219999999995E-4</v>
      </c>
      <c r="OG69" s="19">
        <v>8.1423610000000001E-4</v>
      </c>
      <c r="OH69" s="19">
        <v>8.1218169999999995E-4</v>
      </c>
      <c r="OI69" s="19">
        <v>8.1011780000000001E-4</v>
      </c>
      <c r="OJ69" s="19">
        <v>8.0804450000000001E-4</v>
      </c>
      <c r="OK69" s="19">
        <v>8.059613E-4</v>
      </c>
      <c r="OL69" s="19">
        <v>8.0386780000000005E-4</v>
      </c>
      <c r="OM69" s="19">
        <v>8.0176279999999997E-4</v>
      </c>
      <c r="ON69" s="19">
        <v>7.9964469999999998E-4</v>
      </c>
      <c r="OO69" s="19">
        <v>7.975123E-4</v>
      </c>
      <c r="OP69" s="19">
        <v>7.9536470000000003E-4</v>
      </c>
      <c r="OQ69" s="19">
        <v>3.987188E-4</v>
      </c>
    </row>
    <row r="70" spans="1:407" x14ac:dyDescent="0.25">
      <c r="A70" t="str">
        <f t="shared" si="1"/>
        <v>FixedWing-ULTRA COARSE-5-14-Any</v>
      </c>
      <c r="B70" t="s">
        <v>195</v>
      </c>
      <c r="C70" s="20" t="s">
        <v>72</v>
      </c>
      <c r="D70" s="18">
        <v>5</v>
      </c>
      <c r="E70" s="17">
        <v>14</v>
      </c>
      <c r="F70" s="82" t="s">
        <v>187</v>
      </c>
      <c r="G70" s="19">
        <v>9.903969E-2</v>
      </c>
      <c r="H70" s="15">
        <v>7.4235099999999998E-2</v>
      </c>
      <c r="I70" s="19">
        <v>5.9179240000000001E-2</v>
      </c>
      <c r="J70" s="19">
        <v>4.8915140000000003E-2</v>
      </c>
      <c r="K70" s="19">
        <v>4.3945579999999998E-2</v>
      </c>
      <c r="L70" s="19">
        <v>4.0540409999999999E-2</v>
      </c>
      <c r="M70" s="19">
        <v>3.6724060000000003E-2</v>
      </c>
      <c r="N70" s="19">
        <v>3.3431849999999999E-2</v>
      </c>
      <c r="O70" s="19">
        <v>3.1378749999999997E-2</v>
      </c>
      <c r="P70" s="19">
        <v>2.9563220000000001E-2</v>
      </c>
      <c r="Q70" s="19">
        <v>2.7926759999999998E-2</v>
      </c>
      <c r="R70" s="19">
        <v>2.6420260000000001E-2</v>
      </c>
      <c r="S70" s="19">
        <v>2.4714920000000001E-2</v>
      </c>
      <c r="T70" s="19">
        <v>2.275696E-2</v>
      </c>
      <c r="U70" s="19">
        <v>2.081566E-2</v>
      </c>
      <c r="V70" s="19">
        <v>1.9104360000000001E-2</v>
      </c>
      <c r="W70" s="19">
        <v>1.769219E-2</v>
      </c>
      <c r="X70" s="19">
        <v>1.6557860000000001E-2</v>
      </c>
      <c r="Y70" s="15">
        <v>1.55738E-2</v>
      </c>
      <c r="Z70" s="19">
        <v>1.470929E-2</v>
      </c>
      <c r="AA70" s="19">
        <v>1.385223E-2</v>
      </c>
      <c r="AB70" s="19">
        <v>1.309037E-2</v>
      </c>
      <c r="AC70" s="19">
        <v>1.240582E-2</v>
      </c>
      <c r="AD70" s="19">
        <v>1.1799550000000001E-2</v>
      </c>
      <c r="AE70" s="19">
        <v>1.126309E-2</v>
      </c>
      <c r="AF70" s="19">
        <v>1.077606E-2</v>
      </c>
      <c r="AG70" s="15">
        <v>1.03269E-2</v>
      </c>
      <c r="AH70" s="19">
        <v>9.9061050000000001E-3</v>
      </c>
      <c r="AI70" s="19">
        <v>9.5033010000000005E-3</v>
      </c>
      <c r="AJ70" s="19">
        <v>9.1174120000000001E-3</v>
      </c>
      <c r="AK70" s="19">
        <v>8.7544790000000008E-3</v>
      </c>
      <c r="AL70" s="19">
        <v>8.4189729999999997E-3</v>
      </c>
      <c r="AM70" s="19">
        <v>8.1118709999999997E-3</v>
      </c>
      <c r="AN70" s="19">
        <v>7.8308509999999998E-3</v>
      </c>
      <c r="AO70" s="19">
        <v>7.5698190000000002E-3</v>
      </c>
      <c r="AP70" s="19">
        <v>7.3271609999999996E-3</v>
      </c>
      <c r="AQ70" s="19">
        <v>7.0999130000000002E-3</v>
      </c>
      <c r="AR70" s="19">
        <v>6.8823290000000004E-3</v>
      </c>
      <c r="AS70" s="19">
        <v>6.670044E-3</v>
      </c>
      <c r="AT70" s="19">
        <v>6.4646199999999999E-3</v>
      </c>
      <c r="AU70" s="19">
        <v>6.2720509999999998E-3</v>
      </c>
      <c r="AV70" s="19">
        <v>6.0980469999999997E-3</v>
      </c>
      <c r="AW70" s="19">
        <v>5.9440580000000003E-3</v>
      </c>
      <c r="AX70" s="19">
        <v>5.8070140000000001E-3</v>
      </c>
      <c r="AY70" s="19">
        <v>5.6815729999999997E-3</v>
      </c>
      <c r="AZ70" s="19">
        <v>5.5629709999999999E-3</v>
      </c>
      <c r="BA70" s="19">
        <v>5.4482649999999999E-3</v>
      </c>
      <c r="BB70" s="19">
        <v>5.3357659999999996E-3</v>
      </c>
      <c r="BC70" s="19">
        <v>5.2244179999999998E-3</v>
      </c>
      <c r="BD70" s="19">
        <v>5.1146660000000004E-3</v>
      </c>
      <c r="BE70" s="19">
        <v>5.0088320000000004E-3</v>
      </c>
      <c r="BF70" s="19">
        <v>4.9097840000000004E-3</v>
      </c>
      <c r="BG70" s="19">
        <v>4.8186519999999997E-3</v>
      </c>
      <c r="BH70" s="19">
        <v>4.7342879999999997E-3</v>
      </c>
      <c r="BI70" s="19">
        <v>4.6547120000000001E-3</v>
      </c>
      <c r="BJ70" s="19">
        <v>4.5785749999999997E-3</v>
      </c>
      <c r="BK70" s="19">
        <v>4.5051630000000004E-3</v>
      </c>
      <c r="BL70" s="19">
        <v>4.4338720000000002E-3</v>
      </c>
      <c r="BM70" s="19">
        <v>4.3641909999999999E-3</v>
      </c>
      <c r="BN70" s="19">
        <v>4.2959130000000002E-3</v>
      </c>
      <c r="BO70" s="19">
        <v>4.2293440000000003E-3</v>
      </c>
      <c r="BP70" s="19">
        <v>4.1650719999999997E-3</v>
      </c>
      <c r="BQ70" s="19">
        <v>4.1034230000000001E-3</v>
      </c>
      <c r="BR70" s="19">
        <v>4.0442179999999996E-3</v>
      </c>
      <c r="BS70" s="19">
        <v>3.9869750000000002E-3</v>
      </c>
      <c r="BT70" s="19">
        <v>3.9311140000000003E-3</v>
      </c>
      <c r="BU70" s="19">
        <v>3.8761479999999998E-3</v>
      </c>
      <c r="BV70" s="19">
        <v>3.821858E-3</v>
      </c>
      <c r="BW70" s="19">
        <v>3.768352E-3</v>
      </c>
      <c r="BX70" s="19">
        <v>3.7159210000000001E-3</v>
      </c>
      <c r="BY70" s="19">
        <v>3.6648610000000002E-3</v>
      </c>
      <c r="BZ70" s="19">
        <v>3.6153840000000001E-3</v>
      </c>
      <c r="CA70" s="15">
        <v>3.5676000000000002E-3</v>
      </c>
      <c r="CB70" s="19">
        <v>3.5214619999999999E-3</v>
      </c>
      <c r="CC70" s="19">
        <v>3.476762E-3</v>
      </c>
      <c r="CD70" s="19">
        <v>3.4331629999999999E-3</v>
      </c>
      <c r="CE70" s="19">
        <v>3.3902839999999999E-3</v>
      </c>
      <c r="CF70" s="19">
        <v>3.3478259999999999E-3</v>
      </c>
      <c r="CG70" s="19">
        <v>3.3056779999999998E-3</v>
      </c>
      <c r="CH70" s="19">
        <v>3.2639829999999998E-3</v>
      </c>
      <c r="CI70" s="19">
        <v>3.223081E-3</v>
      </c>
      <c r="CJ70" s="19">
        <v>3.1833270000000001E-3</v>
      </c>
      <c r="CK70" s="19">
        <v>3.1448560000000001E-3</v>
      </c>
      <c r="CL70" s="19">
        <v>3.1075349999999998E-3</v>
      </c>
      <c r="CM70" s="19">
        <v>3.0711100000000002E-3</v>
      </c>
      <c r="CN70" s="19">
        <v>3.035397E-3</v>
      </c>
      <c r="CO70" s="19">
        <v>3.0003870000000002E-3</v>
      </c>
      <c r="CP70" s="19">
        <v>2.9661940000000001E-3</v>
      </c>
      <c r="CQ70" s="19">
        <v>2.932923E-3</v>
      </c>
      <c r="CR70" s="19">
        <v>2.9006079999999998E-3</v>
      </c>
      <c r="CS70" s="19">
        <v>2.8692639999999998E-3</v>
      </c>
      <c r="CT70" s="19">
        <v>2.8389560000000001E-3</v>
      </c>
      <c r="CU70" s="19">
        <v>2.8097080000000002E-3</v>
      </c>
      <c r="CV70" s="19">
        <v>2.7814099999999998E-3</v>
      </c>
      <c r="CW70" s="19">
        <v>2.753868E-3</v>
      </c>
      <c r="CX70" s="19">
        <v>2.7269500000000001E-3</v>
      </c>
      <c r="CY70" s="19">
        <v>2.7006420000000001E-3</v>
      </c>
      <c r="CZ70" s="19">
        <v>2.6750189999999998E-3</v>
      </c>
      <c r="DA70" s="19">
        <v>2.6502069999999999E-3</v>
      </c>
      <c r="DB70" s="19">
        <v>2.6263290000000002E-3</v>
      </c>
      <c r="DC70" s="19">
        <v>2.6034420000000001E-3</v>
      </c>
      <c r="DD70" s="19">
        <v>2.5815159999999998E-3</v>
      </c>
      <c r="DE70" s="19">
        <v>2.560423E-3</v>
      </c>
      <c r="DF70" s="19">
        <v>2.5399620000000002E-3</v>
      </c>
      <c r="DG70" s="19">
        <v>2.5198909999999998E-3</v>
      </c>
      <c r="DH70" s="19">
        <v>2.4999660000000002E-3</v>
      </c>
      <c r="DI70" s="19">
        <v>2.4800149999999999E-3</v>
      </c>
      <c r="DJ70" s="19">
        <v>2.4600049999999999E-3</v>
      </c>
      <c r="DK70" s="19">
        <v>2.44005E-3</v>
      </c>
      <c r="DL70" s="19">
        <v>2.4203639999999999E-3</v>
      </c>
      <c r="DM70" s="19">
        <v>2.4011499999999999E-3</v>
      </c>
      <c r="DN70" s="19">
        <v>2.3825249999999999E-3</v>
      </c>
      <c r="DO70" s="19">
        <v>2.3644899999999999E-3</v>
      </c>
      <c r="DP70" s="19">
        <v>2.346945E-3</v>
      </c>
      <c r="DQ70" s="19">
        <v>2.3297389999999999E-3</v>
      </c>
      <c r="DR70" s="19">
        <v>2.3127429999999999E-3</v>
      </c>
      <c r="DS70" s="19">
        <v>2.2959059999999999E-3</v>
      </c>
      <c r="DT70" s="19">
        <v>2.279264E-3</v>
      </c>
      <c r="DU70" s="19">
        <v>2.2629109999999998E-3</v>
      </c>
      <c r="DV70" s="19">
        <v>2.2469479999999999E-3</v>
      </c>
      <c r="DW70" s="19">
        <v>2.2314570000000001E-3</v>
      </c>
      <c r="DX70" s="19">
        <v>2.2164810000000002E-3</v>
      </c>
      <c r="DY70" s="19">
        <v>2.202028E-3</v>
      </c>
      <c r="DZ70" s="19">
        <v>2.1880659999999998E-3</v>
      </c>
      <c r="EA70" s="19">
        <v>2.1745330000000002E-3</v>
      </c>
      <c r="EB70" s="19">
        <v>2.1613460000000002E-3</v>
      </c>
      <c r="EC70" s="19">
        <v>2.148432E-3</v>
      </c>
      <c r="ED70" s="19">
        <v>2.1357300000000002E-3</v>
      </c>
      <c r="EE70" s="15">
        <v>2.1232E-3</v>
      </c>
      <c r="EF70" s="19">
        <v>2.1108239999999999E-3</v>
      </c>
      <c r="EG70" s="19">
        <v>2.0985980000000001E-3</v>
      </c>
      <c r="EH70" s="19">
        <v>2.0865290000000002E-3</v>
      </c>
      <c r="EI70" s="19">
        <v>2.0746250000000001E-3</v>
      </c>
      <c r="EJ70" s="19">
        <v>2.0628880000000001E-3</v>
      </c>
      <c r="EK70" s="19">
        <v>2.0513089999999999E-3</v>
      </c>
      <c r="EL70" s="19">
        <v>2.0398719999999999E-3</v>
      </c>
      <c r="EM70" s="19">
        <v>2.0285609999999999E-3</v>
      </c>
      <c r="EN70" s="19">
        <v>2.0173610000000001E-3</v>
      </c>
      <c r="EO70" s="19">
        <v>2.0062629999999999E-3</v>
      </c>
      <c r="EP70" s="19">
        <v>1.9952580000000002E-3</v>
      </c>
      <c r="EQ70" s="19">
        <v>1.9843389999999999E-3</v>
      </c>
      <c r="ER70" s="15">
        <v>1.9735E-3</v>
      </c>
      <c r="ES70" s="19">
        <v>1.962727E-3</v>
      </c>
      <c r="ET70" s="19">
        <v>1.9520099999999999E-3</v>
      </c>
      <c r="EU70" s="19">
        <v>1.941342E-3</v>
      </c>
      <c r="EV70" s="19">
        <v>1.9307199999999999E-3</v>
      </c>
      <c r="EW70" s="19">
        <v>1.9201489999999999E-3</v>
      </c>
      <c r="EX70" s="19">
        <v>1.9096390000000001E-3</v>
      </c>
      <c r="EY70" s="19">
        <v>1.899202E-3</v>
      </c>
      <c r="EZ70" s="19">
        <v>1.8888450000000001E-3</v>
      </c>
      <c r="FA70" s="19">
        <v>1.878565E-3</v>
      </c>
      <c r="FB70" s="19">
        <v>1.868354E-3</v>
      </c>
      <c r="FC70" s="19">
        <v>1.858192E-3</v>
      </c>
      <c r="FD70" s="19">
        <v>1.8480580000000001E-3</v>
      </c>
      <c r="FE70" s="19">
        <v>1.837935E-3</v>
      </c>
      <c r="FF70" s="19">
        <v>1.827817E-3</v>
      </c>
      <c r="FG70" s="19">
        <v>1.8177110000000001E-3</v>
      </c>
      <c r="FH70" s="19">
        <v>1.807639E-3</v>
      </c>
      <c r="FI70" s="19">
        <v>1.797627E-3</v>
      </c>
      <c r="FJ70" s="19">
        <v>1.7877030000000001E-3</v>
      </c>
      <c r="FK70" s="19">
        <v>1.777893E-3</v>
      </c>
      <c r="FL70" s="19">
        <v>1.7682139999999999E-3</v>
      </c>
      <c r="FM70" s="19">
        <v>1.7586769999999999E-3</v>
      </c>
      <c r="FN70" s="19">
        <v>1.749289E-3</v>
      </c>
      <c r="FO70" s="19">
        <v>1.740054E-3</v>
      </c>
      <c r="FP70" s="19">
        <v>1.730975E-3</v>
      </c>
      <c r="FQ70" s="19">
        <v>1.7220549999999999E-3</v>
      </c>
      <c r="FR70" s="19">
        <v>1.7132969999999999E-3</v>
      </c>
      <c r="FS70" s="19">
        <v>1.7047060000000001E-3</v>
      </c>
      <c r="FT70" s="19">
        <v>1.6962870000000001E-3</v>
      </c>
      <c r="FU70" s="19">
        <v>1.6880440000000001E-3</v>
      </c>
      <c r="FV70" s="19">
        <v>1.6799810000000001E-3</v>
      </c>
      <c r="FW70" s="19">
        <v>1.672104E-3</v>
      </c>
      <c r="FX70" s="19">
        <v>1.6644159999999999E-3</v>
      </c>
      <c r="FY70" s="19">
        <v>1.6569219999999999E-3</v>
      </c>
      <c r="FZ70" s="19">
        <v>1.649621E-3</v>
      </c>
      <c r="GA70" s="19">
        <v>1.6425120000000001E-3</v>
      </c>
      <c r="GB70" s="19">
        <v>1.6355880000000001E-3</v>
      </c>
      <c r="GC70" s="19">
        <v>1.628839E-3</v>
      </c>
      <c r="GD70" s="19">
        <v>1.6222540000000001E-3</v>
      </c>
      <c r="GE70" s="19">
        <v>1.615818E-3</v>
      </c>
      <c r="GF70" s="19">
        <v>1.609519E-3</v>
      </c>
      <c r="GG70" s="19">
        <v>1.6033449999999999E-3</v>
      </c>
      <c r="GH70" s="19">
        <v>1.597289E-3</v>
      </c>
      <c r="GI70" s="19">
        <v>1.5913469999999999E-3</v>
      </c>
      <c r="GJ70" s="19">
        <v>1.585518E-3</v>
      </c>
      <c r="GK70" s="19">
        <v>1.5797980000000001E-3</v>
      </c>
      <c r="GL70" s="19">
        <v>1.574186E-3</v>
      </c>
      <c r="GM70" s="19">
        <v>1.568673E-3</v>
      </c>
      <c r="GN70" s="19">
        <v>1.5632549999999999E-3</v>
      </c>
      <c r="GO70" s="19">
        <v>1.557922E-3</v>
      </c>
      <c r="GP70" s="19">
        <v>1.5526680000000001E-3</v>
      </c>
      <c r="GQ70" s="19">
        <v>1.547486E-3</v>
      </c>
      <c r="GR70" s="19">
        <v>1.5423710000000001E-3</v>
      </c>
      <c r="GS70" s="19">
        <v>1.5373209999999999E-3</v>
      </c>
      <c r="GT70" s="19">
        <v>1.5323299999999999E-3</v>
      </c>
      <c r="GU70" s="19">
        <v>1.527392E-3</v>
      </c>
      <c r="GV70" s="19">
        <v>1.522498E-3</v>
      </c>
      <c r="GW70" s="19">
        <v>1.517635E-3</v>
      </c>
      <c r="GX70" s="19">
        <v>1.5127890000000001E-3</v>
      </c>
      <c r="GY70" s="19">
        <v>1.507946E-3</v>
      </c>
      <c r="GZ70" s="19">
        <v>1.503096E-3</v>
      </c>
      <c r="HA70" s="19">
        <v>1.498229E-3</v>
      </c>
      <c r="HB70" s="19">
        <v>1.4933349999999999E-3</v>
      </c>
      <c r="HC70" s="19">
        <v>1.488411E-3</v>
      </c>
      <c r="HD70" s="19">
        <v>1.4834500000000001E-3</v>
      </c>
      <c r="HE70" s="19">
        <v>1.4784450000000001E-3</v>
      </c>
      <c r="HF70" s="19">
        <v>1.47339E-3</v>
      </c>
      <c r="HG70" s="19">
        <v>1.468277E-3</v>
      </c>
      <c r="HH70" s="19">
        <v>1.463102E-3</v>
      </c>
      <c r="HI70" s="19">
        <v>1.457865E-3</v>
      </c>
      <c r="HJ70" s="19">
        <v>1.4525689999999999E-3</v>
      </c>
      <c r="HK70" s="19">
        <v>1.447222E-3</v>
      </c>
      <c r="HL70" s="19">
        <v>1.441833E-3</v>
      </c>
      <c r="HM70" s="19">
        <v>1.4364130000000001E-3</v>
      </c>
      <c r="HN70" s="19">
        <v>1.4309730000000001E-3</v>
      </c>
      <c r="HO70" s="19">
        <v>1.4255170000000001E-3</v>
      </c>
      <c r="HP70" s="19">
        <v>1.4200490000000001E-3</v>
      </c>
      <c r="HQ70" s="19">
        <v>1.4145640000000001E-3</v>
      </c>
      <c r="HR70" s="19">
        <v>1.409057E-3</v>
      </c>
      <c r="HS70" s="19">
        <v>1.4035219999999999E-3</v>
      </c>
      <c r="HT70" s="19">
        <v>1.397952E-3</v>
      </c>
      <c r="HU70" s="19">
        <v>1.3923430000000001E-3</v>
      </c>
      <c r="HV70" s="19">
        <v>1.386691E-3</v>
      </c>
      <c r="HW70" s="19">
        <v>1.3809930000000001E-3</v>
      </c>
      <c r="HX70" s="19">
        <v>1.3752479999999999E-3</v>
      </c>
      <c r="HY70" s="19">
        <v>1.369456E-3</v>
      </c>
      <c r="HZ70" s="19">
        <v>1.3636130000000001E-3</v>
      </c>
      <c r="IA70" s="19">
        <v>1.3577140000000001E-3</v>
      </c>
      <c r="IB70" s="19">
        <v>1.3517570000000001E-3</v>
      </c>
      <c r="IC70" s="19">
        <v>1.3457370000000001E-3</v>
      </c>
      <c r="ID70" s="19">
        <v>1.3396549999999999E-3</v>
      </c>
      <c r="IE70" s="19">
        <v>1.3335129999999999E-3</v>
      </c>
      <c r="IF70" s="19">
        <v>1.3273149999999999E-3</v>
      </c>
      <c r="IG70" s="19">
        <v>1.3210699999999999E-3</v>
      </c>
      <c r="IH70" s="19">
        <v>1.314785E-3</v>
      </c>
      <c r="II70" s="19">
        <v>1.3084699999999999E-3</v>
      </c>
      <c r="IJ70" s="19">
        <v>1.3021319999999999E-3</v>
      </c>
      <c r="IK70" s="19">
        <v>1.2957719999999999E-3</v>
      </c>
      <c r="IL70" s="19">
        <v>1.2893900000000001E-3</v>
      </c>
      <c r="IM70" s="19">
        <v>1.282984E-3</v>
      </c>
      <c r="IN70" s="19">
        <v>1.27655E-3</v>
      </c>
      <c r="IO70" s="19">
        <v>1.2700809999999999E-3</v>
      </c>
      <c r="IP70" s="19">
        <v>1.2635669999999999E-3</v>
      </c>
      <c r="IQ70" s="15">
        <v>1.2570000000000001E-3</v>
      </c>
      <c r="IR70" s="19">
        <v>1.250372E-3</v>
      </c>
      <c r="IS70" s="19">
        <v>1.243673E-3</v>
      </c>
      <c r="IT70" s="19">
        <v>1.2368959999999999E-3</v>
      </c>
      <c r="IU70" s="19">
        <v>1.2300340000000001E-3</v>
      </c>
      <c r="IV70" s="19">
        <v>1.223081E-3</v>
      </c>
      <c r="IW70" s="19">
        <v>1.2160350000000001E-3</v>
      </c>
      <c r="IX70" s="19">
        <v>1.208897E-3</v>
      </c>
      <c r="IY70" s="19">
        <v>1.201669E-3</v>
      </c>
      <c r="IZ70" s="19">
        <v>1.194358E-3</v>
      </c>
      <c r="JA70" s="19">
        <v>1.1869680000000001E-3</v>
      </c>
      <c r="JB70" s="19">
        <v>1.179507E-3</v>
      </c>
      <c r="JC70" s="19">
        <v>1.1719829999999999E-3</v>
      </c>
      <c r="JD70" s="19">
        <v>1.164406E-3</v>
      </c>
      <c r="JE70" s="19">
        <v>1.1567820000000001E-3</v>
      </c>
      <c r="JF70" s="19">
        <v>1.1491209999999999E-3</v>
      </c>
      <c r="JG70" s="19">
        <v>1.141432E-3</v>
      </c>
      <c r="JH70" s="19">
        <v>1.133724E-3</v>
      </c>
      <c r="JI70" s="19">
        <v>1.126008E-3</v>
      </c>
      <c r="JJ70" s="19">
        <v>1.118293E-3</v>
      </c>
      <c r="JK70" s="19">
        <v>1.1105850000000001E-3</v>
      </c>
      <c r="JL70" s="19">
        <v>1.1028920000000001E-3</v>
      </c>
      <c r="JM70" s="19">
        <v>1.09522E-3</v>
      </c>
      <c r="JN70" s="19">
        <v>1.087574E-3</v>
      </c>
      <c r="JO70" s="19">
        <v>1.07996E-3</v>
      </c>
      <c r="JP70" s="19">
        <v>1.072382E-3</v>
      </c>
      <c r="JQ70" s="19">
        <v>1.064845E-3</v>
      </c>
      <c r="JR70" s="19">
        <v>1.0573550000000001E-3</v>
      </c>
      <c r="JS70" s="19">
        <v>1.0499190000000001E-3</v>
      </c>
      <c r="JT70" s="19">
        <v>1.0425429999999999E-3</v>
      </c>
      <c r="JU70" s="19">
        <v>1.0352320000000001E-3</v>
      </c>
      <c r="JV70" s="19">
        <v>1.0279950000000001E-3</v>
      </c>
      <c r="JW70" s="19">
        <v>1.020836E-3</v>
      </c>
      <c r="JX70" s="19">
        <v>1.0137639999999999E-3</v>
      </c>
      <c r="JY70" s="19">
        <v>1.0067839999999999E-3</v>
      </c>
      <c r="JZ70" s="19">
        <v>9.9990249999999995E-4</v>
      </c>
      <c r="KA70" s="19">
        <v>9.9312290000000002E-4</v>
      </c>
      <c r="KB70" s="19">
        <v>9.864505E-4</v>
      </c>
      <c r="KC70" s="19">
        <v>9.7988760000000002E-4</v>
      </c>
      <c r="KD70" s="19">
        <v>9.7343560000000002E-4</v>
      </c>
      <c r="KE70" s="19">
        <v>9.6709390000000001E-4</v>
      </c>
      <c r="KF70" s="19">
        <v>9.6086109999999995E-4</v>
      </c>
      <c r="KG70" s="19">
        <v>9.5473460000000004E-4</v>
      </c>
      <c r="KH70" s="19">
        <v>9.4871099999999998E-4</v>
      </c>
      <c r="KI70" s="19">
        <v>9.4278549999999997E-4</v>
      </c>
      <c r="KJ70" s="19">
        <v>9.3695309999999995E-4</v>
      </c>
      <c r="KK70" s="19">
        <v>9.3120759999999996E-4</v>
      </c>
      <c r="KL70" s="19">
        <v>9.2554370000000005E-4</v>
      </c>
      <c r="KM70" s="19">
        <v>9.1995490000000004E-4</v>
      </c>
      <c r="KN70" s="19">
        <v>9.1443510000000004E-4</v>
      </c>
      <c r="KO70" s="19">
        <v>9.0897809999999999E-4</v>
      </c>
      <c r="KP70" s="19">
        <v>9.0357839999999996E-4</v>
      </c>
      <c r="KQ70" s="19">
        <v>8.9823080000000003E-4</v>
      </c>
      <c r="KR70" s="19">
        <v>8.9293079999999995E-4</v>
      </c>
      <c r="KS70" s="19">
        <v>8.8767339999999998E-4</v>
      </c>
      <c r="KT70" s="19">
        <v>8.8245399999999996E-4</v>
      </c>
      <c r="KU70" s="19">
        <v>8.7726790000000002E-4</v>
      </c>
      <c r="KV70" s="19">
        <v>8.7211069999999996E-4</v>
      </c>
      <c r="KW70" s="19">
        <v>8.6697740000000003E-4</v>
      </c>
      <c r="KX70" s="19">
        <v>8.6186349999999999E-4</v>
      </c>
      <c r="KY70" s="19">
        <v>8.5676429999999998E-4</v>
      </c>
      <c r="KZ70" s="19">
        <v>8.5167619999999996E-4</v>
      </c>
      <c r="LA70" s="19">
        <v>8.4659600000000002E-4</v>
      </c>
      <c r="LB70" s="19">
        <v>8.4152170000000004E-4</v>
      </c>
      <c r="LC70" s="19">
        <v>8.3645140000000002E-4</v>
      </c>
      <c r="LD70" s="19">
        <v>8.3138389999999997E-4</v>
      </c>
      <c r="LE70" s="19">
        <v>8.2631839999999996E-4</v>
      </c>
      <c r="LF70" s="19">
        <v>8.2125470000000002E-4</v>
      </c>
      <c r="LG70" s="19">
        <v>8.1619280000000004E-4</v>
      </c>
      <c r="LH70" s="19">
        <v>8.1113279999999995E-4</v>
      </c>
      <c r="LI70" s="19">
        <v>8.0607460000000004E-4</v>
      </c>
      <c r="LJ70" s="19">
        <v>8.0101900000000004E-4</v>
      </c>
      <c r="LK70" s="19">
        <v>7.9596669999999997E-4</v>
      </c>
      <c r="LL70" s="19">
        <v>7.9091909999999999E-4</v>
      </c>
      <c r="LM70" s="19">
        <v>7.8587760000000003E-4</v>
      </c>
      <c r="LN70" s="19">
        <v>7.8084420000000001E-4</v>
      </c>
      <c r="LO70" s="19">
        <v>7.75821E-4</v>
      </c>
      <c r="LP70" s="19">
        <v>7.7081039999999995E-4</v>
      </c>
      <c r="LQ70" s="19">
        <v>7.6581489999999995E-4</v>
      </c>
      <c r="LR70" s="19">
        <v>7.6083729999999999E-4</v>
      </c>
      <c r="LS70" s="19">
        <v>7.5587959999999998E-4</v>
      </c>
      <c r="LT70" s="19">
        <v>7.5094400000000003E-4</v>
      </c>
      <c r="LU70" s="19">
        <v>7.4603199999999999E-4</v>
      </c>
      <c r="LV70" s="19">
        <v>7.4114549999999997E-4</v>
      </c>
      <c r="LW70" s="19">
        <v>7.362852E-4</v>
      </c>
      <c r="LX70" s="19">
        <v>7.3145199999999995E-4</v>
      </c>
      <c r="LY70" s="19">
        <v>7.2664729999999996E-4</v>
      </c>
      <c r="LZ70" s="19">
        <v>7.2187260000000002E-4</v>
      </c>
      <c r="MA70" s="19">
        <v>7.1712960000000004E-4</v>
      </c>
      <c r="MB70" s="19">
        <v>7.1242039999999999E-4</v>
      </c>
      <c r="MC70" s="19">
        <v>7.0774650000000004E-4</v>
      </c>
      <c r="MD70" s="19">
        <v>7.0310999999999995E-4</v>
      </c>
      <c r="ME70" s="19">
        <v>6.9851210000000002E-4</v>
      </c>
      <c r="MF70" s="19">
        <v>6.9395470000000001E-4</v>
      </c>
      <c r="MG70" s="19">
        <v>6.8943870000000003E-4</v>
      </c>
      <c r="MH70" s="19">
        <v>6.8496520000000001E-4</v>
      </c>
      <c r="MI70" s="19">
        <v>6.8053470000000002E-4</v>
      </c>
      <c r="MJ70" s="19">
        <v>6.7614849999999996E-4</v>
      </c>
      <c r="MK70" s="19">
        <v>6.7180739999999999E-4</v>
      </c>
      <c r="ML70" s="19">
        <v>6.6751250000000005E-4</v>
      </c>
      <c r="MM70" s="19">
        <v>6.6326380000000004E-4</v>
      </c>
      <c r="MN70" s="19">
        <v>6.5906169999999998E-4</v>
      </c>
      <c r="MO70" s="19">
        <v>6.5490559999999999E-4</v>
      </c>
      <c r="MP70" s="19">
        <v>6.5079489999999999E-4</v>
      </c>
      <c r="MQ70" s="19">
        <v>6.4672830000000005E-4</v>
      </c>
      <c r="MR70" s="19">
        <v>6.4270430000000001E-4</v>
      </c>
      <c r="MS70" s="19">
        <v>6.3872110000000001E-4</v>
      </c>
      <c r="MT70" s="19">
        <v>6.3477740000000003E-4</v>
      </c>
      <c r="MU70" s="19">
        <v>6.3087180000000003E-4</v>
      </c>
      <c r="MV70" s="19">
        <v>6.2700310000000003E-4</v>
      </c>
      <c r="MW70" s="19">
        <v>6.231702E-4</v>
      </c>
      <c r="MX70" s="19">
        <v>6.1937229999999997E-4</v>
      </c>
      <c r="MY70" s="19">
        <v>6.1560840000000005E-4</v>
      </c>
      <c r="MZ70" s="19">
        <v>6.1187860000000004E-4</v>
      </c>
      <c r="NA70" s="19">
        <v>6.0818210000000001E-4</v>
      </c>
      <c r="NB70" s="19">
        <v>6.0451899999999998E-4</v>
      </c>
      <c r="NC70" s="19">
        <v>6.0088920000000003E-4</v>
      </c>
      <c r="ND70" s="19">
        <v>5.9729300000000004E-4</v>
      </c>
      <c r="NE70" s="19">
        <v>5.9373080000000005E-4</v>
      </c>
      <c r="NF70" s="19">
        <v>5.9020280000000001E-4</v>
      </c>
      <c r="NG70" s="19">
        <v>5.8670870000000004E-4</v>
      </c>
      <c r="NH70" s="19">
        <v>5.8324820000000004E-4</v>
      </c>
      <c r="NI70" s="19">
        <v>5.7982050000000005E-4</v>
      </c>
      <c r="NJ70" s="19">
        <v>5.7642499999999998E-4</v>
      </c>
      <c r="NK70" s="19">
        <v>5.7306070000000004E-4</v>
      </c>
      <c r="NL70" s="19">
        <v>5.6972689999999998E-4</v>
      </c>
      <c r="NM70" s="19">
        <v>5.6642319999999999E-4</v>
      </c>
      <c r="NN70" s="19">
        <v>5.6314980000000004E-4</v>
      </c>
      <c r="NO70" s="19">
        <v>5.5990740000000003E-4</v>
      </c>
      <c r="NP70" s="19">
        <v>5.5669699999999999E-4</v>
      </c>
      <c r="NQ70" s="19">
        <v>5.5351960000000003E-4</v>
      </c>
      <c r="NR70" s="19">
        <v>5.5037670000000001E-4</v>
      </c>
      <c r="NS70" s="19">
        <v>5.472691E-4</v>
      </c>
      <c r="NT70" s="19">
        <v>5.4419869999999999E-4</v>
      </c>
      <c r="NU70" s="19">
        <v>5.4116609999999997E-4</v>
      </c>
      <c r="NV70" s="19">
        <v>5.3817250000000002E-4</v>
      </c>
      <c r="NW70" s="19">
        <v>5.352194E-4</v>
      </c>
      <c r="NX70" s="19">
        <v>5.3230780000000004E-4</v>
      </c>
      <c r="NY70" s="19">
        <v>5.2943900000000004E-4</v>
      </c>
      <c r="NZ70" s="19">
        <v>5.2661410000000004E-4</v>
      </c>
      <c r="OA70" s="19">
        <v>5.2383400000000004E-4</v>
      </c>
      <c r="OB70" s="19">
        <v>5.2109949999999997E-4</v>
      </c>
      <c r="OC70" s="19">
        <v>5.1841099999999998E-4</v>
      </c>
      <c r="OD70" s="19">
        <v>5.1576919999999997E-4</v>
      </c>
      <c r="OE70" s="19">
        <v>5.1317379999999996E-4</v>
      </c>
      <c r="OF70" s="19">
        <v>5.1062470000000002E-4</v>
      </c>
      <c r="OG70" s="19">
        <v>5.0812169999999996E-4</v>
      </c>
      <c r="OH70" s="19">
        <v>5.0566429999999996E-4</v>
      </c>
      <c r="OI70" s="19">
        <v>5.0325209999999997E-4</v>
      </c>
      <c r="OJ70" s="19">
        <v>5.0088420000000001E-4</v>
      </c>
      <c r="OK70" s="19">
        <v>4.9855940000000001E-4</v>
      </c>
      <c r="OL70" s="19">
        <v>4.9627630000000002E-4</v>
      </c>
      <c r="OM70" s="19">
        <v>4.9403299999999995E-4</v>
      </c>
      <c r="ON70" s="19">
        <v>4.9182770000000004E-4</v>
      </c>
      <c r="OO70" s="19">
        <v>4.8965800000000002E-4</v>
      </c>
      <c r="OP70" s="19">
        <v>4.8752179999999998E-4</v>
      </c>
      <c r="OQ70" s="19">
        <v>3.2200689999999999E-4</v>
      </c>
    </row>
    <row r="71" spans="1:407" x14ac:dyDescent="0.25">
      <c r="A71" t="str">
        <f t="shared" si="1"/>
        <v>FixedWing-ULTRA COARSE-5-7-Any</v>
      </c>
      <c r="B71" t="s">
        <v>195</v>
      </c>
      <c r="C71" s="20" t="s">
        <v>72</v>
      </c>
      <c r="D71" s="18">
        <v>5</v>
      </c>
      <c r="E71" s="17">
        <v>7</v>
      </c>
      <c r="F71" s="82" t="s">
        <v>187</v>
      </c>
      <c r="G71" s="19">
        <v>3.8265109999999998E-2</v>
      </c>
      <c r="H71" s="19">
        <v>3.3711329999999998E-2</v>
      </c>
      <c r="I71" s="19">
        <v>3.1707659999999999E-2</v>
      </c>
      <c r="J71" s="19">
        <v>3.025837E-2</v>
      </c>
      <c r="K71" s="19">
        <v>3.043268E-2</v>
      </c>
      <c r="L71" s="19">
        <v>2.7905559999999999E-2</v>
      </c>
      <c r="M71" s="19">
        <v>2.4472549999999999E-2</v>
      </c>
      <c r="N71" s="19">
        <v>2.2568769999999998E-2</v>
      </c>
      <c r="O71" s="19">
        <v>2.0543570000000001E-2</v>
      </c>
      <c r="P71" s="15">
        <v>1.8578399999999998E-2</v>
      </c>
      <c r="Q71" s="19">
        <v>1.6417339999999999E-2</v>
      </c>
      <c r="R71" s="19">
        <v>1.528123E-2</v>
      </c>
      <c r="S71" s="19">
        <v>1.4420240000000001E-2</v>
      </c>
      <c r="T71" s="19">
        <v>1.339595E-2</v>
      </c>
      <c r="U71" s="19">
        <v>1.2381980000000001E-2</v>
      </c>
      <c r="V71" s="19">
        <v>1.144075E-2</v>
      </c>
      <c r="W71" s="19">
        <v>1.078022E-2</v>
      </c>
      <c r="X71" s="19">
        <v>1.0165270000000001E-2</v>
      </c>
      <c r="Y71" s="19">
        <v>9.6295719999999994E-3</v>
      </c>
      <c r="Z71" s="19">
        <v>9.1478900000000005E-3</v>
      </c>
      <c r="AA71" s="19">
        <v>8.7089139999999999E-3</v>
      </c>
      <c r="AB71" s="19">
        <v>8.288587E-3</v>
      </c>
      <c r="AC71" s="19">
        <v>7.9135290000000007E-3</v>
      </c>
      <c r="AD71" s="19">
        <v>7.5972770000000004E-3</v>
      </c>
      <c r="AE71" s="15">
        <v>7.3163999999999998E-3</v>
      </c>
      <c r="AF71" s="19">
        <v>7.069461E-3</v>
      </c>
      <c r="AG71" s="19">
        <v>6.8517589999999998E-3</v>
      </c>
      <c r="AH71" s="19">
        <v>6.6697969999999999E-3</v>
      </c>
      <c r="AI71" s="19">
        <v>6.4938909999999999E-3</v>
      </c>
      <c r="AJ71" s="19">
        <v>6.3092770000000003E-3</v>
      </c>
      <c r="AK71" s="19">
        <v>6.122405E-3</v>
      </c>
      <c r="AL71" s="19">
        <v>5.9412290000000001E-3</v>
      </c>
      <c r="AM71" s="19">
        <v>5.7864270000000002E-3</v>
      </c>
      <c r="AN71" s="19">
        <v>5.6570070000000004E-3</v>
      </c>
      <c r="AO71" s="19">
        <v>5.5385469999999996E-3</v>
      </c>
      <c r="AP71" s="19">
        <v>5.4271450000000004E-3</v>
      </c>
      <c r="AQ71" s="19">
        <v>5.321531E-3</v>
      </c>
      <c r="AR71" s="19">
        <v>5.2184559999999998E-3</v>
      </c>
      <c r="AS71" s="19">
        <v>5.1146029999999997E-3</v>
      </c>
      <c r="AT71" s="19">
        <v>5.0093899999999998E-3</v>
      </c>
      <c r="AU71" s="19">
        <v>4.9049769999999996E-3</v>
      </c>
      <c r="AV71" s="19">
        <v>4.8066610000000003E-3</v>
      </c>
      <c r="AW71" s="19">
        <v>4.7175409999999996E-3</v>
      </c>
      <c r="AX71" s="19">
        <v>4.6364249999999996E-3</v>
      </c>
      <c r="AY71" s="19">
        <v>4.560606E-3</v>
      </c>
      <c r="AZ71" s="19">
        <v>4.487375E-3</v>
      </c>
      <c r="BA71" s="15">
        <v>4.4149000000000002E-3</v>
      </c>
      <c r="BB71" s="19">
        <v>4.3426669999999997E-3</v>
      </c>
      <c r="BC71" s="19">
        <v>4.2715050000000001E-3</v>
      </c>
      <c r="BD71" s="19">
        <v>4.2033130000000002E-3</v>
      </c>
      <c r="BE71" s="19">
        <v>4.1392570000000004E-3</v>
      </c>
      <c r="BF71" s="19">
        <v>4.0785700000000001E-3</v>
      </c>
      <c r="BG71" s="19">
        <v>4.0199550000000004E-3</v>
      </c>
      <c r="BH71" s="19">
        <v>3.9632199999999999E-3</v>
      </c>
      <c r="BI71" s="19">
        <v>3.9086579999999998E-3</v>
      </c>
      <c r="BJ71" s="19">
        <v>3.8558749999999999E-3</v>
      </c>
      <c r="BK71" s="19">
        <v>3.8037840000000002E-3</v>
      </c>
      <c r="BL71" s="19">
        <v>3.7516210000000001E-3</v>
      </c>
      <c r="BM71" s="19">
        <v>3.700034E-3</v>
      </c>
      <c r="BN71" s="19">
        <v>3.650351E-3</v>
      </c>
      <c r="BO71" s="19">
        <v>3.6031180000000002E-3</v>
      </c>
      <c r="BP71" s="19">
        <v>3.557798E-3</v>
      </c>
      <c r="BQ71" s="19">
        <v>3.5137839999999998E-3</v>
      </c>
      <c r="BR71" s="19">
        <v>3.4712079999999999E-3</v>
      </c>
      <c r="BS71" s="19">
        <v>3.430687E-3</v>
      </c>
      <c r="BT71" s="19">
        <v>3.3925940000000001E-3</v>
      </c>
      <c r="BU71" s="19">
        <v>3.3566160000000002E-3</v>
      </c>
      <c r="BV71" s="19">
        <v>3.3219389999999999E-3</v>
      </c>
      <c r="BW71" s="19">
        <v>3.28781E-3</v>
      </c>
      <c r="BX71" s="15">
        <v>3.2539999999999999E-3</v>
      </c>
      <c r="BY71" s="19">
        <v>3.2207429999999999E-3</v>
      </c>
      <c r="BZ71" s="19">
        <v>3.188153E-3</v>
      </c>
      <c r="CA71" s="19">
        <v>3.1560849999999999E-3</v>
      </c>
      <c r="CB71" s="19">
        <v>3.1245600000000002E-3</v>
      </c>
      <c r="CC71" s="19">
        <v>3.0940049999999999E-3</v>
      </c>
      <c r="CD71" s="19">
        <v>3.0649560000000002E-3</v>
      </c>
      <c r="CE71" s="19">
        <v>3.0375950000000001E-3</v>
      </c>
      <c r="CF71" s="19">
        <v>3.0116019999999999E-3</v>
      </c>
      <c r="CG71" s="19">
        <v>2.9863559999999999E-3</v>
      </c>
      <c r="CH71" s="19">
        <v>2.96124E-3</v>
      </c>
      <c r="CI71" s="19">
        <v>2.935844E-3</v>
      </c>
      <c r="CJ71" s="19">
        <v>2.909989E-3</v>
      </c>
      <c r="CK71" s="19">
        <v>2.883703E-3</v>
      </c>
      <c r="CL71" s="19">
        <v>2.8571619999999999E-3</v>
      </c>
      <c r="CM71" s="19">
        <v>2.8306099999999999E-3</v>
      </c>
      <c r="CN71" s="19">
        <v>2.8042409999999999E-3</v>
      </c>
      <c r="CO71" s="19">
        <v>2.7781189999999999E-3</v>
      </c>
      <c r="CP71" s="19">
        <v>2.7521619999999998E-3</v>
      </c>
      <c r="CQ71" s="19">
        <v>2.7262330000000002E-3</v>
      </c>
      <c r="CR71" s="19">
        <v>2.700231E-3</v>
      </c>
      <c r="CS71" s="19">
        <v>2.6741349999999998E-3</v>
      </c>
      <c r="CT71" s="19">
        <v>2.6479780000000001E-3</v>
      </c>
      <c r="CU71" s="19">
        <v>2.6218299999999999E-3</v>
      </c>
      <c r="CV71" s="19">
        <v>2.595806E-3</v>
      </c>
      <c r="CW71" s="19">
        <v>2.5700559999999998E-3</v>
      </c>
      <c r="CX71" s="19">
        <v>2.544705E-3</v>
      </c>
      <c r="CY71" s="19">
        <v>2.5197850000000001E-3</v>
      </c>
      <c r="CZ71" s="19">
        <v>2.4952170000000001E-3</v>
      </c>
      <c r="DA71" s="19">
        <v>2.4709020000000001E-3</v>
      </c>
      <c r="DB71" s="19">
        <v>2.4468200000000002E-3</v>
      </c>
      <c r="DC71" s="19">
        <v>2.4230810000000001E-3</v>
      </c>
      <c r="DD71" s="19">
        <v>2.3998639999999998E-3</v>
      </c>
      <c r="DE71" s="19">
        <v>2.377335E-3</v>
      </c>
      <c r="DF71" s="19">
        <v>2.3555859999999998E-3</v>
      </c>
      <c r="DG71" s="19">
        <v>2.334614E-3</v>
      </c>
      <c r="DH71" s="19">
        <v>2.3143159999999999E-3</v>
      </c>
      <c r="DI71" s="19">
        <v>2.2944950000000001E-3</v>
      </c>
      <c r="DJ71" s="19">
        <v>2.274889E-3</v>
      </c>
      <c r="DK71" s="19">
        <v>2.255267E-3</v>
      </c>
      <c r="DL71" s="19">
        <v>2.2355270000000002E-3</v>
      </c>
      <c r="DM71" s="19">
        <v>2.215725E-3</v>
      </c>
      <c r="DN71" s="19">
        <v>2.1960199999999999E-3</v>
      </c>
      <c r="DO71" s="19">
        <v>2.1765869999999998E-3</v>
      </c>
      <c r="DP71" s="19">
        <v>2.157567E-3</v>
      </c>
      <c r="DQ71" s="19">
        <v>2.1390580000000001E-3</v>
      </c>
      <c r="DR71" s="19">
        <v>2.1211239999999998E-3</v>
      </c>
      <c r="DS71" s="19">
        <v>2.1037920000000002E-3</v>
      </c>
      <c r="DT71" s="19">
        <v>2.0870440000000001E-3</v>
      </c>
      <c r="DU71" s="19">
        <v>2.0708160000000001E-3</v>
      </c>
      <c r="DV71" s="19">
        <v>2.0550080000000001E-3</v>
      </c>
      <c r="DW71" s="19">
        <v>2.039496E-3</v>
      </c>
      <c r="DX71" s="19">
        <v>2.0241450000000002E-3</v>
      </c>
      <c r="DY71" s="19">
        <v>2.0088139999999998E-3</v>
      </c>
      <c r="DZ71" s="19">
        <v>1.993374E-3</v>
      </c>
      <c r="EA71" s="19">
        <v>1.9777330000000002E-3</v>
      </c>
      <c r="EB71" s="19">
        <v>1.9618499999999998E-3</v>
      </c>
      <c r="EC71" s="19">
        <v>1.945738E-3</v>
      </c>
      <c r="ED71" s="19">
        <v>1.9294449999999999E-3</v>
      </c>
      <c r="EE71" s="19">
        <v>1.9130289999999999E-3</v>
      </c>
      <c r="EF71" s="19">
        <v>1.896535E-3</v>
      </c>
      <c r="EG71" s="19">
        <v>1.87999E-3</v>
      </c>
      <c r="EH71" s="19">
        <v>1.8634019999999999E-3</v>
      </c>
      <c r="EI71" s="19">
        <v>1.846765E-3</v>
      </c>
      <c r="EJ71" s="19">
        <v>1.8300689999999999E-3</v>
      </c>
      <c r="EK71" s="19">
        <v>1.8133120000000001E-3</v>
      </c>
      <c r="EL71" s="19">
        <v>1.796501E-3</v>
      </c>
      <c r="EM71" s="19">
        <v>1.7796579999999999E-3</v>
      </c>
      <c r="EN71" s="19">
        <v>1.7628139999999999E-3</v>
      </c>
      <c r="EO71" s="19">
        <v>1.746002E-3</v>
      </c>
      <c r="EP71" s="19">
        <v>1.7292609999999999E-3</v>
      </c>
      <c r="EQ71" s="19">
        <v>1.712624E-3</v>
      </c>
      <c r="ER71" s="19">
        <v>1.696122E-3</v>
      </c>
      <c r="ES71" s="19">
        <v>1.6797769999999999E-3</v>
      </c>
      <c r="ET71" s="19">
        <v>1.663608E-3</v>
      </c>
      <c r="EU71" s="19">
        <v>1.6476290000000001E-3</v>
      </c>
      <c r="EV71" s="19">
        <v>1.631852E-3</v>
      </c>
      <c r="EW71" s="19">
        <v>1.616288E-3</v>
      </c>
      <c r="EX71" s="19">
        <v>1.600937E-3</v>
      </c>
      <c r="EY71" s="19">
        <v>1.585798E-3</v>
      </c>
      <c r="EZ71" s="19">
        <v>1.5708619999999999E-3</v>
      </c>
      <c r="FA71" s="19">
        <v>1.5561220000000001E-3</v>
      </c>
      <c r="FB71" s="19">
        <v>1.541572E-3</v>
      </c>
      <c r="FC71" s="19">
        <v>1.5272110000000001E-3</v>
      </c>
      <c r="FD71" s="19">
        <v>1.513045E-3</v>
      </c>
      <c r="FE71" s="19">
        <v>1.499092E-3</v>
      </c>
      <c r="FF71" s="19">
        <v>1.4853819999999999E-3</v>
      </c>
      <c r="FG71" s="19">
        <v>1.471946E-3</v>
      </c>
      <c r="FH71" s="19">
        <v>1.4588030000000001E-3</v>
      </c>
      <c r="FI71" s="19">
        <v>1.4459480000000001E-3</v>
      </c>
      <c r="FJ71" s="19">
        <v>1.4333449999999999E-3</v>
      </c>
      <c r="FK71" s="19">
        <v>1.4209380000000001E-3</v>
      </c>
      <c r="FL71" s="19">
        <v>1.4086649999999999E-3</v>
      </c>
      <c r="FM71" s="19">
        <v>1.3964719999999999E-3</v>
      </c>
      <c r="FN71" s="19">
        <v>1.3843309999999999E-3</v>
      </c>
      <c r="FO71" s="19">
        <v>1.372241E-3</v>
      </c>
      <c r="FP71" s="19">
        <v>1.360228E-3</v>
      </c>
      <c r="FQ71" s="19">
        <v>1.348332E-3</v>
      </c>
      <c r="FR71" s="19">
        <v>1.3365880000000001E-3</v>
      </c>
      <c r="FS71" s="19">
        <v>1.3250200000000001E-3</v>
      </c>
      <c r="FT71" s="19">
        <v>1.313629E-3</v>
      </c>
      <c r="FU71" s="19">
        <v>1.3023939999999999E-3</v>
      </c>
      <c r="FV71" s="19">
        <v>1.2912819999999999E-3</v>
      </c>
      <c r="FW71" s="19">
        <v>1.280259E-3</v>
      </c>
      <c r="FX71" s="15">
        <v>1.2692999999999999E-3</v>
      </c>
      <c r="FY71" s="19">
        <v>1.2584009999999999E-3</v>
      </c>
      <c r="FZ71" s="19">
        <v>1.2475730000000001E-3</v>
      </c>
      <c r="GA71" s="19">
        <v>1.236834E-3</v>
      </c>
      <c r="GB71" s="19">
        <v>1.2261970000000001E-3</v>
      </c>
      <c r="GC71" s="19">
        <v>1.215657E-3</v>
      </c>
      <c r="GD71" s="19">
        <v>1.2051900000000001E-3</v>
      </c>
      <c r="GE71" s="19">
        <v>1.194753E-3</v>
      </c>
      <c r="GF71" s="19">
        <v>1.184297E-3</v>
      </c>
      <c r="GG71" s="19">
        <v>1.1737760000000001E-3</v>
      </c>
      <c r="GH71" s="19">
        <v>1.163166E-3</v>
      </c>
      <c r="GI71" s="19">
        <v>1.152464E-3</v>
      </c>
      <c r="GJ71" s="19">
        <v>1.1416849999999999E-3</v>
      </c>
      <c r="GK71" s="19">
        <v>1.130858E-3</v>
      </c>
      <c r="GL71" s="19">
        <v>1.1200139999999999E-3</v>
      </c>
      <c r="GM71" s="19">
        <v>1.10918E-3</v>
      </c>
      <c r="GN71" s="19">
        <v>1.098377E-3</v>
      </c>
      <c r="GO71" s="19">
        <v>1.0876250000000001E-3</v>
      </c>
      <c r="GP71" s="19">
        <v>1.0769429999999999E-3</v>
      </c>
      <c r="GQ71" s="19">
        <v>1.066357E-3</v>
      </c>
      <c r="GR71" s="19">
        <v>1.055898E-3</v>
      </c>
      <c r="GS71" s="19">
        <v>1.0455989999999999E-3</v>
      </c>
      <c r="GT71" s="19">
        <v>1.035488E-3</v>
      </c>
      <c r="GU71" s="19">
        <v>1.025581E-3</v>
      </c>
      <c r="GV71" s="19">
        <v>1.0158739999999999E-3</v>
      </c>
      <c r="GW71" s="19">
        <v>1.0063450000000001E-3</v>
      </c>
      <c r="GX71" s="19">
        <v>9.9696159999999997E-4</v>
      </c>
      <c r="GY71" s="19">
        <v>9.8768519999999993E-4</v>
      </c>
      <c r="GZ71" s="19">
        <v>9.7848539999999999E-4</v>
      </c>
      <c r="HA71" s="19">
        <v>9.6934449999999998E-4</v>
      </c>
      <c r="HB71" s="19">
        <v>9.6026059999999999E-4</v>
      </c>
      <c r="HC71" s="19">
        <v>9.5124279999999999E-4</v>
      </c>
      <c r="HD71" s="19">
        <v>9.4230490000000002E-4</v>
      </c>
      <c r="HE71" s="19">
        <v>9.3345699999999995E-4</v>
      </c>
      <c r="HF71" s="19">
        <v>9.2470010000000001E-4</v>
      </c>
      <c r="HG71" s="19">
        <v>9.1602549999999995E-4</v>
      </c>
      <c r="HH71" s="19">
        <v>9.0741819999999996E-4</v>
      </c>
      <c r="HI71" s="19">
        <v>8.9886459999999997E-4</v>
      </c>
      <c r="HJ71" s="19">
        <v>8.9035929999999996E-4</v>
      </c>
      <c r="HK71" s="19">
        <v>8.8190930000000005E-4</v>
      </c>
      <c r="HL71" s="19">
        <v>8.7353509999999997E-4</v>
      </c>
      <c r="HM71" s="19">
        <v>8.6526579999999999E-4</v>
      </c>
      <c r="HN71" s="19">
        <v>8.5713339999999997E-4</v>
      </c>
      <c r="HO71" s="19">
        <v>8.4916470000000004E-4</v>
      </c>
      <c r="HP71" s="19">
        <v>8.4137760000000002E-4</v>
      </c>
      <c r="HQ71" s="19">
        <v>8.3377859999999996E-4</v>
      </c>
      <c r="HR71" s="19">
        <v>8.263643E-4</v>
      </c>
      <c r="HS71" s="19">
        <v>8.191254E-4</v>
      </c>
      <c r="HT71" s="19">
        <v>8.1204930000000001E-4</v>
      </c>
      <c r="HU71" s="19">
        <v>8.0512330000000003E-4</v>
      </c>
      <c r="HV71" s="19">
        <v>7.9833689999999995E-4</v>
      </c>
      <c r="HW71" s="19">
        <v>7.9168089999999999E-4</v>
      </c>
      <c r="HX71" s="19">
        <v>7.851472E-4</v>
      </c>
      <c r="HY71" s="19">
        <v>7.7872710000000003E-4</v>
      </c>
      <c r="HZ71" s="19">
        <v>7.7241020000000003E-4</v>
      </c>
      <c r="IA71" s="19">
        <v>7.6618409999999997E-4</v>
      </c>
      <c r="IB71" s="19">
        <v>7.6003500000000005E-4</v>
      </c>
      <c r="IC71" s="19">
        <v>7.5394929999999995E-4</v>
      </c>
      <c r="ID71" s="19">
        <v>7.4791479999999997E-4</v>
      </c>
      <c r="IE71" s="19">
        <v>7.4192089999999995E-4</v>
      </c>
      <c r="IF71" s="19">
        <v>7.3596079999999997E-4</v>
      </c>
      <c r="IG71" s="19">
        <v>7.3003E-4</v>
      </c>
      <c r="IH71" s="19">
        <v>7.2412659999999995E-4</v>
      </c>
      <c r="II71" s="19">
        <v>7.1824949999999997E-4</v>
      </c>
      <c r="IJ71" s="19">
        <v>7.1239790000000001E-4</v>
      </c>
      <c r="IK71" s="19">
        <v>7.0657040000000003E-4</v>
      </c>
      <c r="IL71" s="19">
        <v>7.0076489999999997E-4</v>
      </c>
      <c r="IM71" s="19">
        <v>6.9497929999999997E-4</v>
      </c>
      <c r="IN71" s="19">
        <v>6.8921140000000004E-4</v>
      </c>
      <c r="IO71" s="19">
        <v>6.8345959999999996E-4</v>
      </c>
      <c r="IP71" s="19">
        <v>6.7772419999999995E-4</v>
      </c>
      <c r="IQ71" s="19">
        <v>6.7200590000000002E-4</v>
      </c>
      <c r="IR71" s="19">
        <v>6.6630689999999995E-4</v>
      </c>
      <c r="IS71" s="19">
        <v>6.6062949999999999E-4</v>
      </c>
      <c r="IT71" s="19">
        <v>6.5497570000000005E-4</v>
      </c>
      <c r="IU71" s="19">
        <v>6.4934680000000003E-4</v>
      </c>
      <c r="IV71" s="19">
        <v>6.4374310000000004E-4</v>
      </c>
      <c r="IW71" s="19">
        <v>6.3816420000000005E-4</v>
      </c>
      <c r="IX71" s="19">
        <v>6.3260879999999995E-4</v>
      </c>
      <c r="IY71" s="19">
        <v>6.2707520000000001E-4</v>
      </c>
      <c r="IZ71" s="19">
        <v>6.2156210000000002E-4</v>
      </c>
      <c r="JA71" s="19">
        <v>6.1606829999999999E-4</v>
      </c>
      <c r="JB71" s="19">
        <v>6.1059359999999997E-4</v>
      </c>
      <c r="JC71" s="19">
        <v>6.051381E-4</v>
      </c>
      <c r="JD71" s="19">
        <v>5.9970260000000001E-4</v>
      </c>
      <c r="JE71" s="19">
        <v>5.9428840000000003E-4</v>
      </c>
      <c r="JF71" s="19">
        <v>5.8889689999999998E-4</v>
      </c>
      <c r="JG71" s="19">
        <v>5.835301E-4</v>
      </c>
      <c r="JH71" s="19">
        <v>5.7819010000000005E-4</v>
      </c>
      <c r="JI71" s="19">
        <v>5.7287970000000001E-4</v>
      </c>
      <c r="JJ71" s="19">
        <v>5.6760260000000005E-4</v>
      </c>
      <c r="JK71" s="19">
        <v>5.6236280000000001E-4</v>
      </c>
      <c r="JL71" s="19">
        <v>5.5716550000000004E-4</v>
      </c>
      <c r="JM71" s="19">
        <v>5.5201600000000001E-4</v>
      </c>
      <c r="JN71" s="19">
        <v>5.4691989999999997E-4</v>
      </c>
      <c r="JO71" s="19">
        <v>5.4188249999999999E-4</v>
      </c>
      <c r="JP71" s="19">
        <v>5.369083E-4</v>
      </c>
      <c r="JQ71" s="19">
        <v>5.3200169999999996E-4</v>
      </c>
      <c r="JR71" s="19">
        <v>5.2716619999999999E-4</v>
      </c>
      <c r="JS71" s="19">
        <v>5.2240489999999995E-4</v>
      </c>
      <c r="JT71" s="19">
        <v>5.1772039999999997E-4</v>
      </c>
      <c r="JU71" s="19">
        <v>5.1311529999999996E-4</v>
      </c>
      <c r="JV71" s="19">
        <v>5.0859189999999995E-4</v>
      </c>
      <c r="JW71" s="19">
        <v>5.0415200000000001E-4</v>
      </c>
      <c r="JX71" s="19">
        <v>4.9979699999999996E-4</v>
      </c>
      <c r="JY71" s="19">
        <v>4.9552750000000001E-4</v>
      </c>
      <c r="JZ71" s="19">
        <v>4.9134340000000002E-4</v>
      </c>
      <c r="KA71" s="19">
        <v>4.8724370000000002E-4</v>
      </c>
      <c r="KB71" s="19">
        <v>4.8322630000000001E-4</v>
      </c>
      <c r="KC71" s="19">
        <v>4.7928869999999999E-4</v>
      </c>
      <c r="KD71" s="19">
        <v>4.7542839999999999E-4</v>
      </c>
      <c r="KE71" s="19">
        <v>4.7164260000000002E-4</v>
      </c>
      <c r="KF71" s="19">
        <v>4.6792920000000003E-4</v>
      </c>
      <c r="KG71" s="19">
        <v>4.6428600000000001E-4</v>
      </c>
      <c r="KH71" s="19">
        <v>4.6071129999999998E-4</v>
      </c>
      <c r="KI71" s="19">
        <v>4.5720279999999998E-4</v>
      </c>
      <c r="KJ71" s="19">
        <v>4.5375830000000001E-4</v>
      </c>
      <c r="KK71" s="19">
        <v>4.5037469999999999E-4</v>
      </c>
      <c r="KL71" s="19">
        <v>4.470489E-4</v>
      </c>
      <c r="KM71" s="19">
        <v>4.4377750000000002E-4</v>
      </c>
      <c r="KN71" s="19">
        <v>4.4055750000000001E-4</v>
      </c>
      <c r="KO71" s="19">
        <v>4.3738639999999998E-4</v>
      </c>
      <c r="KP71" s="19">
        <v>4.3426260000000003E-4</v>
      </c>
      <c r="KQ71" s="19">
        <v>4.3118539999999997E-4</v>
      </c>
      <c r="KR71" s="19">
        <v>4.2815429999999997E-4</v>
      </c>
      <c r="KS71" s="19">
        <v>4.2516979999999998E-4</v>
      </c>
      <c r="KT71" s="19">
        <v>4.2223199999999998E-4</v>
      </c>
      <c r="KU71" s="19">
        <v>4.1934090000000002E-4</v>
      </c>
      <c r="KV71" s="19">
        <v>4.1649630000000003E-4</v>
      </c>
      <c r="KW71" s="19">
        <v>4.1369749999999999E-4</v>
      </c>
      <c r="KX71" s="19">
        <v>4.1094379999999999E-4</v>
      </c>
      <c r="KY71" s="19">
        <v>4.0823440000000002E-4</v>
      </c>
      <c r="KZ71" s="19">
        <v>4.0556849999999998E-4</v>
      </c>
      <c r="LA71" s="19">
        <v>4.0294549999999999E-4</v>
      </c>
      <c r="LB71" s="19">
        <v>4.003643E-4</v>
      </c>
      <c r="LC71" s="19">
        <v>3.9782400000000002E-4</v>
      </c>
      <c r="LD71" s="19">
        <v>3.9532260000000002E-4</v>
      </c>
      <c r="LE71" s="19">
        <v>3.9285790000000002E-4</v>
      </c>
      <c r="LF71" s="19">
        <v>3.9042699999999999E-4</v>
      </c>
      <c r="LG71" s="19">
        <v>3.8802660000000002E-4</v>
      </c>
      <c r="LH71" s="19">
        <v>3.8565339999999999E-4</v>
      </c>
      <c r="LI71" s="19">
        <v>3.8330459999999999E-4</v>
      </c>
      <c r="LJ71" s="19">
        <v>3.8097769999999998E-4</v>
      </c>
      <c r="LK71" s="19">
        <v>3.7867119999999998E-4</v>
      </c>
      <c r="LL71" s="19">
        <v>3.7638450000000001E-4</v>
      </c>
      <c r="LM71" s="19">
        <v>3.7411760000000002E-4</v>
      </c>
      <c r="LN71" s="19">
        <v>3.7187119999999998E-4</v>
      </c>
      <c r="LO71" s="19">
        <v>3.6964639999999998E-4</v>
      </c>
      <c r="LP71" s="19">
        <v>3.6744449999999998E-4</v>
      </c>
      <c r="LQ71" s="19">
        <v>3.652668E-4</v>
      </c>
      <c r="LR71" s="19">
        <v>3.6311479999999999E-4</v>
      </c>
      <c r="LS71" s="19">
        <v>3.6098940000000001E-4</v>
      </c>
      <c r="LT71" s="19">
        <v>3.5889150000000002E-4</v>
      </c>
      <c r="LU71" s="19">
        <v>3.5682150000000001E-4</v>
      </c>
      <c r="LV71" s="19">
        <v>3.5477950000000001E-4</v>
      </c>
      <c r="LW71" s="19">
        <v>3.5276509999999998E-4</v>
      </c>
      <c r="LX71" s="19">
        <v>3.5077710000000001E-4</v>
      </c>
      <c r="LY71" s="19">
        <v>3.4881400000000003E-4</v>
      </c>
      <c r="LZ71" s="19">
        <v>3.4687390000000002E-4</v>
      </c>
      <c r="MA71" s="19">
        <v>3.4495430000000001E-4</v>
      </c>
      <c r="MB71" s="19">
        <v>3.430525E-4</v>
      </c>
      <c r="MC71" s="19">
        <v>3.4116559999999998E-4</v>
      </c>
      <c r="MD71" s="19">
        <v>3.3929069999999998E-4</v>
      </c>
      <c r="ME71" s="19">
        <v>3.3742469999999998E-4</v>
      </c>
      <c r="MF71" s="19">
        <v>3.3556459999999999E-4</v>
      </c>
      <c r="MG71" s="19">
        <v>3.3370779999999998E-4</v>
      </c>
      <c r="MH71" s="19">
        <v>3.3185149999999999E-4</v>
      </c>
      <c r="MI71" s="19">
        <v>3.299938E-4</v>
      </c>
      <c r="MJ71" s="19">
        <v>3.2813280000000002E-4</v>
      </c>
      <c r="MK71" s="19">
        <v>3.2626740000000001E-4</v>
      </c>
      <c r="ML71" s="19">
        <v>3.243969E-4</v>
      </c>
      <c r="MM71" s="19">
        <v>3.2252080000000002E-4</v>
      </c>
      <c r="MN71" s="19">
        <v>3.2063879999999999E-4</v>
      </c>
      <c r="MO71" s="19">
        <v>3.1875049999999998E-4</v>
      </c>
      <c r="MP71" s="19">
        <v>3.1685559999999999E-4</v>
      </c>
      <c r="MQ71" s="19">
        <v>3.1495319999999999E-4</v>
      </c>
      <c r="MR71" s="19">
        <v>3.1304199999999998E-4</v>
      </c>
      <c r="MS71" s="19">
        <v>3.111206E-4</v>
      </c>
      <c r="MT71" s="19">
        <v>3.0918740000000002E-4</v>
      </c>
      <c r="MU71" s="19">
        <v>3.0724069999999999E-4</v>
      </c>
      <c r="MV71" s="19">
        <v>3.0527879999999997E-4</v>
      </c>
      <c r="MW71" s="19">
        <v>3.0330050000000001E-4</v>
      </c>
      <c r="MX71" s="19">
        <v>3.0130450000000002E-4</v>
      </c>
      <c r="MY71" s="19">
        <v>2.992901E-4</v>
      </c>
      <c r="MZ71" s="19">
        <v>2.9725690000000001E-4</v>
      </c>
      <c r="NA71" s="19">
        <v>2.9520449999999998E-4</v>
      </c>
      <c r="NB71" s="19">
        <v>2.9313329999999999E-4</v>
      </c>
      <c r="NC71" s="19">
        <v>2.9104359999999999E-4</v>
      </c>
      <c r="ND71" s="19">
        <v>2.8893620000000001E-4</v>
      </c>
      <c r="NE71" s="19">
        <v>2.868123E-4</v>
      </c>
      <c r="NF71" s="19">
        <v>2.8467359999999998E-4</v>
      </c>
      <c r="NG71" s="19">
        <v>2.8252190000000002E-4</v>
      </c>
      <c r="NH71" s="19">
        <v>2.8035940000000002E-4</v>
      </c>
      <c r="NI71" s="19">
        <v>2.7818839999999999E-4</v>
      </c>
      <c r="NJ71" s="19">
        <v>2.7601150000000001E-4</v>
      </c>
      <c r="NK71" s="19">
        <v>2.7383099999999999E-4</v>
      </c>
      <c r="NL71" s="19">
        <v>2.7164909999999998E-4</v>
      </c>
      <c r="NM71" s="19">
        <v>2.6946780000000002E-4</v>
      </c>
      <c r="NN71" s="19">
        <v>2.6728839999999999E-4</v>
      </c>
      <c r="NO71" s="19">
        <v>2.6511219999999998E-4</v>
      </c>
      <c r="NP71" s="19">
        <v>2.629396E-4</v>
      </c>
      <c r="NQ71" s="19">
        <v>2.6077099999999997E-4</v>
      </c>
      <c r="NR71" s="19">
        <v>2.5860599999999998E-4</v>
      </c>
      <c r="NS71" s="19">
        <v>2.5644429999999998E-4</v>
      </c>
      <c r="NT71" s="19">
        <v>2.542852E-4</v>
      </c>
      <c r="NU71" s="19">
        <v>2.5212789999999998E-4</v>
      </c>
      <c r="NV71" s="19">
        <v>2.499717E-4</v>
      </c>
      <c r="NW71" s="19">
        <v>2.478162E-4</v>
      </c>
      <c r="NX71" s="19">
        <v>2.4566129999999999E-4</v>
      </c>
      <c r="NY71" s="19">
        <v>2.4350700000000001E-4</v>
      </c>
      <c r="NZ71" s="19">
        <v>2.4135399999999999E-4</v>
      </c>
      <c r="OA71" s="19">
        <v>2.3920309999999999E-4</v>
      </c>
      <c r="OB71" s="19">
        <v>2.3705530000000001E-4</v>
      </c>
      <c r="OC71" s="19">
        <v>2.3491199999999999E-4</v>
      </c>
      <c r="OD71" s="19">
        <v>2.3277460000000001E-4</v>
      </c>
      <c r="OE71" s="19">
        <v>2.3064480000000001E-4</v>
      </c>
      <c r="OF71" s="19">
        <v>2.285241E-4</v>
      </c>
      <c r="OG71" s="19">
        <v>2.2641410000000001E-4</v>
      </c>
      <c r="OH71" s="19">
        <v>2.2431609999999999E-4</v>
      </c>
      <c r="OI71" s="19">
        <v>2.2223149999999999E-4</v>
      </c>
      <c r="OJ71" s="19">
        <v>2.201615E-4</v>
      </c>
      <c r="OK71" s="19">
        <v>2.181072E-4</v>
      </c>
      <c r="OL71" s="19">
        <v>2.1606920000000001E-4</v>
      </c>
      <c r="OM71" s="19">
        <v>2.1404829999999999E-4</v>
      </c>
      <c r="ON71" s="19">
        <v>2.1204500000000001E-4</v>
      </c>
      <c r="OO71" s="19">
        <v>2.1005970000000001E-4</v>
      </c>
      <c r="OP71" s="19">
        <v>2.080928E-4</v>
      </c>
      <c r="OQ71" s="19">
        <v>1.491827E-4</v>
      </c>
    </row>
    <row r="72" spans="1:407" x14ac:dyDescent="0.25">
      <c r="A72" t="str">
        <f t="shared" si="1"/>
        <v>FixedWing-ULTRA COARSE-6-20-Any</v>
      </c>
      <c r="B72" t="s">
        <v>195</v>
      </c>
      <c r="C72" s="20" t="s">
        <v>72</v>
      </c>
      <c r="D72" s="18">
        <v>6</v>
      </c>
      <c r="E72" s="17">
        <v>20</v>
      </c>
      <c r="F72" s="82" t="s">
        <v>187</v>
      </c>
      <c r="G72" s="15">
        <v>0.34930220000000001</v>
      </c>
      <c r="H72" s="15">
        <v>0.25051830000000003</v>
      </c>
      <c r="I72" s="15">
        <v>0.1862886</v>
      </c>
      <c r="J72" s="15">
        <v>0.14276520000000001</v>
      </c>
      <c r="K72" s="15">
        <v>0.112495</v>
      </c>
      <c r="L72" s="19">
        <v>9.1164430000000005E-2</v>
      </c>
      <c r="M72" s="19">
        <v>7.6343960000000002E-2</v>
      </c>
      <c r="N72" s="19">
        <v>6.5810019999999997E-2</v>
      </c>
      <c r="O72" s="19">
        <v>5.7683239999999997E-2</v>
      </c>
      <c r="P72" s="19">
        <v>5.1183920000000001E-2</v>
      </c>
      <c r="Q72" s="15">
        <v>4.58912E-2</v>
      </c>
      <c r="R72" s="19">
        <v>4.2932770000000002E-2</v>
      </c>
      <c r="S72" s="19">
        <v>4.0429470000000002E-2</v>
      </c>
      <c r="T72" s="19">
        <v>3.8218019999999998E-2</v>
      </c>
      <c r="U72" s="19">
        <v>3.6124919999999998E-2</v>
      </c>
      <c r="V72" s="19">
        <v>3.4115729999999997E-2</v>
      </c>
      <c r="W72" s="19">
        <v>3.2278689999999999E-2</v>
      </c>
      <c r="X72" s="15">
        <v>3.0605400000000001E-2</v>
      </c>
      <c r="Y72" s="15">
        <v>2.9009199999999999E-2</v>
      </c>
      <c r="Z72" s="19">
        <v>2.7431130000000001E-2</v>
      </c>
      <c r="AA72" s="19">
        <v>2.5895410000000001E-2</v>
      </c>
      <c r="AB72" s="19">
        <v>2.4461980000000001E-2</v>
      </c>
      <c r="AC72" s="19">
        <v>2.3187570000000001E-2</v>
      </c>
      <c r="AD72" s="19">
        <v>2.2054879999999999E-2</v>
      </c>
      <c r="AE72" s="19">
        <v>2.100088E-2</v>
      </c>
      <c r="AF72" s="19">
        <v>2.0008270000000002E-2</v>
      </c>
      <c r="AG72" s="15">
        <v>1.9087099999999999E-2</v>
      </c>
      <c r="AH72" s="19">
        <v>1.8202989999999999E-2</v>
      </c>
      <c r="AI72" s="15">
        <v>1.7394300000000001E-2</v>
      </c>
      <c r="AJ72" s="19">
        <v>1.6650689999999999E-2</v>
      </c>
      <c r="AK72" s="19">
        <v>1.5963089999999999E-2</v>
      </c>
      <c r="AL72" s="19">
        <v>1.532386E-2</v>
      </c>
      <c r="AM72" s="15">
        <v>1.4726700000000001E-2</v>
      </c>
      <c r="AN72" s="19">
        <v>1.4164609999999999E-2</v>
      </c>
      <c r="AO72" s="19">
        <v>1.3631829999999999E-2</v>
      </c>
      <c r="AP72" s="19">
        <v>1.3125929999999999E-2</v>
      </c>
      <c r="AQ72" s="15">
        <v>1.26471E-2</v>
      </c>
      <c r="AR72" s="15">
        <v>1.2195900000000001E-2</v>
      </c>
      <c r="AS72" s="19">
        <v>1.177192E-2</v>
      </c>
      <c r="AT72" s="19">
        <v>1.1372149999999999E-2</v>
      </c>
      <c r="AU72" s="19">
        <v>1.0992439999999999E-2</v>
      </c>
      <c r="AV72" s="19">
        <v>1.0630229999999999E-2</v>
      </c>
      <c r="AW72" s="19">
        <v>1.028461E-2</v>
      </c>
      <c r="AX72" s="19">
        <v>9.9545050000000006E-3</v>
      </c>
      <c r="AY72" s="19">
        <v>9.6388610000000003E-3</v>
      </c>
      <c r="AZ72" s="19">
        <v>9.3365080000000003E-3</v>
      </c>
      <c r="BA72" s="19">
        <v>9.0468639999999999E-3</v>
      </c>
      <c r="BB72" s="19">
        <v>8.7703020000000007E-3</v>
      </c>
      <c r="BC72" s="19">
        <v>8.5073709999999997E-3</v>
      </c>
      <c r="BD72" s="19">
        <v>8.2582160000000005E-3</v>
      </c>
      <c r="BE72" s="19">
        <v>8.0223689999999997E-3</v>
      </c>
      <c r="BF72" s="19">
        <v>7.7983130000000003E-3</v>
      </c>
      <c r="BG72" s="19">
        <v>7.5844190000000002E-3</v>
      </c>
      <c r="BH72" s="19">
        <v>7.3795479999999997E-3</v>
      </c>
      <c r="BI72" s="19">
        <v>7.1828889999999996E-3</v>
      </c>
      <c r="BJ72" s="19">
        <v>6.9933950000000003E-3</v>
      </c>
      <c r="BK72" s="19">
        <v>6.8105839999999997E-3</v>
      </c>
      <c r="BL72" s="19">
        <v>6.6348090000000002E-3</v>
      </c>
      <c r="BM72" s="19">
        <v>6.4665599999999997E-3</v>
      </c>
      <c r="BN72" s="19">
        <v>6.3061829999999999E-3</v>
      </c>
      <c r="BO72" s="19">
        <v>6.153543E-3</v>
      </c>
      <c r="BP72" s="19">
        <v>6.0076920000000002E-3</v>
      </c>
      <c r="BQ72" s="19">
        <v>5.8673830000000003E-3</v>
      </c>
      <c r="BR72" s="19">
        <v>5.7317760000000001E-3</v>
      </c>
      <c r="BS72" s="19">
        <v>5.6008890000000004E-3</v>
      </c>
      <c r="BT72" s="19">
        <v>5.4751039999999997E-3</v>
      </c>
      <c r="BU72" s="19">
        <v>5.3548800000000002E-3</v>
      </c>
      <c r="BV72" s="19">
        <v>5.2404210000000003E-3</v>
      </c>
      <c r="BW72" s="19">
        <v>5.1314419999999999E-3</v>
      </c>
      <c r="BX72" s="19">
        <v>5.0273569999999997E-3</v>
      </c>
      <c r="BY72" s="19">
        <v>4.9274790000000002E-3</v>
      </c>
      <c r="BZ72" s="19">
        <v>4.8310219999999999E-3</v>
      </c>
      <c r="CA72" s="19">
        <v>4.7372910000000002E-3</v>
      </c>
      <c r="CB72" s="19">
        <v>4.6459020000000004E-3</v>
      </c>
      <c r="CC72" s="19">
        <v>4.5571190000000001E-3</v>
      </c>
      <c r="CD72" s="19">
        <v>4.4715529999999996E-3</v>
      </c>
      <c r="CE72" s="19">
        <v>4.3898089999999997E-3</v>
      </c>
      <c r="CF72" s="19">
        <v>4.3121790000000002E-3</v>
      </c>
      <c r="CG72" s="19">
        <v>4.238599E-3</v>
      </c>
      <c r="CH72" s="19">
        <v>4.1686700000000002E-3</v>
      </c>
      <c r="CI72" s="19">
        <v>4.1018110000000003E-3</v>
      </c>
      <c r="CJ72" s="19">
        <v>4.0374169999999997E-3</v>
      </c>
      <c r="CK72" s="19">
        <v>3.9750710000000002E-3</v>
      </c>
      <c r="CL72" s="19">
        <v>3.9145930000000001E-3</v>
      </c>
      <c r="CM72" s="19">
        <v>3.8560650000000001E-3</v>
      </c>
      <c r="CN72" s="19">
        <v>3.7996979999999998E-3</v>
      </c>
      <c r="CO72" s="19">
        <v>3.74567E-3</v>
      </c>
      <c r="CP72" s="19">
        <v>3.6940459999999999E-3</v>
      </c>
      <c r="CQ72" s="19">
        <v>3.6447430000000002E-3</v>
      </c>
      <c r="CR72" s="19">
        <v>3.5975529999999999E-3</v>
      </c>
      <c r="CS72" s="19">
        <v>3.5521519999999998E-3</v>
      </c>
      <c r="CT72" s="19">
        <v>3.5081800000000001E-3</v>
      </c>
      <c r="CU72" s="19">
        <v>3.4653539999999999E-3</v>
      </c>
      <c r="CV72" s="19">
        <v>3.4234869999999998E-3</v>
      </c>
      <c r="CW72" s="19">
        <v>3.3825420000000001E-3</v>
      </c>
      <c r="CX72" s="19">
        <v>3.342547E-3</v>
      </c>
      <c r="CY72" s="19">
        <v>3.3035500000000001E-3</v>
      </c>
      <c r="CZ72" s="19">
        <v>3.2655240000000001E-3</v>
      </c>
      <c r="DA72" s="19">
        <v>3.2283590000000001E-3</v>
      </c>
      <c r="DB72" s="19">
        <v>3.191883E-3</v>
      </c>
      <c r="DC72" s="19">
        <v>3.1559090000000001E-3</v>
      </c>
      <c r="DD72" s="19">
        <v>3.1203030000000001E-3</v>
      </c>
      <c r="DE72" s="19">
        <v>3.0850610000000001E-3</v>
      </c>
      <c r="DF72" s="19">
        <v>3.050297E-3</v>
      </c>
      <c r="DG72" s="19">
        <v>3.016243E-3</v>
      </c>
      <c r="DH72" s="19">
        <v>2.983182E-3</v>
      </c>
      <c r="DI72" s="19">
        <v>2.9513579999999998E-3</v>
      </c>
      <c r="DJ72" s="19">
        <v>2.9208649999999999E-3</v>
      </c>
      <c r="DK72" s="19">
        <v>2.891631E-3</v>
      </c>
      <c r="DL72" s="19">
        <v>2.8634509999999999E-3</v>
      </c>
      <c r="DM72" s="19">
        <v>2.8360730000000002E-3</v>
      </c>
      <c r="DN72" s="19">
        <v>2.8092669999999998E-3</v>
      </c>
      <c r="DO72" s="19">
        <v>2.7829119999999998E-3</v>
      </c>
      <c r="DP72" s="19">
        <v>2.7569840000000001E-3</v>
      </c>
      <c r="DQ72" s="19">
        <v>2.7315659999999999E-3</v>
      </c>
      <c r="DR72" s="19">
        <v>2.7068029999999998E-3</v>
      </c>
      <c r="DS72" s="19">
        <v>2.682856E-3</v>
      </c>
      <c r="DT72" s="19">
        <v>2.6598070000000001E-3</v>
      </c>
      <c r="DU72" s="19">
        <v>2.637646E-3</v>
      </c>
      <c r="DV72" s="19">
        <v>2.6162619999999998E-3</v>
      </c>
      <c r="DW72" s="19">
        <v>2.5954979999999999E-3</v>
      </c>
      <c r="DX72" s="19">
        <v>2.5751799999999998E-3</v>
      </c>
      <c r="DY72" s="19">
        <v>2.5551810000000001E-3</v>
      </c>
      <c r="DZ72" s="19">
        <v>2.5354380000000001E-3</v>
      </c>
      <c r="EA72" s="19">
        <v>2.5159819999999999E-3</v>
      </c>
      <c r="EB72" s="19">
        <v>2.4968989999999999E-3</v>
      </c>
      <c r="EC72" s="19">
        <v>2.4783219999999998E-3</v>
      </c>
      <c r="ED72" s="19">
        <v>2.4603469999999999E-3</v>
      </c>
      <c r="EE72" s="19">
        <v>2.4430139999999999E-3</v>
      </c>
      <c r="EF72" s="19">
        <v>2.4262899999999998E-3</v>
      </c>
      <c r="EG72" s="19">
        <v>2.4100900000000001E-3</v>
      </c>
      <c r="EH72" s="19">
        <v>2.3942920000000001E-3</v>
      </c>
      <c r="EI72" s="19">
        <v>2.3787769999999999E-3</v>
      </c>
      <c r="EJ72" s="19">
        <v>2.363478E-3</v>
      </c>
      <c r="EK72" s="19">
        <v>2.3483839999999998E-3</v>
      </c>
      <c r="EL72" s="19">
        <v>2.3335220000000002E-3</v>
      </c>
      <c r="EM72" s="19">
        <v>2.318947E-3</v>
      </c>
      <c r="EN72" s="19">
        <v>2.3046939999999999E-3</v>
      </c>
      <c r="EO72" s="19">
        <v>2.2907560000000001E-3</v>
      </c>
      <c r="EP72" s="19">
        <v>2.277079E-3</v>
      </c>
      <c r="EQ72" s="19">
        <v>2.2635720000000002E-3</v>
      </c>
      <c r="ER72" s="19">
        <v>2.2501219999999998E-3</v>
      </c>
      <c r="ES72" s="19">
        <v>2.2366360000000002E-3</v>
      </c>
      <c r="ET72" s="19">
        <v>2.2230790000000002E-3</v>
      </c>
      <c r="EU72" s="19">
        <v>2.2094829999999999E-3</v>
      </c>
      <c r="EV72" s="19">
        <v>2.195921E-3</v>
      </c>
      <c r="EW72" s="19">
        <v>2.1824919999999999E-3</v>
      </c>
      <c r="EX72" s="19">
        <v>2.1692690000000001E-3</v>
      </c>
      <c r="EY72" s="19">
        <v>2.1562819999999998E-3</v>
      </c>
      <c r="EZ72" s="19">
        <v>2.1435030000000002E-3</v>
      </c>
      <c r="FA72" s="19">
        <v>2.130861E-3</v>
      </c>
      <c r="FB72" s="19">
        <v>2.1182559999999998E-3</v>
      </c>
      <c r="FC72" s="19">
        <v>2.1055980000000002E-3</v>
      </c>
      <c r="FD72" s="19">
        <v>2.0928449999999999E-3</v>
      </c>
      <c r="FE72" s="19">
        <v>2.0800129999999999E-3</v>
      </c>
      <c r="FF72" s="19">
        <v>2.0671510000000001E-3</v>
      </c>
      <c r="FG72" s="19">
        <v>2.054331E-3</v>
      </c>
      <c r="FH72" s="19">
        <v>2.0416079999999999E-3</v>
      </c>
      <c r="FI72" s="19">
        <v>2.029023E-3</v>
      </c>
      <c r="FJ72" s="19">
        <v>2.0165790000000001E-3</v>
      </c>
      <c r="FK72" s="19">
        <v>2.0042509999999999E-3</v>
      </c>
      <c r="FL72" s="19">
        <v>1.9920020000000001E-3</v>
      </c>
      <c r="FM72" s="19">
        <v>1.9797920000000002E-3</v>
      </c>
      <c r="FN72" s="19">
        <v>1.9675949999999999E-3</v>
      </c>
      <c r="FO72" s="19">
        <v>1.9554189999999999E-3</v>
      </c>
      <c r="FP72" s="19">
        <v>1.943288E-3</v>
      </c>
      <c r="FQ72" s="19">
        <v>1.931234E-3</v>
      </c>
      <c r="FR72" s="19">
        <v>1.9192840000000001E-3</v>
      </c>
      <c r="FS72" s="19">
        <v>1.907457E-3</v>
      </c>
      <c r="FT72" s="19">
        <v>1.895751E-3</v>
      </c>
      <c r="FU72" s="19">
        <v>1.88415E-3</v>
      </c>
      <c r="FV72" s="19">
        <v>1.8726299999999999E-3</v>
      </c>
      <c r="FW72" s="19">
        <v>1.8611669999999999E-3</v>
      </c>
      <c r="FX72" s="19">
        <v>1.8497539999999999E-3</v>
      </c>
      <c r="FY72" s="19">
        <v>1.8384129999999999E-3</v>
      </c>
      <c r="FZ72" s="19">
        <v>1.827174E-3</v>
      </c>
      <c r="GA72" s="19">
        <v>1.816072E-3</v>
      </c>
      <c r="GB72" s="19">
        <v>1.805126E-3</v>
      </c>
      <c r="GC72" s="19">
        <v>1.7943449999999999E-3</v>
      </c>
      <c r="GD72" s="19">
        <v>1.7837179999999999E-3</v>
      </c>
      <c r="GE72" s="19">
        <v>1.77322E-3</v>
      </c>
      <c r="GF72" s="19">
        <v>1.762823E-3</v>
      </c>
      <c r="GG72" s="19">
        <v>1.7525030000000001E-3</v>
      </c>
      <c r="GH72" s="19">
        <v>1.7422539999999999E-3</v>
      </c>
      <c r="GI72" s="19">
        <v>1.7320910000000001E-3</v>
      </c>
      <c r="GJ72" s="19">
        <v>1.722038E-3</v>
      </c>
      <c r="GK72" s="19">
        <v>1.712121E-3</v>
      </c>
      <c r="GL72" s="19">
        <v>1.702351E-3</v>
      </c>
      <c r="GM72" s="19">
        <v>1.6927400000000001E-3</v>
      </c>
      <c r="GN72" s="19">
        <v>1.683288E-3</v>
      </c>
      <c r="GO72" s="19">
        <v>1.6739910000000001E-3</v>
      </c>
      <c r="GP72" s="19">
        <v>1.664834E-3</v>
      </c>
      <c r="GQ72" s="19">
        <v>1.655803E-3</v>
      </c>
      <c r="GR72" s="19">
        <v>1.64689E-3</v>
      </c>
      <c r="GS72" s="19">
        <v>1.638093E-3</v>
      </c>
      <c r="GT72" s="19">
        <v>1.629419E-3</v>
      </c>
      <c r="GU72" s="19">
        <v>1.6208730000000001E-3</v>
      </c>
      <c r="GV72" s="19">
        <v>1.6124550000000001E-3</v>
      </c>
      <c r="GW72" s="19">
        <v>1.604166E-3</v>
      </c>
      <c r="GX72" s="19">
        <v>1.596004E-3</v>
      </c>
      <c r="GY72" s="19">
        <v>1.5879609999999999E-3</v>
      </c>
      <c r="GZ72" s="19">
        <v>1.5800250000000001E-3</v>
      </c>
      <c r="HA72" s="19">
        <v>1.5721800000000001E-3</v>
      </c>
      <c r="HB72" s="19">
        <v>1.564415E-3</v>
      </c>
      <c r="HC72" s="19">
        <v>1.556726E-3</v>
      </c>
      <c r="HD72" s="19">
        <v>1.5491140000000001E-3</v>
      </c>
      <c r="HE72" s="19">
        <v>1.5415800000000001E-3</v>
      </c>
      <c r="HF72" s="19">
        <v>1.5341199999999999E-3</v>
      </c>
      <c r="HG72" s="19">
        <v>1.5267340000000001E-3</v>
      </c>
      <c r="HH72" s="19">
        <v>1.5194130000000001E-3</v>
      </c>
      <c r="HI72" s="19">
        <v>1.5121500000000001E-3</v>
      </c>
      <c r="HJ72" s="19">
        <v>1.5049289999999999E-3</v>
      </c>
      <c r="HK72" s="19">
        <v>1.4977359999999999E-3</v>
      </c>
      <c r="HL72" s="19">
        <v>1.4905610000000001E-3</v>
      </c>
      <c r="HM72" s="19">
        <v>1.483406E-3</v>
      </c>
      <c r="HN72" s="19">
        <v>1.47628E-3</v>
      </c>
      <c r="HO72" s="19">
        <v>1.469197E-3</v>
      </c>
      <c r="HP72" s="19">
        <v>1.462168E-3</v>
      </c>
      <c r="HQ72" s="19">
        <v>1.4552110000000001E-3</v>
      </c>
      <c r="HR72" s="19">
        <v>1.4483390000000001E-3</v>
      </c>
      <c r="HS72" s="19">
        <v>1.441559E-3</v>
      </c>
      <c r="HT72" s="19">
        <v>1.434872E-3</v>
      </c>
      <c r="HU72" s="19">
        <v>1.4282699999999999E-3</v>
      </c>
      <c r="HV72" s="19">
        <v>1.4217469999999999E-3</v>
      </c>
      <c r="HW72" s="19">
        <v>1.415295E-3</v>
      </c>
      <c r="HX72" s="19">
        <v>1.4089129999999999E-3</v>
      </c>
      <c r="HY72" s="19">
        <v>1.4026010000000001E-3</v>
      </c>
      <c r="HZ72" s="19">
        <v>1.396357E-3</v>
      </c>
      <c r="IA72" s="19">
        <v>1.3901899999999999E-3</v>
      </c>
      <c r="IB72" s="19">
        <v>1.3841019999999999E-3</v>
      </c>
      <c r="IC72" s="19">
        <v>1.378099E-3</v>
      </c>
      <c r="ID72" s="19">
        <v>1.3721810000000001E-3</v>
      </c>
      <c r="IE72" s="19">
        <v>1.3663449999999999E-3</v>
      </c>
      <c r="IF72" s="19">
        <v>1.3605869999999999E-3</v>
      </c>
      <c r="IG72" s="19">
        <v>1.354903E-3</v>
      </c>
      <c r="IH72" s="19">
        <v>1.3492930000000001E-3</v>
      </c>
      <c r="II72" s="19">
        <v>1.3437589999999999E-3</v>
      </c>
      <c r="IJ72" s="19">
        <v>1.338299E-3</v>
      </c>
      <c r="IK72" s="19">
        <v>1.332916E-3</v>
      </c>
      <c r="IL72" s="19">
        <v>1.327611E-3</v>
      </c>
      <c r="IM72" s="19">
        <v>1.322386E-3</v>
      </c>
      <c r="IN72" s="19">
        <v>1.3172419999999999E-3</v>
      </c>
      <c r="IO72" s="19">
        <v>1.3121750000000001E-3</v>
      </c>
      <c r="IP72" s="19">
        <v>1.307185E-3</v>
      </c>
      <c r="IQ72" s="19">
        <v>1.3022699999999999E-3</v>
      </c>
      <c r="IR72" s="19">
        <v>1.297435E-3</v>
      </c>
      <c r="IS72" s="19">
        <v>1.29268E-3</v>
      </c>
      <c r="IT72" s="19">
        <v>1.288006E-3</v>
      </c>
      <c r="IU72" s="19">
        <v>1.2834159999999999E-3</v>
      </c>
      <c r="IV72" s="19">
        <v>1.278908E-3</v>
      </c>
      <c r="IW72" s="19">
        <v>1.274482E-3</v>
      </c>
      <c r="IX72" s="19">
        <v>1.270134E-3</v>
      </c>
      <c r="IY72" s="19">
        <v>1.265859E-3</v>
      </c>
      <c r="IZ72" s="19">
        <v>1.26165E-3</v>
      </c>
      <c r="JA72" s="19">
        <v>1.2575030000000001E-3</v>
      </c>
      <c r="JB72" s="19">
        <v>1.253414E-3</v>
      </c>
      <c r="JC72" s="19">
        <v>1.2493809999999999E-3</v>
      </c>
      <c r="JD72" s="19">
        <v>1.2454009999999999E-3</v>
      </c>
      <c r="JE72" s="19">
        <v>1.241469E-3</v>
      </c>
      <c r="JF72" s="19">
        <v>1.237583E-3</v>
      </c>
      <c r="JG72" s="19">
        <v>1.2337380000000001E-3</v>
      </c>
      <c r="JH72" s="19">
        <v>1.2299279999999999E-3</v>
      </c>
      <c r="JI72" s="19">
        <v>1.226148E-3</v>
      </c>
      <c r="JJ72" s="19">
        <v>1.2223939999999999E-3</v>
      </c>
      <c r="JK72" s="19">
        <v>1.218661E-3</v>
      </c>
      <c r="JL72" s="19">
        <v>1.214952E-3</v>
      </c>
      <c r="JM72" s="19">
        <v>1.211267E-3</v>
      </c>
      <c r="JN72" s="19">
        <v>1.207608E-3</v>
      </c>
      <c r="JO72" s="19">
        <v>1.203977E-3</v>
      </c>
      <c r="JP72" s="19">
        <v>1.200376E-3</v>
      </c>
      <c r="JQ72" s="19">
        <v>1.1968059999999999E-3</v>
      </c>
      <c r="JR72" s="19">
        <v>1.1932659999999999E-3</v>
      </c>
      <c r="JS72" s="19">
        <v>1.1897570000000001E-3</v>
      </c>
      <c r="JT72" s="19">
        <v>1.186276E-3</v>
      </c>
      <c r="JU72" s="19">
        <v>1.1828240000000001E-3</v>
      </c>
      <c r="JV72" s="19">
        <v>1.179404E-3</v>
      </c>
      <c r="JW72" s="19">
        <v>1.176018E-3</v>
      </c>
      <c r="JX72" s="19">
        <v>1.1726690000000001E-3</v>
      </c>
      <c r="JY72" s="19">
        <v>1.169357E-3</v>
      </c>
      <c r="JZ72" s="19">
        <v>1.1660830000000001E-3</v>
      </c>
      <c r="KA72" s="19">
        <v>1.1628459999999999E-3</v>
      </c>
      <c r="KB72" s="19">
        <v>1.159644E-3</v>
      </c>
      <c r="KC72" s="19">
        <v>1.156474E-3</v>
      </c>
      <c r="KD72" s="19">
        <v>1.153332E-3</v>
      </c>
      <c r="KE72" s="19">
        <v>1.1502159999999999E-3</v>
      </c>
      <c r="KF72" s="19">
        <v>1.147127E-3</v>
      </c>
      <c r="KG72" s="19">
        <v>1.1440669999999999E-3</v>
      </c>
      <c r="KH72" s="19">
        <v>1.1410369999999999E-3</v>
      </c>
      <c r="KI72" s="19">
        <v>1.138041E-3</v>
      </c>
      <c r="KJ72" s="19">
        <v>1.1350799999999999E-3</v>
      </c>
      <c r="KK72" s="19">
        <v>1.1321580000000001E-3</v>
      </c>
      <c r="KL72" s="19">
        <v>1.129274E-3</v>
      </c>
      <c r="KM72" s="19">
        <v>1.1264280000000001E-3</v>
      </c>
      <c r="KN72" s="19">
        <v>1.123621E-3</v>
      </c>
      <c r="KO72" s="19">
        <v>1.1208520000000001E-3</v>
      </c>
      <c r="KP72" s="19">
        <v>1.118122E-3</v>
      </c>
      <c r="KQ72" s="19">
        <v>1.1154310000000001E-3</v>
      </c>
      <c r="KR72" s="19">
        <v>1.1127800000000001E-3</v>
      </c>
      <c r="KS72" s="19">
        <v>1.1101660000000001E-3</v>
      </c>
      <c r="KT72" s="19">
        <v>1.1075880000000001E-3</v>
      </c>
      <c r="KU72" s="19">
        <v>1.105043E-3</v>
      </c>
      <c r="KV72" s="19">
        <v>1.102528E-3</v>
      </c>
      <c r="KW72" s="19">
        <v>1.1000370000000001E-3</v>
      </c>
      <c r="KX72" s="19">
        <v>1.0975679999999999E-3</v>
      </c>
      <c r="KY72" s="19">
        <v>1.0951159999999999E-3</v>
      </c>
      <c r="KZ72" s="19">
        <v>1.09268E-3</v>
      </c>
      <c r="LA72" s="19">
        <v>1.0902590000000001E-3</v>
      </c>
      <c r="LB72" s="19">
        <v>1.0878509999999999E-3</v>
      </c>
      <c r="LC72" s="19">
        <v>1.0854549999999999E-3</v>
      </c>
      <c r="LD72" s="19">
        <v>1.0830670000000001E-3</v>
      </c>
      <c r="LE72" s="19">
        <v>1.0806870000000001E-3</v>
      </c>
      <c r="LF72" s="19">
        <v>1.078311E-3</v>
      </c>
      <c r="LG72" s="19">
        <v>1.0759369999999999E-3</v>
      </c>
      <c r="LH72" s="19">
        <v>1.073563E-3</v>
      </c>
      <c r="LI72" s="19">
        <v>1.0711869999999999E-3</v>
      </c>
      <c r="LJ72" s="19">
        <v>1.068811E-3</v>
      </c>
      <c r="LK72" s="19">
        <v>1.066434E-3</v>
      </c>
      <c r="LL72" s="19">
        <v>1.0640580000000001E-3</v>
      </c>
      <c r="LM72" s="19">
        <v>1.0616810000000001E-3</v>
      </c>
      <c r="LN72" s="19">
        <v>1.0593029999999999E-3</v>
      </c>
      <c r="LO72" s="19">
        <v>1.0569240000000001E-3</v>
      </c>
      <c r="LP72" s="19">
        <v>1.0545419999999999E-3</v>
      </c>
      <c r="LQ72" s="19">
        <v>1.0521580000000001E-3</v>
      </c>
      <c r="LR72" s="19">
        <v>1.049772E-3</v>
      </c>
      <c r="LS72" s="19">
        <v>1.0473839999999999E-3</v>
      </c>
      <c r="LT72" s="19">
        <v>1.044994E-3</v>
      </c>
      <c r="LU72" s="19">
        <v>1.0426050000000001E-3</v>
      </c>
      <c r="LV72" s="19">
        <v>1.0402160000000001E-3</v>
      </c>
      <c r="LW72" s="19">
        <v>1.0378259999999999E-3</v>
      </c>
      <c r="LX72" s="19">
        <v>1.0354330000000001E-3</v>
      </c>
      <c r="LY72" s="19">
        <v>1.0330350000000001E-3</v>
      </c>
      <c r="LZ72" s="19">
        <v>1.0306289999999999E-3</v>
      </c>
      <c r="MA72" s="19">
        <v>1.0282119999999999E-3</v>
      </c>
      <c r="MB72" s="19">
        <v>1.0257829999999999E-3</v>
      </c>
      <c r="MC72" s="19">
        <v>1.023337E-3</v>
      </c>
      <c r="MD72" s="19">
        <v>1.020876E-3</v>
      </c>
      <c r="ME72" s="19">
        <v>1.0183970000000001E-3</v>
      </c>
      <c r="MF72" s="19">
        <v>1.015901E-3</v>
      </c>
      <c r="MG72" s="19">
        <v>1.0133869999999999E-3</v>
      </c>
      <c r="MH72" s="19">
        <v>1.010854E-3</v>
      </c>
      <c r="MI72" s="19">
        <v>1.0083010000000001E-3</v>
      </c>
      <c r="MJ72" s="19">
        <v>1.0057270000000001E-3</v>
      </c>
      <c r="MK72" s="19">
        <v>1.003131E-3</v>
      </c>
      <c r="ML72" s="19">
        <v>1.000513E-3</v>
      </c>
      <c r="MM72" s="19">
        <v>9.9787190000000009E-4</v>
      </c>
      <c r="MN72" s="19">
        <v>9.9520829999999992E-4</v>
      </c>
      <c r="MO72" s="19">
        <v>9.9252249999999998E-4</v>
      </c>
      <c r="MP72" s="19">
        <v>9.8981479999999994E-4</v>
      </c>
      <c r="MQ72" s="19">
        <v>9.8708520000000003E-4</v>
      </c>
      <c r="MR72" s="19">
        <v>9.8433320000000006E-4</v>
      </c>
      <c r="MS72" s="19">
        <v>9.8155880000000005E-4</v>
      </c>
      <c r="MT72" s="19">
        <v>9.7876189999999996E-4</v>
      </c>
      <c r="MU72" s="19">
        <v>9.7594239999999996E-4</v>
      </c>
      <c r="MV72" s="19">
        <v>9.7310020000000003E-4</v>
      </c>
      <c r="MW72" s="19">
        <v>9.7023529999999995E-4</v>
      </c>
      <c r="MX72" s="19">
        <v>9.6734939999999997E-4</v>
      </c>
      <c r="MY72" s="19">
        <v>9.6444409999999999E-4</v>
      </c>
      <c r="MZ72" s="19">
        <v>9.6152130000000001E-4</v>
      </c>
      <c r="NA72" s="19">
        <v>9.5858290000000001E-4</v>
      </c>
      <c r="NB72" s="19">
        <v>9.5563110000000001E-4</v>
      </c>
      <c r="NC72" s="19">
        <v>9.5266830000000004E-4</v>
      </c>
      <c r="ND72" s="19">
        <v>9.49697E-4</v>
      </c>
      <c r="NE72" s="19">
        <v>9.4671999999999996E-4</v>
      </c>
      <c r="NF72" s="19">
        <v>9.4373959999999996E-4</v>
      </c>
      <c r="NG72" s="19">
        <v>9.4075820000000005E-4</v>
      </c>
      <c r="NH72" s="19">
        <v>9.3777909999999995E-4</v>
      </c>
      <c r="NI72" s="19">
        <v>9.3480509999999996E-4</v>
      </c>
      <c r="NJ72" s="19">
        <v>9.3183920000000002E-4</v>
      </c>
      <c r="NK72" s="19">
        <v>9.2888300000000003E-4</v>
      </c>
      <c r="NL72" s="19">
        <v>9.2593820000000002E-4</v>
      </c>
      <c r="NM72" s="19">
        <v>9.2300640000000001E-4</v>
      </c>
      <c r="NN72" s="19">
        <v>9.2008849999999996E-4</v>
      </c>
      <c r="NO72" s="19">
        <v>9.1718539999999997E-4</v>
      </c>
      <c r="NP72" s="19">
        <v>9.1429779999999995E-4</v>
      </c>
      <c r="NQ72" s="19">
        <v>9.1142570000000002E-4</v>
      </c>
      <c r="NR72" s="19">
        <v>9.0857049999999999E-4</v>
      </c>
      <c r="NS72" s="19">
        <v>9.057332E-4</v>
      </c>
      <c r="NT72" s="19">
        <v>9.029153E-4</v>
      </c>
      <c r="NU72" s="19">
        <v>9.0011669999999998E-4</v>
      </c>
      <c r="NV72" s="19">
        <v>8.9733779999999995E-4</v>
      </c>
      <c r="NW72" s="19">
        <v>8.9457909999999998E-4</v>
      </c>
      <c r="NX72" s="19">
        <v>8.9184089999999995E-4</v>
      </c>
      <c r="NY72" s="19">
        <v>8.8912340000000005E-4</v>
      </c>
      <c r="NZ72" s="19">
        <v>8.8642650000000001E-4</v>
      </c>
      <c r="OA72" s="19">
        <v>8.8374989999999995E-4</v>
      </c>
      <c r="OB72" s="19">
        <v>8.8109379999999995E-4</v>
      </c>
      <c r="OC72" s="19">
        <v>8.7845860000000003E-4</v>
      </c>
      <c r="OD72" s="19">
        <v>8.7584459999999996E-4</v>
      </c>
      <c r="OE72" s="19">
        <v>8.7325119999999998E-4</v>
      </c>
      <c r="OF72" s="19">
        <v>8.7067749999999999E-4</v>
      </c>
      <c r="OG72" s="19">
        <v>8.6812330000000004E-4</v>
      </c>
      <c r="OH72" s="19">
        <v>8.655879E-4</v>
      </c>
      <c r="OI72" s="19">
        <v>8.6307069999999998E-4</v>
      </c>
      <c r="OJ72" s="19">
        <v>8.605711E-4</v>
      </c>
      <c r="OK72" s="19">
        <v>8.5808800000000001E-4</v>
      </c>
      <c r="OL72" s="19">
        <v>8.5562120000000005E-4</v>
      </c>
      <c r="OM72" s="19">
        <v>8.5317089999999997E-4</v>
      </c>
      <c r="ON72" s="19">
        <v>8.5073739999999998E-4</v>
      </c>
      <c r="OO72" s="19">
        <v>8.4831999999999996E-4</v>
      </c>
      <c r="OP72" s="19">
        <v>8.459184E-4</v>
      </c>
      <c r="OQ72" s="19">
        <v>5.0170979999999998E-4</v>
      </c>
    </row>
    <row r="73" spans="1:407" x14ac:dyDescent="0.25">
      <c r="A73" t="str">
        <f t="shared" si="1"/>
        <v>FixedWing-ULTRA COARSE-6-14-Any</v>
      </c>
      <c r="B73" t="s">
        <v>195</v>
      </c>
      <c r="C73" s="20" t="s">
        <v>72</v>
      </c>
      <c r="D73" s="18">
        <v>6</v>
      </c>
      <c r="E73" s="17">
        <v>14</v>
      </c>
      <c r="F73" s="82" t="s">
        <v>187</v>
      </c>
      <c r="G73" s="15">
        <v>0.1615866</v>
      </c>
      <c r="H73" s="15">
        <v>0.1163706</v>
      </c>
      <c r="I73" s="19">
        <v>8.9079309999999995E-2</v>
      </c>
      <c r="J73" s="19">
        <v>7.0944339999999995E-2</v>
      </c>
      <c r="K73" s="19">
        <v>5.8533139999999997E-2</v>
      </c>
      <c r="L73" s="19">
        <v>5.0066430000000002E-2</v>
      </c>
      <c r="M73" s="19">
        <v>4.4218159999999999E-2</v>
      </c>
      <c r="N73" s="19">
        <v>4.1637189999999998E-2</v>
      </c>
      <c r="O73" s="15">
        <v>3.9019499999999999E-2</v>
      </c>
      <c r="P73" s="19">
        <v>3.6138219999999999E-2</v>
      </c>
      <c r="Q73" s="19">
        <v>3.3734720000000003E-2</v>
      </c>
      <c r="R73" s="19">
        <v>3.151938E-2</v>
      </c>
      <c r="S73" s="19">
        <v>2.9544270000000001E-2</v>
      </c>
      <c r="T73" s="19">
        <v>2.7631880000000001E-2</v>
      </c>
      <c r="U73" s="19">
        <v>2.5820369999999999E-2</v>
      </c>
      <c r="V73" s="19">
        <v>2.4258620000000002E-2</v>
      </c>
      <c r="W73" s="19">
        <v>2.2783680000000001E-2</v>
      </c>
      <c r="X73" s="19">
        <v>2.1331570000000001E-2</v>
      </c>
      <c r="Y73" s="19">
        <v>2.0002059999999999E-2</v>
      </c>
      <c r="Z73" s="15">
        <v>1.8821399999999999E-2</v>
      </c>
      <c r="AA73" s="19">
        <v>1.7778459999999999E-2</v>
      </c>
      <c r="AB73" s="15">
        <v>1.6832400000000001E-2</v>
      </c>
      <c r="AC73" s="19">
        <v>1.5963990000000001E-2</v>
      </c>
      <c r="AD73" s="19">
        <v>1.514689E-2</v>
      </c>
      <c r="AE73" s="19">
        <v>1.441132E-2</v>
      </c>
      <c r="AF73" s="19">
        <v>1.374739E-2</v>
      </c>
      <c r="AG73" s="19">
        <v>1.3149030000000001E-2</v>
      </c>
      <c r="AH73" s="19">
        <v>1.260238E-2</v>
      </c>
      <c r="AI73" s="19">
        <v>1.209668E-2</v>
      </c>
      <c r="AJ73" s="19">
        <v>1.162063E-2</v>
      </c>
      <c r="AK73" s="19">
        <v>1.116991E-2</v>
      </c>
      <c r="AL73" s="19">
        <v>1.074341E-2</v>
      </c>
      <c r="AM73" s="19">
        <v>1.0338409999999999E-2</v>
      </c>
      <c r="AN73" s="19">
        <v>9.9565039999999997E-3</v>
      </c>
      <c r="AO73" s="19">
        <v>9.5999050000000006E-3</v>
      </c>
      <c r="AP73" s="19">
        <v>9.2660750000000004E-3</v>
      </c>
      <c r="AQ73" s="19">
        <v>8.9508609999999992E-3</v>
      </c>
      <c r="AR73" s="19">
        <v>8.6503429999999996E-3</v>
      </c>
      <c r="AS73" s="19">
        <v>8.3626619999999999E-3</v>
      </c>
      <c r="AT73" s="19">
        <v>8.0898689999999995E-3</v>
      </c>
      <c r="AU73" s="19">
        <v>7.8351840000000002E-3</v>
      </c>
      <c r="AV73" s="19">
        <v>7.59956E-3</v>
      </c>
      <c r="AW73" s="19">
        <v>7.3833299999999996E-3</v>
      </c>
      <c r="AX73" s="19">
        <v>7.1858030000000002E-3</v>
      </c>
      <c r="AY73" s="19">
        <v>7.0028210000000002E-3</v>
      </c>
      <c r="AZ73" s="19">
        <v>6.8285539999999997E-3</v>
      </c>
      <c r="BA73" s="19">
        <v>6.6590590000000002E-3</v>
      </c>
      <c r="BB73" s="19">
        <v>6.4932710000000001E-3</v>
      </c>
      <c r="BC73" s="19">
        <v>6.3315819999999997E-3</v>
      </c>
      <c r="BD73" s="19">
        <v>6.1753169999999996E-3</v>
      </c>
      <c r="BE73" s="19">
        <v>6.0265830000000003E-3</v>
      </c>
      <c r="BF73" s="19">
        <v>5.8874050000000001E-3</v>
      </c>
      <c r="BG73" s="19">
        <v>5.7586130000000001E-3</v>
      </c>
      <c r="BH73" s="19">
        <v>5.639359E-3</v>
      </c>
      <c r="BI73" s="19">
        <v>5.5273839999999998E-3</v>
      </c>
      <c r="BJ73" s="19">
        <v>5.4196310000000003E-3</v>
      </c>
      <c r="BK73" s="19">
        <v>5.3135839999999997E-3</v>
      </c>
      <c r="BL73" s="19">
        <v>5.2085600000000001E-3</v>
      </c>
      <c r="BM73" s="19">
        <v>5.1053560000000001E-3</v>
      </c>
      <c r="BN73" s="19">
        <v>5.0047529999999998E-3</v>
      </c>
      <c r="BO73" s="19">
        <v>4.907326E-3</v>
      </c>
      <c r="BP73" s="19">
        <v>4.8143880000000002E-3</v>
      </c>
      <c r="BQ73" s="19">
        <v>4.7273940000000002E-3</v>
      </c>
      <c r="BR73" s="19">
        <v>4.6468869999999997E-3</v>
      </c>
      <c r="BS73" s="19">
        <v>4.5721650000000004E-3</v>
      </c>
      <c r="BT73" s="19">
        <v>4.501578E-3</v>
      </c>
      <c r="BU73" s="19">
        <v>4.4334969999999998E-3</v>
      </c>
      <c r="BV73" s="19">
        <v>4.3674669999999999E-3</v>
      </c>
      <c r="BW73" s="19">
        <v>4.3041169999999997E-3</v>
      </c>
      <c r="BX73" s="19">
        <v>4.2440630000000002E-3</v>
      </c>
      <c r="BY73" s="19">
        <v>4.1873919999999999E-3</v>
      </c>
      <c r="BZ73" s="19">
        <v>4.1339649999999999E-3</v>
      </c>
      <c r="CA73" s="19">
        <v>4.0835300000000001E-3</v>
      </c>
      <c r="CB73" s="19">
        <v>4.0355510000000001E-3</v>
      </c>
      <c r="CC73" s="19">
        <v>3.989182E-3</v>
      </c>
      <c r="CD73" s="19">
        <v>3.9434539999999999E-3</v>
      </c>
      <c r="CE73" s="19">
        <v>3.897663E-3</v>
      </c>
      <c r="CF73" s="19">
        <v>3.852023E-3</v>
      </c>
      <c r="CG73" s="19">
        <v>3.8075610000000001E-3</v>
      </c>
      <c r="CH73" s="19">
        <v>3.7651569999999999E-3</v>
      </c>
      <c r="CI73" s="19">
        <v>3.725094E-3</v>
      </c>
      <c r="CJ73" s="19">
        <v>3.6873850000000001E-3</v>
      </c>
      <c r="CK73" s="19">
        <v>3.6519510000000001E-3</v>
      </c>
      <c r="CL73" s="19">
        <v>3.6184400000000001E-3</v>
      </c>
      <c r="CM73" s="19">
        <v>3.5862260000000001E-3</v>
      </c>
      <c r="CN73" s="19">
        <v>3.554701E-3</v>
      </c>
      <c r="CO73" s="19">
        <v>3.5235290000000001E-3</v>
      </c>
      <c r="CP73" s="19">
        <v>3.4927909999999999E-3</v>
      </c>
      <c r="CQ73" s="19">
        <v>3.4628319999999999E-3</v>
      </c>
      <c r="CR73" s="19">
        <v>3.4339629999999999E-3</v>
      </c>
      <c r="CS73" s="19">
        <v>3.4062810000000002E-3</v>
      </c>
      <c r="CT73" s="19">
        <v>3.3797129999999999E-3</v>
      </c>
      <c r="CU73" s="19">
        <v>3.3541539999999998E-3</v>
      </c>
      <c r="CV73" s="19">
        <v>3.3295180000000001E-3</v>
      </c>
      <c r="CW73" s="19">
        <v>3.3057070000000002E-3</v>
      </c>
      <c r="CX73" s="19">
        <v>3.2825570000000002E-3</v>
      </c>
      <c r="CY73" s="19">
        <v>3.2598599999999998E-3</v>
      </c>
      <c r="CZ73" s="19">
        <v>3.2374639999999998E-3</v>
      </c>
      <c r="DA73" s="19">
        <v>3.2153149999999998E-3</v>
      </c>
      <c r="DB73" s="19">
        <v>3.1933949999999999E-3</v>
      </c>
      <c r="DC73" s="19">
        <v>3.1716629999999999E-3</v>
      </c>
      <c r="DD73" s="19">
        <v>3.1500510000000001E-3</v>
      </c>
      <c r="DE73" s="19">
        <v>3.12853E-3</v>
      </c>
      <c r="DF73" s="19">
        <v>3.1071190000000002E-3</v>
      </c>
      <c r="DG73" s="19">
        <v>3.0858539999999999E-3</v>
      </c>
      <c r="DH73" s="19">
        <v>3.0647230000000001E-3</v>
      </c>
      <c r="DI73" s="19">
        <v>3.043628E-3</v>
      </c>
      <c r="DJ73" s="19">
        <v>3.022407E-3</v>
      </c>
      <c r="DK73" s="19">
        <v>3.00089E-3</v>
      </c>
      <c r="DL73" s="19">
        <v>2.9789629999999998E-3</v>
      </c>
      <c r="DM73" s="19">
        <v>2.9566150000000001E-3</v>
      </c>
      <c r="DN73" s="19">
        <v>2.9339460000000002E-3</v>
      </c>
      <c r="DO73" s="19">
        <v>2.9111480000000001E-3</v>
      </c>
      <c r="DP73" s="19">
        <v>2.8884330000000001E-3</v>
      </c>
      <c r="DQ73" s="19">
        <v>2.8659599999999999E-3</v>
      </c>
      <c r="DR73" s="19">
        <v>2.8437919999999999E-3</v>
      </c>
      <c r="DS73" s="19">
        <v>2.821872E-3</v>
      </c>
      <c r="DT73" s="19">
        <v>2.8000630000000002E-3</v>
      </c>
      <c r="DU73" s="15">
        <v>2.7782000000000002E-3</v>
      </c>
      <c r="DV73" s="19">
        <v>2.7561539999999998E-3</v>
      </c>
      <c r="DW73" s="19">
        <v>2.733886E-3</v>
      </c>
      <c r="DX73" s="19">
        <v>2.7114650000000001E-3</v>
      </c>
      <c r="DY73" s="19">
        <v>2.689056E-3</v>
      </c>
      <c r="DZ73" s="19">
        <v>2.6668629999999998E-3</v>
      </c>
      <c r="EA73" s="19">
        <v>2.6450660000000002E-3</v>
      </c>
      <c r="EB73" s="19">
        <v>2.6237690000000002E-3</v>
      </c>
      <c r="EC73" s="19">
        <v>2.6029690000000001E-3</v>
      </c>
      <c r="ED73" s="19">
        <v>2.582572E-3</v>
      </c>
      <c r="EE73" s="19">
        <v>2.5624350000000001E-3</v>
      </c>
      <c r="EF73" s="19">
        <v>2.542426E-3</v>
      </c>
      <c r="EG73" s="19">
        <v>2.522481E-3</v>
      </c>
      <c r="EH73" s="19">
        <v>2.5026240000000002E-3</v>
      </c>
      <c r="EI73" s="19">
        <v>2.482971E-3</v>
      </c>
      <c r="EJ73" s="19">
        <v>2.463673E-3</v>
      </c>
      <c r="EK73" s="19">
        <v>2.4448730000000002E-3</v>
      </c>
      <c r="EL73" s="19">
        <v>2.426662E-3</v>
      </c>
      <c r="EM73" s="19">
        <v>2.409057E-3</v>
      </c>
      <c r="EN73" s="19">
        <v>2.3920259999999998E-3</v>
      </c>
      <c r="EO73" s="19">
        <v>2.3755180000000001E-3</v>
      </c>
      <c r="EP73" s="19">
        <v>2.359501E-3</v>
      </c>
      <c r="EQ73" s="19">
        <v>2.343978E-3</v>
      </c>
      <c r="ER73" s="19">
        <v>2.3289669999999999E-3</v>
      </c>
      <c r="ES73" s="19">
        <v>2.314488E-3</v>
      </c>
      <c r="ET73" s="19">
        <v>2.3005429999999999E-3</v>
      </c>
      <c r="EU73" s="19">
        <v>2.2871079999999999E-3</v>
      </c>
      <c r="EV73" s="19">
        <v>2.274135E-3</v>
      </c>
      <c r="EW73" s="19">
        <v>2.261566E-3</v>
      </c>
      <c r="EX73" s="19">
        <v>2.2493439999999999E-3</v>
      </c>
      <c r="EY73" s="19">
        <v>2.2374320000000001E-3</v>
      </c>
      <c r="EZ73" s="19">
        <v>2.2258260000000002E-3</v>
      </c>
      <c r="FA73" s="19">
        <v>2.2145490000000001E-3</v>
      </c>
      <c r="FB73" s="19">
        <v>2.2036320000000001E-3</v>
      </c>
      <c r="FC73" s="19">
        <v>2.193099E-3</v>
      </c>
      <c r="FD73" s="19">
        <v>2.1829499999999999E-3</v>
      </c>
      <c r="FE73" s="19">
        <v>2.1731559999999999E-3</v>
      </c>
      <c r="FF73" s="19">
        <v>2.1636590000000001E-3</v>
      </c>
      <c r="FG73" s="19">
        <v>2.1543840000000001E-3</v>
      </c>
      <c r="FH73" s="19">
        <v>2.1452580000000001E-3</v>
      </c>
      <c r="FI73" s="19">
        <v>2.1362239999999999E-3</v>
      </c>
      <c r="FJ73" s="19">
        <v>2.1272600000000002E-3</v>
      </c>
      <c r="FK73" s="19">
        <v>2.1183679999999998E-3</v>
      </c>
      <c r="FL73" s="19">
        <v>2.1095659999999998E-3</v>
      </c>
      <c r="FM73" s="19">
        <v>2.100874E-3</v>
      </c>
      <c r="FN73" s="19">
        <v>2.092296E-3</v>
      </c>
      <c r="FO73" s="19">
        <v>2.0838160000000001E-3</v>
      </c>
      <c r="FP73" s="19">
        <v>2.0753970000000001E-3</v>
      </c>
      <c r="FQ73" s="19">
        <v>2.0669880000000001E-3</v>
      </c>
      <c r="FR73" s="19">
        <v>2.0585379999999999E-3</v>
      </c>
      <c r="FS73" s="19">
        <v>2.0500079999999999E-3</v>
      </c>
      <c r="FT73" s="19">
        <v>2.0413839999999998E-3</v>
      </c>
      <c r="FU73" s="19">
        <v>2.0326770000000001E-3</v>
      </c>
      <c r="FV73" s="19">
        <v>2.0239110000000002E-3</v>
      </c>
      <c r="FW73" s="19">
        <v>2.015111E-3</v>
      </c>
      <c r="FX73" s="19">
        <v>2.006295E-3</v>
      </c>
      <c r="FY73" s="19">
        <v>1.997464E-3</v>
      </c>
      <c r="FZ73" s="19">
        <v>1.9886040000000002E-3</v>
      </c>
      <c r="GA73" s="19">
        <v>1.979686E-3</v>
      </c>
      <c r="GB73" s="19">
        <v>1.9706820000000001E-3</v>
      </c>
      <c r="GC73" s="19">
        <v>1.9615729999999999E-3</v>
      </c>
      <c r="GD73" s="19">
        <v>1.9523590000000001E-3</v>
      </c>
      <c r="GE73" s="19">
        <v>1.943054E-3</v>
      </c>
      <c r="GF73" s="19">
        <v>1.933679E-3</v>
      </c>
      <c r="GG73" s="19">
        <v>1.9242510000000001E-3</v>
      </c>
      <c r="GH73" s="19">
        <v>1.914778E-3</v>
      </c>
      <c r="GI73" s="19">
        <v>1.905258E-3</v>
      </c>
      <c r="GJ73" s="19">
        <v>1.8956839999999999E-3</v>
      </c>
      <c r="GK73" s="19">
        <v>1.886045E-3</v>
      </c>
      <c r="GL73" s="19">
        <v>1.8763359999999999E-3</v>
      </c>
      <c r="GM73" s="19">
        <v>1.866569E-3</v>
      </c>
      <c r="GN73" s="19">
        <v>1.856765E-3</v>
      </c>
      <c r="GO73" s="19">
        <v>1.8469560000000001E-3</v>
      </c>
      <c r="GP73" s="19">
        <v>1.8371730000000001E-3</v>
      </c>
      <c r="GQ73" s="19">
        <v>1.8274350000000001E-3</v>
      </c>
      <c r="GR73" s="19">
        <v>1.817752E-3</v>
      </c>
      <c r="GS73" s="19">
        <v>1.8081250000000001E-3</v>
      </c>
      <c r="GT73" s="19">
        <v>1.798551E-3</v>
      </c>
      <c r="GU73" s="19">
        <v>1.789024E-3</v>
      </c>
      <c r="GV73" s="19">
        <v>1.7795490000000001E-3</v>
      </c>
      <c r="GW73" s="19">
        <v>1.770141E-3</v>
      </c>
      <c r="GX73" s="19">
        <v>1.760829E-3</v>
      </c>
      <c r="GY73" s="19">
        <v>1.7516470000000001E-3</v>
      </c>
      <c r="GZ73" s="19">
        <v>1.742623E-3</v>
      </c>
      <c r="HA73" s="19">
        <v>1.733776E-3</v>
      </c>
      <c r="HB73" s="19">
        <v>1.7251079999999999E-3</v>
      </c>
      <c r="HC73" s="19">
        <v>1.716609E-3</v>
      </c>
      <c r="HD73" s="19">
        <v>1.708261E-3</v>
      </c>
      <c r="HE73" s="19">
        <v>1.700041E-3</v>
      </c>
      <c r="HF73" s="19">
        <v>1.6919350000000001E-3</v>
      </c>
      <c r="HG73" s="19">
        <v>1.683939E-3</v>
      </c>
      <c r="HH73" s="19">
        <v>1.6760659999999999E-3</v>
      </c>
      <c r="HI73" s="19">
        <v>1.668337E-3</v>
      </c>
      <c r="HJ73" s="19">
        <v>1.6607740000000001E-3</v>
      </c>
      <c r="HK73" s="19">
        <v>1.6533940000000001E-3</v>
      </c>
      <c r="HL73" s="19">
        <v>1.6462040000000001E-3</v>
      </c>
      <c r="HM73" s="15">
        <v>1.6391999999999999E-3</v>
      </c>
      <c r="HN73" s="19">
        <v>1.6323690000000001E-3</v>
      </c>
      <c r="HO73" s="19">
        <v>1.625692E-3</v>
      </c>
      <c r="HP73" s="19">
        <v>1.6191479999999999E-3</v>
      </c>
      <c r="HQ73" s="19">
        <v>1.61272E-3</v>
      </c>
      <c r="HR73" s="19">
        <v>1.6063990000000001E-3</v>
      </c>
      <c r="HS73" s="19">
        <v>1.600181E-3</v>
      </c>
      <c r="HT73" s="19">
        <v>1.59406E-3</v>
      </c>
      <c r="HU73" s="19">
        <v>1.5880309999999999E-3</v>
      </c>
      <c r="HV73" s="19">
        <v>1.5820809999999999E-3</v>
      </c>
      <c r="HW73" s="19">
        <v>1.5761970000000001E-3</v>
      </c>
      <c r="HX73" s="19">
        <v>1.57036E-3</v>
      </c>
      <c r="HY73" s="19">
        <v>1.5645469999999999E-3</v>
      </c>
      <c r="HZ73" s="19">
        <v>1.5587369999999999E-3</v>
      </c>
      <c r="IA73" s="19">
        <v>1.552912E-3</v>
      </c>
      <c r="IB73" s="19">
        <v>1.5470600000000001E-3</v>
      </c>
      <c r="IC73" s="19">
        <v>1.5411769999999999E-3</v>
      </c>
      <c r="ID73" s="19">
        <v>1.5352600000000001E-3</v>
      </c>
      <c r="IE73" s="19">
        <v>1.5293049999999999E-3</v>
      </c>
      <c r="IF73" s="19">
        <v>1.5233110000000001E-3</v>
      </c>
      <c r="IG73" s="19">
        <v>1.517275E-3</v>
      </c>
      <c r="IH73" s="19">
        <v>1.5111949999999999E-3</v>
      </c>
      <c r="II73" s="19">
        <v>1.5050650000000001E-3</v>
      </c>
      <c r="IJ73" s="19">
        <v>1.498882E-3</v>
      </c>
      <c r="IK73" s="19">
        <v>1.492644E-3</v>
      </c>
      <c r="IL73" s="19">
        <v>1.4863509999999999E-3</v>
      </c>
      <c r="IM73" s="19">
        <v>1.480002E-3</v>
      </c>
      <c r="IN73" s="19">
        <v>1.4735950000000001E-3</v>
      </c>
      <c r="IO73" s="19">
        <v>1.467124E-3</v>
      </c>
      <c r="IP73" s="19">
        <v>1.4605830000000001E-3</v>
      </c>
      <c r="IQ73" s="19">
        <v>1.453965E-3</v>
      </c>
      <c r="IR73" s="19">
        <v>1.4472619999999999E-3</v>
      </c>
      <c r="IS73" s="19">
        <v>1.4404680000000001E-3</v>
      </c>
      <c r="IT73" s="19">
        <v>1.433583E-3</v>
      </c>
      <c r="IU73" s="19">
        <v>1.4266070000000001E-3</v>
      </c>
      <c r="IV73" s="19">
        <v>1.4195480000000001E-3</v>
      </c>
      <c r="IW73" s="19">
        <v>1.412417E-3</v>
      </c>
      <c r="IX73" s="19">
        <v>1.4052209999999999E-3</v>
      </c>
      <c r="IY73" s="19">
        <v>1.397969E-3</v>
      </c>
      <c r="IZ73" s="19">
        <v>1.3906649999999999E-3</v>
      </c>
      <c r="JA73" s="19">
        <v>1.383317E-3</v>
      </c>
      <c r="JB73" s="19">
        <v>1.3759309999999999E-3</v>
      </c>
      <c r="JC73" s="19">
        <v>1.368511E-3</v>
      </c>
      <c r="JD73" s="19">
        <v>1.3610670000000001E-3</v>
      </c>
      <c r="JE73" s="19">
        <v>1.353609E-3</v>
      </c>
      <c r="JF73" s="19">
        <v>1.3461479999999999E-3</v>
      </c>
      <c r="JG73" s="19">
        <v>1.3386979999999999E-3</v>
      </c>
      <c r="JH73" s="19">
        <v>1.3312700000000001E-3</v>
      </c>
      <c r="JI73" s="19">
        <v>1.3238709999999999E-3</v>
      </c>
      <c r="JJ73" s="19">
        <v>1.3165049999999999E-3</v>
      </c>
      <c r="JK73" s="19">
        <v>1.309174E-3</v>
      </c>
      <c r="JL73" s="19">
        <v>1.3018769999999999E-3</v>
      </c>
      <c r="JM73" s="19">
        <v>1.2946120000000001E-3</v>
      </c>
      <c r="JN73" s="19">
        <v>1.287376E-3</v>
      </c>
      <c r="JO73" s="19">
        <v>1.2801659999999999E-3</v>
      </c>
      <c r="JP73" s="19">
        <v>1.2729799999999999E-3</v>
      </c>
      <c r="JQ73" s="19">
        <v>1.26582E-3</v>
      </c>
      <c r="JR73" s="19">
        <v>1.2586870000000001E-3</v>
      </c>
      <c r="JS73" s="19">
        <v>1.2515810000000001E-3</v>
      </c>
      <c r="JT73" s="19">
        <v>1.244506E-3</v>
      </c>
      <c r="JU73" s="19">
        <v>1.237464E-3</v>
      </c>
      <c r="JV73" s="19">
        <v>1.230458E-3</v>
      </c>
      <c r="JW73" s="19">
        <v>1.2234909999999999E-3</v>
      </c>
      <c r="JX73" s="19">
        <v>1.2165660000000001E-3</v>
      </c>
      <c r="JY73" s="19">
        <v>1.2096839999999999E-3</v>
      </c>
      <c r="JZ73" s="19">
        <v>1.2028500000000001E-3</v>
      </c>
      <c r="KA73" s="19">
        <v>1.1960650000000001E-3</v>
      </c>
      <c r="KB73" s="19">
        <v>1.189332E-3</v>
      </c>
      <c r="KC73" s="19">
        <v>1.1826510000000001E-3</v>
      </c>
      <c r="KD73" s="19">
        <v>1.1760220000000001E-3</v>
      </c>
      <c r="KE73" s="19">
        <v>1.1694450000000001E-3</v>
      </c>
      <c r="KF73" s="19">
        <v>1.16292E-3</v>
      </c>
      <c r="KG73" s="19">
        <v>1.1564469999999999E-3</v>
      </c>
      <c r="KH73" s="19">
        <v>1.1500239999999999E-3</v>
      </c>
      <c r="KI73" s="19">
        <v>1.1436510000000001E-3</v>
      </c>
      <c r="KJ73" s="19">
        <v>1.1373259999999999E-3</v>
      </c>
      <c r="KK73" s="19">
        <v>1.13105E-3</v>
      </c>
      <c r="KL73" s="19">
        <v>1.124821E-3</v>
      </c>
      <c r="KM73" s="19">
        <v>1.118637E-3</v>
      </c>
      <c r="KN73" s="19">
        <v>1.1124990000000001E-3</v>
      </c>
      <c r="KO73" s="19">
        <v>1.1064060000000001E-3</v>
      </c>
      <c r="KP73" s="19">
        <v>1.100359E-3</v>
      </c>
      <c r="KQ73" s="19">
        <v>1.094359E-3</v>
      </c>
      <c r="KR73" s="19">
        <v>1.088407E-3</v>
      </c>
      <c r="KS73" s="19">
        <v>1.082501E-3</v>
      </c>
      <c r="KT73" s="19">
        <v>1.076645E-3</v>
      </c>
      <c r="KU73" s="19">
        <v>1.070838E-3</v>
      </c>
      <c r="KV73" s="19">
        <v>1.0650810000000001E-3</v>
      </c>
      <c r="KW73" s="19">
        <v>1.059372E-3</v>
      </c>
      <c r="KX73" s="19">
        <v>1.0537120000000001E-3</v>
      </c>
      <c r="KY73" s="15">
        <v>1.0480999999999999E-3</v>
      </c>
      <c r="KZ73" s="19">
        <v>1.0425370000000001E-3</v>
      </c>
      <c r="LA73" s="19">
        <v>1.0370209999999999E-3</v>
      </c>
      <c r="LB73" s="19">
        <v>1.0315529999999999E-3</v>
      </c>
      <c r="LC73" s="19">
        <v>1.0261319999999999E-3</v>
      </c>
      <c r="LD73" s="19">
        <v>1.020757E-3</v>
      </c>
      <c r="LE73" s="19">
        <v>1.015427E-3</v>
      </c>
      <c r="LF73" s="19">
        <v>1.010139E-3</v>
      </c>
      <c r="LG73" s="19">
        <v>1.0048920000000001E-3</v>
      </c>
      <c r="LH73" s="19">
        <v>9.996797999999999E-4</v>
      </c>
      <c r="LI73" s="19">
        <v>9.9450139999999999E-4</v>
      </c>
      <c r="LJ73" s="19">
        <v>9.8935369999999991E-4</v>
      </c>
      <c r="LK73" s="19">
        <v>9.8423470000000009E-4</v>
      </c>
      <c r="LL73" s="19">
        <v>9.7914230000000001E-4</v>
      </c>
      <c r="LM73" s="19">
        <v>9.7407549999999998E-4</v>
      </c>
      <c r="LN73" s="19">
        <v>9.6903470000000004E-4</v>
      </c>
      <c r="LO73" s="19">
        <v>9.6402070000000002E-4</v>
      </c>
      <c r="LP73" s="19">
        <v>9.5903380000000003E-4</v>
      </c>
      <c r="LQ73" s="19">
        <v>9.5407510000000001E-4</v>
      </c>
      <c r="LR73" s="19">
        <v>9.4914459999999995E-4</v>
      </c>
      <c r="LS73" s="19">
        <v>9.4424329999999999E-4</v>
      </c>
      <c r="LT73" s="19">
        <v>9.3937139999999996E-4</v>
      </c>
      <c r="LU73" s="19">
        <v>9.3452840000000004E-4</v>
      </c>
      <c r="LV73" s="19">
        <v>9.2971359999999997E-4</v>
      </c>
      <c r="LW73" s="19">
        <v>9.2492609999999999E-4</v>
      </c>
      <c r="LX73" s="19">
        <v>9.2016579999999997E-4</v>
      </c>
      <c r="LY73" s="19">
        <v>9.1543259999999997E-4</v>
      </c>
      <c r="LZ73" s="19">
        <v>9.1072639999999997E-4</v>
      </c>
      <c r="MA73" s="19">
        <v>9.0604749999999995E-4</v>
      </c>
      <c r="MB73" s="19">
        <v>9.0139609999999998E-4</v>
      </c>
      <c r="MC73" s="19">
        <v>8.9677340000000004E-4</v>
      </c>
      <c r="MD73" s="19">
        <v>8.9218070000000003E-4</v>
      </c>
      <c r="ME73" s="19">
        <v>8.8761869999999998E-4</v>
      </c>
      <c r="MF73" s="19">
        <v>8.8308820000000004E-4</v>
      </c>
      <c r="MG73" s="19">
        <v>8.7858969999999995E-4</v>
      </c>
      <c r="MH73" s="19">
        <v>8.7412399999999999E-4</v>
      </c>
      <c r="MI73" s="19">
        <v>8.6969170000000004E-4</v>
      </c>
      <c r="MJ73" s="19">
        <v>8.6529320000000001E-4</v>
      </c>
      <c r="MK73" s="19">
        <v>8.6092920000000004E-4</v>
      </c>
      <c r="ML73" s="19">
        <v>8.5660070000000003E-4</v>
      </c>
      <c r="MM73" s="19">
        <v>8.5230980000000004E-4</v>
      </c>
      <c r="MN73" s="19">
        <v>8.4805899999999997E-4</v>
      </c>
      <c r="MO73" s="19">
        <v>8.438505E-4</v>
      </c>
      <c r="MP73" s="19">
        <v>8.3968710000000002E-4</v>
      </c>
      <c r="MQ73" s="19">
        <v>8.3557100000000001E-4</v>
      </c>
      <c r="MR73" s="19">
        <v>8.3150439999999997E-4</v>
      </c>
      <c r="MS73" s="19">
        <v>8.2748909999999997E-4</v>
      </c>
      <c r="MT73" s="19">
        <v>8.2352589999999995E-4</v>
      </c>
      <c r="MU73" s="19">
        <v>8.1961499999999999E-4</v>
      </c>
      <c r="MV73" s="19">
        <v>8.1575630000000005E-4</v>
      </c>
      <c r="MW73" s="19">
        <v>8.1194969999999998E-4</v>
      </c>
      <c r="MX73" s="19">
        <v>8.0819449999999999E-4</v>
      </c>
      <c r="MY73" s="19">
        <v>8.0448990000000001E-4</v>
      </c>
      <c r="MZ73" s="19">
        <v>8.0083499999999996E-4</v>
      </c>
      <c r="NA73" s="19">
        <v>7.9722820000000005E-4</v>
      </c>
      <c r="NB73" s="19">
        <v>7.9366840000000001E-4</v>
      </c>
      <c r="NC73" s="19">
        <v>7.9015439999999997E-4</v>
      </c>
      <c r="ND73" s="19">
        <v>7.8668420000000002E-4</v>
      </c>
      <c r="NE73" s="19">
        <v>7.8325590000000004E-4</v>
      </c>
      <c r="NF73" s="19">
        <v>7.7986760000000005E-4</v>
      </c>
      <c r="NG73" s="19">
        <v>7.7651749999999996E-4</v>
      </c>
      <c r="NH73" s="19">
        <v>7.7320399999999999E-4</v>
      </c>
      <c r="NI73" s="19">
        <v>7.6992510000000001E-4</v>
      </c>
      <c r="NJ73" s="19">
        <v>7.6667900000000004E-4</v>
      </c>
      <c r="NK73" s="19">
        <v>7.6346370000000005E-4</v>
      </c>
      <c r="NL73" s="19">
        <v>7.6027729999999995E-4</v>
      </c>
      <c r="NM73" s="19">
        <v>7.5711799999999998E-4</v>
      </c>
      <c r="NN73" s="19">
        <v>7.5398339999999998E-4</v>
      </c>
      <c r="NO73" s="19">
        <v>7.5087129999999995E-4</v>
      </c>
      <c r="NP73" s="19">
        <v>7.4777939999999998E-4</v>
      </c>
      <c r="NQ73" s="19">
        <v>7.4470579999999997E-4</v>
      </c>
      <c r="NR73" s="19">
        <v>7.4164860000000001E-4</v>
      </c>
      <c r="NS73" s="19">
        <v>7.3860519999999999E-4</v>
      </c>
      <c r="NT73" s="19">
        <v>7.3557329999999999E-4</v>
      </c>
      <c r="NU73" s="19">
        <v>7.3255E-4</v>
      </c>
      <c r="NV73" s="19">
        <v>7.2953269999999999E-4</v>
      </c>
      <c r="NW73" s="19">
        <v>7.2651849999999995E-4</v>
      </c>
      <c r="NX73" s="19">
        <v>7.2350409999999996E-4</v>
      </c>
      <c r="NY73" s="19">
        <v>7.2048700000000002E-4</v>
      </c>
      <c r="NZ73" s="19">
        <v>7.1746440000000004E-4</v>
      </c>
      <c r="OA73" s="19">
        <v>7.1443440000000004E-4</v>
      </c>
      <c r="OB73" s="19">
        <v>7.1139559999999996E-4</v>
      </c>
      <c r="OC73" s="19">
        <v>7.0834640000000003E-4</v>
      </c>
      <c r="OD73" s="19">
        <v>7.0528620000000002E-4</v>
      </c>
      <c r="OE73" s="19">
        <v>7.0221400000000005E-4</v>
      </c>
      <c r="OF73" s="19">
        <v>6.9912960000000004E-4</v>
      </c>
      <c r="OG73" s="19">
        <v>6.9603280000000002E-4</v>
      </c>
      <c r="OH73" s="19">
        <v>6.9292370000000004E-4</v>
      </c>
      <c r="OI73" s="19">
        <v>6.8980249999999995E-4</v>
      </c>
      <c r="OJ73" s="19">
        <v>6.8666940000000002E-4</v>
      </c>
      <c r="OK73" s="19">
        <v>6.8352579999999999E-4</v>
      </c>
      <c r="OL73" s="19">
        <v>6.8037269999999996E-4</v>
      </c>
      <c r="OM73" s="19">
        <v>6.7721120000000001E-4</v>
      </c>
      <c r="ON73" s="19">
        <v>6.7404279999999997E-4</v>
      </c>
      <c r="OO73" s="19">
        <v>6.7086860000000002E-4</v>
      </c>
      <c r="OP73" s="19">
        <v>6.6769010000000001E-4</v>
      </c>
      <c r="OQ73" s="19">
        <v>3.9963109999999999E-4</v>
      </c>
    </row>
    <row r="74" spans="1:407" ht="15.75" thickBot="1" x14ac:dyDescent="0.3">
      <c r="A74" s="83" t="str">
        <f t="shared" si="1"/>
        <v>FixedWing-ULTRA COARSE-6-7-Any</v>
      </c>
      <c r="B74" s="83" t="s">
        <v>195</v>
      </c>
      <c r="C74" s="84" t="s">
        <v>72</v>
      </c>
      <c r="D74" s="85">
        <v>6</v>
      </c>
      <c r="E74" s="86">
        <v>7</v>
      </c>
      <c r="F74" s="87" t="s">
        <v>187</v>
      </c>
      <c r="G74" s="88">
        <v>5.8084249999999997E-2</v>
      </c>
      <c r="H74" s="88">
        <v>4.3206790000000002E-2</v>
      </c>
      <c r="I74" s="88">
        <v>3.5856430000000002E-2</v>
      </c>
      <c r="J74" s="88">
        <v>3.250815E-2</v>
      </c>
      <c r="K74" s="88">
        <v>3.1494559999999998E-2</v>
      </c>
      <c r="L74" s="88">
        <v>3.1803049999999999E-2</v>
      </c>
      <c r="M74" s="88">
        <v>2.9582540000000001E-2</v>
      </c>
      <c r="N74" s="88">
        <v>2.6534990000000001E-2</v>
      </c>
      <c r="O74" s="88">
        <v>2.472591E-2</v>
      </c>
      <c r="P74" s="88">
        <v>2.3166840000000001E-2</v>
      </c>
      <c r="Q74" s="88">
        <v>2.0712950000000001E-2</v>
      </c>
      <c r="R74" s="88">
        <v>1.9183909999999998E-2</v>
      </c>
      <c r="S74" s="83">
        <v>1.7425599999999999E-2</v>
      </c>
      <c r="T74" s="88">
        <v>1.5811220000000001E-2</v>
      </c>
      <c r="U74" s="88">
        <v>1.459512E-2</v>
      </c>
      <c r="V74" s="88">
        <v>1.353568E-2</v>
      </c>
      <c r="W74" s="88">
        <v>1.267545E-2</v>
      </c>
      <c r="X74" s="88">
        <v>1.1983580000000001E-2</v>
      </c>
      <c r="Y74" s="88">
        <v>1.1294520000000001E-2</v>
      </c>
      <c r="Z74" s="88">
        <v>1.072816E-2</v>
      </c>
      <c r="AA74" s="88">
        <v>1.023251E-2</v>
      </c>
      <c r="AB74" s="88">
        <v>9.7686289999999992E-3</v>
      </c>
      <c r="AC74" s="88">
        <v>9.3145769999999992E-3</v>
      </c>
      <c r="AD74" s="88">
        <v>8.9000190000000003E-3</v>
      </c>
      <c r="AE74" s="88">
        <v>8.5368240000000001E-3</v>
      </c>
      <c r="AF74" s="88">
        <v>8.2023889999999992E-3</v>
      </c>
      <c r="AG74" s="88">
        <v>7.8904140000000001E-3</v>
      </c>
      <c r="AH74" s="88">
        <v>7.6206010000000003E-3</v>
      </c>
      <c r="AI74" s="88">
        <v>7.3710989999999999E-3</v>
      </c>
      <c r="AJ74" s="88">
        <v>7.1477829999999996E-3</v>
      </c>
      <c r="AK74" s="88">
        <v>6.9473549999999997E-3</v>
      </c>
      <c r="AL74" s="88">
        <v>6.7591079999999998E-3</v>
      </c>
      <c r="AM74" s="88">
        <v>6.5867759999999999E-3</v>
      </c>
      <c r="AN74" s="88">
        <v>6.4281640000000001E-3</v>
      </c>
      <c r="AO74" s="88">
        <v>6.275615E-3</v>
      </c>
      <c r="AP74" s="88">
        <v>6.1258129999999999E-3</v>
      </c>
      <c r="AQ74" s="88">
        <v>5.9855940000000003E-3</v>
      </c>
      <c r="AR74" s="88">
        <v>5.8627710000000001E-3</v>
      </c>
      <c r="AS74" s="88">
        <v>5.7543610000000004E-3</v>
      </c>
      <c r="AT74" s="88">
        <v>5.6558249999999997E-3</v>
      </c>
      <c r="AU74" s="88">
        <v>5.5573719999999997E-3</v>
      </c>
      <c r="AV74" s="88">
        <v>5.4541140000000004E-3</v>
      </c>
      <c r="AW74" s="88">
        <v>5.3512949999999998E-3</v>
      </c>
      <c r="AX74" s="88">
        <v>5.2547369999999998E-3</v>
      </c>
      <c r="AY74" s="88">
        <v>5.1664570000000002E-3</v>
      </c>
      <c r="AZ74" s="88">
        <v>5.0866050000000001E-3</v>
      </c>
      <c r="BA74" s="88">
        <v>5.0141420000000001E-3</v>
      </c>
      <c r="BB74" s="88">
        <v>4.9468799999999999E-3</v>
      </c>
      <c r="BC74" s="88">
        <v>4.8831869999999998E-3</v>
      </c>
      <c r="BD74" s="88">
        <v>4.8210900000000001E-3</v>
      </c>
      <c r="BE74" s="88">
        <v>4.7570219999999996E-3</v>
      </c>
      <c r="BF74" s="88">
        <v>4.6880020000000001E-3</v>
      </c>
      <c r="BG74" s="88">
        <v>4.6155969999999999E-3</v>
      </c>
      <c r="BH74" s="88">
        <v>4.5448490000000001E-3</v>
      </c>
      <c r="BI74" s="88">
        <v>4.4794589999999999E-3</v>
      </c>
      <c r="BJ74" s="88">
        <v>4.4197189999999999E-3</v>
      </c>
      <c r="BK74" s="88">
        <v>4.3637850000000002E-3</v>
      </c>
      <c r="BL74" s="88">
        <v>4.3102219999999998E-3</v>
      </c>
      <c r="BM74" s="88">
        <v>4.2585169999999999E-3</v>
      </c>
      <c r="BN74" s="88">
        <v>4.2077499999999997E-3</v>
      </c>
      <c r="BO74" s="88">
        <v>4.15628E-3</v>
      </c>
      <c r="BP74" s="88">
        <v>4.1031330000000001E-3</v>
      </c>
      <c r="BQ74" s="88">
        <v>4.049291E-3</v>
      </c>
      <c r="BR74" s="88">
        <v>3.9969309999999996E-3</v>
      </c>
      <c r="BS74" s="88">
        <v>3.9476010000000002E-3</v>
      </c>
      <c r="BT74" s="88">
        <v>3.9013189999999999E-3</v>
      </c>
      <c r="BU74" s="88">
        <v>3.8570089999999998E-3</v>
      </c>
      <c r="BV74" s="88">
        <v>3.8135550000000002E-3</v>
      </c>
      <c r="BW74" s="88">
        <v>3.7704040000000002E-3</v>
      </c>
      <c r="BX74" s="88">
        <v>3.7272899999999999E-3</v>
      </c>
      <c r="BY74" s="88">
        <v>3.6838309999999998E-3</v>
      </c>
      <c r="BZ74" s="88">
        <v>3.6398530000000002E-3</v>
      </c>
      <c r="CA74" s="88">
        <v>3.5960499999999999E-3</v>
      </c>
      <c r="CB74" s="88">
        <v>3.5537400000000001E-3</v>
      </c>
      <c r="CC74" s="88">
        <v>3.5138539999999998E-3</v>
      </c>
      <c r="CD74" s="88">
        <v>3.476355E-3</v>
      </c>
      <c r="CE74" s="88">
        <v>3.4406089999999999E-3</v>
      </c>
      <c r="CF74" s="88">
        <v>3.4060679999999999E-3</v>
      </c>
      <c r="CG74" s="88">
        <v>3.3724689999999999E-3</v>
      </c>
      <c r="CH74" s="88">
        <v>3.3396580000000001E-3</v>
      </c>
      <c r="CI74" s="88">
        <v>3.3075230000000001E-3</v>
      </c>
      <c r="CJ74" s="88">
        <v>3.2760599999999999E-3</v>
      </c>
      <c r="CK74" s="88">
        <v>3.2453619999999999E-3</v>
      </c>
      <c r="CL74" s="88">
        <v>3.2155510000000001E-3</v>
      </c>
      <c r="CM74" s="88">
        <v>3.1867430000000001E-3</v>
      </c>
      <c r="CN74" s="88">
        <v>3.1589809999999999E-3</v>
      </c>
      <c r="CO74" s="88">
        <v>3.1321529999999999E-3</v>
      </c>
      <c r="CP74" s="88">
        <v>3.105998E-3</v>
      </c>
      <c r="CQ74" s="88">
        <v>3.0802270000000001E-3</v>
      </c>
      <c r="CR74" s="88">
        <v>3.054654E-3</v>
      </c>
      <c r="CS74" s="88">
        <v>3.029225E-3</v>
      </c>
      <c r="CT74" s="88">
        <v>3.0039760000000002E-3</v>
      </c>
      <c r="CU74" s="88">
        <v>2.9789719999999999E-3</v>
      </c>
      <c r="CV74" s="88">
        <v>2.9542700000000002E-3</v>
      </c>
      <c r="CW74" s="88">
        <v>2.9298940000000002E-3</v>
      </c>
      <c r="CX74" s="88">
        <v>2.9058370000000001E-3</v>
      </c>
      <c r="CY74" s="88">
        <v>2.8820669999999999E-3</v>
      </c>
      <c r="CZ74" s="88">
        <v>2.8585440000000002E-3</v>
      </c>
      <c r="DA74" s="88">
        <v>2.8352260000000002E-3</v>
      </c>
      <c r="DB74" s="88">
        <v>2.812096E-3</v>
      </c>
      <c r="DC74" s="88">
        <v>2.78918E-3</v>
      </c>
      <c r="DD74" s="88">
        <v>2.7665340000000002E-3</v>
      </c>
      <c r="DE74" s="88">
        <v>2.7442130000000001E-3</v>
      </c>
      <c r="DF74" s="88">
        <v>2.7222259999999999E-3</v>
      </c>
      <c r="DG74" s="88">
        <v>2.7005229999999998E-3</v>
      </c>
      <c r="DH74" s="88">
        <v>2.6790130000000001E-3</v>
      </c>
      <c r="DI74" s="88">
        <v>2.6576120000000002E-3</v>
      </c>
      <c r="DJ74" s="88">
        <v>2.6362820000000002E-3</v>
      </c>
      <c r="DK74" s="88">
        <v>2.6150489999999999E-3</v>
      </c>
      <c r="DL74" s="88">
        <v>2.5939909999999999E-3</v>
      </c>
      <c r="DM74" s="88">
        <v>2.5731970000000002E-3</v>
      </c>
      <c r="DN74" s="88">
        <v>2.5527269999999999E-3</v>
      </c>
      <c r="DO74" s="88">
        <v>2.53257E-3</v>
      </c>
      <c r="DP74" s="88">
        <v>2.5126269999999999E-3</v>
      </c>
      <c r="DQ74" s="88">
        <v>2.4927389999999999E-3</v>
      </c>
      <c r="DR74" s="88">
        <v>2.472737E-3</v>
      </c>
      <c r="DS74" s="88">
        <v>2.4524960000000002E-3</v>
      </c>
      <c r="DT74" s="88">
        <v>2.431969E-3</v>
      </c>
      <c r="DU74" s="88">
        <v>2.4111919999999999E-3</v>
      </c>
      <c r="DV74" s="88">
        <v>2.390255E-3</v>
      </c>
      <c r="DW74" s="88">
        <v>2.3692689999999998E-3</v>
      </c>
      <c r="DX74" s="88">
        <v>2.3483319999999999E-3</v>
      </c>
      <c r="DY74" s="88">
        <v>2.3275029999999999E-3</v>
      </c>
      <c r="DZ74" s="88">
        <v>2.3067980000000001E-3</v>
      </c>
      <c r="EA74" s="88">
        <v>2.2862070000000002E-3</v>
      </c>
      <c r="EB74" s="88">
        <v>2.2657160000000001E-3</v>
      </c>
      <c r="EC74" s="88">
        <v>2.2453299999999998E-3</v>
      </c>
      <c r="ED74" s="88">
        <v>2.2250830000000001E-3</v>
      </c>
      <c r="EE74" s="88">
        <v>2.2050279999999999E-3</v>
      </c>
      <c r="EF74" s="88">
        <v>2.1852120000000002E-3</v>
      </c>
      <c r="EG74" s="88">
        <v>2.1656539999999999E-3</v>
      </c>
      <c r="EH74" s="88">
        <v>2.1463239999999998E-3</v>
      </c>
      <c r="EI74" s="88">
        <v>2.1271459999999999E-3</v>
      </c>
      <c r="EJ74" s="88">
        <v>2.1080169999999998E-3</v>
      </c>
      <c r="EK74" s="88">
        <v>2.0888339999999999E-3</v>
      </c>
      <c r="EL74" s="88">
        <v>2.0695309999999999E-3</v>
      </c>
      <c r="EM74" s="88">
        <v>2.0500990000000001E-3</v>
      </c>
      <c r="EN74" s="88">
        <v>2.0305879999999998E-3</v>
      </c>
      <c r="EO74" s="88">
        <v>2.0110900000000001E-3</v>
      </c>
      <c r="EP74" s="88">
        <v>1.991703E-3</v>
      </c>
      <c r="EQ74" s="88">
        <v>1.9724970000000001E-3</v>
      </c>
      <c r="ER74" s="88">
        <v>1.95349E-3</v>
      </c>
      <c r="ES74" s="88">
        <v>1.9346560000000001E-3</v>
      </c>
      <c r="ET74" s="88">
        <v>1.9159369999999999E-3</v>
      </c>
      <c r="EU74" s="88">
        <v>1.8972800000000001E-3</v>
      </c>
      <c r="EV74" s="88">
        <v>1.8786689999999999E-3</v>
      </c>
      <c r="EW74" s="88">
        <v>1.8601430000000001E-3</v>
      </c>
      <c r="EX74" s="88">
        <v>1.8417900000000001E-3</v>
      </c>
      <c r="EY74" s="88">
        <v>1.8237259999999999E-3</v>
      </c>
      <c r="EZ74" s="88">
        <v>1.8060540000000001E-3</v>
      </c>
      <c r="FA74" s="88">
        <v>1.7888400000000001E-3</v>
      </c>
      <c r="FB74" s="88">
        <v>1.7720959999999999E-3</v>
      </c>
      <c r="FC74" s="88">
        <v>1.7557930000000001E-3</v>
      </c>
      <c r="FD74" s="88">
        <v>1.7398730000000001E-3</v>
      </c>
      <c r="FE74" s="88">
        <v>1.7242690000000001E-3</v>
      </c>
      <c r="FF74" s="88">
        <v>1.708925E-3</v>
      </c>
      <c r="FG74" s="88">
        <v>1.693796E-3</v>
      </c>
      <c r="FH74" s="88">
        <v>1.678857E-3</v>
      </c>
      <c r="FI74" s="88">
        <v>1.66409E-3</v>
      </c>
      <c r="FJ74" s="88">
        <v>1.649488E-3</v>
      </c>
      <c r="FK74" s="88">
        <v>1.6350430000000001E-3</v>
      </c>
      <c r="FL74" s="88">
        <v>1.620745E-3</v>
      </c>
      <c r="FM74" s="88">
        <v>1.606585E-3</v>
      </c>
      <c r="FN74" s="88">
        <v>1.592558E-3</v>
      </c>
      <c r="FO74" s="88">
        <v>1.578667E-3</v>
      </c>
      <c r="FP74" s="88">
        <v>1.564923E-3</v>
      </c>
      <c r="FQ74" s="88">
        <v>1.5513440000000001E-3</v>
      </c>
      <c r="FR74" s="88">
        <v>1.53795E-3</v>
      </c>
      <c r="FS74" s="88">
        <v>1.5247570000000001E-3</v>
      </c>
      <c r="FT74" s="88">
        <v>1.511776E-3</v>
      </c>
      <c r="FU74" s="88">
        <v>1.499004E-3</v>
      </c>
      <c r="FV74" s="88">
        <v>1.486432E-3</v>
      </c>
      <c r="FW74" s="88">
        <v>1.4740420000000001E-3</v>
      </c>
      <c r="FX74" s="88">
        <v>1.4618190000000001E-3</v>
      </c>
      <c r="FY74" s="88">
        <v>1.4497519999999999E-3</v>
      </c>
      <c r="FZ74" s="88">
        <v>1.4378349999999999E-3</v>
      </c>
      <c r="GA74" s="88">
        <v>1.426061E-3</v>
      </c>
      <c r="GB74" s="88">
        <v>1.4144240000000001E-3</v>
      </c>
      <c r="GC74" s="88">
        <v>1.402913E-3</v>
      </c>
      <c r="GD74" s="88">
        <v>1.3915119999999999E-3</v>
      </c>
      <c r="GE74" s="88">
        <v>1.380201E-3</v>
      </c>
      <c r="GF74" s="88">
        <v>1.3689640000000001E-3</v>
      </c>
      <c r="GG74" s="88">
        <v>1.357792E-3</v>
      </c>
      <c r="GH74" s="88">
        <v>1.346688E-3</v>
      </c>
      <c r="GI74" s="88">
        <v>1.3356679999999999E-3</v>
      </c>
      <c r="GJ74" s="88">
        <v>1.3247549999999999E-3</v>
      </c>
      <c r="GK74" s="88">
        <v>1.313975E-3</v>
      </c>
      <c r="GL74" s="88">
        <v>1.3033509999999999E-3</v>
      </c>
      <c r="GM74" s="88">
        <v>1.292898E-3</v>
      </c>
      <c r="GN74" s="88">
        <v>1.2826160000000001E-3</v>
      </c>
      <c r="GO74" s="88">
        <v>1.2724959999999999E-3</v>
      </c>
      <c r="GP74" s="88">
        <v>1.262523E-3</v>
      </c>
      <c r="GQ74" s="88">
        <v>1.2526779999999999E-3</v>
      </c>
      <c r="GR74" s="88">
        <v>1.2429439999999999E-3</v>
      </c>
      <c r="GS74" s="88">
        <v>1.2333120000000001E-3</v>
      </c>
      <c r="GT74" s="88">
        <v>1.2237769999999999E-3</v>
      </c>
      <c r="GU74" s="88">
        <v>1.2143379999999999E-3</v>
      </c>
      <c r="GV74" s="88">
        <v>1.204994E-3</v>
      </c>
      <c r="GW74" s="88">
        <v>1.19574E-3</v>
      </c>
      <c r="GX74" s="88">
        <v>1.186566E-3</v>
      </c>
      <c r="GY74" s="88">
        <v>1.17746E-3</v>
      </c>
      <c r="GZ74" s="88">
        <v>1.168409E-3</v>
      </c>
      <c r="HA74" s="88">
        <v>1.1594039999999999E-3</v>
      </c>
      <c r="HB74" s="88">
        <v>1.150447E-3</v>
      </c>
      <c r="HC74" s="88">
        <v>1.1415489999999999E-3</v>
      </c>
      <c r="HD74" s="88">
        <v>1.132727E-3</v>
      </c>
      <c r="HE74" s="88">
        <v>1.1240040000000001E-3</v>
      </c>
      <c r="HF74" s="88">
        <v>1.115401E-3</v>
      </c>
      <c r="HG74" s="88">
        <v>1.1069319999999999E-3</v>
      </c>
      <c r="HH74" s="88">
        <v>1.098604E-3</v>
      </c>
      <c r="HI74" s="88">
        <v>1.0904179999999999E-3</v>
      </c>
      <c r="HJ74" s="88">
        <v>1.0823689999999999E-3</v>
      </c>
      <c r="HK74" s="88">
        <v>1.07445E-3</v>
      </c>
      <c r="HL74" s="88">
        <v>1.066656E-3</v>
      </c>
      <c r="HM74" s="88">
        <v>1.0589810000000001E-3</v>
      </c>
      <c r="HN74" s="88">
        <v>1.05142E-3</v>
      </c>
      <c r="HO74" s="88">
        <v>1.04397E-3</v>
      </c>
      <c r="HP74" s="88">
        <v>1.0366240000000001E-3</v>
      </c>
      <c r="HQ74" s="88">
        <v>1.029374E-3</v>
      </c>
      <c r="HR74" s="88">
        <v>1.02221E-3</v>
      </c>
      <c r="HS74" s="88">
        <v>1.0151209999999999E-3</v>
      </c>
      <c r="HT74" s="88">
        <v>1.008096E-3</v>
      </c>
      <c r="HU74" s="88">
        <v>1.001123E-3</v>
      </c>
      <c r="HV74" s="88">
        <v>9.9419729999999993E-4</v>
      </c>
      <c r="HW74" s="88">
        <v>9.8731420000000005E-4</v>
      </c>
      <c r="HX74" s="88">
        <v>9.8047390000000002E-4</v>
      </c>
      <c r="HY74" s="88">
        <v>9.7367980000000003E-4</v>
      </c>
      <c r="HZ74" s="88">
        <v>9.669368E-4</v>
      </c>
      <c r="IA74" s="88">
        <v>9.6025060000000005E-4</v>
      </c>
      <c r="IB74" s="88">
        <v>9.5362660000000005E-4</v>
      </c>
      <c r="IC74" s="88">
        <v>9.4706789999999999E-4</v>
      </c>
      <c r="ID74" s="88">
        <v>9.4057500000000003E-4</v>
      </c>
      <c r="IE74" s="88">
        <v>9.3414490000000001E-4</v>
      </c>
      <c r="IF74" s="88">
        <v>9.2777199999999999E-4</v>
      </c>
      <c r="IG74" s="88">
        <v>9.214475E-4</v>
      </c>
      <c r="IH74" s="88">
        <v>9.1516099999999995E-4</v>
      </c>
      <c r="II74" s="88">
        <v>9.0890100000000004E-4</v>
      </c>
      <c r="IJ74" s="88">
        <v>9.0265579999999998E-4</v>
      </c>
      <c r="IK74" s="88">
        <v>8.9641510000000005E-4</v>
      </c>
      <c r="IL74" s="88">
        <v>8.9017049999999998E-4</v>
      </c>
      <c r="IM74" s="88">
        <v>8.8391659999999999E-4</v>
      </c>
      <c r="IN74" s="88">
        <v>8.7765110000000005E-4</v>
      </c>
      <c r="IO74" s="88">
        <v>8.7137490000000005E-4</v>
      </c>
      <c r="IP74" s="88">
        <v>8.6509119999999998E-4</v>
      </c>
      <c r="IQ74" s="88">
        <v>8.588046E-4</v>
      </c>
      <c r="IR74" s="88">
        <v>8.5251990000000002E-4</v>
      </c>
      <c r="IS74" s="88">
        <v>8.4624120000000003E-4</v>
      </c>
      <c r="IT74" s="88">
        <v>8.3997219999999999E-4</v>
      </c>
      <c r="IU74" s="88">
        <v>8.3371580000000001E-4</v>
      </c>
      <c r="IV74" s="88">
        <v>8.2747579999999999E-4</v>
      </c>
      <c r="IW74" s="88">
        <v>8.2125670000000005E-4</v>
      </c>
      <c r="IX74" s="88">
        <v>8.1506530000000001E-4</v>
      </c>
      <c r="IY74" s="88">
        <v>8.0891060000000002E-4</v>
      </c>
      <c r="IZ74" s="88">
        <v>8.0280399999999995E-4</v>
      </c>
      <c r="JA74" s="88">
        <v>7.9675730000000004E-4</v>
      </c>
      <c r="JB74" s="88">
        <v>7.9078269999999999E-4</v>
      </c>
      <c r="JC74" s="88">
        <v>7.8489010000000004E-4</v>
      </c>
      <c r="JD74" s="88">
        <v>7.790866E-4</v>
      </c>
      <c r="JE74" s="88">
        <v>7.733754E-4</v>
      </c>
      <c r="JF74" s="88">
        <v>7.6775560000000005E-4</v>
      </c>
      <c r="JG74" s="88">
        <v>7.6222240000000004E-4</v>
      </c>
      <c r="JH74" s="88">
        <v>7.5676949999999997E-4</v>
      </c>
      <c r="JI74" s="88">
        <v>7.5138950000000005E-4</v>
      </c>
      <c r="JJ74" s="88">
        <v>7.4607619999999999E-4</v>
      </c>
      <c r="JK74" s="88">
        <v>7.4082550000000003E-4</v>
      </c>
      <c r="JL74" s="88">
        <v>7.3563589999999998E-4</v>
      </c>
      <c r="JM74" s="88">
        <v>7.3050809999999997E-4</v>
      </c>
      <c r="JN74" s="88">
        <v>7.2544519999999998E-4</v>
      </c>
      <c r="JO74" s="88">
        <v>7.204507E-4</v>
      </c>
      <c r="JP74" s="88">
        <v>7.1552880000000005E-4</v>
      </c>
      <c r="JQ74" s="88">
        <v>7.1068300000000004E-4</v>
      </c>
      <c r="JR74" s="88">
        <v>7.0591589999999997E-4</v>
      </c>
      <c r="JS74" s="88">
        <v>7.0122890000000001E-4</v>
      </c>
      <c r="JT74" s="88">
        <v>6.9662239999999996E-4</v>
      </c>
      <c r="JU74" s="88">
        <v>6.9209459999999997E-4</v>
      </c>
      <c r="JV74" s="88">
        <v>6.8764230000000002E-4</v>
      </c>
      <c r="JW74" s="88">
        <v>6.8325969999999999E-4</v>
      </c>
      <c r="JX74" s="88">
        <v>6.7893949999999999E-4</v>
      </c>
      <c r="JY74" s="88">
        <v>6.7467250000000003E-4</v>
      </c>
      <c r="JZ74" s="88">
        <v>6.7044830000000002E-4</v>
      </c>
      <c r="KA74" s="88">
        <v>6.6625579999999998E-4</v>
      </c>
      <c r="KB74" s="88">
        <v>6.620835E-4</v>
      </c>
      <c r="KC74" s="88">
        <v>6.5792019999999995E-4</v>
      </c>
      <c r="KD74" s="88">
        <v>6.5375519999999996E-4</v>
      </c>
      <c r="KE74" s="88">
        <v>6.495785E-4</v>
      </c>
      <c r="KF74" s="88">
        <v>6.4538119999999995E-4</v>
      </c>
      <c r="KG74" s="88">
        <v>6.4115560000000001E-4</v>
      </c>
      <c r="KH74" s="88">
        <v>6.3689580000000001E-4</v>
      </c>
      <c r="KI74" s="88">
        <v>6.3259820000000002E-4</v>
      </c>
      <c r="KJ74" s="88">
        <v>6.282611E-4</v>
      </c>
      <c r="KK74" s="88">
        <v>6.2388530000000002E-4</v>
      </c>
      <c r="KL74" s="88">
        <v>6.1947330000000004E-4</v>
      </c>
      <c r="KM74" s="88">
        <v>6.1502940000000004E-4</v>
      </c>
      <c r="KN74" s="88">
        <v>6.1055850000000004E-4</v>
      </c>
      <c r="KO74" s="88">
        <v>6.0606590000000001E-4</v>
      </c>
      <c r="KP74" s="88">
        <v>6.0155660000000004E-4</v>
      </c>
      <c r="KQ74" s="88">
        <v>5.9703519999999995E-4</v>
      </c>
      <c r="KR74" s="88">
        <v>5.9250540000000003E-4</v>
      </c>
      <c r="KS74" s="88">
        <v>5.879708E-4</v>
      </c>
      <c r="KT74" s="88">
        <v>5.8343399999999997E-4</v>
      </c>
      <c r="KU74" s="88">
        <v>5.7889780000000004E-4</v>
      </c>
      <c r="KV74" s="88">
        <v>5.7436450000000001E-4</v>
      </c>
      <c r="KW74" s="88">
        <v>5.6983629999999999E-4</v>
      </c>
      <c r="KX74" s="88">
        <v>5.653155E-4</v>
      </c>
      <c r="KY74" s="88">
        <v>5.6080430000000003E-4</v>
      </c>
      <c r="KZ74" s="88">
        <v>5.5630519999999995E-4</v>
      </c>
      <c r="LA74" s="88">
        <v>5.5182059999999995E-4</v>
      </c>
      <c r="LB74" s="88">
        <v>5.4735380000000004E-4</v>
      </c>
      <c r="LC74" s="88">
        <v>5.4290839999999996E-4</v>
      </c>
      <c r="LD74" s="88">
        <v>5.3848869999999997E-4</v>
      </c>
      <c r="LE74" s="88">
        <v>5.3409979999999996E-4</v>
      </c>
      <c r="LF74" s="88">
        <v>5.297473E-4</v>
      </c>
      <c r="LG74" s="88">
        <v>5.2543710000000005E-4</v>
      </c>
      <c r="LH74" s="88">
        <v>5.2117519999999998E-4</v>
      </c>
      <c r="LI74" s="88">
        <v>5.169676E-4</v>
      </c>
      <c r="LJ74" s="88">
        <v>5.1281989999999995E-4</v>
      </c>
      <c r="LK74" s="88">
        <v>5.0873659999999996E-4</v>
      </c>
      <c r="LL74" s="88">
        <v>5.0472169999999999E-4</v>
      </c>
      <c r="LM74" s="88">
        <v>5.0077780000000005E-4</v>
      </c>
      <c r="LN74" s="88">
        <v>4.9690650000000004E-4</v>
      </c>
      <c r="LO74" s="88">
        <v>4.9310809999999995E-4</v>
      </c>
      <c r="LP74" s="88">
        <v>4.8938189999999998E-4</v>
      </c>
      <c r="LQ74" s="88">
        <v>4.8572630000000001E-4</v>
      </c>
      <c r="LR74" s="88">
        <v>4.8213880000000001E-4</v>
      </c>
      <c r="LS74" s="88">
        <v>4.7861619999999997E-4</v>
      </c>
      <c r="LT74" s="88">
        <v>4.7515529999999999E-4</v>
      </c>
      <c r="LU74" s="88">
        <v>4.7175230000000003E-4</v>
      </c>
      <c r="LV74" s="88">
        <v>4.684038E-4</v>
      </c>
      <c r="LW74" s="88">
        <v>4.6510650000000002E-4</v>
      </c>
      <c r="LX74" s="88">
        <v>4.6185749999999999E-4</v>
      </c>
      <c r="LY74" s="88">
        <v>4.586541E-4</v>
      </c>
      <c r="LZ74" s="88">
        <v>4.5549410000000001E-4</v>
      </c>
      <c r="MA74" s="88">
        <v>4.5237540000000001E-4</v>
      </c>
      <c r="MB74" s="88">
        <v>4.4929589999999998E-4</v>
      </c>
      <c r="MC74" s="88">
        <v>4.4625349999999998E-4</v>
      </c>
      <c r="MD74" s="88">
        <v>4.4324570000000001E-4</v>
      </c>
      <c r="ME74" s="88">
        <v>4.4026960000000001E-4</v>
      </c>
      <c r="MF74" s="88">
        <v>4.3732210000000001E-4</v>
      </c>
      <c r="MG74" s="83">
        <v>4.3439999999999999E-4</v>
      </c>
      <c r="MH74" s="88">
        <v>4.3149939999999998E-4</v>
      </c>
      <c r="MI74" s="88">
        <v>4.2861700000000001E-4</v>
      </c>
      <c r="MJ74" s="88">
        <v>4.257493E-4</v>
      </c>
      <c r="MK74" s="88">
        <v>4.2289330000000003E-4</v>
      </c>
      <c r="ML74" s="88">
        <v>4.2004629999999998E-4</v>
      </c>
      <c r="MM74" s="88">
        <v>4.1720610000000002E-4</v>
      </c>
      <c r="MN74" s="88">
        <v>4.143711E-4</v>
      </c>
      <c r="MO74" s="88">
        <v>4.115403E-4</v>
      </c>
      <c r="MP74" s="88">
        <v>4.0871309999999998E-4</v>
      </c>
      <c r="MQ74" s="88">
        <v>4.0588970000000001E-4</v>
      </c>
      <c r="MR74" s="88">
        <v>4.0307020000000002E-4</v>
      </c>
      <c r="MS74" s="88">
        <v>4.0025519999999998E-4</v>
      </c>
      <c r="MT74" s="88">
        <v>3.974456E-4</v>
      </c>
      <c r="MU74" s="88">
        <v>3.9464209999999999E-4</v>
      </c>
      <c r="MV74" s="88">
        <v>3.9184559999999997E-4</v>
      </c>
      <c r="MW74" s="88">
        <v>3.890567E-4</v>
      </c>
      <c r="MX74" s="88">
        <v>3.8627609999999999E-4</v>
      </c>
      <c r="MY74" s="88">
        <v>3.8350450000000001E-4</v>
      </c>
      <c r="MZ74" s="88">
        <v>3.8074240000000002E-4</v>
      </c>
      <c r="NA74" s="88">
        <v>3.7799060000000002E-4</v>
      </c>
      <c r="NB74" s="88">
        <v>3.7524969999999999E-4</v>
      </c>
      <c r="NC74" s="88">
        <v>3.7252079999999999E-4</v>
      </c>
      <c r="ND74" s="88">
        <v>3.6980470000000002E-4</v>
      </c>
      <c r="NE74" s="88">
        <v>3.6710209999999999E-4</v>
      </c>
      <c r="NF74" s="88">
        <v>3.6441400000000002E-4</v>
      </c>
      <c r="NG74" s="88">
        <v>3.6174090000000002E-4</v>
      </c>
      <c r="NH74" s="88">
        <v>3.5908339999999998E-4</v>
      </c>
      <c r="NI74" s="88">
        <v>3.5644190000000002E-4</v>
      </c>
      <c r="NJ74" s="88">
        <v>3.5381680000000002E-4</v>
      </c>
      <c r="NK74" s="88">
        <v>3.512085E-4</v>
      </c>
      <c r="NL74" s="88">
        <v>3.4861769999999998E-4</v>
      </c>
      <c r="NM74" s="88">
        <v>3.4604500000000001E-4</v>
      </c>
      <c r="NN74" s="88">
        <v>3.4349119999999998E-4</v>
      </c>
      <c r="NO74" s="88">
        <v>3.4095719999999998E-4</v>
      </c>
      <c r="NP74" s="88">
        <v>3.3844399999999997E-4</v>
      </c>
      <c r="NQ74" s="88">
        <v>3.3595279999999999E-4</v>
      </c>
      <c r="NR74" s="88">
        <v>3.334845E-4</v>
      </c>
      <c r="NS74" s="88">
        <v>3.3104E-4</v>
      </c>
      <c r="NT74" s="88">
        <v>3.2862039999999998E-4</v>
      </c>
      <c r="NU74" s="88">
        <v>3.2622629999999998E-4</v>
      </c>
      <c r="NV74" s="88">
        <v>3.238583E-4</v>
      </c>
      <c r="NW74" s="88">
        <v>3.2151670000000001E-4</v>
      </c>
      <c r="NX74" s="88">
        <v>3.1920160000000001E-4</v>
      </c>
      <c r="NY74" s="88">
        <v>3.169127E-4</v>
      </c>
      <c r="NZ74" s="88">
        <v>3.1464950000000002E-4</v>
      </c>
      <c r="OA74" s="88">
        <v>3.1241130000000001E-4</v>
      </c>
      <c r="OB74" s="88">
        <v>3.1019700000000001E-4</v>
      </c>
      <c r="OC74" s="88">
        <v>3.080057E-4</v>
      </c>
      <c r="OD74" s="88">
        <v>3.0583599999999998E-4</v>
      </c>
      <c r="OE74" s="88">
        <v>3.0368700000000002E-4</v>
      </c>
      <c r="OF74" s="88">
        <v>3.0155729999999998E-4</v>
      </c>
      <c r="OG74" s="88">
        <v>2.9944599999999998E-4</v>
      </c>
      <c r="OH74" s="88">
        <v>2.9735189999999999E-4</v>
      </c>
      <c r="OI74" s="88">
        <v>2.9527399999999999E-4</v>
      </c>
      <c r="OJ74" s="88">
        <v>2.9321110000000002E-4</v>
      </c>
      <c r="OK74" s="88">
        <v>2.9116230000000002E-4</v>
      </c>
      <c r="OL74" s="88">
        <v>2.8912620000000002E-4</v>
      </c>
      <c r="OM74" s="88">
        <v>2.8710189999999998E-4</v>
      </c>
      <c r="ON74" s="88">
        <v>2.8508819999999998E-4</v>
      </c>
      <c r="OO74" s="88">
        <v>2.8308430000000001E-4</v>
      </c>
      <c r="OP74" s="88">
        <v>2.8108940000000002E-4</v>
      </c>
      <c r="OQ74" s="19">
        <v>1.92036E-4</v>
      </c>
    </row>
    <row r="75" spans="1:407" ht="15.75" thickTop="1" x14ac:dyDescent="0.25">
      <c r="A75" t="str">
        <f t="shared" si="1"/>
        <v>Helicopter-FINE-3-20-Any</v>
      </c>
      <c r="B75" t="s">
        <v>194</v>
      </c>
      <c r="C75" s="17" t="s">
        <v>41</v>
      </c>
      <c r="D75" s="18">
        <v>3</v>
      </c>
      <c r="E75" s="17">
        <v>20</v>
      </c>
      <c r="F75" s="82" t="s">
        <v>187</v>
      </c>
      <c r="G75" s="15">
        <v>0.9284251</v>
      </c>
      <c r="H75" s="15">
        <v>0.91954199999999997</v>
      </c>
      <c r="I75" s="15">
        <v>0.87771270000000001</v>
      </c>
      <c r="J75" s="15">
        <v>0.81321330000000003</v>
      </c>
      <c r="K75" s="15">
        <v>0.73997279999999999</v>
      </c>
      <c r="L75" s="15">
        <v>0.66672129999999996</v>
      </c>
      <c r="M75" s="15">
        <v>0.59792900000000004</v>
      </c>
      <c r="N75" s="15">
        <v>0.53560669999999999</v>
      </c>
      <c r="O75" s="15">
        <v>0.4806706</v>
      </c>
      <c r="P75" s="15">
        <v>0.43309429999999999</v>
      </c>
      <c r="Q75" s="15">
        <v>0.39227309999999999</v>
      </c>
      <c r="R75" s="15">
        <v>0.35667500000000002</v>
      </c>
      <c r="S75" s="15">
        <v>0.32531260000000001</v>
      </c>
      <c r="T75" s="15">
        <v>0.29744660000000001</v>
      </c>
      <c r="U75" s="15">
        <v>0.27256789999999997</v>
      </c>
      <c r="V75" s="15">
        <v>0.25068649999999998</v>
      </c>
      <c r="W75" s="15">
        <v>0.23160059999999999</v>
      </c>
      <c r="X75" s="15">
        <v>0.2146546</v>
      </c>
      <c r="Y75" s="15">
        <v>0.19943469999999999</v>
      </c>
      <c r="Z75" s="15">
        <v>0.18583749999999999</v>
      </c>
      <c r="AA75" s="15">
        <v>0.17365410000000001</v>
      </c>
      <c r="AB75" s="15">
        <v>0.1627768</v>
      </c>
      <c r="AC75" s="15">
        <v>0.15311240000000001</v>
      </c>
      <c r="AD75" s="15">
        <v>0.1443642</v>
      </c>
      <c r="AE75" s="15">
        <v>0.13622670000000001</v>
      </c>
      <c r="AF75" s="15">
        <v>0.12867600000000001</v>
      </c>
      <c r="AG75" s="15">
        <v>0.12174310000000001</v>
      </c>
      <c r="AH75" s="15">
        <v>0.11543630000000001</v>
      </c>
      <c r="AI75" s="15">
        <v>0.1097219</v>
      </c>
      <c r="AJ75" s="19">
        <v>0.1044234</v>
      </c>
      <c r="AK75" s="19">
        <v>9.938698E-2</v>
      </c>
      <c r="AL75" s="19">
        <v>9.4655089999999997E-2</v>
      </c>
      <c r="AM75" s="19">
        <v>9.0292430000000007E-2</v>
      </c>
      <c r="AN75" s="15">
        <v>8.632244E-2</v>
      </c>
      <c r="AO75" s="19">
        <v>8.2733119999999993E-2</v>
      </c>
      <c r="AP75" s="19">
        <v>7.9395489999999999E-2</v>
      </c>
      <c r="AQ75" s="19">
        <v>7.6170299999999996E-2</v>
      </c>
      <c r="AR75" s="19">
        <v>7.3136339999999994E-2</v>
      </c>
      <c r="AS75" s="19">
        <v>7.0354070000000005E-2</v>
      </c>
      <c r="AT75" s="19">
        <v>6.7842920000000001E-2</v>
      </c>
      <c r="AU75" s="15">
        <v>6.5549830000000003E-2</v>
      </c>
      <c r="AV75" s="19">
        <v>6.3374150000000004E-2</v>
      </c>
      <c r="AW75" s="19">
        <v>6.1211939999999999E-2</v>
      </c>
      <c r="AX75" s="19">
        <v>5.9153780000000003E-2</v>
      </c>
      <c r="AY75" s="19">
        <v>5.7269859999999999E-2</v>
      </c>
      <c r="AZ75" s="19">
        <v>5.5626130000000003E-2</v>
      </c>
      <c r="BA75" s="19">
        <v>5.4114080000000002E-2</v>
      </c>
      <c r="BB75" s="19">
        <v>5.2684170000000002E-2</v>
      </c>
      <c r="BC75" s="19">
        <v>5.1235339999999997E-2</v>
      </c>
      <c r="BD75" s="19">
        <v>4.9873880000000002E-2</v>
      </c>
      <c r="BE75" s="19">
        <v>4.875794E-2</v>
      </c>
      <c r="BF75" s="19">
        <v>4.7804989999999999E-2</v>
      </c>
      <c r="BG75" s="19">
        <v>4.6963009999999999E-2</v>
      </c>
      <c r="BH75" s="19">
        <v>4.6255200000000003E-2</v>
      </c>
      <c r="BI75" s="19">
        <v>4.558881E-2</v>
      </c>
      <c r="BJ75" s="19">
        <v>4.4988140000000003E-2</v>
      </c>
      <c r="BK75" s="19">
        <v>4.4408330000000003E-2</v>
      </c>
      <c r="BL75" s="19">
        <v>4.3878599999999997E-2</v>
      </c>
      <c r="BM75" s="15">
        <v>4.3378800000000002E-2</v>
      </c>
      <c r="BN75" s="19">
        <v>4.2934090000000001E-2</v>
      </c>
      <c r="BO75" s="19">
        <v>4.25057E-2</v>
      </c>
      <c r="BP75" s="19">
        <v>4.2106860000000003E-2</v>
      </c>
      <c r="BQ75" s="19">
        <v>4.1708099999999998E-2</v>
      </c>
      <c r="BR75" s="19">
        <v>4.1316199999999997E-2</v>
      </c>
      <c r="BS75" s="19">
        <v>4.091993E-2</v>
      </c>
      <c r="BT75" s="19">
        <v>4.0524549999999999E-2</v>
      </c>
      <c r="BU75" s="19">
        <v>4.0104189999999998E-2</v>
      </c>
      <c r="BV75" s="19">
        <v>3.9711450000000002E-2</v>
      </c>
      <c r="BW75" s="15">
        <v>3.9342259999999997E-2</v>
      </c>
      <c r="BX75" s="19">
        <v>3.8993399999999998E-2</v>
      </c>
      <c r="BY75" s="19">
        <v>3.8660920000000001E-2</v>
      </c>
      <c r="BZ75" s="19">
        <v>3.8343410000000001E-2</v>
      </c>
      <c r="CA75" s="19">
        <v>3.8038879999999997E-2</v>
      </c>
      <c r="CB75" s="19">
        <v>3.7746870000000002E-2</v>
      </c>
      <c r="CC75" s="19">
        <v>3.7465430000000001E-2</v>
      </c>
      <c r="CD75" s="15">
        <v>3.7193280000000002E-2</v>
      </c>
      <c r="CE75" s="19">
        <v>3.6927380000000003E-2</v>
      </c>
      <c r="CF75" s="19">
        <v>3.6666820000000003E-2</v>
      </c>
      <c r="CG75" s="19">
        <v>3.6409410000000003E-2</v>
      </c>
      <c r="CH75" s="19">
        <v>3.6154949999999998E-2</v>
      </c>
      <c r="CI75" s="19">
        <v>3.5901870000000002E-2</v>
      </c>
      <c r="CJ75" s="19">
        <v>3.5650050000000003E-2</v>
      </c>
      <c r="CK75" s="19">
        <v>3.5398590000000001E-2</v>
      </c>
      <c r="CL75" s="19">
        <v>3.5148440000000003E-2</v>
      </c>
      <c r="CM75" s="15">
        <v>3.4899390000000002E-2</v>
      </c>
      <c r="CN75" s="19">
        <v>3.4652540000000003E-2</v>
      </c>
      <c r="CO75" s="19">
        <v>3.4407180000000002E-2</v>
      </c>
      <c r="CP75" s="19">
        <v>3.4163970000000002E-2</v>
      </c>
      <c r="CQ75" s="19">
        <v>3.3922420000000002E-2</v>
      </c>
      <c r="CR75" s="19">
        <v>3.3683610000000003E-2</v>
      </c>
      <c r="CS75" s="19">
        <v>3.3447270000000001E-2</v>
      </c>
      <c r="CT75" s="19">
        <v>3.3213979999999997E-2</v>
      </c>
      <c r="CU75" s="19">
        <v>3.2983119999999998E-2</v>
      </c>
      <c r="CV75" s="19">
        <v>3.2754890000000002E-2</v>
      </c>
      <c r="CW75" s="15">
        <v>3.2529040000000002E-2</v>
      </c>
      <c r="CX75" s="19">
        <v>3.2306109999999999E-2</v>
      </c>
      <c r="CY75" s="19">
        <v>3.208606E-2</v>
      </c>
      <c r="CZ75" s="19">
        <v>3.1869019999999998E-2</v>
      </c>
      <c r="DA75" s="19">
        <v>3.1654580000000002E-2</v>
      </c>
      <c r="DB75" s="19">
        <v>3.1442499999999998E-2</v>
      </c>
      <c r="DC75" s="19">
        <v>3.1232719999999999E-2</v>
      </c>
      <c r="DD75" s="19">
        <v>3.102541E-2</v>
      </c>
      <c r="DE75" s="19">
        <v>3.0820799999999999E-2</v>
      </c>
      <c r="DF75" s="19">
        <v>3.061875E-2</v>
      </c>
      <c r="DG75" s="19">
        <v>3.04192E-2</v>
      </c>
      <c r="DH75" s="19">
        <v>3.0221850000000001E-2</v>
      </c>
      <c r="DI75" s="19">
        <v>3.002666E-2</v>
      </c>
      <c r="DJ75" s="19">
        <v>2.9833740000000001E-2</v>
      </c>
      <c r="DK75" s="19">
        <v>2.9643260000000001E-2</v>
      </c>
      <c r="DL75" s="19">
        <v>2.945532E-2</v>
      </c>
      <c r="DM75" s="19">
        <v>2.926985E-2</v>
      </c>
      <c r="DN75" s="19">
        <v>2.9086600000000001E-2</v>
      </c>
      <c r="DO75" s="15">
        <v>2.8905440000000001E-2</v>
      </c>
      <c r="DP75" s="19">
        <v>2.8726399999999999E-2</v>
      </c>
      <c r="DQ75" s="19">
        <v>2.8549519999999998E-2</v>
      </c>
      <c r="DR75" s="15">
        <v>2.8374730000000001E-2</v>
      </c>
      <c r="DS75" s="19">
        <v>2.8201779999999999E-2</v>
      </c>
      <c r="DT75" s="19">
        <v>2.803052E-2</v>
      </c>
      <c r="DU75" s="19">
        <v>2.7860960000000001E-2</v>
      </c>
      <c r="DV75" s="19">
        <v>2.76934E-2</v>
      </c>
      <c r="DW75" s="19">
        <v>2.7528E-2</v>
      </c>
      <c r="DX75" s="19">
        <v>2.736473E-2</v>
      </c>
      <c r="DY75" s="19">
        <v>2.7203350000000001E-2</v>
      </c>
      <c r="DZ75" s="19">
        <v>2.7043580000000001E-2</v>
      </c>
      <c r="EA75" s="19">
        <v>2.6885300000000001E-2</v>
      </c>
      <c r="EB75" s="19">
        <v>2.672867E-2</v>
      </c>
      <c r="EC75" s="19">
        <v>2.6573820000000001E-2</v>
      </c>
      <c r="ED75" s="19">
        <v>2.642075E-2</v>
      </c>
      <c r="EE75" s="19">
        <v>2.6269319999999999E-2</v>
      </c>
      <c r="EF75" s="19">
        <v>2.6119389999999999E-2</v>
      </c>
      <c r="EG75" s="19">
        <v>2.597085E-2</v>
      </c>
      <c r="EH75" s="19">
        <v>2.5823780000000001E-2</v>
      </c>
      <c r="EI75" s="19">
        <v>2.5678179999999998E-2</v>
      </c>
      <c r="EJ75" s="19">
        <v>2.553395E-2</v>
      </c>
      <c r="EK75" s="19">
        <v>2.5390969999999999E-2</v>
      </c>
      <c r="EL75" s="15">
        <v>2.524914E-2</v>
      </c>
      <c r="EM75" s="19">
        <v>2.5108450000000001E-2</v>
      </c>
      <c r="EN75" s="19">
        <v>2.496903E-2</v>
      </c>
      <c r="EO75" s="19">
        <v>2.4830870000000001E-2</v>
      </c>
      <c r="EP75" s="19">
        <v>2.4693949999999999E-2</v>
      </c>
      <c r="EQ75" s="19">
        <v>2.455806E-2</v>
      </c>
      <c r="ER75" s="19">
        <v>2.4423E-2</v>
      </c>
      <c r="ES75" s="15">
        <v>2.4288750000000001E-2</v>
      </c>
      <c r="ET75" s="19">
        <v>2.4155369999999999E-2</v>
      </c>
      <c r="EU75" s="19">
        <v>2.4022950000000001E-2</v>
      </c>
      <c r="EV75" s="19">
        <v>2.3891539999999999E-2</v>
      </c>
      <c r="EW75" s="19">
        <v>2.3761109999999998E-2</v>
      </c>
      <c r="EX75" s="19">
        <v>2.3631539999999999E-2</v>
      </c>
      <c r="EY75" s="19">
        <v>2.350292E-2</v>
      </c>
      <c r="EZ75" s="19">
        <v>2.3375380000000001E-2</v>
      </c>
      <c r="FA75" s="19">
        <v>2.3249019999999999E-2</v>
      </c>
      <c r="FB75" s="19">
        <v>2.312382E-2</v>
      </c>
      <c r="FC75" s="19">
        <v>2.299963E-2</v>
      </c>
      <c r="FD75" s="19">
        <v>2.2876270000000001E-2</v>
      </c>
      <c r="FE75" s="19">
        <v>2.2753760000000001E-2</v>
      </c>
      <c r="FF75" s="19">
        <v>2.2632200000000002E-2</v>
      </c>
      <c r="FG75" s="19">
        <v>2.2511750000000001E-2</v>
      </c>
      <c r="FH75" s="19">
        <v>2.2392519999999999E-2</v>
      </c>
      <c r="FI75" s="19">
        <v>2.2274479999999999E-2</v>
      </c>
      <c r="FJ75" s="19">
        <v>2.215752E-2</v>
      </c>
      <c r="FK75" s="19">
        <v>2.2041660000000001E-2</v>
      </c>
      <c r="FL75" s="19">
        <v>2.192697E-2</v>
      </c>
      <c r="FM75" s="19">
        <v>2.18135E-2</v>
      </c>
      <c r="FN75" s="15">
        <v>2.1701290000000002E-2</v>
      </c>
      <c r="FO75" s="19">
        <v>2.1590270000000002E-2</v>
      </c>
      <c r="FP75" s="19">
        <v>2.1480320000000001E-2</v>
      </c>
      <c r="FQ75" s="19">
        <v>2.1371419999999999E-2</v>
      </c>
      <c r="FR75" s="19">
        <v>2.1263589999999999E-2</v>
      </c>
      <c r="FS75" s="19">
        <v>2.115686E-2</v>
      </c>
      <c r="FT75" s="19">
        <v>2.1051219999999999E-2</v>
      </c>
      <c r="FU75" s="19">
        <v>2.0946579999999999E-2</v>
      </c>
      <c r="FV75" s="19">
        <v>2.084285E-2</v>
      </c>
      <c r="FW75" s="19">
        <v>2.073999E-2</v>
      </c>
      <c r="FX75" s="19">
        <v>2.063808E-2</v>
      </c>
      <c r="FY75" s="19">
        <v>2.0537219999999998E-2</v>
      </c>
      <c r="FZ75" s="19">
        <v>2.043737E-2</v>
      </c>
      <c r="GA75" s="19">
        <v>2.033853E-2</v>
      </c>
      <c r="GB75" s="19">
        <v>2.024055E-2</v>
      </c>
      <c r="GC75" s="19">
        <v>2.014341E-2</v>
      </c>
      <c r="GD75" s="19">
        <v>2.004709E-2</v>
      </c>
      <c r="GE75" s="19">
        <v>1.9951670000000001E-2</v>
      </c>
      <c r="GF75" s="19">
        <v>1.9857059999999999E-2</v>
      </c>
      <c r="GG75" s="19">
        <v>1.976325E-2</v>
      </c>
      <c r="GH75" s="19">
        <v>1.9670099999999999E-2</v>
      </c>
      <c r="GI75" s="15">
        <v>1.9577589999999999E-2</v>
      </c>
      <c r="GJ75" s="19">
        <v>1.948575E-2</v>
      </c>
      <c r="GK75" s="19">
        <v>1.9394669999999999E-2</v>
      </c>
      <c r="GL75" s="19">
        <v>1.9304269999999998E-2</v>
      </c>
      <c r="GM75" s="19">
        <v>1.9214510000000001E-2</v>
      </c>
      <c r="GN75" s="19">
        <v>1.912525E-2</v>
      </c>
      <c r="GO75" s="19">
        <v>1.903647E-2</v>
      </c>
      <c r="GP75" s="19">
        <v>1.8948159999999999E-2</v>
      </c>
      <c r="GQ75" s="19">
        <v>1.886038E-2</v>
      </c>
      <c r="GR75" s="15">
        <v>1.877299E-2</v>
      </c>
      <c r="GS75" s="19">
        <v>1.8686000000000001E-2</v>
      </c>
      <c r="GT75" s="19">
        <v>1.8599290000000001E-2</v>
      </c>
      <c r="GU75" s="19">
        <v>1.8512850000000001E-2</v>
      </c>
      <c r="GV75" s="19">
        <v>1.8426700000000001E-2</v>
      </c>
      <c r="GW75" s="19">
        <v>1.8340929999999998E-2</v>
      </c>
      <c r="GX75" s="19">
        <v>1.8255480000000001E-2</v>
      </c>
      <c r="GY75" s="19">
        <v>1.8170390000000002E-2</v>
      </c>
      <c r="GZ75" s="15">
        <v>1.808562E-2</v>
      </c>
      <c r="HA75" s="19">
        <v>1.800127E-2</v>
      </c>
      <c r="HB75" s="19">
        <v>1.791736E-2</v>
      </c>
      <c r="HC75" s="15">
        <v>1.7834050000000001E-2</v>
      </c>
      <c r="HD75" s="15">
        <v>1.7751280000000001E-2</v>
      </c>
      <c r="HE75" s="19">
        <v>1.766908E-2</v>
      </c>
      <c r="HF75" s="19">
        <v>1.7587390000000001E-2</v>
      </c>
      <c r="HG75" s="19">
        <v>1.7506299999999999E-2</v>
      </c>
      <c r="HH75" s="19">
        <v>1.742577E-2</v>
      </c>
      <c r="HI75" s="19">
        <v>1.7345920000000001E-2</v>
      </c>
      <c r="HJ75" s="19">
        <v>1.726668E-2</v>
      </c>
      <c r="HK75" s="19">
        <v>1.7188060000000002E-2</v>
      </c>
      <c r="HL75" s="15">
        <v>1.7110009999999998E-2</v>
      </c>
      <c r="HM75" s="19">
        <v>1.7032579999999999E-2</v>
      </c>
      <c r="HN75" s="19">
        <v>1.6955749999999999E-2</v>
      </c>
      <c r="HO75" s="19">
        <v>1.6879580000000002E-2</v>
      </c>
      <c r="HP75" s="19">
        <v>1.6804010000000001E-2</v>
      </c>
      <c r="HQ75" s="19">
        <v>1.6729049999999999E-2</v>
      </c>
      <c r="HR75" s="19">
        <v>1.665463E-2</v>
      </c>
      <c r="HS75" s="19">
        <v>1.65808E-2</v>
      </c>
      <c r="HT75" s="19">
        <v>1.6507520000000001E-2</v>
      </c>
      <c r="HU75" s="19">
        <v>1.6434819999999999E-2</v>
      </c>
      <c r="HV75" s="19">
        <v>1.6362640000000001E-2</v>
      </c>
      <c r="HW75" s="19">
        <v>1.629096E-2</v>
      </c>
      <c r="HX75" s="19">
        <v>1.6219730000000002E-2</v>
      </c>
      <c r="HY75" s="19">
        <v>1.6149E-2</v>
      </c>
      <c r="HZ75" s="19">
        <v>1.6078740000000001E-2</v>
      </c>
      <c r="IA75" s="19">
        <v>1.600903E-2</v>
      </c>
      <c r="IB75" s="19">
        <v>1.5939809999999999E-2</v>
      </c>
      <c r="IC75" s="19">
        <v>1.5871099999999999E-2</v>
      </c>
      <c r="ID75" s="19">
        <v>1.580285E-2</v>
      </c>
      <c r="IE75" s="19">
        <v>1.5735099999999998E-2</v>
      </c>
      <c r="IF75" s="19">
        <v>1.5667839999999999E-2</v>
      </c>
      <c r="IG75" s="19">
        <v>1.560111E-2</v>
      </c>
      <c r="IH75" s="19">
        <v>1.5534849999999999E-2</v>
      </c>
      <c r="II75" s="19">
        <v>1.54691E-2</v>
      </c>
      <c r="IJ75" s="19">
        <v>1.5403780000000001E-2</v>
      </c>
      <c r="IK75" s="19">
        <v>1.5338940000000001E-2</v>
      </c>
      <c r="IL75" s="15">
        <v>1.527453E-2</v>
      </c>
      <c r="IM75" s="19">
        <v>1.521058E-2</v>
      </c>
      <c r="IN75" s="19">
        <v>1.5147010000000001E-2</v>
      </c>
      <c r="IO75" s="15">
        <v>1.5083839999999999E-2</v>
      </c>
      <c r="IP75" s="19">
        <v>1.502101E-2</v>
      </c>
      <c r="IQ75" s="19">
        <v>1.4958569999999999E-2</v>
      </c>
      <c r="IR75" s="19">
        <v>1.489645E-2</v>
      </c>
      <c r="IS75" s="19">
        <v>1.4834689999999999E-2</v>
      </c>
      <c r="IT75" s="19">
        <v>1.477322E-2</v>
      </c>
      <c r="IU75" s="19">
        <v>1.4712080000000001E-2</v>
      </c>
      <c r="IV75" s="19">
        <v>1.465122E-2</v>
      </c>
      <c r="IW75" s="19">
        <v>1.459071E-2</v>
      </c>
      <c r="IX75" s="19">
        <v>1.453051E-2</v>
      </c>
      <c r="IY75" s="19">
        <v>1.447068E-2</v>
      </c>
      <c r="IZ75" s="19">
        <v>1.4411200000000001E-2</v>
      </c>
      <c r="JA75" s="19">
        <v>1.4352119999999999E-2</v>
      </c>
      <c r="JB75" s="19">
        <v>1.42934E-2</v>
      </c>
      <c r="JC75" s="19">
        <v>1.4235090000000001E-2</v>
      </c>
      <c r="JD75" s="19">
        <v>1.417714E-2</v>
      </c>
      <c r="JE75" s="19">
        <v>1.411956E-2</v>
      </c>
      <c r="JF75" s="19">
        <v>1.406229E-2</v>
      </c>
      <c r="JG75" s="19">
        <v>1.400534E-2</v>
      </c>
      <c r="JH75" s="19">
        <v>1.394865E-2</v>
      </c>
      <c r="JI75" s="19">
        <v>1.389225E-2</v>
      </c>
      <c r="JJ75" s="19">
        <v>1.383612E-2</v>
      </c>
      <c r="JK75" s="19">
        <v>1.3780280000000001E-2</v>
      </c>
      <c r="JL75" s="19">
        <v>1.3724719999999999E-2</v>
      </c>
      <c r="JM75" s="19">
        <v>1.366946E-2</v>
      </c>
      <c r="JN75" s="19">
        <v>1.361445E-2</v>
      </c>
      <c r="JO75" s="19">
        <v>1.3559710000000001E-2</v>
      </c>
      <c r="JP75" s="19">
        <v>1.350523E-2</v>
      </c>
      <c r="JQ75" s="19">
        <v>1.3451029999999999E-2</v>
      </c>
      <c r="JR75" s="19">
        <v>1.339712E-2</v>
      </c>
      <c r="JS75" s="15">
        <v>1.3343529999999999E-2</v>
      </c>
      <c r="JT75" s="19">
        <v>1.329026E-2</v>
      </c>
      <c r="JU75" s="19">
        <v>1.323732E-2</v>
      </c>
      <c r="JV75" s="19">
        <v>1.3184710000000001E-2</v>
      </c>
      <c r="JW75" s="15">
        <v>1.313247E-2</v>
      </c>
      <c r="JX75" s="19">
        <v>1.308057E-2</v>
      </c>
      <c r="JY75" s="19">
        <v>1.302904E-2</v>
      </c>
      <c r="JZ75" s="19">
        <v>1.2977860000000001E-2</v>
      </c>
      <c r="KA75" s="19">
        <v>1.2927050000000001E-2</v>
      </c>
      <c r="KB75" s="19">
        <v>1.287662E-2</v>
      </c>
      <c r="KC75" s="19">
        <v>1.282662E-2</v>
      </c>
      <c r="KD75" s="15">
        <v>1.277704E-2</v>
      </c>
      <c r="KE75" s="19">
        <v>1.272793E-2</v>
      </c>
      <c r="KF75" s="19">
        <v>1.267925E-2</v>
      </c>
      <c r="KG75" s="19">
        <v>1.263104E-2</v>
      </c>
      <c r="KH75" s="19">
        <v>1.2583280000000001E-2</v>
      </c>
      <c r="KI75" s="19">
        <v>1.253603E-2</v>
      </c>
      <c r="KJ75" s="19">
        <v>1.24893E-2</v>
      </c>
      <c r="KK75" s="15">
        <v>1.244311E-2</v>
      </c>
      <c r="KL75" s="19">
        <v>1.2397490000000001E-2</v>
      </c>
      <c r="KM75" s="15">
        <v>1.2352439999999999E-2</v>
      </c>
      <c r="KN75" s="19">
        <v>1.230797E-2</v>
      </c>
      <c r="KO75" s="19">
        <v>1.22641E-2</v>
      </c>
      <c r="KP75" s="19">
        <v>1.222083E-2</v>
      </c>
      <c r="KQ75" s="19">
        <v>1.217816E-2</v>
      </c>
      <c r="KR75" s="15">
        <v>1.2136050000000001E-2</v>
      </c>
      <c r="KS75" s="19">
        <v>1.2094479999999999E-2</v>
      </c>
      <c r="KT75" s="19">
        <v>1.2053380000000001E-2</v>
      </c>
      <c r="KU75" s="19">
        <v>1.2012760000000001E-2</v>
      </c>
      <c r="KV75" s="19">
        <v>1.197256E-2</v>
      </c>
      <c r="KW75" s="19">
        <v>1.1932770000000001E-2</v>
      </c>
      <c r="KX75" s="19">
        <v>1.1893330000000001E-2</v>
      </c>
      <c r="KY75" s="19">
        <v>1.1854180000000001E-2</v>
      </c>
      <c r="KZ75" s="19">
        <v>1.1815269999999999E-2</v>
      </c>
      <c r="LA75" s="19">
        <v>1.177657E-2</v>
      </c>
      <c r="LB75" s="15">
        <v>1.173802E-2</v>
      </c>
      <c r="LC75" s="19">
        <v>1.1699589999999999E-2</v>
      </c>
      <c r="LD75" s="19">
        <v>1.166122E-2</v>
      </c>
      <c r="LE75" s="19">
        <v>1.162291E-2</v>
      </c>
      <c r="LF75" s="19">
        <v>1.158461E-2</v>
      </c>
      <c r="LG75" s="19">
        <v>1.1546320000000001E-2</v>
      </c>
      <c r="LH75" s="19">
        <v>1.1508010000000001E-2</v>
      </c>
      <c r="LI75" s="19">
        <v>1.1469689999999999E-2</v>
      </c>
      <c r="LJ75" s="19">
        <v>1.143131E-2</v>
      </c>
      <c r="LK75" s="19">
        <v>1.1392889999999999E-2</v>
      </c>
      <c r="LL75" s="19">
        <v>1.1354380000000001E-2</v>
      </c>
      <c r="LM75" s="19">
        <v>1.1315830000000001E-2</v>
      </c>
      <c r="LN75" s="19">
        <v>1.1277209999999999E-2</v>
      </c>
      <c r="LO75" s="19">
        <v>1.123856E-2</v>
      </c>
      <c r="LP75" s="19">
        <v>1.1199850000000001E-2</v>
      </c>
      <c r="LQ75" s="19">
        <v>1.11611E-2</v>
      </c>
      <c r="LR75" s="19">
        <v>1.112232E-2</v>
      </c>
      <c r="LS75" s="19">
        <v>1.1083539999999999E-2</v>
      </c>
      <c r="LT75" s="19">
        <v>1.1044770000000001E-2</v>
      </c>
      <c r="LU75" s="19">
        <v>1.100604E-2</v>
      </c>
      <c r="LV75" s="19">
        <v>1.0967370000000001E-2</v>
      </c>
      <c r="LW75" s="19">
        <v>1.0928780000000001E-2</v>
      </c>
      <c r="LX75" s="19">
        <v>1.089029E-2</v>
      </c>
      <c r="LY75" s="19">
        <v>1.0851950000000001E-2</v>
      </c>
      <c r="LZ75" s="19">
        <v>1.081377E-2</v>
      </c>
      <c r="MA75" s="19">
        <v>1.07758E-2</v>
      </c>
      <c r="MB75" s="19">
        <v>1.0738060000000001E-2</v>
      </c>
      <c r="MC75" s="19">
        <v>1.0700579999999999E-2</v>
      </c>
      <c r="MD75" s="19">
        <v>1.066338E-2</v>
      </c>
      <c r="ME75" s="19">
        <v>1.0626480000000001E-2</v>
      </c>
      <c r="MF75" s="19">
        <v>1.0589889999999999E-2</v>
      </c>
      <c r="MG75" s="19">
        <v>1.0553649999999999E-2</v>
      </c>
      <c r="MH75" s="19">
        <v>1.0517739999999999E-2</v>
      </c>
      <c r="MI75" s="19">
        <v>1.0482200000000001E-2</v>
      </c>
      <c r="MJ75" s="19">
        <v>1.0447039999999999E-2</v>
      </c>
      <c r="MK75" s="19">
        <v>1.0412279999999999E-2</v>
      </c>
      <c r="ML75" s="19">
        <v>1.0377920000000001E-2</v>
      </c>
      <c r="MM75" s="19">
        <v>1.0343979999999999E-2</v>
      </c>
      <c r="MN75" s="19">
        <v>1.0310440000000001E-2</v>
      </c>
      <c r="MO75" s="19">
        <v>1.02773E-2</v>
      </c>
      <c r="MP75" s="19">
        <v>1.024455E-2</v>
      </c>
      <c r="MQ75" s="19">
        <v>1.0212189999999999E-2</v>
      </c>
      <c r="MR75" s="19">
        <v>1.018018E-2</v>
      </c>
      <c r="MS75" s="19">
        <v>1.0148529999999999E-2</v>
      </c>
      <c r="MT75" s="19">
        <v>1.011719E-2</v>
      </c>
      <c r="MU75" s="19">
        <v>1.008615E-2</v>
      </c>
      <c r="MV75" s="19">
        <v>1.0055390000000001E-2</v>
      </c>
      <c r="MW75" s="19">
        <v>1.002488E-2</v>
      </c>
      <c r="MX75" s="19">
        <v>9.9946080000000003E-3</v>
      </c>
      <c r="MY75" s="19">
        <v>9.9645559999999994E-3</v>
      </c>
      <c r="MZ75" s="19">
        <v>9.934699E-3</v>
      </c>
      <c r="NA75" s="19">
        <v>9.9050170000000003E-3</v>
      </c>
      <c r="NB75" s="19">
        <v>9.8754819999999997E-3</v>
      </c>
      <c r="NC75" s="19">
        <v>9.8460590000000008E-3</v>
      </c>
      <c r="ND75" s="19">
        <v>9.8167240000000006E-3</v>
      </c>
      <c r="NE75" s="19">
        <v>9.7874380000000007E-3</v>
      </c>
      <c r="NF75" s="19">
        <v>9.7581690000000006E-3</v>
      </c>
      <c r="NG75" s="19">
        <v>9.7288830000000007E-3</v>
      </c>
      <c r="NH75" s="19">
        <v>9.6995529999999996E-3</v>
      </c>
      <c r="NI75" s="19">
        <v>9.6701510000000001E-3</v>
      </c>
      <c r="NJ75" s="19">
        <v>9.6406619999999995E-3</v>
      </c>
      <c r="NK75" s="19">
        <v>9.6110640000000008E-3</v>
      </c>
      <c r="NL75" s="19">
        <v>9.5813440000000003E-3</v>
      </c>
      <c r="NM75" s="19">
        <v>9.5514959999999996E-3</v>
      </c>
      <c r="NN75" s="19">
        <v>9.521514E-3</v>
      </c>
      <c r="NO75" s="19">
        <v>9.4913970000000004E-3</v>
      </c>
      <c r="NP75" s="19">
        <v>9.4611409999999993E-3</v>
      </c>
      <c r="NQ75" s="19">
        <v>9.4307430000000001E-3</v>
      </c>
      <c r="NR75" s="19">
        <v>9.4001989999999997E-3</v>
      </c>
      <c r="NS75" s="19">
        <v>9.3695059999999997E-3</v>
      </c>
      <c r="NT75" s="19">
        <v>9.3386600000000004E-3</v>
      </c>
      <c r="NU75" s="19">
        <v>9.3076630000000007E-3</v>
      </c>
      <c r="NV75" s="19">
        <v>9.2765160000000003E-3</v>
      </c>
      <c r="NW75" s="19">
        <v>9.2452239999999998E-3</v>
      </c>
      <c r="NX75" s="19">
        <v>9.2137980000000005E-3</v>
      </c>
      <c r="NY75" s="19">
        <v>9.1822469999999993E-3</v>
      </c>
      <c r="NZ75" s="19">
        <v>9.1505830000000003E-3</v>
      </c>
      <c r="OA75" s="19">
        <v>9.1188169999999995E-3</v>
      </c>
      <c r="OB75" s="19">
        <v>9.0869579999999991E-3</v>
      </c>
      <c r="OC75" s="19">
        <v>9.0550189999999992E-3</v>
      </c>
      <c r="OD75" s="19">
        <v>9.0230139999999993E-3</v>
      </c>
      <c r="OE75" s="19">
        <v>8.9909480000000003E-3</v>
      </c>
      <c r="OF75" s="19">
        <v>8.9588350000000001E-3</v>
      </c>
      <c r="OG75" s="19">
        <v>8.9266850000000002E-3</v>
      </c>
      <c r="OH75" s="19">
        <v>8.8945159999999999E-3</v>
      </c>
      <c r="OI75" s="19">
        <v>8.8623439999999994E-3</v>
      </c>
      <c r="OJ75" s="19">
        <v>8.8301920000000006E-3</v>
      </c>
      <c r="OK75" s="19">
        <v>8.7980829999999999E-3</v>
      </c>
      <c r="OL75" s="19">
        <v>8.7660429999999994E-3</v>
      </c>
      <c r="OM75" s="19">
        <v>8.7340950000000007E-3</v>
      </c>
      <c r="ON75" s="19">
        <v>8.7022669999999996E-3</v>
      </c>
      <c r="OO75" s="19">
        <v>8.6705789999999994E-3</v>
      </c>
      <c r="OP75" s="19">
        <v>8.6390560000000009E-3</v>
      </c>
    </row>
    <row r="76" spans="1:407" x14ac:dyDescent="0.25">
      <c r="A76" t="str">
        <f t="shared" si="1"/>
        <v>Helicopter-FINE-3-14-Any</v>
      </c>
      <c r="B76" t="s">
        <v>194</v>
      </c>
      <c r="C76" s="17" t="s">
        <v>41</v>
      </c>
      <c r="D76" s="18">
        <v>3</v>
      </c>
      <c r="E76" s="17">
        <v>14</v>
      </c>
      <c r="F76" s="82" t="s">
        <v>187</v>
      </c>
      <c r="G76" s="15">
        <v>0.94226019999999999</v>
      </c>
      <c r="H76" s="15">
        <v>0.85003130000000005</v>
      </c>
      <c r="I76" s="15">
        <v>0.74205330000000003</v>
      </c>
      <c r="J76" s="15">
        <v>0.64002230000000004</v>
      </c>
      <c r="K76" s="15">
        <v>0.55167149999999998</v>
      </c>
      <c r="L76" s="15">
        <v>0.47745710000000002</v>
      </c>
      <c r="M76" s="15">
        <v>0.4149371</v>
      </c>
      <c r="N76" s="15">
        <v>0.36184189999999999</v>
      </c>
      <c r="O76" s="15">
        <v>0.31710090000000002</v>
      </c>
      <c r="P76" s="15">
        <v>0.2801305</v>
      </c>
      <c r="Q76" s="15">
        <v>0.24933640000000001</v>
      </c>
      <c r="R76" s="15">
        <v>0.22391639999999999</v>
      </c>
      <c r="S76" s="15">
        <v>0.20304910000000001</v>
      </c>
      <c r="T76" s="15">
        <v>0.18543789999999999</v>
      </c>
      <c r="U76" s="15">
        <v>0.16978109999999999</v>
      </c>
      <c r="V76" s="15">
        <v>0.15592929999999999</v>
      </c>
      <c r="W76" s="15">
        <v>0.1437852</v>
      </c>
      <c r="X76" s="15">
        <v>0.13330880000000001</v>
      </c>
      <c r="Y76" s="15">
        <v>0.12452009999999999</v>
      </c>
      <c r="Z76" s="15">
        <v>0.1167644</v>
      </c>
      <c r="AA76" s="15">
        <v>0.10942490000000001</v>
      </c>
      <c r="AB76" s="19">
        <v>0.10272240000000001</v>
      </c>
      <c r="AC76" s="19">
        <v>9.6675269999999994E-2</v>
      </c>
      <c r="AD76" s="19">
        <v>9.1400529999999994E-2</v>
      </c>
      <c r="AE76" s="19">
        <v>8.7183559999999993E-2</v>
      </c>
      <c r="AF76" s="19">
        <v>8.3534029999999995E-2</v>
      </c>
      <c r="AG76" s="19">
        <v>7.9795080000000004E-2</v>
      </c>
      <c r="AH76" s="19">
        <v>7.6143790000000003E-2</v>
      </c>
      <c r="AI76" s="19">
        <v>7.2713379999999994E-2</v>
      </c>
      <c r="AJ76" s="19">
        <v>6.9761050000000005E-2</v>
      </c>
      <c r="AK76" s="19">
        <v>6.761723E-2</v>
      </c>
      <c r="AL76" s="19">
        <v>6.5832730000000006E-2</v>
      </c>
      <c r="AM76" s="19">
        <v>6.3747789999999999E-2</v>
      </c>
      <c r="AN76" s="15">
        <v>6.1501889999999997E-2</v>
      </c>
      <c r="AO76" s="15">
        <v>5.9539689999999999E-2</v>
      </c>
      <c r="AP76" s="19">
        <v>5.8016520000000002E-2</v>
      </c>
      <c r="AQ76" s="19">
        <v>5.685465E-2</v>
      </c>
      <c r="AR76" s="19">
        <v>5.5932259999999998E-2</v>
      </c>
      <c r="AS76" s="19">
        <v>5.5164299999999999E-2</v>
      </c>
      <c r="AT76" s="19">
        <v>5.4498489999999997E-2</v>
      </c>
      <c r="AU76" s="19">
        <v>5.3905880000000003E-2</v>
      </c>
      <c r="AV76" s="19">
        <v>5.3359900000000002E-2</v>
      </c>
      <c r="AW76" s="19">
        <v>5.2824799999999998E-2</v>
      </c>
      <c r="AX76" s="19">
        <v>5.2274439999999998E-2</v>
      </c>
      <c r="AY76" s="19">
        <v>5.1722209999999998E-2</v>
      </c>
      <c r="AZ76" s="19">
        <v>5.1211010000000001E-2</v>
      </c>
      <c r="BA76" s="19">
        <v>5.0726029999999998E-2</v>
      </c>
      <c r="BB76" s="19">
        <v>5.0251650000000002E-2</v>
      </c>
      <c r="BC76" s="19">
        <v>4.973665E-2</v>
      </c>
      <c r="BD76" s="19">
        <v>4.9224820000000002E-2</v>
      </c>
      <c r="BE76" s="19">
        <v>4.8729420000000002E-2</v>
      </c>
      <c r="BF76" s="19">
        <v>4.8263149999999998E-2</v>
      </c>
      <c r="BG76" s="19">
        <v>4.7800879999999997E-2</v>
      </c>
      <c r="BH76" s="19">
        <v>4.7317989999999997E-2</v>
      </c>
      <c r="BI76" s="19">
        <v>4.6798060000000002E-2</v>
      </c>
      <c r="BJ76" s="19">
        <v>4.628724E-2</v>
      </c>
      <c r="BK76" s="19">
        <v>4.582344E-2</v>
      </c>
      <c r="BL76" s="19">
        <v>4.540392E-2</v>
      </c>
      <c r="BM76" s="19">
        <v>4.4995739999999999E-2</v>
      </c>
      <c r="BN76" s="19">
        <v>4.4575339999999998E-2</v>
      </c>
      <c r="BO76" s="19">
        <v>4.4142460000000001E-2</v>
      </c>
      <c r="BP76" s="19">
        <v>4.3715950000000003E-2</v>
      </c>
      <c r="BQ76" s="19">
        <v>4.3302309999999997E-2</v>
      </c>
      <c r="BR76" s="19">
        <v>4.2898760000000001E-2</v>
      </c>
      <c r="BS76" s="19">
        <v>4.2499130000000003E-2</v>
      </c>
      <c r="BT76" s="19">
        <v>4.2098120000000003E-2</v>
      </c>
      <c r="BU76" s="19">
        <v>4.1704980000000003E-2</v>
      </c>
      <c r="BV76" s="19">
        <v>4.1319179999999997E-2</v>
      </c>
      <c r="BW76" s="19">
        <v>4.0939120000000002E-2</v>
      </c>
      <c r="BX76" s="19">
        <v>4.05639E-2</v>
      </c>
      <c r="BY76" s="19">
        <v>4.019387E-2</v>
      </c>
      <c r="BZ76" s="19">
        <v>3.9830879999999999E-2</v>
      </c>
      <c r="CA76" s="19">
        <v>3.9475389999999999E-2</v>
      </c>
      <c r="CB76" s="19">
        <v>3.9126019999999997E-2</v>
      </c>
      <c r="CC76" s="19">
        <v>3.8780509999999997E-2</v>
      </c>
      <c r="CD76" s="19">
        <v>3.8437800000000001E-2</v>
      </c>
      <c r="CE76" s="19">
        <v>3.8098510000000002E-2</v>
      </c>
      <c r="CF76" s="19">
        <v>3.7764369999999998E-2</v>
      </c>
      <c r="CG76" s="19">
        <v>3.7436179999999999E-2</v>
      </c>
      <c r="CH76" s="19">
        <v>3.7113689999999998E-2</v>
      </c>
      <c r="CI76" s="15">
        <v>3.679578E-2</v>
      </c>
      <c r="CJ76" s="19">
        <v>3.6481859999999998E-2</v>
      </c>
      <c r="CK76" s="19">
        <v>3.6172419999999997E-2</v>
      </c>
      <c r="CL76" s="15">
        <v>3.5868949999999997E-2</v>
      </c>
      <c r="CM76" s="19">
        <v>3.5572090000000001E-2</v>
      </c>
      <c r="CN76" s="19">
        <v>3.5281130000000001E-2</v>
      </c>
      <c r="CO76" s="19">
        <v>3.4994219999999999E-2</v>
      </c>
      <c r="CP76" s="19">
        <v>3.4710209999999998E-2</v>
      </c>
      <c r="CQ76" s="19">
        <v>3.4429029999999999E-2</v>
      </c>
      <c r="CR76" s="19">
        <v>3.4151720000000003E-2</v>
      </c>
      <c r="CS76" s="19">
        <v>3.3878789999999999E-2</v>
      </c>
      <c r="CT76" s="19">
        <v>3.3610099999999997E-2</v>
      </c>
      <c r="CU76" s="19">
        <v>3.3344560000000002E-2</v>
      </c>
      <c r="CV76" s="19">
        <v>3.3081600000000003E-2</v>
      </c>
      <c r="CW76" s="19">
        <v>3.2821219999999998E-2</v>
      </c>
      <c r="CX76" s="19">
        <v>3.2564120000000002E-2</v>
      </c>
      <c r="CY76" s="15">
        <v>3.231059E-2</v>
      </c>
      <c r="CZ76" s="19">
        <v>3.2060369999999998E-2</v>
      </c>
      <c r="DA76" s="19">
        <v>3.1812600000000003E-2</v>
      </c>
      <c r="DB76" s="15">
        <v>3.1566749999999998E-2</v>
      </c>
      <c r="DC76" s="19">
        <v>3.1322759999999998E-2</v>
      </c>
      <c r="DD76" s="19">
        <v>3.1081270000000001E-2</v>
      </c>
      <c r="DE76" s="19">
        <v>3.0842950000000001E-2</v>
      </c>
      <c r="DF76" s="19">
        <v>3.0608260000000002E-2</v>
      </c>
      <c r="DG76" s="19">
        <v>3.037724E-2</v>
      </c>
      <c r="DH76" s="19">
        <v>3.0149840000000001E-2</v>
      </c>
      <c r="DI76" s="19">
        <v>2.9926009999999999E-2</v>
      </c>
      <c r="DJ76" s="19">
        <v>2.9705929999999998E-2</v>
      </c>
      <c r="DK76" s="19">
        <v>2.9489769999999998E-2</v>
      </c>
      <c r="DL76" s="19">
        <v>2.9277520000000001E-2</v>
      </c>
      <c r="DM76" s="19">
        <v>2.9068770000000001E-2</v>
      </c>
      <c r="DN76" s="19">
        <v>2.8863059999999999E-2</v>
      </c>
      <c r="DO76" s="19">
        <v>2.8660060000000001E-2</v>
      </c>
      <c r="DP76" s="19">
        <v>2.8459870000000002E-2</v>
      </c>
      <c r="DQ76" s="19">
        <v>2.826263E-2</v>
      </c>
      <c r="DR76" s="19">
        <v>2.8068260000000001E-2</v>
      </c>
      <c r="DS76" s="19">
        <v>2.7876290000000001E-2</v>
      </c>
      <c r="DT76" s="19">
        <v>2.7686200000000001E-2</v>
      </c>
      <c r="DU76" s="19">
        <v>2.7497770000000001E-2</v>
      </c>
      <c r="DV76" s="19">
        <v>2.73113E-2</v>
      </c>
      <c r="DW76" s="19">
        <v>2.712728E-2</v>
      </c>
      <c r="DX76" s="19">
        <v>2.6946080000000001E-2</v>
      </c>
      <c r="DY76" s="19">
        <v>2.6767780000000001E-2</v>
      </c>
      <c r="DZ76" s="19">
        <v>2.6592359999999999E-2</v>
      </c>
      <c r="EA76" s="19">
        <v>2.64198E-2</v>
      </c>
      <c r="EB76" s="19">
        <v>2.6250220000000001E-2</v>
      </c>
      <c r="EC76" s="19">
        <v>2.6083740000000001E-2</v>
      </c>
      <c r="ED76" s="19">
        <v>2.5920370000000002E-2</v>
      </c>
      <c r="EE76" s="19">
        <v>2.5759939999999999E-2</v>
      </c>
      <c r="EF76" s="19">
        <v>2.560217E-2</v>
      </c>
      <c r="EG76" s="19">
        <v>2.5446759999999999E-2</v>
      </c>
      <c r="EH76" s="19">
        <v>2.5293550000000001E-2</v>
      </c>
      <c r="EI76" s="19">
        <v>2.5142399999999999E-2</v>
      </c>
      <c r="EJ76" s="19">
        <v>2.4993149999999999E-2</v>
      </c>
      <c r="EK76" s="19">
        <v>2.4845610000000001E-2</v>
      </c>
      <c r="EL76" s="19">
        <v>2.4699530000000001E-2</v>
      </c>
      <c r="EM76" s="19">
        <v>2.4554699999999999E-2</v>
      </c>
      <c r="EN76" s="19">
        <v>2.4410979999999999E-2</v>
      </c>
      <c r="EO76" s="19">
        <v>2.426824E-2</v>
      </c>
      <c r="EP76" s="15">
        <v>2.4126379999999999E-2</v>
      </c>
      <c r="EQ76" s="19">
        <v>2.3985360000000001E-2</v>
      </c>
      <c r="ER76" s="19">
        <v>2.3845180000000001E-2</v>
      </c>
      <c r="ES76" s="19">
        <v>2.370591E-2</v>
      </c>
      <c r="ET76" s="19">
        <v>2.3567709999999999E-2</v>
      </c>
      <c r="EU76" s="19">
        <v>2.3430719999999999E-2</v>
      </c>
      <c r="EV76" s="19">
        <v>2.3295050000000001E-2</v>
      </c>
      <c r="EW76" s="19">
        <v>2.3160719999999999E-2</v>
      </c>
      <c r="EX76" s="19">
        <v>2.3027720000000002E-2</v>
      </c>
      <c r="EY76" s="19">
        <v>2.2896030000000001E-2</v>
      </c>
      <c r="EZ76" s="19">
        <v>2.2765710000000002E-2</v>
      </c>
      <c r="FA76" s="19">
        <v>2.263683E-2</v>
      </c>
      <c r="FB76" s="19">
        <v>2.2509379999999999E-2</v>
      </c>
      <c r="FC76" s="19">
        <v>2.2383279999999998E-2</v>
      </c>
      <c r="FD76" s="19">
        <v>2.225835E-2</v>
      </c>
      <c r="FE76" s="15">
        <v>2.213439E-2</v>
      </c>
      <c r="FF76" s="19">
        <v>2.201125E-2</v>
      </c>
      <c r="FG76" s="19">
        <v>2.188878E-2</v>
      </c>
      <c r="FH76" s="19">
        <v>2.1766850000000001E-2</v>
      </c>
      <c r="FI76" s="19">
        <v>2.1645290000000001E-2</v>
      </c>
      <c r="FJ76" s="15">
        <v>2.152401E-2</v>
      </c>
      <c r="FK76" s="19">
        <v>2.140297E-2</v>
      </c>
      <c r="FL76" s="19">
        <v>2.1282229999999999E-2</v>
      </c>
      <c r="FM76" s="19">
        <v>2.1161900000000001E-2</v>
      </c>
      <c r="FN76" s="19">
        <v>2.1042149999999999E-2</v>
      </c>
      <c r="FO76" s="19">
        <v>2.0923089999999998E-2</v>
      </c>
      <c r="FP76" s="19">
        <v>2.080481E-2</v>
      </c>
      <c r="FQ76" s="19">
        <v>2.068739E-2</v>
      </c>
      <c r="FR76" s="19">
        <v>2.0570919999999999E-2</v>
      </c>
      <c r="FS76" s="19">
        <v>2.045549E-2</v>
      </c>
      <c r="FT76" s="19">
        <v>2.034118E-2</v>
      </c>
      <c r="FU76" s="19">
        <v>2.0227990000000001E-2</v>
      </c>
      <c r="FV76" s="19">
        <v>2.0115930000000001E-2</v>
      </c>
      <c r="FW76" s="19">
        <v>2.000499E-2</v>
      </c>
      <c r="FX76" s="19">
        <v>1.989517E-2</v>
      </c>
      <c r="FY76" s="19">
        <v>1.9786479999999999E-2</v>
      </c>
      <c r="FZ76" s="19">
        <v>1.9678879999999999E-2</v>
      </c>
      <c r="GA76" s="19">
        <v>1.9572269999999999E-2</v>
      </c>
      <c r="GB76" s="19">
        <v>1.9466529999999999E-2</v>
      </c>
      <c r="GC76" s="19">
        <v>1.936152E-2</v>
      </c>
      <c r="GD76" s="19">
        <v>1.9257099999999999E-2</v>
      </c>
      <c r="GE76" s="19">
        <v>1.9153150000000001E-2</v>
      </c>
      <c r="GF76" s="19">
        <v>1.904956E-2</v>
      </c>
      <c r="GG76" s="15">
        <v>1.8946250000000001E-2</v>
      </c>
      <c r="GH76" s="15">
        <v>1.8843160000000001E-2</v>
      </c>
      <c r="GI76" s="19">
        <v>1.874029E-2</v>
      </c>
      <c r="GJ76" s="19">
        <v>1.863766E-2</v>
      </c>
      <c r="GK76" s="19">
        <v>1.8535349999999999E-2</v>
      </c>
      <c r="GL76" s="19">
        <v>1.843347E-2</v>
      </c>
      <c r="GM76" s="19">
        <v>1.83321E-2</v>
      </c>
      <c r="GN76" s="19">
        <v>1.823137E-2</v>
      </c>
      <c r="GO76" s="19">
        <v>1.8131359999999999E-2</v>
      </c>
      <c r="GP76" s="15">
        <v>1.8032200000000002E-2</v>
      </c>
      <c r="GQ76" s="19">
        <v>1.7933950000000001E-2</v>
      </c>
      <c r="GR76" s="19">
        <v>1.7836709999999999E-2</v>
      </c>
      <c r="GS76" s="19">
        <v>1.7740530000000001E-2</v>
      </c>
      <c r="GT76" s="19">
        <v>1.7645480000000002E-2</v>
      </c>
      <c r="GU76" s="19">
        <v>1.7551580000000001E-2</v>
      </c>
      <c r="GV76" s="19">
        <v>1.7458870000000001E-2</v>
      </c>
      <c r="GW76" s="19">
        <v>1.736733E-2</v>
      </c>
      <c r="GX76" s="19">
        <v>1.7276949999999999E-2</v>
      </c>
      <c r="GY76" s="19">
        <v>1.718768E-2</v>
      </c>
      <c r="GZ76" s="19">
        <v>1.7099509999999998E-2</v>
      </c>
      <c r="HA76" s="15">
        <v>1.70124E-2</v>
      </c>
      <c r="HB76" s="19">
        <v>1.6926340000000002E-2</v>
      </c>
      <c r="HC76" s="19">
        <v>1.684126E-2</v>
      </c>
      <c r="HD76" s="15">
        <v>1.675712E-2</v>
      </c>
      <c r="HE76" s="19">
        <v>1.6673779999999999E-2</v>
      </c>
      <c r="HF76" s="19">
        <v>1.6591189999999999E-2</v>
      </c>
      <c r="HG76" s="19">
        <v>1.6509260000000001E-2</v>
      </c>
      <c r="HH76" s="19">
        <v>1.6428000000000002E-2</v>
      </c>
      <c r="HI76" s="19">
        <v>1.6347400000000002E-2</v>
      </c>
      <c r="HJ76" s="19">
        <v>1.6267520000000001E-2</v>
      </c>
      <c r="HK76" s="19">
        <v>1.618839E-2</v>
      </c>
      <c r="HL76" s="19">
        <v>1.6110050000000001E-2</v>
      </c>
      <c r="HM76" s="19">
        <v>1.6032500000000002E-2</v>
      </c>
      <c r="HN76" s="19">
        <v>1.5955750000000001E-2</v>
      </c>
      <c r="HO76" s="19">
        <v>1.587976E-2</v>
      </c>
      <c r="HP76" s="19">
        <v>1.5804550000000001E-2</v>
      </c>
      <c r="HQ76" s="19">
        <v>1.5730060000000001E-2</v>
      </c>
      <c r="HR76" s="19">
        <v>1.5656280000000002E-2</v>
      </c>
      <c r="HS76" s="19">
        <v>1.558317E-2</v>
      </c>
      <c r="HT76" s="19">
        <v>1.5510690000000001E-2</v>
      </c>
      <c r="HU76" s="19">
        <v>1.5438790000000001E-2</v>
      </c>
      <c r="HV76" s="19">
        <v>1.5367469999999999E-2</v>
      </c>
      <c r="HW76" s="19">
        <v>1.529667E-2</v>
      </c>
      <c r="HX76" s="19">
        <v>1.522636E-2</v>
      </c>
      <c r="HY76" s="19">
        <v>1.515647E-2</v>
      </c>
      <c r="HZ76" s="19">
        <v>1.508697E-2</v>
      </c>
      <c r="IA76" s="19">
        <v>1.501779E-2</v>
      </c>
      <c r="IB76" s="19">
        <v>1.4948889999999999E-2</v>
      </c>
      <c r="IC76" s="19">
        <v>1.48802E-2</v>
      </c>
      <c r="ID76" s="19">
        <v>1.4811680000000001E-2</v>
      </c>
      <c r="IE76" s="19">
        <v>1.4743259999999999E-2</v>
      </c>
      <c r="IF76" s="19">
        <v>1.4674889999999999E-2</v>
      </c>
      <c r="IG76" s="19">
        <v>1.460653E-2</v>
      </c>
      <c r="IH76" s="19">
        <v>1.453818E-2</v>
      </c>
      <c r="II76" s="19">
        <v>1.4469829999999999E-2</v>
      </c>
      <c r="IJ76" s="19">
        <v>1.4401519999999999E-2</v>
      </c>
      <c r="IK76" s="19">
        <v>1.433327E-2</v>
      </c>
      <c r="IL76" s="19">
        <v>1.4265150000000001E-2</v>
      </c>
      <c r="IM76" s="19">
        <v>1.419721E-2</v>
      </c>
      <c r="IN76" s="19">
        <v>1.412952E-2</v>
      </c>
      <c r="IO76" s="19">
        <v>1.4062109999999999E-2</v>
      </c>
      <c r="IP76" s="15">
        <v>1.399505E-2</v>
      </c>
      <c r="IQ76" s="19">
        <v>1.3928360000000001E-2</v>
      </c>
      <c r="IR76" s="19">
        <v>1.386211E-2</v>
      </c>
      <c r="IS76" s="19">
        <v>1.3796310000000001E-2</v>
      </c>
      <c r="IT76" s="19">
        <v>1.373104E-2</v>
      </c>
      <c r="IU76" s="19">
        <v>1.3666319999999999E-2</v>
      </c>
      <c r="IV76" s="19">
        <v>1.360221E-2</v>
      </c>
      <c r="IW76" s="19">
        <v>1.3538730000000001E-2</v>
      </c>
      <c r="IX76" s="15">
        <v>1.3475920000000001E-2</v>
      </c>
      <c r="IY76" s="19">
        <v>1.34138E-2</v>
      </c>
      <c r="IZ76" s="19">
        <v>1.335242E-2</v>
      </c>
      <c r="JA76" s="19">
        <v>1.329176E-2</v>
      </c>
      <c r="JB76" s="19">
        <v>1.32318E-2</v>
      </c>
      <c r="JC76" s="19">
        <v>1.317246E-2</v>
      </c>
      <c r="JD76" s="19">
        <v>1.3113669999999999E-2</v>
      </c>
      <c r="JE76" s="19">
        <v>1.305535E-2</v>
      </c>
      <c r="JF76" s="15">
        <v>1.2997399999999999E-2</v>
      </c>
      <c r="JG76" s="19">
        <v>1.293972E-2</v>
      </c>
      <c r="JH76" s="19">
        <v>1.288225E-2</v>
      </c>
      <c r="JI76" s="19">
        <v>1.282492E-2</v>
      </c>
      <c r="JJ76" s="19">
        <v>1.276771E-2</v>
      </c>
      <c r="JK76" s="19">
        <v>1.2710590000000001E-2</v>
      </c>
      <c r="JL76" s="19">
        <v>1.2653579999999999E-2</v>
      </c>
      <c r="JM76" s="19">
        <v>1.2596649999999999E-2</v>
      </c>
      <c r="JN76" s="19">
        <v>1.253979E-2</v>
      </c>
      <c r="JO76" s="19">
        <v>1.2482979999999999E-2</v>
      </c>
      <c r="JP76" s="19">
        <v>1.242622E-2</v>
      </c>
      <c r="JQ76" s="19">
        <v>1.236948E-2</v>
      </c>
      <c r="JR76" s="19">
        <v>1.2312780000000001E-2</v>
      </c>
      <c r="JS76" s="19">
        <v>1.2256070000000001E-2</v>
      </c>
      <c r="JT76" s="19">
        <v>1.2199339999999999E-2</v>
      </c>
      <c r="JU76" s="19">
        <v>1.214256E-2</v>
      </c>
      <c r="JV76" s="19">
        <v>1.2085719999999999E-2</v>
      </c>
      <c r="JW76" s="19">
        <v>1.2028789999999999E-2</v>
      </c>
      <c r="JX76" s="19">
        <v>1.197178E-2</v>
      </c>
      <c r="JY76" s="19">
        <v>1.191467E-2</v>
      </c>
      <c r="JZ76" s="19">
        <v>1.185742E-2</v>
      </c>
      <c r="KA76" s="19">
        <v>1.180001E-2</v>
      </c>
      <c r="KB76" s="19">
        <v>1.174242E-2</v>
      </c>
      <c r="KC76" s="19">
        <v>1.168461E-2</v>
      </c>
      <c r="KD76" s="19">
        <v>1.1626579999999999E-2</v>
      </c>
      <c r="KE76" s="19">
        <v>1.156832E-2</v>
      </c>
      <c r="KF76" s="19">
        <v>1.150984E-2</v>
      </c>
      <c r="KG76" s="19">
        <v>1.145113E-2</v>
      </c>
      <c r="KH76" s="19">
        <v>1.139223E-2</v>
      </c>
      <c r="KI76" s="19">
        <v>1.133318E-2</v>
      </c>
      <c r="KJ76" s="19">
        <v>1.1274060000000001E-2</v>
      </c>
      <c r="KK76" s="19">
        <v>1.121493E-2</v>
      </c>
      <c r="KL76" s="19">
        <v>1.115586E-2</v>
      </c>
      <c r="KM76" s="19">
        <v>1.109689E-2</v>
      </c>
      <c r="KN76" s="19">
        <v>1.10381E-2</v>
      </c>
      <c r="KO76" s="19">
        <v>1.0979549999999999E-2</v>
      </c>
      <c r="KP76" s="19">
        <v>1.092128E-2</v>
      </c>
      <c r="KQ76" s="19">
        <v>1.0863340000000001E-2</v>
      </c>
      <c r="KR76" s="19">
        <v>1.0805749999999999E-2</v>
      </c>
      <c r="KS76" s="19">
        <v>1.0748519999999999E-2</v>
      </c>
      <c r="KT76" s="19">
        <v>1.069167E-2</v>
      </c>
      <c r="KU76" s="19">
        <v>1.0635240000000001E-2</v>
      </c>
      <c r="KV76" s="19">
        <v>1.057925E-2</v>
      </c>
      <c r="KW76" s="19">
        <v>1.052373E-2</v>
      </c>
      <c r="KX76" s="19">
        <v>1.0468689999999999E-2</v>
      </c>
      <c r="KY76" s="19">
        <v>1.0414130000000001E-2</v>
      </c>
      <c r="KZ76" s="19">
        <v>1.0360070000000001E-2</v>
      </c>
      <c r="LA76" s="19">
        <v>1.0306549999999999E-2</v>
      </c>
      <c r="LB76" s="19">
        <v>1.025359E-2</v>
      </c>
      <c r="LC76" s="19">
        <v>1.020121E-2</v>
      </c>
      <c r="LD76" s="19">
        <v>1.0149409999999999E-2</v>
      </c>
      <c r="LE76" s="19">
        <v>1.009819E-2</v>
      </c>
      <c r="LF76" s="19">
        <v>1.0047560000000001E-2</v>
      </c>
      <c r="LG76" s="19">
        <v>9.9975319999999999E-3</v>
      </c>
      <c r="LH76" s="19">
        <v>9.948106E-3</v>
      </c>
      <c r="LI76" s="19">
        <v>9.8992939999999995E-3</v>
      </c>
      <c r="LJ76" s="19">
        <v>9.8510809999999994E-3</v>
      </c>
      <c r="LK76" s="19">
        <v>9.8034520000000007E-3</v>
      </c>
      <c r="LL76" s="19">
        <v>9.7563919999999991E-3</v>
      </c>
      <c r="LM76" s="19">
        <v>9.7098849999999997E-3</v>
      </c>
      <c r="LN76" s="19">
        <v>9.6639150000000004E-3</v>
      </c>
      <c r="LO76" s="19">
        <v>9.6184600000000006E-3</v>
      </c>
      <c r="LP76" s="19">
        <v>9.5734840000000002E-3</v>
      </c>
      <c r="LQ76" s="19">
        <v>9.5289490000000001E-3</v>
      </c>
      <c r="LR76" s="15">
        <v>9.4848280000000007E-3</v>
      </c>
      <c r="LS76" s="19">
        <v>9.4410989999999997E-3</v>
      </c>
      <c r="LT76" s="19">
        <v>9.3977460000000002E-3</v>
      </c>
      <c r="LU76" s="19">
        <v>9.3547590000000007E-3</v>
      </c>
      <c r="LV76" s="19">
        <v>9.3121200000000001E-3</v>
      </c>
      <c r="LW76" s="19">
        <v>9.2698090000000004E-3</v>
      </c>
      <c r="LX76" s="19">
        <v>9.2278180000000005E-3</v>
      </c>
      <c r="LY76" s="19">
        <v>9.1861349999999998E-3</v>
      </c>
      <c r="LZ76" s="19">
        <v>9.14476E-3</v>
      </c>
      <c r="MA76" s="19">
        <v>9.1036880000000004E-3</v>
      </c>
      <c r="MB76" s="19">
        <v>9.0629009999999999E-3</v>
      </c>
      <c r="MC76" s="19">
        <v>9.0223850000000008E-3</v>
      </c>
      <c r="MD76" s="19">
        <v>8.9821239999999993E-3</v>
      </c>
      <c r="ME76" s="19">
        <v>8.9421069999999995E-3</v>
      </c>
      <c r="MF76" s="19">
        <v>8.9023209999999995E-3</v>
      </c>
      <c r="MG76" s="19">
        <v>8.8627519999999998E-3</v>
      </c>
      <c r="MH76" s="19">
        <v>8.8233719999999995E-3</v>
      </c>
      <c r="MI76" s="19">
        <v>8.7841529999999994E-3</v>
      </c>
      <c r="MJ76" s="19">
        <v>8.7450619999999996E-3</v>
      </c>
      <c r="MK76" s="19">
        <v>8.7060780000000008E-3</v>
      </c>
      <c r="ML76" s="19">
        <v>8.6671760000000004E-3</v>
      </c>
      <c r="MM76" s="19">
        <v>8.6283430000000001E-3</v>
      </c>
      <c r="MN76" s="19">
        <v>8.5895590000000001E-3</v>
      </c>
      <c r="MO76" s="19">
        <v>8.5508110000000002E-3</v>
      </c>
      <c r="MP76" s="19">
        <v>8.5120850000000008E-3</v>
      </c>
      <c r="MQ76" s="19">
        <v>8.4733829999999993E-3</v>
      </c>
      <c r="MR76" s="19">
        <v>8.4347009999999993E-3</v>
      </c>
      <c r="MS76" s="19">
        <v>8.3960470000000002E-3</v>
      </c>
      <c r="MT76" s="19">
        <v>8.3574259999999994E-3</v>
      </c>
      <c r="MU76" s="19">
        <v>8.3188389999999997E-3</v>
      </c>
      <c r="MV76" s="19">
        <v>8.2802910000000004E-3</v>
      </c>
      <c r="MW76" s="19">
        <v>8.241801E-3</v>
      </c>
      <c r="MX76" s="19">
        <v>8.2033829999999999E-3</v>
      </c>
      <c r="MY76" s="19">
        <v>8.1650660000000003E-3</v>
      </c>
      <c r="MZ76" s="19">
        <v>8.1268769999999994E-3</v>
      </c>
      <c r="NA76" s="19">
        <v>8.0888350000000008E-3</v>
      </c>
      <c r="NB76" s="19">
        <v>8.0509599999999994E-3</v>
      </c>
      <c r="NC76" s="19">
        <v>8.0132789999999999E-3</v>
      </c>
      <c r="ND76" s="19">
        <v>7.9758050000000007E-3</v>
      </c>
      <c r="NE76" s="19">
        <v>7.9385629999999992E-3</v>
      </c>
      <c r="NF76" s="19">
        <v>7.9015720000000008E-3</v>
      </c>
      <c r="NG76" s="19">
        <v>7.8648390000000002E-3</v>
      </c>
      <c r="NH76" s="19">
        <v>7.8283780000000004E-3</v>
      </c>
      <c r="NI76" s="19">
        <v>7.7922019999999998E-3</v>
      </c>
      <c r="NJ76" s="19">
        <v>7.7563160000000001E-3</v>
      </c>
      <c r="NK76" s="19">
        <v>7.7207370000000001E-3</v>
      </c>
      <c r="NL76" s="19">
        <v>7.6854790000000003E-3</v>
      </c>
      <c r="NM76" s="19">
        <v>7.6505510000000002E-3</v>
      </c>
      <c r="NN76" s="19">
        <v>7.6159640000000002E-3</v>
      </c>
      <c r="NO76" s="19">
        <v>7.5817310000000004E-3</v>
      </c>
      <c r="NP76" s="19">
        <v>7.547865E-3</v>
      </c>
      <c r="NQ76" s="19">
        <v>7.5143789999999999E-3</v>
      </c>
      <c r="NR76" s="19">
        <v>7.4812840000000004E-3</v>
      </c>
      <c r="NS76" s="19">
        <v>7.4485860000000001E-3</v>
      </c>
      <c r="NT76" s="19">
        <v>7.4162819999999997E-3</v>
      </c>
      <c r="NU76" s="19">
        <v>7.3843709999999998E-3</v>
      </c>
      <c r="NV76" s="19">
        <v>7.352847E-3</v>
      </c>
      <c r="NW76" s="19">
        <v>7.3217079999999997E-3</v>
      </c>
      <c r="NX76" s="19">
        <v>7.2909469999999999E-3</v>
      </c>
      <c r="NY76" s="19">
        <v>7.2605589999999998E-3</v>
      </c>
      <c r="NZ76" s="19">
        <v>7.2305349999999997E-3</v>
      </c>
      <c r="OA76" s="19">
        <v>7.2008719999999997E-3</v>
      </c>
      <c r="OB76" s="19">
        <v>7.1715679999999997E-3</v>
      </c>
      <c r="OC76" s="19">
        <v>7.1426229999999999E-3</v>
      </c>
      <c r="OD76" s="19">
        <v>7.114034E-3</v>
      </c>
      <c r="OE76" s="19">
        <v>7.085793E-3</v>
      </c>
      <c r="OF76" s="19">
        <v>7.0578860000000002E-3</v>
      </c>
      <c r="OG76" s="19">
        <v>7.0302940000000003E-3</v>
      </c>
      <c r="OH76" s="19">
        <v>7.0029979999999999E-3</v>
      </c>
      <c r="OI76" s="19">
        <v>6.9759710000000001E-3</v>
      </c>
      <c r="OJ76" s="19">
        <v>6.9491809999999996E-3</v>
      </c>
      <c r="OK76" s="19">
        <v>6.9225980000000003E-3</v>
      </c>
      <c r="OL76" s="19">
        <v>6.8961810000000004E-3</v>
      </c>
      <c r="OM76" s="19">
        <v>6.8698919999999998E-3</v>
      </c>
      <c r="ON76" s="19">
        <v>6.8436959999999998E-3</v>
      </c>
      <c r="OO76" s="19">
        <v>6.8175570000000001E-3</v>
      </c>
      <c r="OP76" s="19">
        <v>6.7914409999999996E-3</v>
      </c>
    </row>
    <row r="77" spans="1:407" x14ac:dyDescent="0.25">
      <c r="A77" t="str">
        <f t="shared" si="1"/>
        <v>Helicopter-FINE-3-7-Any</v>
      </c>
      <c r="B77" t="s">
        <v>194</v>
      </c>
      <c r="C77" s="17" t="s">
        <v>41</v>
      </c>
      <c r="D77" s="18">
        <v>3</v>
      </c>
      <c r="E77" s="17">
        <v>7</v>
      </c>
      <c r="F77" s="82" t="s">
        <v>187</v>
      </c>
      <c r="G77" s="15">
        <v>0.58812030000000004</v>
      </c>
      <c r="H77" s="15">
        <v>0.45960879999999998</v>
      </c>
      <c r="I77" s="15">
        <v>0.36480180000000001</v>
      </c>
      <c r="J77" s="15">
        <v>0.29670809999999997</v>
      </c>
      <c r="K77" s="15">
        <v>0.24578549999999999</v>
      </c>
      <c r="L77" s="15">
        <v>0.20509240000000001</v>
      </c>
      <c r="M77" s="15">
        <v>0.1754</v>
      </c>
      <c r="N77" s="15">
        <v>0.15280659999999999</v>
      </c>
      <c r="O77" s="15">
        <v>0.1364166</v>
      </c>
      <c r="P77" s="15">
        <v>0.124223</v>
      </c>
      <c r="Q77" s="15">
        <v>0.1140664</v>
      </c>
      <c r="R77" s="19">
        <v>0.10407959999999999</v>
      </c>
      <c r="S77" s="19">
        <v>9.6836480000000003E-2</v>
      </c>
      <c r="T77" s="15">
        <v>9.0910340000000006E-2</v>
      </c>
      <c r="U77" s="19">
        <v>8.7374080000000007E-2</v>
      </c>
      <c r="V77" s="19">
        <v>8.5173760000000001E-2</v>
      </c>
      <c r="W77" s="19">
        <v>8.2923449999999996E-2</v>
      </c>
      <c r="X77" s="19">
        <v>8.0447729999999995E-2</v>
      </c>
      <c r="Y77" s="19">
        <v>7.8340580000000007E-2</v>
      </c>
      <c r="Z77" s="19">
        <v>7.6893660000000003E-2</v>
      </c>
      <c r="AA77" s="19">
        <v>7.6004180000000005E-2</v>
      </c>
      <c r="AB77" s="19">
        <v>7.4620140000000001E-2</v>
      </c>
      <c r="AC77" s="19">
        <v>7.251407E-2</v>
      </c>
      <c r="AD77" s="19">
        <v>7.0421460000000005E-2</v>
      </c>
      <c r="AE77" s="15">
        <v>6.8944569999999997E-2</v>
      </c>
      <c r="AF77" s="19">
        <v>6.8097820000000003E-2</v>
      </c>
      <c r="AG77" s="19">
        <v>6.7298819999999995E-2</v>
      </c>
      <c r="AH77" s="19">
        <v>6.6061410000000001E-2</v>
      </c>
      <c r="AI77" s="19">
        <v>6.4514470000000004E-2</v>
      </c>
      <c r="AJ77" s="19">
        <v>6.3048300000000002E-2</v>
      </c>
      <c r="AK77" s="19">
        <v>6.1916989999999998E-2</v>
      </c>
      <c r="AL77" s="19">
        <v>6.1124659999999997E-2</v>
      </c>
      <c r="AM77" s="15">
        <v>6.035095E-2</v>
      </c>
      <c r="AN77" s="19">
        <v>5.9380879999999997E-2</v>
      </c>
      <c r="AO77" s="19">
        <v>5.8290050000000003E-2</v>
      </c>
      <c r="AP77" s="15">
        <v>5.7167509999999998E-2</v>
      </c>
      <c r="AQ77" s="19">
        <v>5.6061079999999999E-2</v>
      </c>
      <c r="AR77" s="19">
        <v>5.510114E-2</v>
      </c>
      <c r="AS77" s="19">
        <v>5.4337660000000003E-2</v>
      </c>
      <c r="AT77" s="19">
        <v>5.3620599999999997E-2</v>
      </c>
      <c r="AU77" s="19">
        <v>5.2827190000000003E-2</v>
      </c>
      <c r="AV77" s="19">
        <v>5.2021589999999999E-2</v>
      </c>
      <c r="AW77" s="19">
        <v>5.12776E-2</v>
      </c>
      <c r="AX77" s="19">
        <v>5.0523449999999998E-2</v>
      </c>
      <c r="AY77" s="19">
        <v>4.970368E-2</v>
      </c>
      <c r="AZ77" s="19">
        <v>4.8899529999999997E-2</v>
      </c>
      <c r="BA77" s="19">
        <v>4.8151859999999998E-2</v>
      </c>
      <c r="BB77" s="19">
        <v>4.7467740000000001E-2</v>
      </c>
      <c r="BC77" s="19">
        <v>4.6858869999999997E-2</v>
      </c>
      <c r="BD77" s="19">
        <v>4.6319100000000002E-2</v>
      </c>
      <c r="BE77" s="19">
        <v>4.5792880000000001E-2</v>
      </c>
      <c r="BF77" s="19">
        <v>4.5221549999999999E-2</v>
      </c>
      <c r="BG77" s="19">
        <v>4.460327E-2</v>
      </c>
      <c r="BH77" s="19">
        <v>4.3981270000000003E-2</v>
      </c>
      <c r="BI77" s="19">
        <v>4.3397829999999998E-2</v>
      </c>
      <c r="BJ77" s="19">
        <v>4.2856230000000002E-2</v>
      </c>
      <c r="BK77" s="15">
        <v>4.2333229999999999E-2</v>
      </c>
      <c r="BL77" s="19">
        <v>4.181356E-2</v>
      </c>
      <c r="BM77" s="19">
        <v>4.1299059999999999E-2</v>
      </c>
      <c r="BN77" s="19">
        <v>4.0792299999999997E-2</v>
      </c>
      <c r="BO77" s="19">
        <v>4.0292309999999998E-2</v>
      </c>
      <c r="BP77" s="19">
        <v>3.9793000000000002E-2</v>
      </c>
      <c r="BQ77" s="19">
        <v>3.9306229999999998E-2</v>
      </c>
      <c r="BR77" s="19">
        <v>3.8830780000000002E-2</v>
      </c>
      <c r="BS77" s="19">
        <v>3.8365740000000002E-2</v>
      </c>
      <c r="BT77" s="19">
        <v>3.7909239999999997E-2</v>
      </c>
      <c r="BU77" s="19">
        <v>3.7458430000000001E-2</v>
      </c>
      <c r="BV77" s="19">
        <v>3.7011780000000001E-2</v>
      </c>
      <c r="BW77" s="19">
        <v>3.6570730000000003E-2</v>
      </c>
      <c r="BX77" s="15">
        <v>3.6138370000000003E-2</v>
      </c>
      <c r="BY77" s="19">
        <v>3.5716690000000002E-2</v>
      </c>
      <c r="BZ77" s="19">
        <v>3.5304849999999999E-2</v>
      </c>
      <c r="CA77" s="19">
        <v>3.4900250000000001E-2</v>
      </c>
      <c r="CB77" s="19">
        <v>3.4500980000000001E-2</v>
      </c>
      <c r="CC77" s="19">
        <v>3.4106940000000002E-2</v>
      </c>
      <c r="CD77" s="19">
        <v>3.3718779999999997E-2</v>
      </c>
      <c r="CE77" s="19">
        <v>3.3336709999999999E-2</v>
      </c>
      <c r="CF77" s="19">
        <v>3.2960410000000002E-2</v>
      </c>
      <c r="CG77" s="19">
        <v>3.258979E-2</v>
      </c>
      <c r="CH77" s="15">
        <v>3.222527E-2</v>
      </c>
      <c r="CI77" s="19">
        <v>3.1867300000000001E-2</v>
      </c>
      <c r="CJ77" s="19">
        <v>3.1515790000000002E-2</v>
      </c>
      <c r="CK77" s="19">
        <v>3.117031E-2</v>
      </c>
      <c r="CL77" s="19">
        <v>3.0830460000000001E-2</v>
      </c>
      <c r="CM77" s="19">
        <v>3.049578E-2</v>
      </c>
      <c r="CN77" s="19">
        <v>3.0165440000000002E-2</v>
      </c>
      <c r="CO77" s="19">
        <v>2.98386E-2</v>
      </c>
      <c r="CP77" s="19">
        <v>2.9515090000000001E-2</v>
      </c>
      <c r="CQ77" s="19">
        <v>2.9195700000000002E-2</v>
      </c>
      <c r="CR77" s="19">
        <v>2.888168E-2</v>
      </c>
      <c r="CS77" s="19">
        <v>2.8573680000000001E-2</v>
      </c>
      <c r="CT77" s="19">
        <v>2.8271299999999999E-2</v>
      </c>
      <c r="CU77" s="19">
        <v>2.7973810000000002E-2</v>
      </c>
      <c r="CV77" s="19">
        <v>2.7680940000000001E-2</v>
      </c>
      <c r="CW77" s="19">
        <v>2.739304E-2</v>
      </c>
      <c r="CX77" s="19">
        <v>2.71104E-2</v>
      </c>
      <c r="CY77" s="19">
        <v>2.6832680000000001E-2</v>
      </c>
      <c r="CZ77" s="19">
        <v>2.655894E-2</v>
      </c>
      <c r="DA77" s="19">
        <v>2.6288430000000002E-2</v>
      </c>
      <c r="DB77" s="19">
        <v>2.6020990000000001E-2</v>
      </c>
      <c r="DC77" s="19">
        <v>2.575678E-2</v>
      </c>
      <c r="DD77" s="19">
        <v>2.5495650000000002E-2</v>
      </c>
      <c r="DE77" s="19">
        <v>2.5236910000000001E-2</v>
      </c>
      <c r="DF77" s="19">
        <v>2.4979749999999998E-2</v>
      </c>
      <c r="DG77" s="15">
        <v>2.472396E-2</v>
      </c>
      <c r="DH77" s="19">
        <v>2.4470140000000001E-2</v>
      </c>
      <c r="DI77" s="19">
        <v>2.4219210000000001E-2</v>
      </c>
      <c r="DJ77" s="15">
        <v>2.397167E-2</v>
      </c>
      <c r="DK77" s="19">
        <v>2.372734E-2</v>
      </c>
      <c r="DL77" s="19">
        <v>2.348565E-2</v>
      </c>
      <c r="DM77" s="19">
        <v>2.3246360000000001E-2</v>
      </c>
      <c r="DN77" s="19">
        <v>2.3009729999999999E-2</v>
      </c>
      <c r="DO77" s="19">
        <v>2.2776210000000002E-2</v>
      </c>
      <c r="DP77" s="19">
        <v>2.254598E-2</v>
      </c>
      <c r="DQ77" s="19">
        <v>2.2318910000000001E-2</v>
      </c>
      <c r="DR77" s="15">
        <v>2.2094800000000001E-2</v>
      </c>
      <c r="DS77" s="15">
        <v>2.1873790000000001E-2</v>
      </c>
      <c r="DT77" s="19">
        <v>2.165632E-2</v>
      </c>
      <c r="DU77" s="19">
        <v>2.1442880000000001E-2</v>
      </c>
      <c r="DV77" s="19">
        <v>2.123363E-2</v>
      </c>
      <c r="DW77" s="19">
        <v>2.1028350000000001E-2</v>
      </c>
      <c r="DX77" s="19">
        <v>2.0826529999999999E-2</v>
      </c>
      <c r="DY77" s="19">
        <v>2.0627570000000001E-2</v>
      </c>
      <c r="DZ77" s="19">
        <v>2.0430940000000002E-2</v>
      </c>
      <c r="EA77" s="19">
        <v>2.0236179999999999E-2</v>
      </c>
      <c r="EB77" s="19">
        <v>2.0042850000000001E-2</v>
      </c>
      <c r="EC77" s="19">
        <v>1.985056E-2</v>
      </c>
      <c r="ED77" s="19">
        <v>1.9659070000000001E-2</v>
      </c>
      <c r="EE77" s="19">
        <v>1.9468349999999999E-2</v>
      </c>
      <c r="EF77" s="19">
        <v>1.9278630000000001E-2</v>
      </c>
      <c r="EG77" s="19">
        <v>1.9090320000000001E-2</v>
      </c>
      <c r="EH77" s="19">
        <v>1.8903860000000001E-2</v>
      </c>
      <c r="EI77" s="19">
        <v>1.8719690000000001E-2</v>
      </c>
      <c r="EJ77" s="19">
        <v>1.8538120000000002E-2</v>
      </c>
      <c r="EK77" s="19">
        <v>1.8359440000000001E-2</v>
      </c>
      <c r="EL77" s="19">
        <v>1.8183870000000001E-2</v>
      </c>
      <c r="EM77" s="19">
        <v>1.8011630000000001E-2</v>
      </c>
      <c r="EN77" s="19">
        <v>1.784285E-2</v>
      </c>
      <c r="EO77" s="19">
        <v>1.767751E-2</v>
      </c>
      <c r="EP77" s="19">
        <v>1.7515369999999999E-2</v>
      </c>
      <c r="EQ77" s="19">
        <v>1.7356139999999999E-2</v>
      </c>
      <c r="ER77" s="15">
        <v>1.7199579999999999E-2</v>
      </c>
      <c r="ES77" s="19">
        <v>1.7045660000000001E-2</v>
      </c>
      <c r="ET77" s="19">
        <v>1.689454E-2</v>
      </c>
      <c r="EU77" s="19">
        <v>1.6746339999999998E-2</v>
      </c>
      <c r="EV77" s="19">
        <v>1.660097E-2</v>
      </c>
      <c r="EW77" s="19">
        <v>1.6458190000000001E-2</v>
      </c>
      <c r="EX77" s="19">
        <v>1.6317620000000001E-2</v>
      </c>
      <c r="EY77" s="19">
        <v>1.6178990000000001E-2</v>
      </c>
      <c r="EZ77" s="19">
        <v>1.6042150000000002E-2</v>
      </c>
      <c r="FA77" s="15">
        <v>1.5907069999999999E-2</v>
      </c>
      <c r="FB77" s="19">
        <v>1.5773619999999999E-2</v>
      </c>
      <c r="FC77" s="19">
        <v>1.5641660000000002E-2</v>
      </c>
      <c r="FD77" s="19">
        <v>1.5510950000000001E-2</v>
      </c>
      <c r="FE77" s="19">
        <v>1.538135E-2</v>
      </c>
      <c r="FF77" s="19">
        <v>1.525284E-2</v>
      </c>
      <c r="FG77" s="19">
        <v>1.512553E-2</v>
      </c>
      <c r="FH77" s="19">
        <v>1.499955E-2</v>
      </c>
      <c r="FI77" s="19">
        <v>1.4875019999999999E-2</v>
      </c>
      <c r="FJ77" s="19">
        <v>1.475198E-2</v>
      </c>
      <c r="FK77" s="19">
        <v>1.463044E-2</v>
      </c>
      <c r="FL77" s="15">
        <v>1.451036E-2</v>
      </c>
      <c r="FM77" s="19">
        <v>1.439172E-2</v>
      </c>
      <c r="FN77" s="19">
        <v>1.4274490000000001E-2</v>
      </c>
      <c r="FO77" s="19">
        <v>1.415864E-2</v>
      </c>
      <c r="FP77" s="19">
        <v>1.40441E-2</v>
      </c>
      <c r="FQ77" s="19">
        <v>1.393081E-2</v>
      </c>
      <c r="FR77" s="19">
        <v>1.381868E-2</v>
      </c>
      <c r="FS77" s="19">
        <v>1.370761E-2</v>
      </c>
      <c r="FT77" s="19">
        <v>1.359751E-2</v>
      </c>
      <c r="FU77" s="19">
        <v>1.348824E-2</v>
      </c>
      <c r="FV77" s="19">
        <v>1.337966E-2</v>
      </c>
      <c r="FW77" s="19">
        <v>1.3271669999999999E-2</v>
      </c>
      <c r="FX77" s="19">
        <v>1.3164179999999999E-2</v>
      </c>
      <c r="FY77" s="15">
        <v>1.305718E-2</v>
      </c>
      <c r="FZ77" s="19">
        <v>1.2950700000000001E-2</v>
      </c>
      <c r="GA77" s="19">
        <v>1.284475E-2</v>
      </c>
      <c r="GB77" s="19">
        <v>1.273933E-2</v>
      </c>
      <c r="GC77" s="19">
        <v>1.26344E-2</v>
      </c>
      <c r="GD77" s="19">
        <v>1.252995E-2</v>
      </c>
      <c r="GE77" s="19">
        <v>1.2426E-2</v>
      </c>
      <c r="GF77" s="19">
        <v>1.2322619999999999E-2</v>
      </c>
      <c r="GG77" s="19">
        <v>1.2219839999999999E-2</v>
      </c>
      <c r="GH77" s="19">
        <v>1.211772E-2</v>
      </c>
      <c r="GI77" s="19">
        <v>1.2016260000000001E-2</v>
      </c>
      <c r="GJ77" s="19">
        <v>1.1915520000000001E-2</v>
      </c>
      <c r="GK77" s="19">
        <v>1.1815579999999999E-2</v>
      </c>
      <c r="GL77" s="19">
        <v>1.1716560000000001E-2</v>
      </c>
      <c r="GM77" s="19">
        <v>1.161855E-2</v>
      </c>
      <c r="GN77" s="19">
        <v>1.152162E-2</v>
      </c>
      <c r="GO77" s="19">
        <v>1.142579E-2</v>
      </c>
      <c r="GP77" s="19">
        <v>1.133109E-2</v>
      </c>
      <c r="GQ77" s="19">
        <v>1.1237560000000001E-2</v>
      </c>
      <c r="GR77" s="19">
        <v>1.1145220000000001E-2</v>
      </c>
      <c r="GS77" s="19">
        <v>1.1054090000000001E-2</v>
      </c>
      <c r="GT77" s="19">
        <v>1.0964089999999999E-2</v>
      </c>
      <c r="GU77" s="19">
        <v>1.0875080000000001E-2</v>
      </c>
      <c r="GV77" s="19">
        <v>1.078687E-2</v>
      </c>
      <c r="GW77" s="19">
        <v>1.069928E-2</v>
      </c>
      <c r="GX77" s="19">
        <v>1.0612160000000001E-2</v>
      </c>
      <c r="GY77" s="19">
        <v>1.0525430000000001E-2</v>
      </c>
      <c r="GZ77" s="19">
        <v>1.043908E-2</v>
      </c>
      <c r="HA77" s="19">
        <v>1.035316E-2</v>
      </c>
      <c r="HB77" s="19">
        <v>1.0267780000000001E-2</v>
      </c>
      <c r="HC77" s="19">
        <v>1.0183090000000001E-2</v>
      </c>
      <c r="HD77" s="19">
        <v>1.0099230000000001E-2</v>
      </c>
      <c r="HE77" s="19">
        <v>1.001633E-2</v>
      </c>
      <c r="HF77" s="19">
        <v>9.9345260000000008E-3</v>
      </c>
      <c r="HG77" s="19">
        <v>9.853891E-3</v>
      </c>
      <c r="HH77" s="19">
        <v>9.7744670000000002E-3</v>
      </c>
      <c r="HI77" s="19">
        <v>9.6962490000000005E-3</v>
      </c>
      <c r="HJ77" s="19">
        <v>9.6191860000000001E-3</v>
      </c>
      <c r="HK77" s="19">
        <v>9.5431779999999994E-3</v>
      </c>
      <c r="HL77" s="19">
        <v>9.4681079999999994E-3</v>
      </c>
      <c r="HM77" s="19">
        <v>9.3938719999999993E-3</v>
      </c>
      <c r="HN77" s="19">
        <v>9.3203899999999996E-3</v>
      </c>
      <c r="HO77" s="19">
        <v>9.2476409999999992E-3</v>
      </c>
      <c r="HP77" s="19">
        <v>9.1756540000000001E-3</v>
      </c>
      <c r="HQ77" s="19">
        <v>9.104493E-3</v>
      </c>
      <c r="HR77" s="19">
        <v>9.0342570000000004E-3</v>
      </c>
      <c r="HS77" s="19">
        <v>8.9650549999999996E-3</v>
      </c>
      <c r="HT77" s="19">
        <v>8.8969930000000006E-3</v>
      </c>
      <c r="HU77" s="19">
        <v>8.8301590000000006E-3</v>
      </c>
      <c r="HV77" s="19">
        <v>8.7646100000000008E-3</v>
      </c>
      <c r="HW77" s="19">
        <v>8.7003480000000001E-3</v>
      </c>
      <c r="HX77" s="19">
        <v>8.637334E-3</v>
      </c>
      <c r="HY77" s="19">
        <v>8.5754939999999995E-3</v>
      </c>
      <c r="HZ77" s="19">
        <v>8.5147380000000009E-3</v>
      </c>
      <c r="IA77" s="19">
        <v>8.4549789999999996E-3</v>
      </c>
      <c r="IB77" s="19">
        <v>8.3961480000000008E-3</v>
      </c>
      <c r="IC77" s="19">
        <v>8.3381889999999993E-3</v>
      </c>
      <c r="ID77" s="19">
        <v>8.2810690000000003E-3</v>
      </c>
      <c r="IE77" s="19">
        <v>8.2247650000000002E-3</v>
      </c>
      <c r="IF77" s="19">
        <v>8.1692520000000001E-3</v>
      </c>
      <c r="IG77" s="19">
        <v>8.1145060000000005E-3</v>
      </c>
      <c r="IH77" s="19">
        <v>8.0604800000000001E-3</v>
      </c>
      <c r="II77" s="19">
        <v>8.0071050000000005E-3</v>
      </c>
      <c r="IJ77" s="19">
        <v>7.9542989999999997E-3</v>
      </c>
      <c r="IK77" s="19">
        <v>7.9019629999999997E-3</v>
      </c>
      <c r="IL77" s="19">
        <v>7.8499829999999996E-3</v>
      </c>
      <c r="IM77" s="19">
        <v>7.7982449999999997E-3</v>
      </c>
      <c r="IN77" s="19">
        <v>7.7466310000000003E-3</v>
      </c>
      <c r="IO77" s="19">
        <v>7.6950350000000002E-3</v>
      </c>
      <c r="IP77" s="19">
        <v>7.6433769999999998E-3</v>
      </c>
      <c r="IQ77" s="19">
        <v>7.5916109999999998E-3</v>
      </c>
      <c r="IR77" s="19">
        <v>7.5397260000000001E-3</v>
      </c>
      <c r="IS77" s="19">
        <v>7.4877370000000004E-3</v>
      </c>
      <c r="IT77" s="19">
        <v>7.4356639999999998E-3</v>
      </c>
      <c r="IU77" s="19">
        <v>7.3835239999999998E-3</v>
      </c>
      <c r="IV77" s="19">
        <v>7.331321E-3</v>
      </c>
      <c r="IW77" s="19">
        <v>7.2790509999999999E-3</v>
      </c>
      <c r="IX77" s="19">
        <v>7.226695E-3</v>
      </c>
      <c r="IY77" s="19">
        <v>7.1742359999999996E-3</v>
      </c>
      <c r="IZ77" s="19">
        <v>7.1216580000000003E-3</v>
      </c>
      <c r="JA77" s="19">
        <v>7.0689489999999997E-3</v>
      </c>
      <c r="JB77" s="19">
        <v>7.0161110000000002E-3</v>
      </c>
      <c r="JC77" s="19">
        <v>6.963164E-3</v>
      </c>
      <c r="JD77" s="19">
        <v>6.9101450000000003E-3</v>
      </c>
      <c r="JE77" s="19">
        <v>6.8571150000000004E-3</v>
      </c>
      <c r="JF77" s="19">
        <v>6.8041509999999996E-3</v>
      </c>
      <c r="JG77" s="19">
        <v>6.7513449999999997E-3</v>
      </c>
      <c r="JH77" s="19">
        <v>6.6988029999999997E-3</v>
      </c>
      <c r="JI77" s="19">
        <v>6.6466290000000003E-3</v>
      </c>
      <c r="JJ77" s="19">
        <v>6.5949260000000001E-3</v>
      </c>
      <c r="JK77" s="19">
        <v>6.5437719999999998E-3</v>
      </c>
      <c r="JL77" s="19">
        <v>6.4932219999999999E-3</v>
      </c>
      <c r="JM77" s="19">
        <v>6.4432949999999999E-3</v>
      </c>
      <c r="JN77" s="19">
        <v>6.3939899999999996E-3</v>
      </c>
      <c r="JO77" s="19">
        <v>6.3452880000000001E-3</v>
      </c>
      <c r="JP77" s="19">
        <v>6.2971620000000002E-3</v>
      </c>
      <c r="JQ77" s="19">
        <v>6.2495850000000002E-3</v>
      </c>
      <c r="JR77" s="19">
        <v>6.2025300000000004E-3</v>
      </c>
      <c r="JS77" s="19">
        <v>6.1559819999999999E-3</v>
      </c>
      <c r="JT77" s="19">
        <v>6.1099320000000002E-3</v>
      </c>
      <c r="JU77" s="19">
        <v>6.0643829999999996E-3</v>
      </c>
      <c r="JV77" s="19">
        <v>6.0193419999999996E-3</v>
      </c>
      <c r="JW77" s="19">
        <v>5.9748170000000003E-3</v>
      </c>
      <c r="JX77" s="19">
        <v>5.9308099999999999E-3</v>
      </c>
      <c r="JY77" s="19">
        <v>5.8873160000000001E-3</v>
      </c>
      <c r="JZ77" s="19">
        <v>5.8443280000000002E-3</v>
      </c>
      <c r="KA77" s="19">
        <v>5.8018360000000003E-3</v>
      </c>
      <c r="KB77" s="19">
        <v>5.759831E-3</v>
      </c>
      <c r="KC77" s="19">
        <v>5.7183019999999998E-3</v>
      </c>
      <c r="KD77" s="19">
        <v>5.6772309999999996E-3</v>
      </c>
      <c r="KE77" s="19">
        <v>5.6365950000000003E-3</v>
      </c>
      <c r="KF77" s="19">
        <v>5.5963649999999998E-3</v>
      </c>
      <c r="KG77" s="19">
        <v>5.5564990000000003E-3</v>
      </c>
      <c r="KH77" s="19">
        <v>5.516951E-3</v>
      </c>
      <c r="KI77" s="19">
        <v>5.477666E-3</v>
      </c>
      <c r="KJ77" s="19">
        <v>5.438582E-3</v>
      </c>
      <c r="KK77" s="19">
        <v>5.3996340000000004E-3</v>
      </c>
      <c r="KL77" s="19">
        <v>5.3607699999999999E-3</v>
      </c>
      <c r="KM77" s="19">
        <v>5.3219460000000001E-3</v>
      </c>
      <c r="KN77" s="19">
        <v>5.2831379999999997E-3</v>
      </c>
      <c r="KO77" s="19">
        <v>5.2443350000000001E-3</v>
      </c>
      <c r="KP77" s="19">
        <v>5.2055399999999998E-3</v>
      </c>
      <c r="KQ77" s="19">
        <v>5.1667630000000004E-3</v>
      </c>
      <c r="KR77" s="19">
        <v>5.1280259999999999E-3</v>
      </c>
      <c r="KS77" s="19">
        <v>5.0893550000000003E-3</v>
      </c>
      <c r="KT77" s="19">
        <v>5.050784E-3</v>
      </c>
      <c r="KU77" s="19">
        <v>5.0123440000000002E-3</v>
      </c>
      <c r="KV77" s="19">
        <v>4.9740679999999999E-3</v>
      </c>
      <c r="KW77" s="19">
        <v>4.9359829999999997E-3</v>
      </c>
      <c r="KX77" s="19">
        <v>4.8981160000000001E-3</v>
      </c>
      <c r="KY77" s="19">
        <v>4.8604920000000001E-3</v>
      </c>
      <c r="KZ77" s="19">
        <v>4.8231400000000001E-3</v>
      </c>
      <c r="LA77" s="19">
        <v>4.7860899999999998E-3</v>
      </c>
      <c r="LB77" s="19">
        <v>4.7493700000000002E-3</v>
      </c>
      <c r="LC77" s="19">
        <v>4.7130080000000003E-3</v>
      </c>
      <c r="LD77" s="19">
        <v>4.6770329999999997E-3</v>
      </c>
      <c r="LE77" s="19">
        <v>4.6414739999999996E-3</v>
      </c>
      <c r="LF77" s="19">
        <v>4.6063600000000003E-3</v>
      </c>
      <c r="LG77" s="19">
        <v>4.5717179999999998E-3</v>
      </c>
      <c r="LH77" s="19">
        <v>4.5375700000000003E-3</v>
      </c>
      <c r="LI77" s="19">
        <v>4.5039349999999997E-3</v>
      </c>
      <c r="LJ77" s="19">
        <v>4.4708250000000003E-3</v>
      </c>
      <c r="LK77" s="19">
        <v>4.4382509999999998E-3</v>
      </c>
      <c r="LL77" s="19">
        <v>4.4062219999999996E-3</v>
      </c>
      <c r="LM77" s="19">
        <v>4.3747489999999998E-3</v>
      </c>
      <c r="LN77" s="19">
        <v>4.3438449999999998E-3</v>
      </c>
      <c r="LO77" s="19">
        <v>4.3135259999999998E-3</v>
      </c>
      <c r="LP77" s="19">
        <v>4.2838119999999997E-3</v>
      </c>
      <c r="LQ77" s="19">
        <v>4.2547289999999996E-3</v>
      </c>
      <c r="LR77" s="19">
        <v>4.226306E-3</v>
      </c>
      <c r="LS77" s="19">
        <v>4.1985659999999999E-3</v>
      </c>
      <c r="LT77" s="19">
        <v>4.1715270000000004E-3</v>
      </c>
      <c r="LU77" s="19">
        <v>4.1451969999999998E-3</v>
      </c>
      <c r="LV77" s="19">
        <v>4.1195700000000003E-3</v>
      </c>
      <c r="LW77" s="19">
        <v>4.0946300000000001E-3</v>
      </c>
      <c r="LX77" s="19">
        <v>4.0703470000000002E-3</v>
      </c>
      <c r="LY77" s="19">
        <v>4.0466790000000001E-3</v>
      </c>
      <c r="LZ77" s="19">
        <v>4.0235779999999999E-3</v>
      </c>
      <c r="MA77" s="19">
        <v>4.0009889999999999E-3</v>
      </c>
      <c r="MB77" s="19">
        <v>3.9788510000000003E-3</v>
      </c>
      <c r="MC77" s="19">
        <v>3.9570999999999999E-3</v>
      </c>
      <c r="MD77" s="19">
        <v>3.9356770000000003E-3</v>
      </c>
      <c r="ME77" s="19">
        <v>3.9145159999999998E-3</v>
      </c>
      <c r="MF77" s="19">
        <v>3.8935609999999998E-3</v>
      </c>
      <c r="MG77" s="19">
        <v>3.8727509999999998E-3</v>
      </c>
      <c r="MH77" s="19">
        <v>3.8520300000000002E-3</v>
      </c>
      <c r="MI77" s="19">
        <v>3.8313459999999998E-3</v>
      </c>
      <c r="MJ77" s="19">
        <v>3.8106500000000001E-3</v>
      </c>
      <c r="MK77" s="19">
        <v>3.7898989999999998E-3</v>
      </c>
      <c r="ML77" s="19">
        <v>3.7690599999999999E-3</v>
      </c>
      <c r="MM77" s="19">
        <v>3.748103E-3</v>
      </c>
      <c r="MN77" s="19">
        <v>3.7270049999999998E-3</v>
      </c>
      <c r="MO77" s="19">
        <v>3.7057470000000001E-3</v>
      </c>
      <c r="MP77" s="19">
        <v>3.6843150000000001E-3</v>
      </c>
      <c r="MQ77" s="19">
        <v>3.662696E-3</v>
      </c>
      <c r="MR77" s="19">
        <v>3.64088E-3</v>
      </c>
      <c r="MS77" s="19">
        <v>3.6188549999999998E-3</v>
      </c>
      <c r="MT77" s="19">
        <v>3.5966029999999999E-3</v>
      </c>
      <c r="MU77" s="19">
        <v>3.5741060000000001E-3</v>
      </c>
      <c r="MV77" s="19">
        <v>3.5513419999999999E-3</v>
      </c>
      <c r="MW77" s="19">
        <v>3.5282859999999998E-3</v>
      </c>
      <c r="MX77" s="19">
        <v>3.5049159999999998E-3</v>
      </c>
      <c r="MY77" s="19">
        <v>3.4812049999999998E-3</v>
      </c>
      <c r="MZ77" s="19">
        <v>3.457131E-3</v>
      </c>
      <c r="NA77" s="19">
        <v>3.4326719999999999E-3</v>
      </c>
      <c r="NB77" s="19">
        <v>3.4078149999999998E-3</v>
      </c>
      <c r="NC77" s="19">
        <v>3.382548E-3</v>
      </c>
      <c r="ND77" s="19">
        <v>3.3568690000000002E-3</v>
      </c>
      <c r="NE77" s="19">
        <v>3.330778E-3</v>
      </c>
      <c r="NF77" s="19">
        <v>3.3042810000000001E-3</v>
      </c>
      <c r="NG77" s="19">
        <v>3.2773870000000001E-3</v>
      </c>
      <c r="NH77" s="19">
        <v>3.2501129999999998E-3</v>
      </c>
      <c r="NI77" s="19">
        <v>3.2224789999999999E-3</v>
      </c>
      <c r="NJ77" s="19">
        <v>3.194508E-3</v>
      </c>
      <c r="NK77" s="19">
        <v>3.166229E-3</v>
      </c>
      <c r="NL77" s="19">
        <v>3.1376730000000001E-3</v>
      </c>
      <c r="NM77" s="19">
        <v>3.1088740000000002E-3</v>
      </c>
      <c r="NN77" s="19">
        <v>3.0798700000000002E-3</v>
      </c>
      <c r="NO77" s="19">
        <v>3.0507009999999998E-3</v>
      </c>
      <c r="NP77" s="19">
        <v>3.0214090000000001E-3</v>
      </c>
      <c r="NQ77" s="19">
        <v>2.9920340000000002E-3</v>
      </c>
      <c r="NR77" s="19">
        <v>2.962615E-3</v>
      </c>
      <c r="NS77" s="19">
        <v>2.9331829999999998E-3</v>
      </c>
      <c r="NT77" s="19">
        <v>2.9037669999999998E-3</v>
      </c>
      <c r="NU77" s="19">
        <v>2.8743900000000001E-3</v>
      </c>
      <c r="NV77" s="19">
        <v>2.845069E-3</v>
      </c>
      <c r="NW77" s="19">
        <v>2.8158139999999998E-3</v>
      </c>
      <c r="NX77" s="19">
        <v>2.7866259999999999E-3</v>
      </c>
      <c r="NY77" s="19">
        <v>2.7575059999999998E-3</v>
      </c>
      <c r="NZ77" s="19">
        <v>2.7284520000000001E-3</v>
      </c>
      <c r="OA77" s="19">
        <v>2.6994620000000001E-3</v>
      </c>
      <c r="OB77" s="19">
        <v>2.6705359999999998E-3</v>
      </c>
      <c r="OC77" s="19">
        <v>2.6416780000000002E-3</v>
      </c>
      <c r="OD77" s="19">
        <v>2.6128940000000002E-3</v>
      </c>
      <c r="OE77" s="19">
        <v>2.5841969999999999E-3</v>
      </c>
      <c r="OF77" s="19">
        <v>2.555603E-3</v>
      </c>
      <c r="OG77" s="19">
        <v>2.5271339999999999E-3</v>
      </c>
      <c r="OH77" s="19">
        <v>2.498817E-3</v>
      </c>
      <c r="OI77" s="19">
        <v>2.4706770000000001E-3</v>
      </c>
      <c r="OJ77" s="19">
        <v>2.442741E-3</v>
      </c>
      <c r="OK77" s="19">
        <v>2.4150339999999999E-3</v>
      </c>
      <c r="OL77" s="19">
        <v>2.3875799999999998E-3</v>
      </c>
      <c r="OM77" s="19">
        <v>2.3604009999999998E-3</v>
      </c>
      <c r="ON77" s="19">
        <v>2.3335159999999999E-3</v>
      </c>
      <c r="OO77" s="19">
        <v>2.3069399999999999E-3</v>
      </c>
      <c r="OP77" s="19">
        <v>2.2806850000000002E-3</v>
      </c>
    </row>
    <row r="78" spans="1:407" x14ac:dyDescent="0.25">
      <c r="A78" t="str">
        <f t="shared" si="1"/>
        <v>Helicopter-FINE-4-20-Any</v>
      </c>
      <c r="B78" t="s">
        <v>194</v>
      </c>
      <c r="C78" s="17" t="s">
        <v>41</v>
      </c>
      <c r="D78" s="18">
        <v>4</v>
      </c>
      <c r="E78" s="17">
        <v>20</v>
      </c>
      <c r="F78" s="82" t="s">
        <v>187</v>
      </c>
      <c r="G78" s="15">
        <v>0.86952099999999999</v>
      </c>
      <c r="H78" s="15">
        <v>0.87801320000000005</v>
      </c>
      <c r="I78" s="15">
        <v>0.88311249999999997</v>
      </c>
      <c r="J78" s="15">
        <v>0.87457839999999998</v>
      </c>
      <c r="K78" s="15">
        <v>0.85044220000000004</v>
      </c>
      <c r="L78" s="15">
        <v>0.81276680000000001</v>
      </c>
      <c r="M78" s="15">
        <v>0.76615800000000001</v>
      </c>
      <c r="N78" s="15">
        <v>0.71494329999999995</v>
      </c>
      <c r="O78" s="15">
        <v>0.66305829999999999</v>
      </c>
      <c r="P78" s="15">
        <v>0.61308359999999995</v>
      </c>
      <c r="Q78" s="15">
        <v>0.56600300000000003</v>
      </c>
      <c r="R78" s="15">
        <v>0.52257070000000005</v>
      </c>
      <c r="S78" s="15">
        <v>0.48275859999999998</v>
      </c>
      <c r="T78" s="15">
        <v>0.44637120000000002</v>
      </c>
      <c r="U78" s="15">
        <v>0.41365829999999998</v>
      </c>
      <c r="V78" s="15">
        <v>0.38436429999999999</v>
      </c>
      <c r="W78" s="15">
        <v>0.35799619999999999</v>
      </c>
      <c r="X78" s="15">
        <v>0.3342272</v>
      </c>
      <c r="Y78" s="15">
        <v>0.31258859999999999</v>
      </c>
      <c r="Z78" s="15">
        <v>0.2926859</v>
      </c>
      <c r="AA78" s="15">
        <v>0.27439419999999998</v>
      </c>
      <c r="AB78" s="15">
        <v>0.25763809999999998</v>
      </c>
      <c r="AC78" s="15">
        <v>0.2422861</v>
      </c>
      <c r="AD78" s="15">
        <v>0.22820889999999999</v>
      </c>
      <c r="AE78" s="15">
        <v>0.21527979999999999</v>
      </c>
      <c r="AF78" s="15">
        <v>0.2033817</v>
      </c>
      <c r="AG78" s="15">
        <v>0.19238669999999999</v>
      </c>
      <c r="AH78" s="15">
        <v>0.18229580000000001</v>
      </c>
      <c r="AI78" s="15">
        <v>0.17307539999999999</v>
      </c>
      <c r="AJ78" s="15">
        <v>0.16461899999999999</v>
      </c>
      <c r="AK78" s="15">
        <v>0.15674640000000001</v>
      </c>
      <c r="AL78" s="15">
        <v>0.14935209999999999</v>
      </c>
      <c r="AM78" s="15">
        <v>0.1423748</v>
      </c>
      <c r="AN78" s="15">
        <v>0.13588159999999999</v>
      </c>
      <c r="AO78" s="15">
        <v>0.12988920000000001</v>
      </c>
      <c r="AP78" s="15">
        <v>0.1243387</v>
      </c>
      <c r="AQ78" s="15">
        <v>0.1190847</v>
      </c>
      <c r="AR78" s="15">
        <v>0.11408649999999999</v>
      </c>
      <c r="AS78" s="15">
        <v>0.1093462</v>
      </c>
      <c r="AT78" s="19">
        <v>0.10493139999999999</v>
      </c>
      <c r="AU78" s="15">
        <v>0.1008696</v>
      </c>
      <c r="AV78" s="19">
        <v>9.7085340000000006E-2</v>
      </c>
      <c r="AW78" s="19">
        <v>9.346691E-2</v>
      </c>
      <c r="AX78" s="19">
        <v>8.9993069999999994E-2</v>
      </c>
      <c r="AY78" s="19">
        <v>8.6680900000000005E-2</v>
      </c>
      <c r="AZ78" s="19">
        <v>8.3611790000000005E-2</v>
      </c>
      <c r="BA78" s="19">
        <v>8.0816139999999995E-2</v>
      </c>
      <c r="BB78" s="19">
        <v>7.822026E-2</v>
      </c>
      <c r="BC78" s="19">
        <v>7.5712269999999998E-2</v>
      </c>
      <c r="BD78" s="15">
        <v>7.3263999999999996E-2</v>
      </c>
      <c r="BE78" s="19">
        <v>7.0909799999999995E-2</v>
      </c>
      <c r="BF78" s="19">
        <v>6.8722870000000005E-2</v>
      </c>
      <c r="BG78" s="19">
        <v>6.6763550000000005E-2</v>
      </c>
      <c r="BH78" s="15">
        <v>6.4939800000000006E-2</v>
      </c>
      <c r="BI78" s="15">
        <v>6.3164429999999994E-2</v>
      </c>
      <c r="BJ78" s="19">
        <v>6.1404010000000002E-2</v>
      </c>
      <c r="BK78" s="19">
        <v>5.971564E-2</v>
      </c>
      <c r="BL78" s="15">
        <v>5.81594E-2</v>
      </c>
      <c r="BM78" s="19">
        <v>5.6780459999999998E-2</v>
      </c>
      <c r="BN78" s="19">
        <v>5.5500910000000001E-2</v>
      </c>
      <c r="BO78" s="19">
        <v>5.4274490000000002E-2</v>
      </c>
      <c r="BP78" s="15">
        <v>5.308007E-2</v>
      </c>
      <c r="BQ78" s="19">
        <v>5.1919229999999997E-2</v>
      </c>
      <c r="BR78" s="19">
        <v>5.083178E-2</v>
      </c>
      <c r="BS78" s="19">
        <v>4.984831E-2</v>
      </c>
      <c r="BT78" s="15">
        <v>4.9092419999999998E-2</v>
      </c>
      <c r="BU78" s="19">
        <v>4.8419429999999999E-2</v>
      </c>
      <c r="BV78" s="19">
        <v>4.7805170000000001E-2</v>
      </c>
      <c r="BW78" s="19">
        <v>4.724457E-2</v>
      </c>
      <c r="BX78" s="19">
        <v>4.6730510000000003E-2</v>
      </c>
      <c r="BY78" s="19">
        <v>4.62657E-2</v>
      </c>
      <c r="BZ78" s="19">
        <v>4.5829109999999999E-2</v>
      </c>
      <c r="CA78" s="19">
        <v>4.5428860000000001E-2</v>
      </c>
      <c r="CB78" s="19">
        <v>4.5053139999999998E-2</v>
      </c>
      <c r="CC78" s="19">
        <v>4.4703020000000003E-2</v>
      </c>
      <c r="CD78" s="19">
        <v>4.4367400000000001E-2</v>
      </c>
      <c r="CE78" s="19">
        <v>4.4039189999999999E-2</v>
      </c>
      <c r="CF78" s="19">
        <v>4.370744E-2</v>
      </c>
      <c r="CG78" s="19">
        <v>4.337307E-2</v>
      </c>
      <c r="CH78" s="19">
        <v>4.3036449999999997E-2</v>
      </c>
      <c r="CI78" s="19">
        <v>4.2702049999999998E-2</v>
      </c>
      <c r="CJ78" s="19">
        <v>4.2357499999999999E-2</v>
      </c>
      <c r="CK78" s="19">
        <v>4.2030650000000003E-2</v>
      </c>
      <c r="CL78" s="15">
        <v>4.1719369999999999E-2</v>
      </c>
      <c r="CM78" s="19">
        <v>4.1422149999999998E-2</v>
      </c>
      <c r="CN78" s="19">
        <v>4.113729E-2</v>
      </c>
      <c r="CO78" s="19">
        <v>4.086331E-2</v>
      </c>
      <c r="CP78" s="19">
        <v>4.0598469999999998E-2</v>
      </c>
      <c r="CQ78" s="19">
        <v>4.0341809999999999E-2</v>
      </c>
      <c r="CR78" s="19">
        <v>4.009182E-2</v>
      </c>
      <c r="CS78" s="19">
        <v>3.9847319999999999E-2</v>
      </c>
      <c r="CT78" s="19">
        <v>3.9606410000000002E-2</v>
      </c>
      <c r="CU78" s="19">
        <v>3.9367529999999998E-2</v>
      </c>
      <c r="CV78" s="19">
        <v>3.9129270000000001E-2</v>
      </c>
      <c r="CW78" s="19">
        <v>3.8891229999999999E-2</v>
      </c>
      <c r="CX78" s="19">
        <v>3.8653229999999997E-2</v>
      </c>
      <c r="CY78" s="15">
        <v>3.8415629999999999E-2</v>
      </c>
      <c r="CZ78" s="19">
        <v>3.8178320000000002E-2</v>
      </c>
      <c r="DA78" s="15">
        <v>3.7941509999999998E-2</v>
      </c>
      <c r="DB78" s="19">
        <v>3.7705210000000003E-2</v>
      </c>
      <c r="DC78" s="19">
        <v>3.7469790000000003E-2</v>
      </c>
      <c r="DD78" s="15">
        <v>3.7235549999999999E-2</v>
      </c>
      <c r="DE78" s="15">
        <v>3.7002840000000002E-2</v>
      </c>
      <c r="DF78" s="19">
        <v>3.6771640000000001E-2</v>
      </c>
      <c r="DG78" s="19">
        <v>3.6541980000000002E-2</v>
      </c>
      <c r="DH78" s="19">
        <v>3.6313869999999998E-2</v>
      </c>
      <c r="DI78" s="19">
        <v>3.6087580000000001E-2</v>
      </c>
      <c r="DJ78" s="15">
        <v>3.5863310000000002E-2</v>
      </c>
      <c r="DK78" s="19">
        <v>3.5641249999999999E-2</v>
      </c>
      <c r="DL78" s="19">
        <v>3.5421389999999997E-2</v>
      </c>
      <c r="DM78" s="19">
        <v>3.5203659999999998E-2</v>
      </c>
      <c r="DN78" s="19">
        <v>3.4988030000000003E-2</v>
      </c>
      <c r="DO78" s="19">
        <v>3.4774640000000002E-2</v>
      </c>
      <c r="DP78" s="19">
        <v>3.4563499999999997E-2</v>
      </c>
      <c r="DQ78" s="19">
        <v>3.4354599999999999E-2</v>
      </c>
      <c r="DR78" s="15">
        <v>3.4147799999999999E-2</v>
      </c>
      <c r="DS78" s="15">
        <v>3.394291E-2</v>
      </c>
      <c r="DT78" s="19">
        <v>3.3739760000000001E-2</v>
      </c>
      <c r="DU78" s="19">
        <v>3.3538489999999997E-2</v>
      </c>
      <c r="DV78" s="15">
        <v>3.3339029999999999E-2</v>
      </c>
      <c r="DW78" s="19">
        <v>3.3141499999999997E-2</v>
      </c>
      <c r="DX78" s="19">
        <v>3.294586E-2</v>
      </c>
      <c r="DY78" s="19">
        <v>3.275198E-2</v>
      </c>
      <c r="DZ78" s="19">
        <v>3.25598E-2</v>
      </c>
      <c r="EA78" s="15">
        <v>3.2369630000000003E-2</v>
      </c>
      <c r="EB78" s="19">
        <v>3.2181630000000003E-2</v>
      </c>
      <c r="EC78" s="19">
        <v>3.1996110000000001E-2</v>
      </c>
      <c r="ED78" s="15">
        <v>3.1813170000000002E-2</v>
      </c>
      <c r="EE78" s="19">
        <v>3.1632680000000003E-2</v>
      </c>
      <c r="EF78" s="19">
        <v>3.145448E-2</v>
      </c>
      <c r="EG78" s="19">
        <v>3.1278569999999999E-2</v>
      </c>
      <c r="EH78" s="19">
        <v>3.110479E-2</v>
      </c>
      <c r="EI78" s="19">
        <v>3.0933120000000001E-2</v>
      </c>
      <c r="EJ78" s="19">
        <v>3.0763349999999998E-2</v>
      </c>
      <c r="EK78" s="15">
        <v>3.0595230000000001E-2</v>
      </c>
      <c r="EL78" s="19">
        <v>3.0428549999999999E-2</v>
      </c>
      <c r="EM78" s="19">
        <v>3.0263269999999998E-2</v>
      </c>
      <c r="EN78" s="19">
        <v>3.009935E-2</v>
      </c>
      <c r="EO78" s="19">
        <v>2.9936850000000001E-2</v>
      </c>
      <c r="EP78" s="19">
        <v>2.9775650000000001E-2</v>
      </c>
      <c r="EQ78" s="19">
        <v>2.961569E-2</v>
      </c>
      <c r="ER78" s="19">
        <v>2.9456889999999999E-2</v>
      </c>
      <c r="ES78" s="19">
        <v>2.9299370000000002E-2</v>
      </c>
      <c r="ET78" s="19">
        <v>2.91433E-2</v>
      </c>
      <c r="EU78" s="19">
        <v>2.8988860000000002E-2</v>
      </c>
      <c r="EV78" s="19">
        <v>2.883612E-2</v>
      </c>
      <c r="EW78" s="19">
        <v>2.8685059999999998E-2</v>
      </c>
      <c r="EX78" s="19">
        <v>2.8535609999999999E-2</v>
      </c>
      <c r="EY78" s="19">
        <v>2.838775E-2</v>
      </c>
      <c r="EZ78" s="19">
        <v>2.8241530000000001E-2</v>
      </c>
      <c r="FA78" s="19">
        <v>2.8096989999999999E-2</v>
      </c>
      <c r="FB78" s="19">
        <v>2.7954059999999999E-2</v>
      </c>
      <c r="FC78" s="19">
        <v>2.7812679999999999E-2</v>
      </c>
      <c r="FD78" s="19">
        <v>2.767265E-2</v>
      </c>
      <c r="FE78" s="19">
        <v>2.7533760000000001E-2</v>
      </c>
      <c r="FF78" s="19">
        <v>2.7395929999999999E-2</v>
      </c>
      <c r="FG78" s="19">
        <v>2.7259129999999999E-2</v>
      </c>
      <c r="FH78" s="19">
        <v>2.7123250000000002E-2</v>
      </c>
      <c r="FI78" s="19">
        <v>2.6988229999999998E-2</v>
      </c>
      <c r="FJ78" s="19">
        <v>2.685394E-2</v>
      </c>
      <c r="FK78" s="15">
        <v>2.6720270000000001E-2</v>
      </c>
      <c r="FL78" s="19">
        <v>2.658727E-2</v>
      </c>
      <c r="FM78" s="19">
        <v>2.6455099999999999E-2</v>
      </c>
      <c r="FN78" s="19">
        <v>2.6323860000000001E-2</v>
      </c>
      <c r="FO78" s="19">
        <v>2.61937E-2</v>
      </c>
      <c r="FP78" s="19">
        <v>2.606468E-2</v>
      </c>
      <c r="FQ78" s="19">
        <v>2.5936830000000001E-2</v>
      </c>
      <c r="FR78" s="19">
        <v>2.581023E-2</v>
      </c>
      <c r="FS78" s="19">
        <v>2.5685050000000001E-2</v>
      </c>
      <c r="FT78" s="19">
        <v>2.556131E-2</v>
      </c>
      <c r="FU78" s="19">
        <v>2.543904E-2</v>
      </c>
      <c r="FV78" s="19">
        <v>2.5318179999999999E-2</v>
      </c>
      <c r="FW78" s="19">
        <v>2.519863E-2</v>
      </c>
      <c r="FX78" s="19">
        <v>2.5080359999999999E-2</v>
      </c>
      <c r="FY78" s="19">
        <v>2.49634E-2</v>
      </c>
      <c r="FZ78" s="19">
        <v>2.4847660000000001E-2</v>
      </c>
      <c r="GA78" s="19">
        <v>2.4733060000000001E-2</v>
      </c>
      <c r="GB78" s="19">
        <v>2.4619459999999999E-2</v>
      </c>
      <c r="GC78" s="19">
        <v>2.4506750000000001E-2</v>
      </c>
      <c r="GD78" s="15">
        <v>2.4394849999999999E-2</v>
      </c>
      <c r="GE78" s="19">
        <v>2.428377E-2</v>
      </c>
      <c r="GF78" s="19">
        <v>2.4173480000000001E-2</v>
      </c>
      <c r="GG78" s="19">
        <v>2.4063950000000001E-2</v>
      </c>
      <c r="GH78" s="19">
        <v>2.3955150000000001E-2</v>
      </c>
      <c r="GI78" s="19">
        <v>2.3847050000000002E-2</v>
      </c>
      <c r="GJ78" s="19">
        <v>2.3739659999999999E-2</v>
      </c>
      <c r="GK78" s="19">
        <v>2.3633080000000001E-2</v>
      </c>
      <c r="GL78" s="19">
        <v>2.3527369999999999E-2</v>
      </c>
      <c r="GM78" s="19">
        <v>2.342261E-2</v>
      </c>
      <c r="GN78" s="19">
        <v>2.3318809999999999E-2</v>
      </c>
      <c r="GO78" s="19">
        <v>2.3216009999999999E-2</v>
      </c>
      <c r="GP78" s="15">
        <v>2.311419E-2</v>
      </c>
      <c r="GQ78" s="19">
        <v>2.301344E-2</v>
      </c>
      <c r="GR78" s="15">
        <v>2.291375E-2</v>
      </c>
      <c r="GS78" s="19">
        <v>2.2815120000000001E-2</v>
      </c>
      <c r="GT78" s="15">
        <v>2.2717459999999998E-2</v>
      </c>
      <c r="GU78" s="19">
        <v>2.2620689999999999E-2</v>
      </c>
      <c r="GV78" s="19">
        <v>2.252473E-2</v>
      </c>
      <c r="GW78" s="19">
        <v>2.242953E-2</v>
      </c>
      <c r="GX78" s="19">
        <v>2.233506E-2</v>
      </c>
      <c r="GY78" s="19">
        <v>2.2241230000000001E-2</v>
      </c>
      <c r="GZ78" s="19">
        <v>2.2147920000000001E-2</v>
      </c>
      <c r="HA78" s="19">
        <v>2.205503E-2</v>
      </c>
      <c r="HB78" s="19">
        <v>2.196246E-2</v>
      </c>
      <c r="HC78" s="19">
        <v>2.1870230000000001E-2</v>
      </c>
      <c r="HD78" s="19">
        <v>2.1778329999999999E-2</v>
      </c>
      <c r="HE78" s="19">
        <v>2.1686790000000001E-2</v>
      </c>
      <c r="HF78" s="19">
        <v>2.1595590000000001E-2</v>
      </c>
      <c r="HG78" s="15">
        <v>2.1504760000000001E-2</v>
      </c>
      <c r="HH78" s="19">
        <v>2.141438E-2</v>
      </c>
      <c r="HI78" s="19">
        <v>2.1324559999999999E-2</v>
      </c>
      <c r="HJ78" s="19">
        <v>2.1235380000000002E-2</v>
      </c>
      <c r="HK78" s="19">
        <v>2.1146890000000002E-2</v>
      </c>
      <c r="HL78" s="19">
        <v>2.1059120000000001E-2</v>
      </c>
      <c r="HM78" s="19">
        <v>2.0972049999999999E-2</v>
      </c>
      <c r="HN78" s="15">
        <v>2.08857E-2</v>
      </c>
      <c r="HO78" s="19">
        <v>2.0800140000000002E-2</v>
      </c>
      <c r="HP78" s="19">
        <v>2.0715359999999999E-2</v>
      </c>
      <c r="HQ78" s="15">
        <v>2.0631389999999999E-2</v>
      </c>
      <c r="HR78" s="15">
        <v>2.0548210000000001E-2</v>
      </c>
      <c r="HS78" s="19">
        <v>2.0465770000000001E-2</v>
      </c>
      <c r="HT78" s="19">
        <v>2.0384079999999999E-2</v>
      </c>
      <c r="HU78" s="19">
        <v>2.0303129999999999E-2</v>
      </c>
      <c r="HV78" s="15">
        <v>2.0222939999999998E-2</v>
      </c>
      <c r="HW78" s="19">
        <v>2.014349E-2</v>
      </c>
      <c r="HX78" s="19">
        <v>2.0064740000000001E-2</v>
      </c>
      <c r="HY78" s="19">
        <v>1.998664E-2</v>
      </c>
      <c r="HZ78" s="19">
        <v>1.990915E-2</v>
      </c>
      <c r="IA78" s="19">
        <v>1.9832249999999999E-2</v>
      </c>
      <c r="IB78" s="19">
        <v>1.9755890000000002E-2</v>
      </c>
      <c r="IC78" s="19">
        <v>1.9680050000000001E-2</v>
      </c>
      <c r="ID78" s="19">
        <v>1.9604670000000001E-2</v>
      </c>
      <c r="IE78" s="19">
        <v>1.952974E-2</v>
      </c>
      <c r="IF78" s="19">
        <v>1.945527E-2</v>
      </c>
      <c r="IG78" s="19">
        <v>1.9381280000000001E-2</v>
      </c>
      <c r="IH78" s="19">
        <v>1.930778E-2</v>
      </c>
      <c r="II78" s="19">
        <v>1.923482E-2</v>
      </c>
      <c r="IJ78" s="15">
        <v>1.9162370000000001E-2</v>
      </c>
      <c r="IK78" s="19">
        <v>1.9090429999999999E-2</v>
      </c>
      <c r="IL78" s="19">
        <v>1.9018980000000001E-2</v>
      </c>
      <c r="IM78" s="15">
        <v>1.8948039999999999E-2</v>
      </c>
      <c r="IN78" s="19">
        <v>1.887757E-2</v>
      </c>
      <c r="IO78" s="19">
        <v>1.8807549999999999E-2</v>
      </c>
      <c r="IP78" s="19">
        <v>1.8737940000000002E-2</v>
      </c>
      <c r="IQ78" s="19">
        <v>1.8668710000000002E-2</v>
      </c>
      <c r="IR78" s="19">
        <v>1.859982E-2</v>
      </c>
      <c r="IS78" s="19">
        <v>1.8531269999999999E-2</v>
      </c>
      <c r="IT78" s="19">
        <v>1.8463050000000002E-2</v>
      </c>
      <c r="IU78" s="19">
        <v>1.8395120000000001E-2</v>
      </c>
      <c r="IV78" s="19">
        <v>1.8327449999999999E-2</v>
      </c>
      <c r="IW78" s="19">
        <v>1.826001E-2</v>
      </c>
      <c r="IX78" s="19">
        <v>1.8192779999999999E-2</v>
      </c>
      <c r="IY78" s="19">
        <v>1.8125740000000001E-2</v>
      </c>
      <c r="IZ78" s="19">
        <v>1.8058899999999999E-2</v>
      </c>
      <c r="JA78" s="19">
        <v>1.799226E-2</v>
      </c>
      <c r="JB78" s="15">
        <v>1.7925819999999999E-2</v>
      </c>
      <c r="JC78" s="15">
        <v>1.785956E-2</v>
      </c>
      <c r="JD78" s="19">
        <v>1.77935E-2</v>
      </c>
      <c r="JE78" s="19">
        <v>1.7727630000000001E-2</v>
      </c>
      <c r="JF78" s="15">
        <v>1.7661980000000001E-2</v>
      </c>
      <c r="JG78" s="19">
        <v>1.75966E-2</v>
      </c>
      <c r="JH78" s="19">
        <v>1.7531499999999998E-2</v>
      </c>
      <c r="JI78" s="19">
        <v>1.7466740000000001E-2</v>
      </c>
      <c r="JJ78" s="19">
        <v>1.740237E-2</v>
      </c>
      <c r="JK78" s="19">
        <v>1.733842E-2</v>
      </c>
      <c r="JL78" s="15">
        <v>1.7274890000000001E-2</v>
      </c>
      <c r="JM78" s="19">
        <v>1.7211810000000001E-2</v>
      </c>
      <c r="JN78" s="19">
        <v>1.714914E-2</v>
      </c>
      <c r="JO78" s="19">
        <v>1.7086899999999999E-2</v>
      </c>
      <c r="JP78" s="19">
        <v>1.702509E-2</v>
      </c>
      <c r="JQ78" s="19">
        <v>1.6963679999999998E-2</v>
      </c>
      <c r="JR78" s="19">
        <v>1.6902629999999998E-2</v>
      </c>
      <c r="JS78" s="19">
        <v>1.6841970000000001E-2</v>
      </c>
      <c r="JT78" s="15">
        <v>1.678166E-2</v>
      </c>
      <c r="JU78" s="19">
        <v>1.6721710000000001E-2</v>
      </c>
      <c r="JV78" s="19">
        <v>1.6662139999999999E-2</v>
      </c>
      <c r="JW78" s="19">
        <v>1.660294E-2</v>
      </c>
      <c r="JX78" s="15">
        <v>1.6544079999999999E-2</v>
      </c>
      <c r="JY78" s="19">
        <v>1.6485590000000001E-2</v>
      </c>
      <c r="JZ78" s="19">
        <v>1.6427440000000001E-2</v>
      </c>
      <c r="KA78" s="19">
        <v>1.6369649999999999E-2</v>
      </c>
      <c r="KB78" s="19">
        <v>1.6312219999999999E-2</v>
      </c>
      <c r="KC78" s="19">
        <v>1.625513E-2</v>
      </c>
      <c r="KD78" s="19">
        <v>1.619839E-2</v>
      </c>
      <c r="KE78" s="19">
        <v>1.6141969999999999E-2</v>
      </c>
      <c r="KF78" s="19">
        <v>1.6085849999999999E-2</v>
      </c>
      <c r="KG78" s="19">
        <v>1.6030050000000001E-2</v>
      </c>
      <c r="KH78" s="19">
        <v>1.5974539999999999E-2</v>
      </c>
      <c r="KI78" s="19">
        <v>1.5919320000000001E-2</v>
      </c>
      <c r="KJ78" s="19">
        <v>1.5864360000000001E-2</v>
      </c>
      <c r="KK78" s="19">
        <v>1.580966E-2</v>
      </c>
      <c r="KL78" s="19">
        <v>1.5755189999999999E-2</v>
      </c>
      <c r="KM78" s="19">
        <v>1.570096E-2</v>
      </c>
      <c r="KN78" s="19">
        <v>1.5646960000000001E-2</v>
      </c>
      <c r="KO78" s="15">
        <v>1.559317E-2</v>
      </c>
      <c r="KP78" s="15">
        <v>1.5539590000000001E-2</v>
      </c>
      <c r="KQ78" s="19">
        <v>1.54862E-2</v>
      </c>
      <c r="KR78" s="19">
        <v>1.5433000000000001E-2</v>
      </c>
      <c r="KS78" s="19">
        <v>1.538001E-2</v>
      </c>
      <c r="KT78" s="19">
        <v>1.5327250000000001E-2</v>
      </c>
      <c r="KU78" s="19">
        <v>1.527474E-2</v>
      </c>
      <c r="KV78" s="19">
        <v>1.522246E-2</v>
      </c>
      <c r="KW78" s="19">
        <v>1.517043E-2</v>
      </c>
      <c r="KX78" s="15">
        <v>1.5118670000000001E-2</v>
      </c>
      <c r="KY78" s="19">
        <v>1.5067189999999999E-2</v>
      </c>
      <c r="KZ78" s="19">
        <v>1.501599E-2</v>
      </c>
      <c r="LA78" s="19">
        <v>1.496509E-2</v>
      </c>
      <c r="LB78" s="19">
        <v>1.4914459999999999E-2</v>
      </c>
      <c r="LC78" s="19">
        <v>1.486411E-2</v>
      </c>
      <c r="LD78" s="19">
        <v>1.4814010000000001E-2</v>
      </c>
      <c r="LE78" s="19">
        <v>1.47642E-2</v>
      </c>
      <c r="LF78" s="19">
        <v>1.4714639999999999E-2</v>
      </c>
      <c r="LG78" s="19">
        <v>1.4665350000000001E-2</v>
      </c>
      <c r="LH78" s="19">
        <v>1.4616280000000001E-2</v>
      </c>
      <c r="LI78" s="19">
        <v>1.4567419999999999E-2</v>
      </c>
      <c r="LJ78" s="19">
        <v>1.451875E-2</v>
      </c>
      <c r="LK78" s="19">
        <v>1.447026E-2</v>
      </c>
      <c r="LL78" s="19">
        <v>1.4421929999999999E-2</v>
      </c>
      <c r="LM78" s="19">
        <v>1.4373779999999999E-2</v>
      </c>
      <c r="LN78" s="19">
        <v>1.432577E-2</v>
      </c>
      <c r="LO78" s="19">
        <v>1.427791E-2</v>
      </c>
      <c r="LP78" s="19">
        <v>1.423017E-2</v>
      </c>
      <c r="LQ78" s="19">
        <v>1.418258E-2</v>
      </c>
      <c r="LR78" s="19">
        <v>1.4135129999999999E-2</v>
      </c>
      <c r="LS78" s="19">
        <v>1.4087830000000001E-2</v>
      </c>
      <c r="LT78" s="19">
        <v>1.404066E-2</v>
      </c>
      <c r="LU78" s="19">
        <v>1.399364E-2</v>
      </c>
      <c r="LV78" s="19">
        <v>1.3946750000000001E-2</v>
      </c>
      <c r="LW78" s="19">
        <v>1.3900010000000001E-2</v>
      </c>
      <c r="LX78" s="15">
        <v>1.385342E-2</v>
      </c>
      <c r="LY78" s="19">
        <v>1.380701E-2</v>
      </c>
      <c r="LZ78" s="19">
        <v>1.376074E-2</v>
      </c>
      <c r="MA78" s="19">
        <v>1.371464E-2</v>
      </c>
      <c r="MB78" s="19">
        <v>1.3668690000000001E-2</v>
      </c>
      <c r="MC78" s="19">
        <v>1.362291E-2</v>
      </c>
      <c r="MD78" s="19">
        <v>1.3577290000000001E-2</v>
      </c>
      <c r="ME78" s="19">
        <v>1.353187E-2</v>
      </c>
      <c r="MF78" s="19">
        <v>1.3486629999999999E-2</v>
      </c>
      <c r="MG78" s="19">
        <v>1.344156E-2</v>
      </c>
      <c r="MH78" s="19">
        <v>1.339665E-2</v>
      </c>
      <c r="MI78" s="15">
        <v>1.335193E-2</v>
      </c>
      <c r="MJ78" s="19">
        <v>1.3307370000000001E-2</v>
      </c>
      <c r="MK78" s="19">
        <v>1.3262990000000001E-2</v>
      </c>
      <c r="ML78" s="19">
        <v>1.3218769999999999E-2</v>
      </c>
      <c r="MM78" s="19">
        <v>1.3174719999999999E-2</v>
      </c>
      <c r="MN78" s="19">
        <v>1.313084E-2</v>
      </c>
      <c r="MO78" s="19">
        <v>1.3087140000000001E-2</v>
      </c>
      <c r="MP78" s="19">
        <v>1.304364E-2</v>
      </c>
      <c r="MQ78" s="19">
        <v>1.3000370000000001E-2</v>
      </c>
      <c r="MR78" s="19">
        <v>1.295733E-2</v>
      </c>
      <c r="MS78" s="19">
        <v>1.2914520000000001E-2</v>
      </c>
      <c r="MT78" s="19">
        <v>1.287193E-2</v>
      </c>
      <c r="MU78" s="19">
        <v>1.282957E-2</v>
      </c>
      <c r="MV78" s="15">
        <v>1.2787420000000001E-2</v>
      </c>
      <c r="MW78" s="19">
        <v>1.27455E-2</v>
      </c>
      <c r="MX78" s="19">
        <v>1.270376E-2</v>
      </c>
      <c r="MY78" s="19">
        <v>1.26622E-2</v>
      </c>
      <c r="MZ78" s="19">
        <v>1.262078E-2</v>
      </c>
      <c r="NA78" s="19">
        <v>1.2579480000000001E-2</v>
      </c>
      <c r="NB78" s="19">
        <v>1.2538260000000001E-2</v>
      </c>
      <c r="NC78" s="19">
        <v>1.249714E-2</v>
      </c>
      <c r="ND78" s="19">
        <v>1.245607E-2</v>
      </c>
      <c r="NE78" s="19">
        <v>1.2415030000000001E-2</v>
      </c>
      <c r="NF78" s="19">
        <v>1.237398E-2</v>
      </c>
      <c r="NG78" s="19">
        <v>1.2332930000000001E-2</v>
      </c>
      <c r="NH78" s="19">
        <v>1.229184E-2</v>
      </c>
      <c r="NI78" s="19">
        <v>1.225072E-2</v>
      </c>
      <c r="NJ78" s="19">
        <v>1.220955E-2</v>
      </c>
      <c r="NK78" s="19">
        <v>1.216833E-2</v>
      </c>
      <c r="NL78" s="19">
        <v>1.212703E-2</v>
      </c>
      <c r="NM78" s="19">
        <v>1.208564E-2</v>
      </c>
      <c r="NN78" s="19">
        <v>1.204415E-2</v>
      </c>
      <c r="NO78" s="19">
        <v>1.2002570000000001E-2</v>
      </c>
      <c r="NP78" s="19">
        <v>1.19609E-2</v>
      </c>
      <c r="NQ78" s="19">
        <v>1.191913E-2</v>
      </c>
      <c r="NR78" s="19">
        <v>1.1877240000000001E-2</v>
      </c>
      <c r="NS78" s="19">
        <v>1.183523E-2</v>
      </c>
      <c r="NT78" s="19">
        <v>1.1793069999999999E-2</v>
      </c>
      <c r="NU78" s="19">
        <v>1.1750770000000001E-2</v>
      </c>
      <c r="NV78" s="19">
        <v>1.1708319999999999E-2</v>
      </c>
      <c r="NW78" s="19">
        <v>1.1665729999999999E-2</v>
      </c>
      <c r="NX78" s="19">
        <v>1.162296E-2</v>
      </c>
      <c r="NY78" s="19">
        <v>1.158002E-2</v>
      </c>
      <c r="NZ78" s="19">
        <v>1.1536909999999999E-2</v>
      </c>
      <c r="OA78" s="19">
        <v>1.1493659999999999E-2</v>
      </c>
      <c r="OB78" s="19">
        <v>1.145028E-2</v>
      </c>
      <c r="OC78" s="19">
        <v>1.140678E-2</v>
      </c>
      <c r="OD78" s="19">
        <v>1.1363170000000001E-2</v>
      </c>
      <c r="OE78" s="19">
        <v>1.131947E-2</v>
      </c>
      <c r="OF78" s="19">
        <v>1.127569E-2</v>
      </c>
      <c r="OG78" s="19">
        <v>1.123189E-2</v>
      </c>
      <c r="OH78" s="19">
        <v>1.1188089999999999E-2</v>
      </c>
      <c r="OI78" s="19">
        <v>1.1144309999999999E-2</v>
      </c>
      <c r="OJ78" s="19">
        <v>1.1100580000000001E-2</v>
      </c>
      <c r="OK78" s="19">
        <v>1.105692E-2</v>
      </c>
      <c r="OL78" s="19">
        <v>1.101335E-2</v>
      </c>
      <c r="OM78" s="19">
        <v>1.0969909999999999E-2</v>
      </c>
      <c r="ON78" s="19">
        <v>1.092663E-2</v>
      </c>
      <c r="OO78" s="19">
        <v>1.0883520000000001E-2</v>
      </c>
      <c r="OP78" s="19">
        <v>1.0840590000000001E-2</v>
      </c>
    </row>
    <row r="79" spans="1:407" x14ac:dyDescent="0.25">
      <c r="A79" t="str">
        <f t="shared" si="1"/>
        <v>Helicopter-FINE-4-14-Any</v>
      </c>
      <c r="B79" t="s">
        <v>194</v>
      </c>
      <c r="C79" s="17" t="s">
        <v>41</v>
      </c>
      <c r="D79" s="18">
        <v>4</v>
      </c>
      <c r="E79" s="17">
        <v>14</v>
      </c>
      <c r="F79" s="82" t="s">
        <v>187</v>
      </c>
      <c r="G79" s="15">
        <v>0.92240800000000001</v>
      </c>
      <c r="H79" s="15">
        <v>0.91670669999999999</v>
      </c>
      <c r="I79" s="15">
        <v>0.87951170000000001</v>
      </c>
      <c r="J79" s="15">
        <v>0.81862849999999998</v>
      </c>
      <c r="K79" s="15">
        <v>0.74693739999999997</v>
      </c>
      <c r="L79" s="15">
        <v>0.67315389999999997</v>
      </c>
      <c r="M79" s="15">
        <v>0.60320070000000003</v>
      </c>
      <c r="N79" s="15">
        <v>0.53991160000000005</v>
      </c>
      <c r="O79" s="15">
        <v>0.48472730000000003</v>
      </c>
      <c r="P79" s="15">
        <v>0.4369268</v>
      </c>
      <c r="Q79" s="15">
        <v>0.39516689999999999</v>
      </c>
      <c r="R79" s="15">
        <v>0.35799170000000002</v>
      </c>
      <c r="S79" s="15">
        <v>0.32514759999999998</v>
      </c>
      <c r="T79" s="15">
        <v>0.2960951</v>
      </c>
      <c r="U79" s="15">
        <v>0.27075060000000001</v>
      </c>
      <c r="V79" s="15">
        <v>0.2489854</v>
      </c>
      <c r="W79" s="15">
        <v>0.2300682</v>
      </c>
      <c r="X79" s="15">
        <v>0.21323890000000001</v>
      </c>
      <c r="Y79" s="15">
        <v>0.19813839999999999</v>
      </c>
      <c r="Z79" s="15">
        <v>0.1845649</v>
      </c>
      <c r="AA79" s="15">
        <v>0.17245859999999999</v>
      </c>
      <c r="AB79" s="15">
        <v>0.16183249999999999</v>
      </c>
      <c r="AC79" s="15">
        <v>0.15236659999999999</v>
      </c>
      <c r="AD79" s="15">
        <v>0.14364830000000001</v>
      </c>
      <c r="AE79" s="15">
        <v>0.13553129999999999</v>
      </c>
      <c r="AF79" s="15">
        <v>0.12802549999999999</v>
      </c>
      <c r="AG79" s="15">
        <v>0.12127590000000001</v>
      </c>
      <c r="AH79" s="15">
        <v>0.1153769</v>
      </c>
      <c r="AI79" s="15">
        <v>0.1100758</v>
      </c>
      <c r="AJ79" s="19">
        <v>0.10508530000000001</v>
      </c>
      <c r="AK79" s="19">
        <v>0.1003416</v>
      </c>
      <c r="AL79" s="19">
        <v>9.590651E-2</v>
      </c>
      <c r="AM79" s="19">
        <v>9.1931250000000006E-2</v>
      </c>
      <c r="AN79" s="15">
        <v>8.8503120000000005E-2</v>
      </c>
      <c r="AO79" s="19">
        <v>8.540085E-2</v>
      </c>
      <c r="AP79" s="19">
        <v>8.2394029999999993E-2</v>
      </c>
      <c r="AQ79" s="19">
        <v>7.9465610000000006E-2</v>
      </c>
      <c r="AR79" s="19">
        <v>7.6716649999999997E-2</v>
      </c>
      <c r="AS79" s="19">
        <v>7.4303430000000004E-2</v>
      </c>
      <c r="AT79" s="19">
        <v>7.2330560000000002E-2</v>
      </c>
      <c r="AU79" s="19">
        <v>7.0638220000000002E-2</v>
      </c>
      <c r="AV79" s="19">
        <v>6.8934980000000007E-2</v>
      </c>
      <c r="AW79" s="19">
        <v>6.7158679999999998E-2</v>
      </c>
      <c r="AX79" s="19">
        <v>6.5462629999999994E-2</v>
      </c>
      <c r="AY79" s="19">
        <v>6.4003640000000001E-2</v>
      </c>
      <c r="AZ79" s="19">
        <v>6.285193E-2</v>
      </c>
      <c r="BA79" s="19">
        <v>6.1972689999999997E-2</v>
      </c>
      <c r="BB79" s="19">
        <v>6.1239269999999998E-2</v>
      </c>
      <c r="BC79" s="19">
        <v>6.0567219999999998E-2</v>
      </c>
      <c r="BD79" s="19">
        <v>5.9935790000000003E-2</v>
      </c>
      <c r="BE79" s="19">
        <v>5.934453E-2</v>
      </c>
      <c r="BF79" s="19">
        <v>5.8799900000000002E-2</v>
      </c>
      <c r="BG79" s="19">
        <v>5.8310750000000001E-2</v>
      </c>
      <c r="BH79" s="19">
        <v>5.7832099999999997E-2</v>
      </c>
      <c r="BI79" s="19">
        <v>5.733862E-2</v>
      </c>
      <c r="BJ79" s="19">
        <v>5.6823739999999998E-2</v>
      </c>
      <c r="BK79" s="19">
        <v>5.6301009999999999E-2</v>
      </c>
      <c r="BL79" s="19">
        <v>5.578089E-2</v>
      </c>
      <c r="BM79" s="19">
        <v>5.5280469999999998E-2</v>
      </c>
      <c r="BN79" s="19">
        <v>5.4764359999999998E-2</v>
      </c>
      <c r="BO79" s="19">
        <v>5.4219379999999998E-2</v>
      </c>
      <c r="BP79" s="19">
        <v>5.3657589999999998E-2</v>
      </c>
      <c r="BQ79" s="19">
        <v>5.3122429999999998E-2</v>
      </c>
      <c r="BR79" s="19">
        <v>5.2626569999999998E-2</v>
      </c>
      <c r="BS79" s="19">
        <v>5.2170939999999999E-2</v>
      </c>
      <c r="BT79" s="19">
        <v>5.1723860000000003E-2</v>
      </c>
      <c r="BU79" s="19">
        <v>5.1260100000000003E-2</v>
      </c>
      <c r="BV79" s="15">
        <v>5.0774640000000003E-2</v>
      </c>
      <c r="BW79" s="15">
        <v>5.0293030000000002E-2</v>
      </c>
      <c r="BX79" s="15">
        <v>4.9824769999999997E-2</v>
      </c>
      <c r="BY79" s="19">
        <v>4.9387680000000003E-2</v>
      </c>
      <c r="BZ79" s="19">
        <v>4.895915E-2</v>
      </c>
      <c r="CA79" s="19">
        <v>4.8528469999999997E-2</v>
      </c>
      <c r="CB79" s="19">
        <v>4.8098229999999999E-2</v>
      </c>
      <c r="CC79" s="19">
        <v>4.7685890000000002E-2</v>
      </c>
      <c r="CD79" s="19">
        <v>4.7293679999999998E-2</v>
      </c>
      <c r="CE79" s="19">
        <v>4.6917479999999998E-2</v>
      </c>
      <c r="CF79" s="19">
        <v>4.6545580000000003E-2</v>
      </c>
      <c r="CG79" s="19">
        <v>4.6167560000000003E-2</v>
      </c>
      <c r="CH79" s="19">
        <v>4.5784129999999999E-2</v>
      </c>
      <c r="CI79" s="19">
        <v>4.5404569999999998E-2</v>
      </c>
      <c r="CJ79" s="15">
        <v>4.5031599999999998E-2</v>
      </c>
      <c r="CK79" s="19">
        <v>4.4667039999999998E-2</v>
      </c>
      <c r="CL79" s="15">
        <v>4.4309670000000002E-2</v>
      </c>
      <c r="CM79" s="19">
        <v>4.3958520000000001E-2</v>
      </c>
      <c r="CN79" s="19">
        <v>4.361487E-2</v>
      </c>
      <c r="CO79" s="19">
        <v>4.32687E-2</v>
      </c>
      <c r="CP79" s="19">
        <v>4.2927859999999998E-2</v>
      </c>
      <c r="CQ79" s="19">
        <v>4.2592489999999997E-2</v>
      </c>
      <c r="CR79" s="19">
        <v>4.226311E-2</v>
      </c>
      <c r="CS79" s="19">
        <v>4.1940070000000003E-2</v>
      </c>
      <c r="CT79" s="19">
        <v>4.1622850000000003E-2</v>
      </c>
      <c r="CU79" s="19">
        <v>4.1310430000000002E-2</v>
      </c>
      <c r="CV79" s="19">
        <v>4.1001759999999998E-2</v>
      </c>
      <c r="CW79" s="19">
        <v>4.0696580000000003E-2</v>
      </c>
      <c r="CX79" s="19">
        <v>4.039533E-2</v>
      </c>
      <c r="CY79" s="19">
        <v>4.0098660000000001E-2</v>
      </c>
      <c r="CZ79" s="19">
        <v>3.9806679999999997E-2</v>
      </c>
      <c r="DA79" s="19">
        <v>3.9519150000000003E-2</v>
      </c>
      <c r="DB79" s="19">
        <v>3.9235600000000002E-2</v>
      </c>
      <c r="DC79" s="19">
        <v>3.8955860000000002E-2</v>
      </c>
      <c r="DD79" s="19">
        <v>3.8680199999999998E-2</v>
      </c>
      <c r="DE79" s="19">
        <v>3.8408980000000002E-2</v>
      </c>
      <c r="DF79" s="19">
        <v>3.8142080000000002E-2</v>
      </c>
      <c r="DG79" s="19">
        <v>3.7879000000000003E-2</v>
      </c>
      <c r="DH79" s="15">
        <v>3.7619020000000003E-2</v>
      </c>
      <c r="DI79" s="19">
        <v>3.7361690000000003E-2</v>
      </c>
      <c r="DJ79" s="15">
        <v>3.7107080000000001E-2</v>
      </c>
      <c r="DK79" s="15">
        <v>3.6855430000000002E-2</v>
      </c>
      <c r="DL79" s="19">
        <v>3.6606710000000001E-2</v>
      </c>
      <c r="DM79" s="19">
        <v>3.6360730000000001E-2</v>
      </c>
      <c r="DN79" s="15">
        <v>3.6117259999999998E-2</v>
      </c>
      <c r="DO79" s="19">
        <v>3.5876409999999997E-2</v>
      </c>
      <c r="DP79" s="19">
        <v>3.5638639999999999E-2</v>
      </c>
      <c r="DQ79" s="19">
        <v>3.5404289999999998E-2</v>
      </c>
      <c r="DR79" s="19">
        <v>3.5173169999999997E-2</v>
      </c>
      <c r="DS79" s="19">
        <v>3.4944959999999997E-2</v>
      </c>
      <c r="DT79" s="19">
        <v>3.4719239999999998E-2</v>
      </c>
      <c r="DU79" s="19">
        <v>3.4495949999999997E-2</v>
      </c>
      <c r="DV79" s="19">
        <v>3.4275350000000003E-2</v>
      </c>
      <c r="DW79" s="19">
        <v>3.4057579999999997E-2</v>
      </c>
      <c r="DX79" s="19">
        <v>3.3842369999999997E-2</v>
      </c>
      <c r="DY79" s="19">
        <v>3.3629279999999998E-2</v>
      </c>
      <c r="DZ79" s="19">
        <v>3.3417879999999997E-2</v>
      </c>
      <c r="EA79" s="19">
        <v>3.3208019999999998E-2</v>
      </c>
      <c r="EB79" s="19">
        <v>3.2999870000000001E-2</v>
      </c>
      <c r="EC79" s="19">
        <v>3.2793669999999997E-2</v>
      </c>
      <c r="ED79" s="19">
        <v>3.2589439999999997E-2</v>
      </c>
      <c r="EE79" s="19">
        <v>3.2387109999999997E-2</v>
      </c>
      <c r="EF79" s="19">
        <v>3.2186550000000001E-2</v>
      </c>
      <c r="EG79" s="19">
        <v>3.1987750000000002E-2</v>
      </c>
      <c r="EH79" s="19">
        <v>3.1790850000000002E-2</v>
      </c>
      <c r="EI79" s="19">
        <v>3.1595989999999997E-2</v>
      </c>
      <c r="EJ79" s="19">
        <v>3.1403159999999999E-2</v>
      </c>
      <c r="EK79" s="19">
        <v>3.1212210000000001E-2</v>
      </c>
      <c r="EL79" s="19">
        <v>3.1022999999999998E-2</v>
      </c>
      <c r="EM79" s="19">
        <v>3.083545E-2</v>
      </c>
      <c r="EN79" s="19">
        <v>3.064969E-2</v>
      </c>
      <c r="EO79" s="19">
        <v>3.0465820000000001E-2</v>
      </c>
      <c r="EP79" s="19">
        <v>3.0283870000000001E-2</v>
      </c>
      <c r="EQ79" s="15">
        <v>3.010374E-2</v>
      </c>
      <c r="ER79" s="19">
        <v>2.9925319999999998E-2</v>
      </c>
      <c r="ES79" s="19">
        <v>2.9748509999999999E-2</v>
      </c>
      <c r="ET79" s="19">
        <v>2.957336E-2</v>
      </c>
      <c r="EU79" s="19">
        <v>2.939988E-2</v>
      </c>
      <c r="EV79" s="19">
        <v>2.9227960000000001E-2</v>
      </c>
      <c r="EW79" s="19">
        <v>2.905744E-2</v>
      </c>
      <c r="EX79" s="19">
        <v>2.888812E-2</v>
      </c>
      <c r="EY79" s="19">
        <v>2.8719930000000001E-2</v>
      </c>
      <c r="EZ79" s="19">
        <v>2.8552899999999999E-2</v>
      </c>
      <c r="FA79" s="19">
        <v>2.838711E-2</v>
      </c>
      <c r="FB79" s="19">
        <v>2.8222540000000001E-2</v>
      </c>
      <c r="FC79" s="15">
        <v>2.805914E-2</v>
      </c>
      <c r="FD79" s="19">
        <v>2.7896810000000001E-2</v>
      </c>
      <c r="FE79" s="19">
        <v>2.7735559999999999E-2</v>
      </c>
      <c r="FF79" s="19">
        <v>2.7575499999999999E-2</v>
      </c>
      <c r="FG79" s="19">
        <v>2.741681E-2</v>
      </c>
      <c r="FH79" s="19">
        <v>2.7259660000000002E-2</v>
      </c>
      <c r="FI79" s="15">
        <v>2.7104159999999999E-2</v>
      </c>
      <c r="FJ79" s="19">
        <v>2.695032E-2</v>
      </c>
      <c r="FK79" s="19">
        <v>2.6798160000000001E-2</v>
      </c>
      <c r="FL79" s="19">
        <v>2.6647710000000002E-2</v>
      </c>
      <c r="FM79" s="19">
        <v>2.6499000000000002E-2</v>
      </c>
      <c r="FN79" s="19">
        <v>2.6352009999999999E-2</v>
      </c>
      <c r="FO79" s="19">
        <v>2.620666E-2</v>
      </c>
      <c r="FP79" s="15">
        <v>2.6062809999999999E-2</v>
      </c>
      <c r="FQ79" s="19">
        <v>2.5920289999999999E-2</v>
      </c>
      <c r="FR79" s="19">
        <v>2.5778949999999998E-2</v>
      </c>
      <c r="FS79" s="19">
        <v>2.5638600000000001E-2</v>
      </c>
      <c r="FT79" s="19">
        <v>2.549914E-2</v>
      </c>
      <c r="FU79" s="19">
        <v>2.536041E-2</v>
      </c>
      <c r="FV79" s="15">
        <v>2.5222290000000001E-2</v>
      </c>
      <c r="FW79" s="19">
        <v>2.5084749999999999E-2</v>
      </c>
      <c r="FX79" s="19">
        <v>2.4947779999999999E-2</v>
      </c>
      <c r="FY79" s="19">
        <v>2.4811440000000001E-2</v>
      </c>
      <c r="FZ79" s="19">
        <v>2.4675809999999999E-2</v>
      </c>
      <c r="GA79" s="19">
        <v>2.4540960000000001E-2</v>
      </c>
      <c r="GB79" s="19">
        <v>2.4406939999999998E-2</v>
      </c>
      <c r="GC79" s="19">
        <v>2.4273800000000002E-2</v>
      </c>
      <c r="GD79" s="19">
        <v>2.4141590000000001E-2</v>
      </c>
      <c r="GE79" s="15">
        <v>2.401035E-2</v>
      </c>
      <c r="GF79" s="15">
        <v>2.388011E-2</v>
      </c>
      <c r="GG79" s="19">
        <v>2.3750899999999998E-2</v>
      </c>
      <c r="GH79" s="19">
        <v>2.3622730000000002E-2</v>
      </c>
      <c r="GI79" s="19">
        <v>2.349561E-2</v>
      </c>
      <c r="GJ79" s="19">
        <v>2.3369569999999999E-2</v>
      </c>
      <c r="GK79" s="19">
        <v>2.3244649999999999E-2</v>
      </c>
      <c r="GL79" s="19">
        <v>2.3120890000000002E-2</v>
      </c>
      <c r="GM79" s="19">
        <v>2.2998330000000001E-2</v>
      </c>
      <c r="GN79" s="19">
        <v>2.287699E-2</v>
      </c>
      <c r="GO79" s="19">
        <v>2.2756910000000002E-2</v>
      </c>
      <c r="GP79" s="19">
        <v>2.2638080000000001E-2</v>
      </c>
      <c r="GQ79" s="19">
        <v>2.2520499999999999E-2</v>
      </c>
      <c r="GR79" s="19">
        <v>2.240412E-2</v>
      </c>
      <c r="GS79" s="19">
        <v>2.22889E-2</v>
      </c>
      <c r="GT79" s="19">
        <v>2.217477E-2</v>
      </c>
      <c r="GU79" s="19">
        <v>2.2061669999999999E-2</v>
      </c>
      <c r="GV79" s="19">
        <v>2.1949570000000002E-2</v>
      </c>
      <c r="GW79" s="19">
        <v>2.1838449999999999E-2</v>
      </c>
      <c r="GX79" s="19">
        <v>2.1728310000000001E-2</v>
      </c>
      <c r="GY79" s="19">
        <v>2.161915E-2</v>
      </c>
      <c r="GZ79" s="19">
        <v>2.1510990000000001E-2</v>
      </c>
      <c r="HA79" s="19">
        <v>2.140386E-2</v>
      </c>
      <c r="HB79" s="19">
        <v>2.1297799999999999E-2</v>
      </c>
      <c r="HC79" s="19">
        <v>2.1192820000000001E-2</v>
      </c>
      <c r="HD79" s="19">
        <v>2.1088920000000001E-2</v>
      </c>
      <c r="HE79" s="19">
        <v>2.0986080000000001E-2</v>
      </c>
      <c r="HF79" s="19">
        <v>2.0884260000000002E-2</v>
      </c>
      <c r="HG79" s="19">
        <v>2.078344E-2</v>
      </c>
      <c r="HH79" s="15">
        <v>2.0683590000000002E-2</v>
      </c>
      <c r="HI79" s="15">
        <v>2.0584709999999999E-2</v>
      </c>
      <c r="HJ79" s="19">
        <v>2.0486770000000001E-2</v>
      </c>
      <c r="HK79" s="19">
        <v>2.0389770000000002E-2</v>
      </c>
      <c r="HL79" s="19">
        <v>2.0293680000000001E-2</v>
      </c>
      <c r="HM79" s="19">
        <v>2.019847E-2</v>
      </c>
      <c r="HN79" s="19">
        <v>2.0104130000000001E-2</v>
      </c>
      <c r="HO79" s="15">
        <v>2.0010650000000001E-2</v>
      </c>
      <c r="HP79" s="19">
        <v>1.9917979999999998E-2</v>
      </c>
      <c r="HQ79" s="19">
        <v>1.9826099999999999E-2</v>
      </c>
      <c r="HR79" s="19">
        <v>1.9734970000000001E-2</v>
      </c>
      <c r="HS79" s="19">
        <v>1.9644539999999999E-2</v>
      </c>
      <c r="HT79" s="19">
        <v>1.9554740000000001E-2</v>
      </c>
      <c r="HU79" s="19">
        <v>1.9465489999999998E-2</v>
      </c>
      <c r="HV79" s="15">
        <v>1.9376689999999998E-2</v>
      </c>
      <c r="HW79" s="19">
        <v>1.9288240000000002E-2</v>
      </c>
      <c r="HX79" s="19">
        <v>1.9200040000000002E-2</v>
      </c>
      <c r="HY79" s="19">
        <v>1.9112009999999999E-2</v>
      </c>
      <c r="HZ79" s="19">
        <v>1.9024099999999999E-2</v>
      </c>
      <c r="IA79" s="15">
        <v>1.893628E-2</v>
      </c>
      <c r="IB79" s="19">
        <v>1.884854E-2</v>
      </c>
      <c r="IC79" s="19">
        <v>1.87609E-2</v>
      </c>
      <c r="ID79" s="15">
        <v>1.8673390000000002E-2</v>
      </c>
      <c r="IE79" s="19">
        <v>1.858605E-2</v>
      </c>
      <c r="IF79" s="19">
        <v>1.849891E-2</v>
      </c>
      <c r="IG79" s="19">
        <v>1.8412029999999999E-2</v>
      </c>
      <c r="IH79" s="19">
        <v>1.832543E-2</v>
      </c>
      <c r="II79" s="19">
        <v>1.8239129999999999E-2</v>
      </c>
      <c r="IJ79" s="19">
        <v>1.815315E-2</v>
      </c>
      <c r="IK79" s="19">
        <v>1.806752E-2</v>
      </c>
      <c r="IL79" s="15">
        <v>1.798228E-2</v>
      </c>
      <c r="IM79" s="19">
        <v>1.789748E-2</v>
      </c>
      <c r="IN79" s="19">
        <v>1.7813140000000002E-2</v>
      </c>
      <c r="IO79" s="19">
        <v>1.772928E-2</v>
      </c>
      <c r="IP79" s="19">
        <v>1.7645919999999999E-2</v>
      </c>
      <c r="IQ79" s="19">
        <v>1.756307E-2</v>
      </c>
      <c r="IR79" s="19">
        <v>1.748071E-2</v>
      </c>
      <c r="IS79" s="15">
        <v>1.739887E-2</v>
      </c>
      <c r="IT79" s="19">
        <v>1.7317539999999999E-2</v>
      </c>
      <c r="IU79" s="19">
        <v>1.7236709999999999E-2</v>
      </c>
      <c r="IV79" s="19">
        <v>1.7156370000000001E-2</v>
      </c>
      <c r="IW79" s="15">
        <v>1.7076520000000001E-2</v>
      </c>
      <c r="IX79" s="19">
        <v>1.6997140000000001E-2</v>
      </c>
      <c r="IY79" s="15">
        <v>1.6918260000000001E-2</v>
      </c>
      <c r="IZ79" s="19">
        <v>1.683989E-2</v>
      </c>
      <c r="JA79" s="19">
        <v>1.6762019999999999E-2</v>
      </c>
      <c r="JB79" s="15">
        <v>1.668468E-2</v>
      </c>
      <c r="JC79" s="19">
        <v>1.6607879999999998E-2</v>
      </c>
      <c r="JD79" s="15">
        <v>1.653164E-2</v>
      </c>
      <c r="JE79" s="19">
        <v>1.645603E-2</v>
      </c>
      <c r="JF79" s="19">
        <v>1.6381059999999999E-2</v>
      </c>
      <c r="JG79" s="19">
        <v>1.6306770000000002E-2</v>
      </c>
      <c r="JH79" s="19">
        <v>1.6233190000000002E-2</v>
      </c>
      <c r="JI79" s="19">
        <v>1.6160319999999999E-2</v>
      </c>
      <c r="JJ79" s="19">
        <v>1.6088180000000001E-2</v>
      </c>
      <c r="JK79" s="19">
        <v>1.6016789999999999E-2</v>
      </c>
      <c r="JL79" s="19">
        <v>1.5946160000000001E-2</v>
      </c>
      <c r="JM79" s="19">
        <v>1.5876290000000001E-2</v>
      </c>
      <c r="JN79" s="19">
        <v>1.5807180000000001E-2</v>
      </c>
      <c r="JO79" s="19">
        <v>1.573884E-2</v>
      </c>
      <c r="JP79" s="19">
        <v>1.5671259999999999E-2</v>
      </c>
      <c r="JQ79" s="19">
        <v>1.5604460000000001E-2</v>
      </c>
      <c r="JR79" s="19">
        <v>1.5538450000000001E-2</v>
      </c>
      <c r="JS79" s="19">
        <v>1.5473199999999999E-2</v>
      </c>
      <c r="JT79" s="19">
        <v>1.5408710000000001E-2</v>
      </c>
      <c r="JU79" s="19">
        <v>1.534496E-2</v>
      </c>
      <c r="JV79" s="19">
        <v>1.5281909999999999E-2</v>
      </c>
      <c r="JW79" s="19">
        <v>1.521958E-2</v>
      </c>
      <c r="JX79" s="19">
        <v>1.515796E-2</v>
      </c>
      <c r="JY79" s="19">
        <v>1.5097030000000001E-2</v>
      </c>
      <c r="JZ79" s="19">
        <v>1.503676E-2</v>
      </c>
      <c r="KA79" s="15">
        <v>1.497712E-2</v>
      </c>
      <c r="KB79" s="19">
        <v>1.49181E-2</v>
      </c>
      <c r="KC79" s="19">
        <v>1.485967E-2</v>
      </c>
      <c r="KD79" s="19">
        <v>1.480182E-2</v>
      </c>
      <c r="KE79" s="19">
        <v>1.4744510000000001E-2</v>
      </c>
      <c r="KF79" s="19">
        <v>1.46877E-2</v>
      </c>
      <c r="KG79" s="19">
        <v>1.463135E-2</v>
      </c>
      <c r="KH79" s="19">
        <v>1.457541E-2</v>
      </c>
      <c r="KI79" s="19">
        <v>1.4519870000000001E-2</v>
      </c>
      <c r="KJ79" s="19">
        <v>1.4464670000000001E-2</v>
      </c>
      <c r="KK79" s="19">
        <v>1.4409780000000001E-2</v>
      </c>
      <c r="KL79" s="19">
        <v>1.435516E-2</v>
      </c>
      <c r="KM79" s="19">
        <v>1.4300770000000001E-2</v>
      </c>
      <c r="KN79" s="15">
        <v>1.424656E-2</v>
      </c>
      <c r="KO79" s="19">
        <v>1.419252E-2</v>
      </c>
      <c r="KP79" s="19">
        <v>1.4138619999999999E-2</v>
      </c>
      <c r="KQ79" s="19">
        <v>1.4084849999999999E-2</v>
      </c>
      <c r="KR79" s="15">
        <v>1.4031180000000001E-2</v>
      </c>
      <c r="KS79" s="19">
        <v>1.397759E-2</v>
      </c>
      <c r="KT79" s="19">
        <v>1.392408E-2</v>
      </c>
      <c r="KU79" s="19">
        <v>1.387063E-2</v>
      </c>
      <c r="KV79" s="19">
        <v>1.381727E-2</v>
      </c>
      <c r="KW79" s="19">
        <v>1.376397E-2</v>
      </c>
      <c r="KX79" s="19">
        <v>1.3710740000000001E-2</v>
      </c>
      <c r="KY79" s="19">
        <v>1.3657549999999999E-2</v>
      </c>
      <c r="KZ79" s="19">
        <v>1.3604410000000001E-2</v>
      </c>
      <c r="LA79" s="19">
        <v>1.35513E-2</v>
      </c>
      <c r="LB79" s="19">
        <v>1.349821E-2</v>
      </c>
      <c r="LC79" s="19">
        <v>1.3445149999999999E-2</v>
      </c>
      <c r="LD79" s="19">
        <v>1.339211E-2</v>
      </c>
      <c r="LE79" s="19">
        <v>1.333906E-2</v>
      </c>
      <c r="LF79" s="19">
        <v>1.3286020000000001E-2</v>
      </c>
      <c r="LG79" s="19">
        <v>1.323298E-2</v>
      </c>
      <c r="LH79" s="15">
        <v>1.3179949999999999E-2</v>
      </c>
      <c r="LI79" s="19">
        <v>1.312693E-2</v>
      </c>
      <c r="LJ79" s="19">
        <v>1.3073919999999999E-2</v>
      </c>
      <c r="LK79" s="19">
        <v>1.302092E-2</v>
      </c>
      <c r="LL79" s="15">
        <v>1.2967940000000001E-2</v>
      </c>
      <c r="LM79" s="19">
        <v>1.291498E-2</v>
      </c>
      <c r="LN79" s="19">
        <v>1.286206E-2</v>
      </c>
      <c r="LO79" s="19">
        <v>1.28092E-2</v>
      </c>
      <c r="LP79" s="19">
        <v>1.2756429999999999E-2</v>
      </c>
      <c r="LQ79" s="19">
        <v>1.270377E-2</v>
      </c>
      <c r="LR79" s="19">
        <v>1.2651269999999999E-2</v>
      </c>
      <c r="LS79" s="19">
        <v>1.2598959999999999E-2</v>
      </c>
      <c r="LT79" s="19">
        <v>1.254688E-2</v>
      </c>
      <c r="LU79" s="19">
        <v>1.2495040000000001E-2</v>
      </c>
      <c r="LV79" s="19">
        <v>1.244349E-2</v>
      </c>
      <c r="LW79" s="19">
        <v>1.2392200000000001E-2</v>
      </c>
      <c r="LX79" s="19">
        <v>1.234118E-2</v>
      </c>
      <c r="LY79" s="19">
        <v>1.229041E-2</v>
      </c>
      <c r="LZ79" s="19">
        <v>1.223987E-2</v>
      </c>
      <c r="MA79" s="15">
        <v>1.2189530000000001E-2</v>
      </c>
      <c r="MB79" s="15">
        <v>1.213936E-2</v>
      </c>
      <c r="MC79" s="19">
        <v>1.2089320000000001E-2</v>
      </c>
      <c r="MD79" s="19">
        <v>1.2039380000000001E-2</v>
      </c>
      <c r="ME79" s="19">
        <v>1.198949E-2</v>
      </c>
      <c r="MF79" s="19">
        <v>1.193966E-2</v>
      </c>
      <c r="MG79" s="19">
        <v>1.188984E-2</v>
      </c>
      <c r="MH79" s="19">
        <v>1.184003E-2</v>
      </c>
      <c r="MI79" s="19">
        <v>1.1790230000000001E-2</v>
      </c>
      <c r="MJ79" s="19">
        <v>1.174043E-2</v>
      </c>
      <c r="MK79" s="19">
        <v>1.1690620000000001E-2</v>
      </c>
      <c r="ML79" s="19">
        <v>1.164082E-2</v>
      </c>
      <c r="MM79" s="19">
        <v>1.159102E-2</v>
      </c>
      <c r="MN79" s="19">
        <v>1.154123E-2</v>
      </c>
      <c r="MO79" s="19">
        <v>1.149146E-2</v>
      </c>
      <c r="MP79" s="19">
        <v>1.1441730000000001E-2</v>
      </c>
      <c r="MQ79" s="19">
        <v>1.1392019999999999E-2</v>
      </c>
      <c r="MR79" s="19">
        <v>1.1342380000000001E-2</v>
      </c>
      <c r="MS79" s="19">
        <v>1.129281E-2</v>
      </c>
      <c r="MT79" s="19">
        <v>1.1243339999999999E-2</v>
      </c>
      <c r="MU79" s="19">
        <v>1.1194000000000001E-2</v>
      </c>
      <c r="MV79" s="19">
        <v>1.114483E-2</v>
      </c>
      <c r="MW79" s="19">
        <v>1.1095829999999999E-2</v>
      </c>
      <c r="MX79" s="19">
        <v>1.1047059999999999E-2</v>
      </c>
      <c r="MY79" s="19">
        <v>1.0998529999999999E-2</v>
      </c>
      <c r="MZ79" s="19">
        <v>1.095029E-2</v>
      </c>
      <c r="NA79" s="19">
        <v>1.090236E-2</v>
      </c>
      <c r="NB79" s="19">
        <v>1.085478E-2</v>
      </c>
      <c r="NC79" s="19">
        <v>1.0807560000000001E-2</v>
      </c>
      <c r="ND79" s="19">
        <v>1.0760749999999999E-2</v>
      </c>
      <c r="NE79" s="19">
        <v>1.0714349999999999E-2</v>
      </c>
      <c r="NF79" s="19">
        <v>1.066841E-2</v>
      </c>
      <c r="NG79" s="19">
        <v>1.0622940000000001E-2</v>
      </c>
      <c r="NH79" s="19">
        <v>1.0577960000000001E-2</v>
      </c>
      <c r="NI79" s="19">
        <v>1.053349E-2</v>
      </c>
      <c r="NJ79" s="19">
        <v>1.048954E-2</v>
      </c>
      <c r="NK79" s="19">
        <v>1.044614E-2</v>
      </c>
      <c r="NL79" s="19">
        <v>1.0403300000000001E-2</v>
      </c>
      <c r="NM79" s="19">
        <v>1.036103E-2</v>
      </c>
      <c r="NN79" s="19">
        <v>1.031934E-2</v>
      </c>
      <c r="NO79" s="19">
        <v>1.0278219999999999E-2</v>
      </c>
      <c r="NP79" s="19">
        <v>1.0237670000000001E-2</v>
      </c>
      <c r="NQ79" s="19">
        <v>1.0197690000000001E-2</v>
      </c>
      <c r="NR79" s="19">
        <v>1.0158250000000001E-2</v>
      </c>
      <c r="NS79" s="19">
        <v>1.0119349999999999E-2</v>
      </c>
      <c r="NT79" s="19">
        <v>1.008098E-2</v>
      </c>
      <c r="NU79" s="19">
        <v>1.0043089999999999E-2</v>
      </c>
      <c r="NV79" s="19">
        <v>1.0005679999999999E-2</v>
      </c>
      <c r="NW79" s="19">
        <v>9.9687119999999994E-3</v>
      </c>
      <c r="NX79" s="19">
        <v>9.9321719999999995E-3</v>
      </c>
      <c r="NY79" s="19">
        <v>9.8960309999999996E-3</v>
      </c>
      <c r="NZ79" s="19">
        <v>9.8602640000000005E-3</v>
      </c>
      <c r="OA79" s="19">
        <v>9.8248369999999995E-3</v>
      </c>
      <c r="OB79" s="19">
        <v>9.7897269999999998E-3</v>
      </c>
      <c r="OC79" s="19">
        <v>9.7549000000000004E-3</v>
      </c>
      <c r="OD79" s="19">
        <v>9.7203370000000008E-3</v>
      </c>
      <c r="OE79" s="19">
        <v>9.6860030000000003E-3</v>
      </c>
      <c r="OF79" s="19">
        <v>9.6518760000000002E-3</v>
      </c>
      <c r="OG79" s="19">
        <v>9.6179270000000001E-3</v>
      </c>
      <c r="OH79" s="19">
        <v>9.5841350000000006E-3</v>
      </c>
      <c r="OI79" s="19">
        <v>9.5504769999999999E-3</v>
      </c>
      <c r="OJ79" s="19">
        <v>9.5169420000000005E-3</v>
      </c>
      <c r="OK79" s="19">
        <v>9.483511E-3</v>
      </c>
      <c r="OL79" s="19">
        <v>9.4501770000000006E-3</v>
      </c>
      <c r="OM79" s="19">
        <v>9.4169260000000008E-3</v>
      </c>
      <c r="ON79" s="19">
        <v>9.3837550000000006E-3</v>
      </c>
      <c r="OO79" s="19">
        <v>9.3506530000000004E-3</v>
      </c>
      <c r="OP79" s="19">
        <v>9.3176230000000006E-3</v>
      </c>
    </row>
    <row r="80" spans="1:407" x14ac:dyDescent="0.25">
      <c r="A80" t="str">
        <f t="shared" si="1"/>
        <v>Helicopter-FINE-4-7-Any</v>
      </c>
      <c r="B80" t="s">
        <v>194</v>
      </c>
      <c r="C80" s="17" t="s">
        <v>41</v>
      </c>
      <c r="D80" s="18">
        <v>4</v>
      </c>
      <c r="E80" s="17">
        <v>7</v>
      </c>
      <c r="F80" s="82" t="s">
        <v>187</v>
      </c>
      <c r="G80" s="15">
        <v>0.78865450000000004</v>
      </c>
      <c r="H80" s="15">
        <v>0.65742920000000005</v>
      </c>
      <c r="I80" s="15">
        <v>0.54777180000000003</v>
      </c>
      <c r="J80" s="15">
        <v>0.45690740000000002</v>
      </c>
      <c r="K80" s="15">
        <v>0.38419920000000002</v>
      </c>
      <c r="L80" s="15">
        <v>0.32660529999999999</v>
      </c>
      <c r="M80" s="15">
        <v>0.28109070000000003</v>
      </c>
      <c r="N80" s="15">
        <v>0.24642559999999999</v>
      </c>
      <c r="O80" s="15">
        <v>0.21882969999999999</v>
      </c>
      <c r="P80" s="15">
        <v>0.19495129999999999</v>
      </c>
      <c r="Q80" s="15">
        <v>0.1749165</v>
      </c>
      <c r="R80" s="15">
        <v>0.1583524</v>
      </c>
      <c r="S80" s="15">
        <v>0.14495820000000001</v>
      </c>
      <c r="T80" s="15">
        <v>0.13524430000000001</v>
      </c>
      <c r="U80" s="15">
        <v>0.12763759999999999</v>
      </c>
      <c r="V80" s="15">
        <v>0.11973200000000001</v>
      </c>
      <c r="W80" s="15">
        <v>0.1124309</v>
      </c>
      <c r="X80" s="19">
        <v>0.1064567</v>
      </c>
      <c r="Y80" s="19">
        <v>0.1020337</v>
      </c>
      <c r="Z80" s="19">
        <v>9.9528099999999994E-2</v>
      </c>
      <c r="AA80" s="19">
        <v>9.7542779999999996E-2</v>
      </c>
      <c r="AB80" s="15">
        <v>9.4949220000000001E-2</v>
      </c>
      <c r="AC80" s="19">
        <v>9.2337299999999997E-2</v>
      </c>
      <c r="AD80" s="15">
        <v>9.0458689999999994E-2</v>
      </c>
      <c r="AE80" s="19">
        <v>8.936935E-2</v>
      </c>
      <c r="AF80" s="19">
        <v>8.8151149999999998E-2</v>
      </c>
      <c r="AG80" s="19">
        <v>8.6404460000000002E-2</v>
      </c>
      <c r="AH80" s="19">
        <v>8.4264439999999996E-2</v>
      </c>
      <c r="AI80" s="19">
        <v>8.2099409999999998E-2</v>
      </c>
      <c r="AJ80" s="19">
        <v>8.0599840000000006E-2</v>
      </c>
      <c r="AK80" s="19">
        <v>7.963903E-2</v>
      </c>
      <c r="AL80" s="15">
        <v>7.8592549999999997E-2</v>
      </c>
      <c r="AM80" s="19">
        <v>7.72785E-2</v>
      </c>
      <c r="AN80" s="19">
        <v>7.5701450000000003E-2</v>
      </c>
      <c r="AO80" s="19">
        <v>7.4065660000000005E-2</v>
      </c>
      <c r="AP80" s="19">
        <v>7.2786030000000002E-2</v>
      </c>
      <c r="AQ80" s="19">
        <v>7.1878170000000005E-2</v>
      </c>
      <c r="AR80" s="19">
        <v>7.1034009999999995E-2</v>
      </c>
      <c r="AS80" s="15">
        <v>7.0085720000000004E-2</v>
      </c>
      <c r="AT80" s="19">
        <v>6.8986699999999998E-2</v>
      </c>
      <c r="AU80" s="19">
        <v>6.7764400000000002E-2</v>
      </c>
      <c r="AV80" s="19">
        <v>6.6612850000000001E-2</v>
      </c>
      <c r="AW80" s="15">
        <v>6.5688540000000004E-2</v>
      </c>
      <c r="AX80" s="15">
        <v>6.4923629999999996E-2</v>
      </c>
      <c r="AY80" s="15">
        <v>6.417254E-2</v>
      </c>
      <c r="AZ80" s="19">
        <v>6.3369770000000006E-2</v>
      </c>
      <c r="BA80" s="19">
        <v>6.2505039999999998E-2</v>
      </c>
      <c r="BB80" s="19">
        <v>6.1606260000000003E-2</v>
      </c>
      <c r="BC80" s="19">
        <v>6.0751329999999999E-2</v>
      </c>
      <c r="BD80" s="19">
        <v>5.9992919999999998E-2</v>
      </c>
      <c r="BE80" s="19">
        <v>5.929214E-2</v>
      </c>
      <c r="BF80" s="19">
        <v>5.8594010000000002E-2</v>
      </c>
      <c r="BG80" s="19">
        <v>5.7893390000000003E-2</v>
      </c>
      <c r="BH80" s="19">
        <v>5.7182629999999998E-2</v>
      </c>
      <c r="BI80" s="19">
        <v>5.6430719999999997E-2</v>
      </c>
      <c r="BJ80" s="19">
        <v>5.565552E-2</v>
      </c>
      <c r="BK80" s="19">
        <v>5.4924859999999999E-2</v>
      </c>
      <c r="BL80" s="19">
        <v>5.428359E-2</v>
      </c>
      <c r="BM80" s="19">
        <v>5.3707579999999998E-2</v>
      </c>
      <c r="BN80" s="19">
        <v>5.3134649999999999E-2</v>
      </c>
      <c r="BO80" s="19">
        <v>5.2511259999999997E-2</v>
      </c>
      <c r="BP80" s="19">
        <v>5.1831679999999998E-2</v>
      </c>
      <c r="BQ80" s="19">
        <v>5.1143019999999997E-2</v>
      </c>
      <c r="BR80" s="19">
        <v>5.0504729999999998E-2</v>
      </c>
      <c r="BS80" s="19">
        <v>4.9937660000000002E-2</v>
      </c>
      <c r="BT80" s="19">
        <v>4.9421960000000001E-2</v>
      </c>
      <c r="BU80" s="19">
        <v>4.8897549999999998E-2</v>
      </c>
      <c r="BV80" s="19">
        <v>4.83419E-2</v>
      </c>
      <c r="BW80" s="19">
        <v>4.7762850000000003E-2</v>
      </c>
      <c r="BX80" s="19">
        <v>4.7183070000000001E-2</v>
      </c>
      <c r="BY80" s="19">
        <v>4.6622860000000002E-2</v>
      </c>
      <c r="BZ80" s="19">
        <v>4.6090010000000001E-2</v>
      </c>
      <c r="CA80" s="19">
        <v>4.5577180000000002E-2</v>
      </c>
      <c r="CB80" s="19">
        <v>4.5077109999999997E-2</v>
      </c>
      <c r="CC80" s="19">
        <v>4.4591430000000001E-2</v>
      </c>
      <c r="CD80" s="19">
        <v>4.4126779999999997E-2</v>
      </c>
      <c r="CE80" s="19">
        <v>4.36811E-2</v>
      </c>
      <c r="CF80" s="15">
        <v>4.3243240000000002E-2</v>
      </c>
      <c r="CG80" s="19">
        <v>4.2803220000000003E-2</v>
      </c>
      <c r="CH80" s="15">
        <v>4.2361999999999997E-2</v>
      </c>
      <c r="CI80" s="19">
        <v>4.192858E-2</v>
      </c>
      <c r="CJ80" s="19">
        <v>4.1495009999999999E-2</v>
      </c>
      <c r="CK80" s="19">
        <v>4.1067520000000003E-2</v>
      </c>
      <c r="CL80" s="19">
        <v>4.0646120000000001E-2</v>
      </c>
      <c r="CM80" s="19">
        <v>4.0231660000000002E-2</v>
      </c>
      <c r="CN80" s="19">
        <v>3.9825220000000001E-2</v>
      </c>
      <c r="CO80" s="19">
        <v>3.9427419999999998E-2</v>
      </c>
      <c r="CP80" s="19">
        <v>3.903802E-2</v>
      </c>
      <c r="CQ80" s="19">
        <v>3.8656049999999997E-2</v>
      </c>
      <c r="CR80" s="19">
        <v>3.8280479999999999E-2</v>
      </c>
      <c r="CS80" s="19">
        <v>3.7910619999999999E-2</v>
      </c>
      <c r="CT80" s="19">
        <v>3.754594E-2</v>
      </c>
      <c r="CU80" s="19">
        <v>3.7185620000000003E-2</v>
      </c>
      <c r="CV80" s="19">
        <v>3.6828670000000001E-2</v>
      </c>
      <c r="CW80" s="19">
        <v>3.6474479999999997E-2</v>
      </c>
      <c r="CX80" s="19">
        <v>3.6123460000000003E-2</v>
      </c>
      <c r="CY80" s="19">
        <v>3.5776860000000001E-2</v>
      </c>
      <c r="CZ80" s="19">
        <v>3.5435960000000002E-2</v>
      </c>
      <c r="DA80" s="15">
        <v>3.5101220000000002E-2</v>
      </c>
      <c r="DB80" s="19">
        <v>3.477218E-2</v>
      </c>
      <c r="DC80" s="15">
        <v>3.4448060000000003E-2</v>
      </c>
      <c r="DD80" s="19">
        <v>3.4128440000000003E-2</v>
      </c>
      <c r="DE80" s="19">
        <v>3.3813389999999999E-2</v>
      </c>
      <c r="DF80" s="19">
        <v>3.350293E-2</v>
      </c>
      <c r="DG80" s="19">
        <v>3.3196459999999997E-2</v>
      </c>
      <c r="DH80" s="19">
        <v>3.2893029999999997E-2</v>
      </c>
      <c r="DI80" s="19">
        <v>3.2591769999999999E-2</v>
      </c>
      <c r="DJ80" s="19">
        <v>3.2292460000000002E-2</v>
      </c>
      <c r="DK80" s="19">
        <v>3.1995580000000003E-2</v>
      </c>
      <c r="DL80" s="19">
        <v>3.1701970000000003E-2</v>
      </c>
      <c r="DM80" s="19">
        <v>3.1412370000000002E-2</v>
      </c>
      <c r="DN80" s="19">
        <v>3.1127169999999999E-2</v>
      </c>
      <c r="DO80" s="19">
        <v>3.0846350000000002E-2</v>
      </c>
      <c r="DP80" s="19">
        <v>3.056967E-2</v>
      </c>
      <c r="DQ80" s="19">
        <v>3.029691E-2</v>
      </c>
      <c r="DR80" s="19">
        <v>3.0027990000000001E-2</v>
      </c>
      <c r="DS80" s="15">
        <v>2.9762819999999999E-2</v>
      </c>
      <c r="DT80" s="19">
        <v>2.950119E-2</v>
      </c>
      <c r="DU80" s="19">
        <v>2.92427E-2</v>
      </c>
      <c r="DV80" s="19">
        <v>2.8986939999999999E-2</v>
      </c>
      <c r="DW80" s="19">
        <v>2.8733660000000001E-2</v>
      </c>
      <c r="DX80" s="19">
        <v>2.848297E-2</v>
      </c>
      <c r="DY80" s="19">
        <v>2.8235260000000002E-2</v>
      </c>
      <c r="DZ80" s="19">
        <v>2.799099E-2</v>
      </c>
      <c r="EA80" s="15">
        <v>2.7750480000000001E-2</v>
      </c>
      <c r="EB80" s="19">
        <v>2.7513760000000002E-2</v>
      </c>
      <c r="EC80" s="19">
        <v>2.7280720000000001E-2</v>
      </c>
      <c r="ED80" s="19">
        <v>2.7051260000000001E-2</v>
      </c>
      <c r="EE80" s="19">
        <v>2.6825359999999999E-2</v>
      </c>
      <c r="EF80" s="19">
        <v>2.6603069999999999E-2</v>
      </c>
      <c r="EG80" s="19">
        <v>2.6384359999999999E-2</v>
      </c>
      <c r="EH80" s="19">
        <v>2.6169040000000001E-2</v>
      </c>
      <c r="EI80" s="19">
        <v>2.595681E-2</v>
      </c>
      <c r="EJ80" s="19">
        <v>2.5747349999999999E-2</v>
      </c>
      <c r="EK80" s="19">
        <v>2.554037E-2</v>
      </c>
      <c r="EL80" s="19">
        <v>2.5335739999999999E-2</v>
      </c>
      <c r="EM80" s="15">
        <v>2.5133389999999999E-2</v>
      </c>
      <c r="EN80" s="19">
        <v>2.493331E-2</v>
      </c>
      <c r="EO80" s="19">
        <v>2.4735469999999999E-2</v>
      </c>
      <c r="EP80" s="19">
        <v>2.453982E-2</v>
      </c>
      <c r="EQ80" s="19">
        <v>2.4346240000000002E-2</v>
      </c>
      <c r="ER80" s="19">
        <v>2.4154599999999998E-2</v>
      </c>
      <c r="ES80" s="19">
        <v>2.396481E-2</v>
      </c>
      <c r="ET80" s="19">
        <v>2.3776800000000001E-2</v>
      </c>
      <c r="EU80" s="19">
        <v>2.3590489999999999E-2</v>
      </c>
      <c r="EV80" s="19">
        <v>2.3405840000000001E-2</v>
      </c>
      <c r="EW80" s="19">
        <v>2.322277E-2</v>
      </c>
      <c r="EX80" s="19">
        <v>2.304117E-2</v>
      </c>
      <c r="EY80" s="19">
        <v>2.2860999999999999E-2</v>
      </c>
      <c r="EZ80" s="19">
        <v>2.2682239999999999E-2</v>
      </c>
      <c r="FA80" s="19">
        <v>2.2504960000000001E-2</v>
      </c>
      <c r="FB80" s="19">
        <v>2.2329269999999998E-2</v>
      </c>
      <c r="FC80" s="19">
        <v>2.2155279999999999E-2</v>
      </c>
      <c r="FD80" s="19">
        <v>2.1983059999999999E-2</v>
      </c>
      <c r="FE80" s="19">
        <v>2.181261E-2</v>
      </c>
      <c r="FF80" s="19">
        <v>2.1643900000000001E-2</v>
      </c>
      <c r="FG80" s="19">
        <v>2.1476849999999999E-2</v>
      </c>
      <c r="FH80" s="19">
        <v>2.131137E-2</v>
      </c>
      <c r="FI80" s="19">
        <v>2.114738E-2</v>
      </c>
      <c r="FJ80" s="19">
        <v>2.0984820000000001E-2</v>
      </c>
      <c r="FK80" s="15">
        <v>2.0823629999999999E-2</v>
      </c>
      <c r="FL80" s="19">
        <v>2.066376E-2</v>
      </c>
      <c r="FM80" s="19">
        <v>2.0505180000000001E-2</v>
      </c>
      <c r="FN80" s="19">
        <v>2.034789E-2</v>
      </c>
      <c r="FO80" s="15">
        <v>2.0191859999999999E-2</v>
      </c>
      <c r="FP80" s="19">
        <v>2.0037070000000001E-2</v>
      </c>
      <c r="FQ80" s="19">
        <v>1.9883519999999998E-2</v>
      </c>
      <c r="FR80" s="15">
        <v>1.9731200000000001E-2</v>
      </c>
      <c r="FS80" s="19">
        <v>1.9580110000000001E-2</v>
      </c>
      <c r="FT80" s="19">
        <v>1.9430260000000001E-2</v>
      </c>
      <c r="FU80" s="19">
        <v>1.9281639999999999E-2</v>
      </c>
      <c r="FV80" s="19">
        <v>1.9134209999999999E-2</v>
      </c>
      <c r="FW80" s="19">
        <v>1.898791E-2</v>
      </c>
      <c r="FX80" s="15">
        <v>1.8842649999999999E-2</v>
      </c>
      <c r="FY80" s="15">
        <v>1.8698340000000001E-2</v>
      </c>
      <c r="FZ80" s="15">
        <v>1.8554870000000001E-2</v>
      </c>
      <c r="GA80" s="19">
        <v>1.841216E-2</v>
      </c>
      <c r="GB80" s="19">
        <v>1.8270100000000001E-2</v>
      </c>
      <c r="GC80" s="19">
        <v>1.812865E-2</v>
      </c>
      <c r="GD80" s="19">
        <v>1.7987800000000002E-2</v>
      </c>
      <c r="GE80" s="19">
        <v>1.784757E-2</v>
      </c>
      <c r="GF80" s="15">
        <v>1.7708060000000001E-2</v>
      </c>
      <c r="GG80" s="19">
        <v>1.7569319999999999E-2</v>
      </c>
      <c r="GH80" s="19">
        <v>1.7431459999999999E-2</v>
      </c>
      <c r="GI80" s="19">
        <v>1.7294540000000001E-2</v>
      </c>
      <c r="GJ80" s="19">
        <v>1.7158639999999999E-2</v>
      </c>
      <c r="GK80" s="19">
        <v>1.7023839999999998E-2</v>
      </c>
      <c r="GL80" s="19">
        <v>1.6890280000000001E-2</v>
      </c>
      <c r="GM80" s="19">
        <v>1.675805E-2</v>
      </c>
      <c r="GN80" s="19">
        <v>1.6627240000000001E-2</v>
      </c>
      <c r="GO80" s="19">
        <v>1.6497899999999999E-2</v>
      </c>
      <c r="GP80" s="19">
        <v>1.6370059999999999E-2</v>
      </c>
      <c r="GQ80" s="19">
        <v>1.6243690000000002E-2</v>
      </c>
      <c r="GR80" s="19">
        <v>1.6118750000000001E-2</v>
      </c>
      <c r="GS80" s="19">
        <v>1.5995160000000001E-2</v>
      </c>
      <c r="GT80" s="19">
        <v>1.5872850000000001E-2</v>
      </c>
      <c r="GU80" s="15">
        <v>1.5751749999999998E-2</v>
      </c>
      <c r="GV80" s="19">
        <v>1.5631860000000001E-2</v>
      </c>
      <c r="GW80" s="19">
        <v>1.55132E-2</v>
      </c>
      <c r="GX80" s="19">
        <v>1.5395850000000001E-2</v>
      </c>
      <c r="GY80" s="19">
        <v>1.5279940000000001E-2</v>
      </c>
      <c r="GZ80" s="19">
        <v>1.516558E-2</v>
      </c>
      <c r="HA80" s="19">
        <v>1.5052869999999999E-2</v>
      </c>
      <c r="HB80" s="19">
        <v>1.4941869999999999E-2</v>
      </c>
      <c r="HC80" s="19">
        <v>1.483259E-2</v>
      </c>
      <c r="HD80" s="19">
        <v>1.472498E-2</v>
      </c>
      <c r="HE80" s="19">
        <v>1.4619E-2</v>
      </c>
      <c r="HF80" s="15">
        <v>1.4514529999999999E-2</v>
      </c>
      <c r="HG80" s="19">
        <v>1.4411459999999999E-2</v>
      </c>
      <c r="HH80" s="19">
        <v>1.430967E-2</v>
      </c>
      <c r="HI80" s="19">
        <v>1.4209039999999999E-2</v>
      </c>
      <c r="HJ80" s="19">
        <v>1.4109470000000001E-2</v>
      </c>
      <c r="HK80" s="19">
        <v>1.401087E-2</v>
      </c>
      <c r="HL80" s="19">
        <v>1.3913170000000001E-2</v>
      </c>
      <c r="HM80" s="19">
        <v>1.381628E-2</v>
      </c>
      <c r="HN80" s="19">
        <v>1.3720090000000001E-2</v>
      </c>
      <c r="HO80" s="19">
        <v>1.3624499999999999E-2</v>
      </c>
      <c r="HP80" s="19">
        <v>1.3529390000000001E-2</v>
      </c>
      <c r="HQ80" s="19">
        <v>1.3434669999999999E-2</v>
      </c>
      <c r="HR80" s="19">
        <v>1.334025E-2</v>
      </c>
      <c r="HS80" s="19">
        <v>1.3246040000000001E-2</v>
      </c>
      <c r="HT80" s="19">
        <v>1.3152E-2</v>
      </c>
      <c r="HU80" s="19">
        <v>1.3058119999999999E-2</v>
      </c>
      <c r="HV80" s="19">
        <v>1.2964430000000001E-2</v>
      </c>
      <c r="HW80" s="19">
        <v>1.2870990000000001E-2</v>
      </c>
      <c r="HX80" s="19">
        <v>1.277786E-2</v>
      </c>
      <c r="HY80" s="15">
        <v>1.2685119999999999E-2</v>
      </c>
      <c r="HZ80" s="19">
        <v>1.2592829999999999E-2</v>
      </c>
      <c r="IA80" s="19">
        <v>1.250104E-2</v>
      </c>
      <c r="IB80" s="19">
        <v>1.240978E-2</v>
      </c>
      <c r="IC80" s="19">
        <v>1.231907E-2</v>
      </c>
      <c r="ID80" s="19">
        <v>1.2228889999999999E-2</v>
      </c>
      <c r="IE80" s="19">
        <v>1.2139260000000001E-2</v>
      </c>
      <c r="IF80" s="15">
        <v>1.2050160000000001E-2</v>
      </c>
      <c r="IG80" s="19">
        <v>1.1961629999999999E-2</v>
      </c>
      <c r="IH80" s="19">
        <v>1.1873730000000001E-2</v>
      </c>
      <c r="II80" s="19">
        <v>1.178654E-2</v>
      </c>
      <c r="IJ80" s="19">
        <v>1.1700169999999999E-2</v>
      </c>
      <c r="IK80" s="19">
        <v>1.161474E-2</v>
      </c>
      <c r="IL80" s="19">
        <v>1.15304E-2</v>
      </c>
      <c r="IM80" s="19">
        <v>1.1447270000000001E-2</v>
      </c>
      <c r="IN80" s="19">
        <v>1.1365470000000001E-2</v>
      </c>
      <c r="IO80" s="19">
        <v>1.1285089999999999E-2</v>
      </c>
      <c r="IP80" s="19">
        <v>1.120619E-2</v>
      </c>
      <c r="IQ80" s="19">
        <v>1.1128809999999999E-2</v>
      </c>
      <c r="IR80" s="19">
        <v>1.1052970000000001E-2</v>
      </c>
      <c r="IS80" s="19">
        <v>1.0978659999999999E-2</v>
      </c>
      <c r="IT80" s="19">
        <v>1.090592E-2</v>
      </c>
      <c r="IU80" s="19">
        <v>1.0834770000000001E-2</v>
      </c>
      <c r="IV80" s="19">
        <v>1.0765210000000001E-2</v>
      </c>
      <c r="IW80" s="19">
        <v>1.069725E-2</v>
      </c>
      <c r="IX80" s="19">
        <v>1.0630860000000001E-2</v>
      </c>
      <c r="IY80" s="19">
        <v>1.0565969999999999E-2</v>
      </c>
      <c r="IZ80" s="15">
        <v>1.050252E-2</v>
      </c>
      <c r="JA80" s="19">
        <v>1.0440390000000001E-2</v>
      </c>
      <c r="JB80" s="19">
        <v>1.037945E-2</v>
      </c>
      <c r="JC80" s="19">
        <v>1.031955E-2</v>
      </c>
      <c r="JD80" s="19">
        <v>1.026054E-2</v>
      </c>
      <c r="JE80" s="19">
        <v>1.0202269999999999E-2</v>
      </c>
      <c r="JF80" s="19">
        <v>1.014462E-2</v>
      </c>
      <c r="JG80" s="19">
        <v>1.0087479999999999E-2</v>
      </c>
      <c r="JH80" s="19">
        <v>1.003076E-2</v>
      </c>
      <c r="JI80" s="19">
        <v>9.9743929999999998E-3</v>
      </c>
      <c r="JJ80" s="19">
        <v>9.9183099999999996E-3</v>
      </c>
      <c r="JK80" s="19">
        <v>9.8624539999999997E-3</v>
      </c>
      <c r="JL80" s="19">
        <v>9.8067759999999997E-3</v>
      </c>
      <c r="JM80" s="19">
        <v>9.7512299999999996E-3</v>
      </c>
      <c r="JN80" s="19">
        <v>9.6957629999999996E-3</v>
      </c>
      <c r="JO80" s="19">
        <v>9.6403159999999995E-3</v>
      </c>
      <c r="JP80" s="19">
        <v>9.5848319999999997E-3</v>
      </c>
      <c r="JQ80" s="19">
        <v>9.5292559999999998E-3</v>
      </c>
      <c r="JR80" s="19">
        <v>9.4735440000000004E-3</v>
      </c>
      <c r="JS80" s="19">
        <v>9.4176590000000001E-3</v>
      </c>
      <c r="JT80" s="19">
        <v>9.3615729999999998E-3</v>
      </c>
      <c r="JU80" s="19">
        <v>9.3052619999999999E-3</v>
      </c>
      <c r="JV80" s="19">
        <v>9.2487139999999999E-3</v>
      </c>
      <c r="JW80" s="15">
        <v>9.1919189999999998E-3</v>
      </c>
      <c r="JX80" s="19">
        <v>9.1348769999999996E-3</v>
      </c>
      <c r="JY80" s="19">
        <v>9.0775850000000009E-3</v>
      </c>
      <c r="JZ80" s="19">
        <v>9.0200439999999996E-3</v>
      </c>
      <c r="KA80" s="19">
        <v>8.9622429999999999E-3</v>
      </c>
      <c r="KB80" s="19">
        <v>8.9041780000000004E-3</v>
      </c>
      <c r="KC80" s="19">
        <v>8.8458500000000006E-3</v>
      </c>
      <c r="KD80" s="19">
        <v>8.7872769999999996E-3</v>
      </c>
      <c r="KE80" s="19">
        <v>8.7284930000000004E-3</v>
      </c>
      <c r="KF80" s="19">
        <v>8.6695490000000004E-3</v>
      </c>
      <c r="KG80" s="19">
        <v>8.6105130000000002E-3</v>
      </c>
      <c r="KH80" s="19">
        <v>8.5514660000000006E-3</v>
      </c>
      <c r="KI80" s="19">
        <v>8.4925030000000002E-3</v>
      </c>
      <c r="KJ80" s="19">
        <v>8.4337240000000001E-3</v>
      </c>
      <c r="KK80" s="19">
        <v>8.3752299999999991E-3</v>
      </c>
      <c r="KL80" s="19">
        <v>8.3171180000000001E-3</v>
      </c>
      <c r="KM80" s="19">
        <v>8.2594669999999995E-3</v>
      </c>
      <c r="KN80" s="19">
        <v>8.2023479999999999E-3</v>
      </c>
      <c r="KO80" s="19">
        <v>8.1458190000000003E-3</v>
      </c>
      <c r="KP80" s="19">
        <v>8.0899319999999993E-3</v>
      </c>
      <c r="KQ80" s="19">
        <v>8.0347230000000006E-3</v>
      </c>
      <c r="KR80" s="19">
        <v>7.9802220000000004E-3</v>
      </c>
      <c r="KS80" s="19">
        <v>7.9264450000000007E-3</v>
      </c>
      <c r="KT80" s="19">
        <v>7.8733970000000007E-3</v>
      </c>
      <c r="KU80" s="19">
        <v>7.8210769999999992E-3</v>
      </c>
      <c r="KV80" s="19">
        <v>7.769476E-3</v>
      </c>
      <c r="KW80" s="19">
        <v>7.7185789999999997E-3</v>
      </c>
      <c r="KX80" s="19">
        <v>7.6683699999999999E-3</v>
      </c>
      <c r="KY80" s="19">
        <v>7.6188219999999999E-3</v>
      </c>
      <c r="KZ80" s="19">
        <v>7.5699039999999997E-3</v>
      </c>
      <c r="LA80" s="19">
        <v>7.5215860000000002E-3</v>
      </c>
      <c r="LB80" s="19">
        <v>7.4738360000000002E-3</v>
      </c>
      <c r="LC80" s="19">
        <v>7.4266230000000003E-3</v>
      </c>
      <c r="LD80" s="19">
        <v>7.3799199999999999E-3</v>
      </c>
      <c r="LE80" s="19">
        <v>7.3337000000000003E-3</v>
      </c>
      <c r="LF80" s="19">
        <v>7.2879420000000004E-3</v>
      </c>
      <c r="LG80" s="19">
        <v>7.2426269999999997E-3</v>
      </c>
      <c r="LH80" s="19">
        <v>7.1977409999999997E-3</v>
      </c>
      <c r="LI80" s="19">
        <v>7.1532740000000003E-3</v>
      </c>
      <c r="LJ80" s="19">
        <v>7.1092129999999996E-3</v>
      </c>
      <c r="LK80" s="19">
        <v>7.0655400000000004E-3</v>
      </c>
      <c r="LL80" s="19">
        <v>7.02223E-3</v>
      </c>
      <c r="LM80" s="19">
        <v>6.9792509999999997E-3</v>
      </c>
      <c r="LN80" s="19">
        <v>6.9365590000000001E-3</v>
      </c>
      <c r="LO80" s="19">
        <v>6.894112E-3</v>
      </c>
      <c r="LP80" s="19">
        <v>6.8518579999999997E-3</v>
      </c>
      <c r="LQ80" s="19">
        <v>6.8097440000000004E-3</v>
      </c>
      <c r="LR80" s="19">
        <v>6.7677199999999996E-3</v>
      </c>
      <c r="LS80" s="19">
        <v>6.7257380000000002E-3</v>
      </c>
      <c r="LT80" s="19">
        <v>6.6837609999999999E-3</v>
      </c>
      <c r="LU80" s="19">
        <v>6.6417610000000004E-3</v>
      </c>
      <c r="LV80" s="15">
        <v>6.5997210000000002E-3</v>
      </c>
      <c r="LW80" s="19">
        <v>6.5576310000000004E-3</v>
      </c>
      <c r="LX80" s="19">
        <v>6.515491E-3</v>
      </c>
      <c r="LY80" s="19">
        <v>6.4733070000000002E-3</v>
      </c>
      <c r="LZ80" s="19">
        <v>6.4310929999999997E-3</v>
      </c>
      <c r="MA80" s="19">
        <v>6.3888670000000003E-3</v>
      </c>
      <c r="MB80" s="19">
        <v>6.3466520000000004E-3</v>
      </c>
      <c r="MC80" s="19">
        <v>6.304469E-3</v>
      </c>
      <c r="MD80" s="19">
        <v>6.2623419999999997E-3</v>
      </c>
      <c r="ME80" s="19">
        <v>6.2202899999999998E-3</v>
      </c>
      <c r="MF80" s="19">
        <v>6.1783350000000001E-3</v>
      </c>
      <c r="MG80" s="19">
        <v>6.1364999999999996E-3</v>
      </c>
      <c r="MH80" s="19">
        <v>6.0948060000000004E-3</v>
      </c>
      <c r="MI80" s="19">
        <v>6.0532750000000003E-3</v>
      </c>
      <c r="MJ80" s="19">
        <v>6.0119279999999997E-3</v>
      </c>
      <c r="MK80" s="19">
        <v>5.9707850000000002E-3</v>
      </c>
      <c r="ML80" s="19">
        <v>5.9298689999999999E-3</v>
      </c>
      <c r="MM80" s="19">
        <v>5.8891999999999998E-3</v>
      </c>
      <c r="MN80" s="19">
        <v>5.848804E-3</v>
      </c>
      <c r="MO80" s="19">
        <v>5.8087019999999998E-3</v>
      </c>
      <c r="MP80" s="19">
        <v>5.7689159999999998E-3</v>
      </c>
      <c r="MQ80" s="19">
        <v>5.7294679999999997E-3</v>
      </c>
      <c r="MR80" s="19">
        <v>5.6903800000000001E-3</v>
      </c>
      <c r="MS80" s="19">
        <v>5.6516759999999996E-3</v>
      </c>
      <c r="MT80" s="19">
        <v>5.6133789999999999E-3</v>
      </c>
      <c r="MU80" s="19">
        <v>5.575511E-3</v>
      </c>
      <c r="MV80" s="19">
        <v>5.5380919999999997E-3</v>
      </c>
      <c r="MW80" s="19">
        <v>5.5011390000000004E-3</v>
      </c>
      <c r="MX80" s="19">
        <v>5.4646599999999997E-3</v>
      </c>
      <c r="MY80" s="19">
        <v>5.4286650000000001E-3</v>
      </c>
      <c r="MZ80" s="19">
        <v>5.3931580000000003E-3</v>
      </c>
      <c r="NA80" s="19">
        <v>5.3581389999999996E-3</v>
      </c>
      <c r="NB80" s="19">
        <v>5.3236029999999997E-3</v>
      </c>
      <c r="NC80" s="19">
        <v>5.2895440000000002E-3</v>
      </c>
      <c r="ND80" s="19">
        <v>5.2559520000000004E-3</v>
      </c>
      <c r="NE80" s="19">
        <v>5.2228140000000001E-3</v>
      </c>
      <c r="NF80" s="19">
        <v>5.1901150000000004E-3</v>
      </c>
      <c r="NG80" s="19">
        <v>5.1578379999999997E-3</v>
      </c>
      <c r="NH80" s="19">
        <v>5.1259560000000001E-3</v>
      </c>
      <c r="NI80" s="19">
        <v>5.0944429999999997E-3</v>
      </c>
      <c r="NJ80" s="19">
        <v>5.063265E-3</v>
      </c>
      <c r="NK80" s="19">
        <v>5.0323850000000003E-3</v>
      </c>
      <c r="NL80" s="19">
        <v>5.0017619999999999E-3</v>
      </c>
      <c r="NM80" s="19">
        <v>4.9713530000000004E-3</v>
      </c>
      <c r="NN80" s="19">
        <v>4.9411139999999999E-3</v>
      </c>
      <c r="NO80" s="19">
        <v>4.9109979999999998E-3</v>
      </c>
      <c r="NP80" s="19">
        <v>4.880962E-3</v>
      </c>
      <c r="NQ80" s="19">
        <v>4.8509620000000003E-3</v>
      </c>
      <c r="NR80" s="19">
        <v>4.8209589999999997E-3</v>
      </c>
      <c r="NS80" s="19">
        <v>4.7909190000000003E-3</v>
      </c>
      <c r="NT80" s="19">
        <v>4.7608119999999997E-3</v>
      </c>
      <c r="NU80" s="19">
        <v>4.7306120000000004E-3</v>
      </c>
      <c r="NV80" s="19">
        <v>4.7003000000000001E-3</v>
      </c>
      <c r="NW80" s="19">
        <v>4.6698599999999996E-3</v>
      </c>
      <c r="NX80" s="19">
        <v>4.6392830000000001E-3</v>
      </c>
      <c r="NY80" s="19">
        <v>4.6085589999999999E-3</v>
      </c>
      <c r="NZ80" s="19">
        <v>4.5776829999999999E-3</v>
      </c>
      <c r="OA80" s="19">
        <v>4.5466480000000004E-3</v>
      </c>
      <c r="OB80" s="19">
        <v>4.5154490000000004E-3</v>
      </c>
      <c r="OC80" s="19">
        <v>4.4840779999999998E-3</v>
      </c>
      <c r="OD80" s="19">
        <v>4.4525279999999999E-3</v>
      </c>
      <c r="OE80" s="19">
        <v>4.42079E-3</v>
      </c>
      <c r="OF80" s="19">
        <v>4.3888540000000002E-3</v>
      </c>
      <c r="OG80" s="19">
        <v>4.3567060000000001E-3</v>
      </c>
      <c r="OH80" s="19">
        <v>4.3243300000000004E-3</v>
      </c>
      <c r="OI80" s="19">
        <v>4.2917119999999996E-3</v>
      </c>
      <c r="OJ80" s="19">
        <v>4.2588310000000002E-3</v>
      </c>
      <c r="OK80" s="19">
        <v>4.2256660000000003E-3</v>
      </c>
      <c r="OL80" s="19">
        <v>4.1921969999999999E-3</v>
      </c>
      <c r="OM80" s="19">
        <v>4.1584049999999996E-3</v>
      </c>
      <c r="ON80" s="19">
        <v>4.1242730000000003E-3</v>
      </c>
      <c r="OO80" s="19">
        <v>4.0897870000000001E-3</v>
      </c>
      <c r="OP80" s="19">
        <v>4.0549410000000003E-3</v>
      </c>
    </row>
    <row r="81" spans="1:406" x14ac:dyDescent="0.25">
      <c r="A81" t="str">
        <f t="shared" si="1"/>
        <v>Helicopter-FINE-5-20-Any</v>
      </c>
      <c r="B81" t="s">
        <v>194</v>
      </c>
      <c r="C81" s="17" t="s">
        <v>41</v>
      </c>
      <c r="D81" s="18">
        <v>5</v>
      </c>
      <c r="E81" s="17">
        <v>20</v>
      </c>
      <c r="F81" s="82" t="s">
        <v>187</v>
      </c>
      <c r="G81" s="15">
        <v>0.84338139999999995</v>
      </c>
      <c r="H81" s="15">
        <v>0.84350349999999996</v>
      </c>
      <c r="I81" s="15">
        <v>0.84572599999999998</v>
      </c>
      <c r="J81" s="15">
        <v>0.84890969999999999</v>
      </c>
      <c r="K81" s="15">
        <v>0.84877760000000002</v>
      </c>
      <c r="L81" s="15">
        <v>0.84103779999999995</v>
      </c>
      <c r="M81" s="15">
        <v>0.8246793</v>
      </c>
      <c r="N81" s="15">
        <v>0.80013630000000002</v>
      </c>
      <c r="O81" s="15">
        <v>0.76863459999999995</v>
      </c>
      <c r="P81" s="15">
        <v>0.7328057</v>
      </c>
      <c r="Q81" s="15">
        <v>0.69466300000000003</v>
      </c>
      <c r="R81" s="15">
        <v>0.65577980000000002</v>
      </c>
      <c r="S81" s="15">
        <v>0.61739960000000005</v>
      </c>
      <c r="T81" s="15">
        <v>0.58011619999999997</v>
      </c>
      <c r="U81" s="15">
        <v>0.54466899999999996</v>
      </c>
      <c r="V81" s="15">
        <v>0.51139259999999997</v>
      </c>
      <c r="W81" s="15">
        <v>0.48034840000000001</v>
      </c>
      <c r="X81" s="15">
        <v>0.45161489999999999</v>
      </c>
      <c r="Y81" s="15">
        <v>0.42507329999999999</v>
      </c>
      <c r="Z81" s="15">
        <v>0.40048699999999998</v>
      </c>
      <c r="AA81" s="15">
        <v>0.37782359999999998</v>
      </c>
      <c r="AB81" s="15">
        <v>0.35697459999999998</v>
      </c>
      <c r="AC81" s="15">
        <v>0.33775300000000003</v>
      </c>
      <c r="AD81" s="15">
        <v>0.31994250000000002</v>
      </c>
      <c r="AE81" s="15">
        <v>0.30345699999999998</v>
      </c>
      <c r="AF81" s="15">
        <v>0.2881146</v>
      </c>
      <c r="AG81" s="15">
        <v>0.27373019999999998</v>
      </c>
      <c r="AH81" s="15">
        <v>0.2601444</v>
      </c>
      <c r="AI81" s="15">
        <v>0.2473939</v>
      </c>
      <c r="AJ81" s="15">
        <v>0.2354858</v>
      </c>
      <c r="AK81" s="15">
        <v>0.2244083</v>
      </c>
      <c r="AL81" s="15">
        <v>0.21404210000000001</v>
      </c>
      <c r="AM81" s="15">
        <v>0.20431179999999999</v>
      </c>
      <c r="AN81" s="15">
        <v>0.19511539999999999</v>
      </c>
      <c r="AO81" s="15">
        <v>0.1864886</v>
      </c>
      <c r="AP81" s="15">
        <v>0.1784268</v>
      </c>
      <c r="AQ81" s="15">
        <v>0.17093230000000001</v>
      </c>
      <c r="AR81" s="15">
        <v>0.1639109</v>
      </c>
      <c r="AS81" s="15">
        <v>0.15729760000000001</v>
      </c>
      <c r="AT81" s="15">
        <v>0.1509858</v>
      </c>
      <c r="AU81" s="15">
        <v>0.14498430000000001</v>
      </c>
      <c r="AV81" s="15">
        <v>0.13932459999999999</v>
      </c>
      <c r="AW81" s="15">
        <v>0.13403689999999999</v>
      </c>
      <c r="AX81" s="15">
        <v>0.12908529999999999</v>
      </c>
      <c r="AY81" s="15">
        <v>0.1244108</v>
      </c>
      <c r="AZ81" s="15">
        <v>0.1199185</v>
      </c>
      <c r="BA81" s="15">
        <v>0.1156051</v>
      </c>
      <c r="BB81" s="15">
        <v>0.1115134</v>
      </c>
      <c r="BC81" s="19">
        <v>0.1076824</v>
      </c>
      <c r="BD81" s="19">
        <v>0.1040927</v>
      </c>
      <c r="BE81" s="19">
        <v>0.10070460000000001</v>
      </c>
      <c r="BF81" s="19">
        <v>9.7435240000000006E-2</v>
      </c>
      <c r="BG81" s="19">
        <v>9.4281290000000004E-2</v>
      </c>
      <c r="BH81" s="15">
        <v>9.1291769999999994E-2</v>
      </c>
      <c r="BI81" s="15">
        <v>8.8503860000000004E-2</v>
      </c>
      <c r="BJ81" s="19">
        <v>8.5893189999999994E-2</v>
      </c>
      <c r="BK81" s="19">
        <v>8.3419229999999997E-2</v>
      </c>
      <c r="BL81" s="19">
        <v>8.1003309999999995E-2</v>
      </c>
      <c r="BM81" s="19">
        <v>7.8648140000000005E-2</v>
      </c>
      <c r="BN81" s="19">
        <v>7.6409889999999994E-2</v>
      </c>
      <c r="BO81" s="19">
        <v>7.4330179999999996E-2</v>
      </c>
      <c r="BP81" s="19">
        <v>7.2399989999999997E-2</v>
      </c>
      <c r="BQ81" s="19">
        <v>7.0575739999999998E-2</v>
      </c>
      <c r="BR81" s="19">
        <v>6.8781410000000001E-2</v>
      </c>
      <c r="BS81" s="19">
        <v>6.7024360000000005E-2</v>
      </c>
      <c r="BT81" s="19">
        <v>6.5359879999999995E-2</v>
      </c>
      <c r="BU81" s="19">
        <v>6.3828270000000006E-2</v>
      </c>
      <c r="BV81" s="19">
        <v>6.2422640000000001E-2</v>
      </c>
      <c r="BW81" s="19">
        <v>6.1094950000000002E-2</v>
      </c>
      <c r="BX81" s="15">
        <v>5.9789960000000003E-2</v>
      </c>
      <c r="BY81" s="19">
        <v>5.8503479999999997E-2</v>
      </c>
      <c r="BZ81" s="19">
        <v>5.7272289999999997E-2</v>
      </c>
      <c r="CA81" s="19">
        <v>5.6133420000000003E-2</v>
      </c>
      <c r="CB81" s="19">
        <v>5.5093780000000002E-2</v>
      </c>
      <c r="CC81" s="19">
        <v>5.4132079999999999E-2</v>
      </c>
      <c r="CD81" s="19">
        <v>5.3199209999999997E-2</v>
      </c>
      <c r="CE81" s="19">
        <v>5.2278650000000003E-2</v>
      </c>
      <c r="CF81" s="19">
        <v>5.1375959999999998E-2</v>
      </c>
      <c r="CG81" s="19">
        <v>5.0516499999999999E-2</v>
      </c>
      <c r="CH81" s="19">
        <v>4.9721080000000001E-2</v>
      </c>
      <c r="CI81" s="19">
        <v>4.9133940000000001E-2</v>
      </c>
      <c r="CJ81" s="19">
        <v>4.8624470000000003E-2</v>
      </c>
      <c r="CK81" s="19">
        <v>4.8182639999999999E-2</v>
      </c>
      <c r="CL81" s="19">
        <v>4.7797600000000003E-2</v>
      </c>
      <c r="CM81" s="19">
        <v>4.7459139999999997E-2</v>
      </c>
      <c r="CN81" s="19">
        <v>4.715134E-2</v>
      </c>
      <c r="CO81" s="19">
        <v>4.6861470000000002E-2</v>
      </c>
      <c r="CP81" s="19">
        <v>4.6578010000000003E-2</v>
      </c>
      <c r="CQ81" s="19">
        <v>4.6294830000000002E-2</v>
      </c>
      <c r="CR81" s="19">
        <v>4.6010509999999998E-2</v>
      </c>
      <c r="CS81" s="19">
        <v>4.5725689999999999E-2</v>
      </c>
      <c r="CT81" s="19">
        <v>4.5439750000000001E-2</v>
      </c>
      <c r="CU81" s="19">
        <v>4.5152530000000003E-2</v>
      </c>
      <c r="CV81" s="19">
        <v>4.4863930000000003E-2</v>
      </c>
      <c r="CW81" s="19">
        <v>4.4575780000000002E-2</v>
      </c>
      <c r="CX81" s="19">
        <v>4.4290530000000002E-2</v>
      </c>
      <c r="CY81" s="19">
        <v>4.4007400000000002E-2</v>
      </c>
      <c r="CZ81" s="19">
        <v>4.3737350000000001E-2</v>
      </c>
      <c r="DA81" s="19">
        <v>4.3478309999999999E-2</v>
      </c>
      <c r="DB81" s="19">
        <v>4.3228299999999997E-2</v>
      </c>
      <c r="DC81" s="19">
        <v>4.298544E-2</v>
      </c>
      <c r="DD81" s="15">
        <v>4.2747790000000001E-2</v>
      </c>
      <c r="DE81" s="19">
        <v>4.2513629999999997E-2</v>
      </c>
      <c r="DF81" s="15">
        <v>4.2281689999999997E-2</v>
      </c>
      <c r="DG81" s="19">
        <v>4.2051119999999997E-2</v>
      </c>
      <c r="DH81" s="19">
        <v>4.1821579999999997E-2</v>
      </c>
      <c r="DI81" s="19">
        <v>4.1592850000000001E-2</v>
      </c>
      <c r="DJ81" s="19">
        <v>4.1364650000000003E-2</v>
      </c>
      <c r="DK81" s="19">
        <v>4.113663E-2</v>
      </c>
      <c r="DL81" s="19">
        <v>4.0908550000000002E-2</v>
      </c>
      <c r="DM81" s="19">
        <v>4.068037E-2</v>
      </c>
      <c r="DN81" s="15">
        <v>4.0452309999999998E-2</v>
      </c>
      <c r="DO81" s="19">
        <v>4.0224589999999998E-2</v>
      </c>
      <c r="DP81" s="19">
        <v>3.9997280000000003E-2</v>
      </c>
      <c r="DQ81" s="19">
        <v>3.9770340000000001E-2</v>
      </c>
      <c r="DR81" s="19">
        <v>3.9543700000000001E-2</v>
      </c>
      <c r="DS81" s="19">
        <v>3.9317440000000002E-2</v>
      </c>
      <c r="DT81" s="19">
        <v>3.9091800000000003E-2</v>
      </c>
      <c r="DU81" s="19">
        <v>3.8867060000000002E-2</v>
      </c>
      <c r="DV81" s="19">
        <v>3.8643410000000003E-2</v>
      </c>
      <c r="DW81" s="19">
        <v>3.8420969999999999E-2</v>
      </c>
      <c r="DX81" s="19">
        <v>3.8199869999999997E-2</v>
      </c>
      <c r="DY81" s="19">
        <v>3.798029E-2</v>
      </c>
      <c r="DZ81" s="19">
        <v>3.7762440000000001E-2</v>
      </c>
      <c r="EA81" s="15">
        <v>3.7546469999999998E-2</v>
      </c>
      <c r="EB81" s="19">
        <v>3.7332419999999998E-2</v>
      </c>
      <c r="EC81" s="19">
        <v>3.7120189999999997E-2</v>
      </c>
      <c r="ED81" s="19">
        <v>3.6909810000000001E-2</v>
      </c>
      <c r="EE81" s="19">
        <v>3.6701339999999999E-2</v>
      </c>
      <c r="EF81" s="19">
        <v>3.649496E-2</v>
      </c>
      <c r="EG81" s="19">
        <v>3.629073E-2</v>
      </c>
      <c r="EH81" s="19">
        <v>3.6088580000000002E-2</v>
      </c>
      <c r="EI81" s="19">
        <v>3.5888330000000003E-2</v>
      </c>
      <c r="EJ81" s="19">
        <v>3.5689869999999999E-2</v>
      </c>
      <c r="EK81" s="19">
        <v>3.5493169999999997E-2</v>
      </c>
      <c r="EL81" s="19">
        <v>3.5298379999999997E-2</v>
      </c>
      <c r="EM81" s="19">
        <v>3.5105570000000003E-2</v>
      </c>
      <c r="EN81" s="19">
        <v>3.491474E-2</v>
      </c>
      <c r="EO81" s="19">
        <v>3.472575E-2</v>
      </c>
      <c r="EP81" s="15">
        <v>3.4538529999999998E-2</v>
      </c>
      <c r="EQ81" s="19">
        <v>3.4353040000000001E-2</v>
      </c>
      <c r="ER81" s="19">
        <v>3.4169379999999999E-2</v>
      </c>
      <c r="ES81" s="19">
        <v>3.398752E-2</v>
      </c>
      <c r="ET81" s="19">
        <v>3.3807440000000001E-2</v>
      </c>
      <c r="EU81" s="15">
        <v>3.3628999999999999E-2</v>
      </c>
      <c r="EV81" s="19">
        <v>3.3452129999999997E-2</v>
      </c>
      <c r="EW81" s="19">
        <v>3.3276840000000002E-2</v>
      </c>
      <c r="EX81" s="19">
        <v>3.3103229999999997E-2</v>
      </c>
      <c r="EY81" s="19">
        <v>3.293136E-2</v>
      </c>
      <c r="EZ81" s="19">
        <v>3.276126E-2</v>
      </c>
      <c r="FA81" s="15">
        <v>3.259285E-2</v>
      </c>
      <c r="FB81" s="19">
        <v>3.2426120000000003E-2</v>
      </c>
      <c r="FC81" s="19">
        <v>3.2261079999999998E-2</v>
      </c>
      <c r="FD81" s="19">
        <v>3.2097769999999998E-2</v>
      </c>
      <c r="FE81" s="19">
        <v>3.1936150000000003E-2</v>
      </c>
      <c r="FF81" s="15">
        <v>3.177609E-2</v>
      </c>
      <c r="FG81" s="19">
        <v>3.1617409999999999E-2</v>
      </c>
      <c r="FH81" s="19">
        <v>3.146003E-2</v>
      </c>
      <c r="FI81" s="19">
        <v>3.1303930000000001E-2</v>
      </c>
      <c r="FJ81" s="15">
        <v>3.1149199999999998E-2</v>
      </c>
      <c r="FK81" s="19">
        <v>3.099582E-2</v>
      </c>
      <c r="FL81" s="19">
        <v>3.084377E-2</v>
      </c>
      <c r="FM81" s="19">
        <v>3.0692939999999998E-2</v>
      </c>
      <c r="FN81" s="19">
        <v>3.054335E-2</v>
      </c>
      <c r="FO81" s="19">
        <v>3.0395060000000002E-2</v>
      </c>
      <c r="FP81" s="19">
        <v>3.0248270000000001E-2</v>
      </c>
      <c r="FQ81" s="19">
        <v>3.0103080000000001E-2</v>
      </c>
      <c r="FR81" s="19">
        <v>2.995956E-2</v>
      </c>
      <c r="FS81" s="19">
        <v>2.9817650000000001E-2</v>
      </c>
      <c r="FT81" s="19">
        <v>2.9677370000000002E-2</v>
      </c>
      <c r="FU81" s="19">
        <v>2.9538720000000001E-2</v>
      </c>
      <c r="FV81" s="19">
        <v>2.9401719999999999E-2</v>
      </c>
      <c r="FW81" s="19">
        <v>2.9266250000000001E-2</v>
      </c>
      <c r="FX81" s="19">
        <v>2.9132169999999999E-2</v>
      </c>
      <c r="FY81" s="15">
        <v>2.8999239999999999E-2</v>
      </c>
      <c r="FZ81" s="19">
        <v>2.8867360000000002E-2</v>
      </c>
      <c r="GA81" s="19">
        <v>2.8736459999999998E-2</v>
      </c>
      <c r="GB81" s="19">
        <v>2.8606530000000002E-2</v>
      </c>
      <c r="GC81" s="19">
        <v>2.8477490000000001E-2</v>
      </c>
      <c r="GD81" s="19">
        <v>2.8349249999999999E-2</v>
      </c>
      <c r="GE81" s="19">
        <v>2.8221710000000001E-2</v>
      </c>
      <c r="GF81" s="19">
        <v>2.8094850000000001E-2</v>
      </c>
      <c r="GG81" s="19">
        <v>2.7968739999999999E-2</v>
      </c>
      <c r="GH81" s="19">
        <v>2.784348E-2</v>
      </c>
      <c r="GI81" s="19">
        <v>2.771912E-2</v>
      </c>
      <c r="GJ81" s="19">
        <v>2.7595709999999999E-2</v>
      </c>
      <c r="GK81" s="19">
        <v>2.7473279999999999E-2</v>
      </c>
      <c r="GL81" s="15">
        <v>2.7351899999999998E-2</v>
      </c>
      <c r="GM81" s="19">
        <v>2.7231669999999999E-2</v>
      </c>
      <c r="GN81" s="19">
        <v>2.7112669999999998E-2</v>
      </c>
      <c r="GO81" s="19">
        <v>2.6994899999999999E-2</v>
      </c>
      <c r="GP81" s="19">
        <v>2.6878329999999999E-2</v>
      </c>
      <c r="GQ81" s="19">
        <v>2.6762890000000001E-2</v>
      </c>
      <c r="GR81" s="19">
        <v>2.664853E-2</v>
      </c>
      <c r="GS81" s="19">
        <v>2.6535159999999999E-2</v>
      </c>
      <c r="GT81" s="19">
        <v>2.6422770000000002E-2</v>
      </c>
      <c r="GU81" s="19">
        <v>2.63112E-2</v>
      </c>
      <c r="GV81" s="19">
        <v>2.6200359999999999E-2</v>
      </c>
      <c r="GW81" s="15">
        <v>2.609013E-2</v>
      </c>
      <c r="GX81" s="19">
        <v>2.5980429999999999E-2</v>
      </c>
      <c r="GY81" s="19">
        <v>2.5871209999999999E-2</v>
      </c>
      <c r="GZ81" s="19">
        <v>2.5762529999999999E-2</v>
      </c>
      <c r="HA81" s="19">
        <v>2.5654340000000001E-2</v>
      </c>
      <c r="HB81" s="19">
        <v>2.5546679999999999E-2</v>
      </c>
      <c r="HC81" s="19">
        <v>2.5439570000000002E-2</v>
      </c>
      <c r="HD81" s="19">
        <v>2.5333080000000001E-2</v>
      </c>
      <c r="HE81" s="19">
        <v>2.5227320000000001E-2</v>
      </c>
      <c r="HF81" s="15">
        <v>2.5122390000000001E-2</v>
      </c>
      <c r="HG81" s="19">
        <v>2.501834E-2</v>
      </c>
      <c r="HH81" s="19">
        <v>2.4915219999999998E-2</v>
      </c>
      <c r="HI81" s="15">
        <v>2.481303E-2</v>
      </c>
      <c r="HJ81" s="19">
        <v>2.4711819999999999E-2</v>
      </c>
      <c r="HK81" s="19">
        <v>2.4611640000000001E-2</v>
      </c>
      <c r="HL81" s="19">
        <v>2.4512539999999999E-2</v>
      </c>
      <c r="HM81" s="19">
        <v>2.4414499999999999E-2</v>
      </c>
      <c r="HN81" s="19">
        <v>2.4317499999999999E-2</v>
      </c>
      <c r="HO81" s="15">
        <v>2.422152E-2</v>
      </c>
      <c r="HP81" s="19">
        <v>2.412659E-2</v>
      </c>
      <c r="HQ81" s="19">
        <v>2.4032660000000001E-2</v>
      </c>
      <c r="HR81" s="19">
        <v>2.3939729999999999E-2</v>
      </c>
      <c r="HS81" s="15">
        <v>2.3847710000000001E-2</v>
      </c>
      <c r="HT81" s="19">
        <v>2.3756530000000001E-2</v>
      </c>
      <c r="HU81" s="15">
        <v>2.3666099999999999E-2</v>
      </c>
      <c r="HV81" s="19">
        <v>2.3576369999999999E-2</v>
      </c>
      <c r="HW81" s="15">
        <v>2.3487230000000001E-2</v>
      </c>
      <c r="HX81" s="19">
        <v>2.339865E-2</v>
      </c>
      <c r="HY81" s="19">
        <v>2.3310529999999999E-2</v>
      </c>
      <c r="HZ81" s="19">
        <v>2.322285E-2</v>
      </c>
      <c r="IA81" s="19">
        <v>2.3135590000000001E-2</v>
      </c>
      <c r="IB81" s="19">
        <v>2.304877E-2</v>
      </c>
      <c r="IC81" s="19">
        <v>2.2962369999999999E-2</v>
      </c>
      <c r="ID81" s="19">
        <v>2.2876440000000001E-2</v>
      </c>
      <c r="IE81" s="19">
        <v>2.2790939999999999E-2</v>
      </c>
      <c r="IF81" s="19">
        <v>2.2705889999999999E-2</v>
      </c>
      <c r="IG81" s="19">
        <v>2.2621269999999999E-2</v>
      </c>
      <c r="IH81" s="19">
        <v>2.2537100000000001E-2</v>
      </c>
      <c r="II81" s="19">
        <v>2.2453339999999999E-2</v>
      </c>
      <c r="IJ81" s="19">
        <v>2.2370020000000001E-2</v>
      </c>
      <c r="IK81" s="19">
        <v>2.2287109999999999E-2</v>
      </c>
      <c r="IL81" s="19">
        <v>2.2204620000000001E-2</v>
      </c>
      <c r="IM81" s="19">
        <v>2.2122559999999999E-2</v>
      </c>
      <c r="IN81" s="19">
        <v>2.204095E-2</v>
      </c>
      <c r="IO81" s="19">
        <v>2.195975E-2</v>
      </c>
      <c r="IP81" s="19">
        <v>2.1878999999999999E-2</v>
      </c>
      <c r="IQ81" s="19">
        <v>2.1798669999999999E-2</v>
      </c>
      <c r="IR81" s="15">
        <v>2.1718790000000002E-2</v>
      </c>
      <c r="IS81" s="15">
        <v>2.163936E-2</v>
      </c>
      <c r="IT81" s="19">
        <v>2.1560409999999999E-2</v>
      </c>
      <c r="IU81" s="19">
        <v>2.1481920000000002E-2</v>
      </c>
      <c r="IV81" s="19">
        <v>2.14039E-2</v>
      </c>
      <c r="IW81" s="19">
        <v>2.1326330000000001E-2</v>
      </c>
      <c r="IX81" s="15">
        <v>2.1249219999999999E-2</v>
      </c>
      <c r="IY81" s="19">
        <v>2.1172590000000002E-2</v>
      </c>
      <c r="IZ81" s="19">
        <v>2.1096440000000001E-2</v>
      </c>
      <c r="JA81" s="19">
        <v>2.1020770000000001E-2</v>
      </c>
      <c r="JB81" s="19">
        <v>2.0945600000000002E-2</v>
      </c>
      <c r="JC81" s="19">
        <v>2.0870909999999999E-2</v>
      </c>
      <c r="JD81" s="19">
        <v>2.0796769999999999E-2</v>
      </c>
      <c r="JE81" s="19">
        <v>2.0723200000000001E-2</v>
      </c>
      <c r="JF81" s="19">
        <v>2.0650249999999998E-2</v>
      </c>
      <c r="JG81" s="19">
        <v>2.0577939999999999E-2</v>
      </c>
      <c r="JH81" s="19">
        <v>2.0506280000000002E-2</v>
      </c>
      <c r="JI81" s="19">
        <v>2.0435269999999998E-2</v>
      </c>
      <c r="JJ81" s="19">
        <v>2.036495E-2</v>
      </c>
      <c r="JK81" s="19">
        <v>2.0295319999999999E-2</v>
      </c>
      <c r="JL81" s="19">
        <v>2.022641E-2</v>
      </c>
      <c r="JM81" s="19">
        <v>2.0158180000000001E-2</v>
      </c>
      <c r="JN81" s="19">
        <v>2.0090650000000002E-2</v>
      </c>
      <c r="JO81" s="19">
        <v>2.002381E-2</v>
      </c>
      <c r="JP81" s="19">
        <v>1.9957659999999999E-2</v>
      </c>
      <c r="JQ81" s="19">
        <v>1.9892190000000001E-2</v>
      </c>
      <c r="JR81" s="19">
        <v>1.982739E-2</v>
      </c>
      <c r="JS81" s="19">
        <v>1.9763220000000001E-2</v>
      </c>
      <c r="JT81" s="19">
        <v>1.9699649999999999E-2</v>
      </c>
      <c r="JU81" s="19">
        <v>1.9636669999999998E-2</v>
      </c>
      <c r="JV81" s="19">
        <v>1.9574270000000001E-2</v>
      </c>
      <c r="JW81" s="19">
        <v>1.9512410000000001E-2</v>
      </c>
      <c r="JX81" s="19">
        <v>1.9451070000000001E-2</v>
      </c>
      <c r="JY81" s="19">
        <v>1.939016E-2</v>
      </c>
      <c r="JZ81" s="19">
        <v>1.9329639999999999E-2</v>
      </c>
      <c r="KA81" s="19">
        <v>1.926945E-2</v>
      </c>
      <c r="KB81" s="19">
        <v>1.9209560000000001E-2</v>
      </c>
      <c r="KC81" s="19">
        <v>1.9149909999999999E-2</v>
      </c>
      <c r="KD81" s="19">
        <v>1.909048E-2</v>
      </c>
      <c r="KE81" s="19">
        <v>1.9031200000000002E-2</v>
      </c>
      <c r="KF81" s="19">
        <v>1.8972039999999999E-2</v>
      </c>
      <c r="KG81" s="19">
        <v>1.8912979999999999E-2</v>
      </c>
      <c r="KH81" s="19">
        <v>1.8854039999999999E-2</v>
      </c>
      <c r="KI81" s="19">
        <v>1.8795220000000001E-2</v>
      </c>
      <c r="KJ81" s="19">
        <v>1.8736550000000001E-2</v>
      </c>
      <c r="KK81" s="19">
        <v>1.867802E-2</v>
      </c>
      <c r="KL81" s="15">
        <v>1.8619630000000002E-2</v>
      </c>
      <c r="KM81" s="19">
        <v>1.8561390000000001E-2</v>
      </c>
      <c r="KN81" s="19">
        <v>1.8503329999999998E-2</v>
      </c>
      <c r="KO81" s="19">
        <v>1.844544E-2</v>
      </c>
      <c r="KP81" s="19">
        <v>1.838774E-2</v>
      </c>
      <c r="KQ81" s="19">
        <v>1.833021E-2</v>
      </c>
      <c r="KR81" s="19">
        <v>1.8272819999999999E-2</v>
      </c>
      <c r="KS81" s="19">
        <v>1.8215599999999998E-2</v>
      </c>
      <c r="KT81" s="19">
        <v>1.8158540000000001E-2</v>
      </c>
      <c r="KU81" s="19">
        <v>1.810163E-2</v>
      </c>
      <c r="KV81" s="19">
        <v>1.8044870000000001E-2</v>
      </c>
      <c r="KW81" s="19">
        <v>1.7988250000000001E-2</v>
      </c>
      <c r="KX81" s="19">
        <v>1.793175E-2</v>
      </c>
      <c r="KY81" s="15">
        <v>1.787538E-2</v>
      </c>
      <c r="KZ81" s="19">
        <v>1.7819160000000001E-2</v>
      </c>
      <c r="LA81" s="19">
        <v>1.7763080000000001E-2</v>
      </c>
      <c r="LB81" s="15">
        <v>1.770714E-2</v>
      </c>
      <c r="LC81" s="19">
        <v>1.7651340000000001E-2</v>
      </c>
      <c r="LD81" s="19">
        <v>1.7595670000000001E-2</v>
      </c>
      <c r="LE81" s="19">
        <v>1.7540130000000001E-2</v>
      </c>
      <c r="LF81" s="19">
        <v>1.748473E-2</v>
      </c>
      <c r="LG81" s="19">
        <v>1.7429480000000001E-2</v>
      </c>
      <c r="LH81" s="19">
        <v>1.7374379999999998E-2</v>
      </c>
      <c r="LI81" s="19">
        <v>1.7319419999999999E-2</v>
      </c>
      <c r="LJ81" s="19">
        <v>1.726459E-2</v>
      </c>
      <c r="LK81" s="19">
        <v>1.720992E-2</v>
      </c>
      <c r="LL81" s="19">
        <v>1.7155420000000001E-2</v>
      </c>
      <c r="LM81" s="19">
        <v>1.7101120000000001E-2</v>
      </c>
      <c r="LN81" s="19">
        <v>1.704702E-2</v>
      </c>
      <c r="LO81" s="19">
        <v>1.6993109999999999E-2</v>
      </c>
      <c r="LP81" s="19">
        <v>1.6939409999999998E-2</v>
      </c>
      <c r="LQ81" s="19">
        <v>1.6885919999999999E-2</v>
      </c>
      <c r="LR81" s="19">
        <v>1.6832659999999999E-2</v>
      </c>
      <c r="LS81" s="19">
        <v>1.677965E-2</v>
      </c>
      <c r="LT81" s="19">
        <v>1.6726870000000001E-2</v>
      </c>
      <c r="LU81" s="19">
        <v>1.6674339999999999E-2</v>
      </c>
      <c r="LV81" s="19">
        <v>1.6622049999999999E-2</v>
      </c>
      <c r="LW81" s="19">
        <v>1.6570000000000001E-2</v>
      </c>
      <c r="LX81" s="19">
        <v>1.6518229999999998E-2</v>
      </c>
      <c r="LY81" s="19">
        <v>1.6466709999999999E-2</v>
      </c>
      <c r="LZ81" s="19">
        <v>1.6415470000000001E-2</v>
      </c>
      <c r="MA81" s="19">
        <v>1.6364489999999999E-2</v>
      </c>
      <c r="MB81" s="19">
        <v>1.6313769999999998E-2</v>
      </c>
      <c r="MC81" s="15">
        <v>1.626331E-2</v>
      </c>
      <c r="MD81" s="19">
        <v>1.6213129999999999E-2</v>
      </c>
      <c r="ME81" s="19">
        <v>1.6163219999999999E-2</v>
      </c>
      <c r="MF81" s="19">
        <v>1.6113579999999999E-2</v>
      </c>
      <c r="MG81" s="15">
        <v>1.6064189999999999E-2</v>
      </c>
      <c r="MH81" s="19">
        <v>1.6015049999999999E-2</v>
      </c>
      <c r="MI81" s="19">
        <v>1.596614E-2</v>
      </c>
      <c r="MJ81" s="19">
        <v>1.591747E-2</v>
      </c>
      <c r="MK81" s="19">
        <v>1.5869029999999999E-2</v>
      </c>
      <c r="ML81" s="19">
        <v>1.5820810000000001E-2</v>
      </c>
      <c r="MM81" s="19">
        <v>1.57728E-2</v>
      </c>
      <c r="MN81" s="19">
        <v>1.572498E-2</v>
      </c>
      <c r="MO81" s="15">
        <v>1.5677340000000001E-2</v>
      </c>
      <c r="MP81" s="19">
        <v>1.562989E-2</v>
      </c>
      <c r="MQ81" s="19">
        <v>1.558258E-2</v>
      </c>
      <c r="MR81" s="19">
        <v>1.5535409999999999E-2</v>
      </c>
      <c r="MS81" s="19">
        <v>1.548833E-2</v>
      </c>
      <c r="MT81" s="15">
        <v>1.54413E-2</v>
      </c>
      <c r="MU81" s="19">
        <v>1.539431E-2</v>
      </c>
      <c r="MV81" s="19">
        <v>1.5347339999999999E-2</v>
      </c>
      <c r="MW81" s="15">
        <v>1.5300350000000001E-2</v>
      </c>
      <c r="MX81" s="19">
        <v>1.5253320000000001E-2</v>
      </c>
      <c r="MY81" s="19">
        <v>1.5206229999999999E-2</v>
      </c>
      <c r="MZ81" s="15">
        <v>1.515906E-2</v>
      </c>
      <c r="NA81" s="19">
        <v>1.511179E-2</v>
      </c>
      <c r="NB81" s="19">
        <v>1.506443E-2</v>
      </c>
      <c r="NC81" s="19">
        <v>1.5016969999999999E-2</v>
      </c>
      <c r="ND81" s="19">
        <v>1.4969420000000001E-2</v>
      </c>
      <c r="NE81" s="15">
        <v>1.4921759999999999E-2</v>
      </c>
      <c r="NF81" s="15">
        <v>1.487399E-2</v>
      </c>
      <c r="NG81" s="15">
        <v>1.482612E-2</v>
      </c>
      <c r="NH81" s="15">
        <v>1.477816E-2</v>
      </c>
      <c r="NI81" s="19">
        <v>1.4730119999999999E-2</v>
      </c>
      <c r="NJ81" s="19">
        <v>1.4682010000000001E-2</v>
      </c>
      <c r="NK81" s="19">
        <v>1.463383E-2</v>
      </c>
      <c r="NL81" s="19">
        <v>1.4585570000000001E-2</v>
      </c>
      <c r="NM81" s="19">
        <v>1.453727E-2</v>
      </c>
      <c r="NN81" s="19">
        <v>1.4488930000000001E-2</v>
      </c>
      <c r="NO81" s="19">
        <v>1.444058E-2</v>
      </c>
      <c r="NP81" s="19">
        <v>1.4392220000000001E-2</v>
      </c>
      <c r="NQ81" s="19">
        <v>1.434387E-2</v>
      </c>
      <c r="NR81" s="19">
        <v>1.4295550000000001E-2</v>
      </c>
      <c r="NS81" s="19">
        <v>1.4247279999999999E-2</v>
      </c>
      <c r="NT81" s="19">
        <v>1.4199079999999999E-2</v>
      </c>
      <c r="NU81" s="19">
        <v>1.4151E-2</v>
      </c>
      <c r="NV81" s="19">
        <v>1.4103050000000001E-2</v>
      </c>
      <c r="NW81" s="19">
        <v>1.405529E-2</v>
      </c>
      <c r="NX81" s="19">
        <v>1.4007729999999999E-2</v>
      </c>
      <c r="NY81" s="19">
        <v>1.3960429999999999E-2</v>
      </c>
      <c r="NZ81" s="15">
        <v>1.3913429999999999E-2</v>
      </c>
      <c r="OA81" s="19">
        <v>1.386677E-2</v>
      </c>
      <c r="OB81" s="19">
        <v>1.382049E-2</v>
      </c>
      <c r="OC81" s="15">
        <v>1.37746E-2</v>
      </c>
      <c r="OD81" s="19">
        <v>1.3729130000000001E-2</v>
      </c>
      <c r="OE81" s="19">
        <v>1.3684099999999999E-2</v>
      </c>
      <c r="OF81" s="19">
        <v>1.3639510000000001E-2</v>
      </c>
      <c r="OG81" s="19">
        <v>1.3595360000000001E-2</v>
      </c>
      <c r="OH81" s="19">
        <v>1.355166E-2</v>
      </c>
      <c r="OI81" s="19">
        <v>1.350839E-2</v>
      </c>
      <c r="OJ81" s="19">
        <v>1.346554E-2</v>
      </c>
      <c r="OK81" s="19">
        <v>1.342307E-2</v>
      </c>
      <c r="OL81" s="19">
        <v>1.3380950000000001E-2</v>
      </c>
      <c r="OM81" s="19">
        <v>1.3339169999999999E-2</v>
      </c>
      <c r="ON81" s="19">
        <v>1.3297689999999999E-2</v>
      </c>
      <c r="OO81" s="19">
        <v>1.3256479999999999E-2</v>
      </c>
      <c r="OP81" s="19">
        <v>1.321548E-2</v>
      </c>
    </row>
    <row r="82" spans="1:406" x14ac:dyDescent="0.25">
      <c r="A82" t="str">
        <f t="shared" si="1"/>
        <v>Helicopter-FINE-5-14-Any</v>
      </c>
      <c r="B82" t="s">
        <v>194</v>
      </c>
      <c r="C82" s="17" t="s">
        <v>41</v>
      </c>
      <c r="D82" s="18">
        <v>5</v>
      </c>
      <c r="E82" s="17">
        <v>14</v>
      </c>
      <c r="F82" s="82" t="s">
        <v>187</v>
      </c>
      <c r="G82" s="15">
        <v>0.8722299</v>
      </c>
      <c r="H82" s="15">
        <v>0.88325520000000002</v>
      </c>
      <c r="I82" s="15">
        <v>0.88551179999999996</v>
      </c>
      <c r="J82" s="15">
        <v>0.87104470000000001</v>
      </c>
      <c r="K82" s="15">
        <v>0.83867480000000005</v>
      </c>
      <c r="L82" s="15">
        <v>0.79247020000000001</v>
      </c>
      <c r="M82" s="15">
        <v>0.73962519999999998</v>
      </c>
      <c r="N82" s="15">
        <v>0.68465730000000002</v>
      </c>
      <c r="O82" s="15">
        <v>0.63049089999999997</v>
      </c>
      <c r="P82" s="15">
        <v>0.57906860000000004</v>
      </c>
      <c r="Q82" s="15">
        <v>0.5314546</v>
      </c>
      <c r="R82" s="15">
        <v>0.48781140000000001</v>
      </c>
      <c r="S82" s="15">
        <v>0.44890039999999998</v>
      </c>
      <c r="T82" s="15">
        <v>0.41419040000000001</v>
      </c>
      <c r="U82" s="15">
        <v>0.38293349999999998</v>
      </c>
      <c r="V82" s="15">
        <v>0.35476220000000003</v>
      </c>
      <c r="W82" s="15">
        <v>0.32917429999999998</v>
      </c>
      <c r="X82" s="15">
        <v>0.30591459999999998</v>
      </c>
      <c r="Y82" s="15">
        <v>0.28483310000000001</v>
      </c>
      <c r="Z82" s="15">
        <v>0.2656656</v>
      </c>
      <c r="AA82" s="15">
        <v>0.2482587</v>
      </c>
      <c r="AB82" s="15">
        <v>0.23261190000000001</v>
      </c>
      <c r="AC82" s="15">
        <v>0.21860060000000001</v>
      </c>
      <c r="AD82" s="15">
        <v>0.2059077</v>
      </c>
      <c r="AE82" s="15">
        <v>0.19427169999999999</v>
      </c>
      <c r="AF82" s="15">
        <v>0.18352579999999999</v>
      </c>
      <c r="AG82" s="15">
        <v>0.17364859999999999</v>
      </c>
      <c r="AH82" s="15">
        <v>0.16465279999999999</v>
      </c>
      <c r="AI82" s="15">
        <v>0.15646879999999999</v>
      </c>
      <c r="AJ82" s="15">
        <v>0.14894489999999999</v>
      </c>
      <c r="AK82" s="15">
        <v>0.1419598</v>
      </c>
      <c r="AL82" s="15">
        <v>0.1354244</v>
      </c>
      <c r="AM82" s="15">
        <v>0.12933059999999999</v>
      </c>
      <c r="AN82" s="15">
        <v>0.1237287</v>
      </c>
      <c r="AO82" s="15">
        <v>0.118627</v>
      </c>
      <c r="AP82" s="15">
        <v>0.11393590000000001</v>
      </c>
      <c r="AQ82" s="15">
        <v>0.1095609</v>
      </c>
      <c r="AR82" s="19">
        <v>0.1054213</v>
      </c>
      <c r="AS82" s="15">
        <v>0.10150969999999999</v>
      </c>
      <c r="AT82" s="19">
        <v>9.7883120000000004E-2</v>
      </c>
      <c r="AU82" s="19">
        <v>9.4571820000000001E-2</v>
      </c>
      <c r="AV82" s="19">
        <v>9.1524590000000003E-2</v>
      </c>
      <c r="AW82" s="19">
        <v>8.8681220000000005E-2</v>
      </c>
      <c r="AX82" s="15">
        <v>8.5983439999999994E-2</v>
      </c>
      <c r="AY82" s="19">
        <v>8.3430950000000004E-2</v>
      </c>
      <c r="AZ82" s="19">
        <v>8.1084489999999995E-2</v>
      </c>
      <c r="BA82" s="19">
        <v>7.8983020000000001E-2</v>
      </c>
      <c r="BB82" s="19">
        <v>7.7058299999999996E-2</v>
      </c>
      <c r="BC82" s="19">
        <v>7.523705E-2</v>
      </c>
      <c r="BD82" s="19">
        <v>7.3492450000000001E-2</v>
      </c>
      <c r="BE82" s="19">
        <v>7.1836639999999993E-2</v>
      </c>
      <c r="BF82" s="19">
        <v>7.0287719999999998E-2</v>
      </c>
      <c r="BG82" s="19">
        <v>6.8893129999999997E-2</v>
      </c>
      <c r="BH82" s="19">
        <v>6.7692390000000005E-2</v>
      </c>
      <c r="BI82" s="15">
        <v>6.6699149999999999E-2</v>
      </c>
      <c r="BJ82" s="19">
        <v>6.5880049999999996E-2</v>
      </c>
      <c r="BK82" s="19">
        <v>6.518525E-2</v>
      </c>
      <c r="BL82" s="19">
        <v>6.4556630000000004E-2</v>
      </c>
      <c r="BM82" s="19">
        <v>6.3966800000000004E-2</v>
      </c>
      <c r="BN82" s="19">
        <v>6.3411270000000006E-2</v>
      </c>
      <c r="BO82" s="15">
        <v>6.2892820000000002E-2</v>
      </c>
      <c r="BP82" s="19">
        <v>6.2404269999999998E-2</v>
      </c>
      <c r="BQ82" s="19">
        <v>6.1933670000000003E-2</v>
      </c>
      <c r="BR82" s="19">
        <v>6.1457940000000003E-2</v>
      </c>
      <c r="BS82" s="19">
        <v>6.09682E-2</v>
      </c>
      <c r="BT82" s="19">
        <v>6.046311E-2</v>
      </c>
      <c r="BU82" s="19">
        <v>5.9945970000000001E-2</v>
      </c>
      <c r="BV82" s="19">
        <v>5.9417930000000001E-2</v>
      </c>
      <c r="BW82" s="19">
        <v>5.8890129999999999E-2</v>
      </c>
      <c r="BX82" s="19">
        <v>5.8366639999999997E-2</v>
      </c>
      <c r="BY82" s="19">
        <v>5.7852630000000002E-2</v>
      </c>
      <c r="BZ82" s="19">
        <v>5.7352960000000001E-2</v>
      </c>
      <c r="CA82" s="19">
        <v>5.6867689999999999E-2</v>
      </c>
      <c r="CB82" s="19">
        <v>5.6390349999999999E-2</v>
      </c>
      <c r="CC82" s="19">
        <v>5.5929800000000002E-2</v>
      </c>
      <c r="CD82" s="19">
        <v>5.5479460000000001E-2</v>
      </c>
      <c r="CE82" s="19">
        <v>5.5030389999999998E-2</v>
      </c>
      <c r="CF82" s="19">
        <v>5.4578139999999997E-2</v>
      </c>
      <c r="CG82" s="19">
        <v>5.4120380000000003E-2</v>
      </c>
      <c r="CH82" s="19">
        <v>5.3660390000000002E-2</v>
      </c>
      <c r="CI82" s="15">
        <v>5.3218910000000001E-2</v>
      </c>
      <c r="CJ82" s="19">
        <v>5.2797249999999997E-2</v>
      </c>
      <c r="CK82" s="19">
        <v>5.2388440000000001E-2</v>
      </c>
      <c r="CL82" s="19">
        <v>5.198531E-2</v>
      </c>
      <c r="CM82" s="19">
        <v>5.1579279999999998E-2</v>
      </c>
      <c r="CN82" s="19">
        <v>5.116851E-2</v>
      </c>
      <c r="CO82" s="19">
        <v>5.076638E-2</v>
      </c>
      <c r="CP82" s="19">
        <v>5.0371569999999997E-2</v>
      </c>
      <c r="CQ82" s="19">
        <v>4.9980339999999998E-2</v>
      </c>
      <c r="CR82" s="19">
        <v>4.9600739999999997E-2</v>
      </c>
      <c r="CS82" s="19">
        <v>4.922551E-2</v>
      </c>
      <c r="CT82" s="19">
        <v>4.8857369999999997E-2</v>
      </c>
      <c r="CU82" s="19">
        <v>4.8505159999999999E-2</v>
      </c>
      <c r="CV82" s="19">
        <v>4.8164539999999999E-2</v>
      </c>
      <c r="CW82" s="19">
        <v>4.7829429999999999E-2</v>
      </c>
      <c r="CX82" s="19">
        <v>4.7496289999999997E-2</v>
      </c>
      <c r="CY82" s="19">
        <v>4.7163950000000003E-2</v>
      </c>
      <c r="CZ82" s="15">
        <v>4.683292E-2</v>
      </c>
      <c r="DA82" s="19">
        <v>4.6506840000000001E-2</v>
      </c>
      <c r="DB82" s="19">
        <v>4.6185329999999997E-2</v>
      </c>
      <c r="DC82" s="15">
        <v>4.5867529999999997E-2</v>
      </c>
      <c r="DD82" s="19">
        <v>4.5553650000000001E-2</v>
      </c>
      <c r="DE82" s="19">
        <v>4.5243810000000002E-2</v>
      </c>
      <c r="DF82" s="19">
        <v>4.4937539999999998E-2</v>
      </c>
      <c r="DG82" s="15">
        <v>4.4635170000000002E-2</v>
      </c>
      <c r="DH82" s="19">
        <v>4.4331240000000001E-2</v>
      </c>
      <c r="DI82" s="15">
        <v>4.4031420000000002E-2</v>
      </c>
      <c r="DJ82" s="15">
        <v>4.3735620000000003E-2</v>
      </c>
      <c r="DK82" s="19">
        <v>4.344365E-2</v>
      </c>
      <c r="DL82" s="19">
        <v>4.315509E-2</v>
      </c>
      <c r="DM82" s="19">
        <v>4.2869669999999999E-2</v>
      </c>
      <c r="DN82" s="15">
        <v>4.2587300000000002E-2</v>
      </c>
      <c r="DO82" s="19">
        <v>4.2308030000000003E-2</v>
      </c>
      <c r="DP82" s="15">
        <v>4.2032010000000002E-2</v>
      </c>
      <c r="DQ82" s="19">
        <v>4.175939E-2</v>
      </c>
      <c r="DR82" s="19">
        <v>4.1490119999999998E-2</v>
      </c>
      <c r="DS82" s="19">
        <v>4.1224200000000003E-2</v>
      </c>
      <c r="DT82" s="19">
        <v>4.096168E-2</v>
      </c>
      <c r="DU82" s="19">
        <v>4.0702559999999999E-2</v>
      </c>
      <c r="DV82" s="19">
        <v>4.0446790000000003E-2</v>
      </c>
      <c r="DW82" s="19">
        <v>4.0194300000000002E-2</v>
      </c>
      <c r="DX82" s="19">
        <v>3.9944830000000001E-2</v>
      </c>
      <c r="DY82" s="19">
        <v>3.9698039999999997E-2</v>
      </c>
      <c r="DZ82" s="19">
        <v>3.9453740000000001E-2</v>
      </c>
      <c r="EA82" s="15">
        <v>3.9211759999999998E-2</v>
      </c>
      <c r="EB82" s="19">
        <v>3.8972069999999998E-2</v>
      </c>
      <c r="EC82" s="19">
        <v>3.8734789999999998E-2</v>
      </c>
      <c r="ED82" s="19">
        <v>3.8499980000000003E-2</v>
      </c>
      <c r="EE82" s="19">
        <v>3.8267580000000002E-2</v>
      </c>
      <c r="EF82" s="19">
        <v>3.803757E-2</v>
      </c>
      <c r="EG82" s="19">
        <v>3.7809889999999999E-2</v>
      </c>
      <c r="EH82" s="19">
        <v>3.75845E-2</v>
      </c>
      <c r="EI82" s="19">
        <v>3.7361440000000003E-2</v>
      </c>
      <c r="EJ82" s="19">
        <v>3.7140670000000001E-2</v>
      </c>
      <c r="EK82" s="19">
        <v>3.6922120000000003E-2</v>
      </c>
      <c r="EL82" s="19">
        <v>3.6705729999999999E-2</v>
      </c>
      <c r="EM82" s="19">
        <v>3.6491419999999997E-2</v>
      </c>
      <c r="EN82" s="19">
        <v>3.6279119999999998E-2</v>
      </c>
      <c r="EO82" s="19">
        <v>3.6068799999999998E-2</v>
      </c>
      <c r="EP82" s="19">
        <v>3.5860419999999997E-2</v>
      </c>
      <c r="EQ82" s="19">
        <v>3.5653949999999997E-2</v>
      </c>
      <c r="ER82" s="19">
        <v>3.5449309999999998E-2</v>
      </c>
      <c r="ES82" s="19">
        <v>3.5246430000000002E-2</v>
      </c>
      <c r="ET82" s="19">
        <v>3.504517E-2</v>
      </c>
      <c r="EU82" s="19">
        <v>3.4845399999999999E-2</v>
      </c>
      <c r="EV82" s="19">
        <v>3.4647070000000002E-2</v>
      </c>
      <c r="EW82" s="19">
        <v>3.4450109999999999E-2</v>
      </c>
      <c r="EX82" s="19">
        <v>3.4254519999999997E-2</v>
      </c>
      <c r="EY82" s="19">
        <v>3.406029E-2</v>
      </c>
      <c r="EZ82" s="19">
        <v>3.3867370000000001E-2</v>
      </c>
      <c r="FA82" s="19">
        <v>3.3675700000000003E-2</v>
      </c>
      <c r="FB82" s="19">
        <v>3.3485220000000003E-2</v>
      </c>
      <c r="FC82" s="19">
        <v>3.3295970000000001E-2</v>
      </c>
      <c r="FD82" s="19">
        <v>3.310809E-2</v>
      </c>
      <c r="FE82" s="19">
        <v>3.2921720000000002E-2</v>
      </c>
      <c r="FF82" s="19">
        <v>3.2737049999999997E-2</v>
      </c>
      <c r="FG82" s="19">
        <v>3.2554220000000002E-2</v>
      </c>
      <c r="FH82" s="19">
        <v>3.2373319999999997E-2</v>
      </c>
      <c r="FI82" s="19">
        <v>3.2194420000000001E-2</v>
      </c>
      <c r="FJ82" s="19">
        <v>3.201756E-2</v>
      </c>
      <c r="FK82" s="19">
        <v>3.1842740000000001E-2</v>
      </c>
      <c r="FL82" s="19">
        <v>3.1669900000000001E-2</v>
      </c>
      <c r="FM82" s="19">
        <v>3.1498949999999998E-2</v>
      </c>
      <c r="FN82" s="19">
        <v>3.1329740000000002E-2</v>
      </c>
      <c r="FO82" s="19">
        <v>3.1162180000000001E-2</v>
      </c>
      <c r="FP82" s="19">
        <v>3.099621E-2</v>
      </c>
      <c r="FQ82" s="19">
        <v>3.0831770000000001E-2</v>
      </c>
      <c r="FR82" s="19">
        <v>3.066878E-2</v>
      </c>
      <c r="FS82" s="19">
        <v>3.050717E-2</v>
      </c>
      <c r="FT82" s="19">
        <v>3.034686E-2</v>
      </c>
      <c r="FU82" s="19">
        <v>3.0187820000000001E-2</v>
      </c>
      <c r="FV82" s="19">
        <v>3.0030100000000001E-2</v>
      </c>
      <c r="FW82" s="15">
        <v>2.9873779999999999E-2</v>
      </c>
      <c r="FX82" s="19">
        <v>2.9718970000000001E-2</v>
      </c>
      <c r="FY82" s="19">
        <v>2.956574E-2</v>
      </c>
      <c r="FZ82" s="19">
        <v>2.941415E-2</v>
      </c>
      <c r="GA82" s="19">
        <v>2.9264209999999999E-2</v>
      </c>
      <c r="GB82" s="19">
        <v>2.911596E-2</v>
      </c>
      <c r="GC82" s="19">
        <v>2.8969379999999999E-2</v>
      </c>
      <c r="GD82" s="19">
        <v>2.882442E-2</v>
      </c>
      <c r="GE82" s="15">
        <v>2.8680979999999998E-2</v>
      </c>
      <c r="GF82" s="19">
        <v>2.8538959999999999E-2</v>
      </c>
      <c r="GG82" s="19">
        <v>2.839827E-2</v>
      </c>
      <c r="GH82" s="19">
        <v>2.825888E-2</v>
      </c>
      <c r="GI82" s="19">
        <v>2.8120740000000002E-2</v>
      </c>
      <c r="GJ82" s="19">
        <v>2.7983790000000001E-2</v>
      </c>
      <c r="GK82" s="15">
        <v>2.7847960000000001E-2</v>
      </c>
      <c r="GL82" s="19">
        <v>2.7713129999999999E-2</v>
      </c>
      <c r="GM82" s="19">
        <v>2.757923E-2</v>
      </c>
      <c r="GN82" s="19">
        <v>2.7446249999999998E-2</v>
      </c>
      <c r="GO82" s="19">
        <v>2.73142E-2</v>
      </c>
      <c r="GP82" s="19">
        <v>2.718309E-2</v>
      </c>
      <c r="GQ82" s="19">
        <v>2.7052929999999999E-2</v>
      </c>
      <c r="GR82" s="19">
        <v>2.692375E-2</v>
      </c>
      <c r="GS82" s="19">
        <v>2.6795579999999999E-2</v>
      </c>
      <c r="GT82" s="19">
        <v>2.6668520000000001E-2</v>
      </c>
      <c r="GU82" s="19">
        <v>2.6542679999999999E-2</v>
      </c>
      <c r="GV82" s="19">
        <v>2.6418110000000002E-2</v>
      </c>
      <c r="GW82" s="19">
        <v>2.62948E-2</v>
      </c>
      <c r="GX82" s="19">
        <v>2.6172709999999998E-2</v>
      </c>
      <c r="GY82" s="15">
        <v>2.605178E-2</v>
      </c>
      <c r="GZ82" s="19">
        <v>2.5931969999999999E-2</v>
      </c>
      <c r="HA82" s="19">
        <v>2.5813260000000001E-2</v>
      </c>
      <c r="HB82" s="19">
        <v>2.5695599999999999E-2</v>
      </c>
      <c r="HC82" s="19">
        <v>2.557893E-2</v>
      </c>
      <c r="HD82" s="19">
        <v>2.546315E-2</v>
      </c>
      <c r="HE82" s="19">
        <v>2.534819E-2</v>
      </c>
      <c r="HF82" s="19">
        <v>2.5233999999999999E-2</v>
      </c>
      <c r="HG82" s="19">
        <v>2.5120569999999998E-2</v>
      </c>
      <c r="HH82" s="19">
        <v>2.5007890000000001E-2</v>
      </c>
      <c r="HI82" s="19">
        <v>2.4895919999999998E-2</v>
      </c>
      <c r="HJ82" s="19">
        <v>2.4784629999999998E-2</v>
      </c>
      <c r="HK82" s="19">
        <v>2.4674000000000001E-2</v>
      </c>
      <c r="HL82" s="19">
        <v>2.4564059999999999E-2</v>
      </c>
      <c r="HM82" s="19">
        <v>2.4454859999999998E-2</v>
      </c>
      <c r="HN82" s="19">
        <v>2.4346449999999999E-2</v>
      </c>
      <c r="HO82" s="19">
        <v>2.4238820000000001E-2</v>
      </c>
      <c r="HP82" s="19">
        <v>2.4131949999999999E-2</v>
      </c>
      <c r="HQ82" s="19">
        <v>2.402582E-2</v>
      </c>
      <c r="HR82" s="19">
        <v>2.3920420000000001E-2</v>
      </c>
      <c r="HS82" s="19">
        <v>2.381577E-2</v>
      </c>
      <c r="HT82" s="19">
        <v>2.3711820000000002E-2</v>
      </c>
      <c r="HU82" s="19">
        <v>2.3608520000000001E-2</v>
      </c>
      <c r="HV82" s="19">
        <v>2.3505769999999999E-2</v>
      </c>
      <c r="HW82" s="19">
        <v>2.3403449999999999E-2</v>
      </c>
      <c r="HX82" s="19">
        <v>2.3301499999999999E-2</v>
      </c>
      <c r="HY82" s="19">
        <v>2.3199870000000001E-2</v>
      </c>
      <c r="HZ82" s="19">
        <v>2.3098500000000001E-2</v>
      </c>
      <c r="IA82" s="19">
        <v>2.299731E-2</v>
      </c>
      <c r="IB82" s="19">
        <v>2.2896240000000002E-2</v>
      </c>
      <c r="IC82" s="19">
        <v>2.279523E-2</v>
      </c>
      <c r="ID82" s="19">
        <v>2.2694300000000001E-2</v>
      </c>
      <c r="IE82" s="19">
        <v>2.2593479999999999E-2</v>
      </c>
      <c r="IF82" s="15">
        <v>2.249282E-2</v>
      </c>
      <c r="IG82" s="19">
        <v>2.2392349999999998E-2</v>
      </c>
      <c r="IH82" s="15">
        <v>2.229211E-2</v>
      </c>
      <c r="II82" s="19">
        <v>2.2192130000000001E-2</v>
      </c>
      <c r="IJ82" s="19">
        <v>2.2092469999999999E-2</v>
      </c>
      <c r="IK82" s="19">
        <v>2.1993220000000001E-2</v>
      </c>
      <c r="IL82" s="19">
        <v>2.189441E-2</v>
      </c>
      <c r="IM82" s="19">
        <v>2.1796099999999999E-2</v>
      </c>
      <c r="IN82" s="19">
        <v>2.169828E-2</v>
      </c>
      <c r="IO82" s="19">
        <v>2.160099E-2</v>
      </c>
      <c r="IP82" s="19">
        <v>2.1504269999999999E-2</v>
      </c>
      <c r="IQ82" s="19">
        <v>2.1408199999999999E-2</v>
      </c>
      <c r="IR82" s="19">
        <v>2.1312810000000001E-2</v>
      </c>
      <c r="IS82" s="19">
        <v>2.121814E-2</v>
      </c>
      <c r="IT82" s="19">
        <v>2.1124179999999999E-2</v>
      </c>
      <c r="IU82" s="19">
        <v>2.103093E-2</v>
      </c>
      <c r="IV82" s="19">
        <v>2.0938399999999999E-2</v>
      </c>
      <c r="IW82" s="19">
        <v>2.08466E-2</v>
      </c>
      <c r="IX82" s="19">
        <v>2.0755539999999999E-2</v>
      </c>
      <c r="IY82" s="19">
        <v>2.0665200000000002E-2</v>
      </c>
      <c r="IZ82" s="19">
        <v>2.0575530000000002E-2</v>
      </c>
      <c r="JA82" s="19">
        <v>2.0486500000000001E-2</v>
      </c>
      <c r="JB82" s="19">
        <v>2.0398099999999999E-2</v>
      </c>
      <c r="JC82" s="19">
        <v>2.0310330000000001E-2</v>
      </c>
      <c r="JD82" s="19">
        <v>2.022318E-2</v>
      </c>
      <c r="JE82" s="19">
        <v>2.0136609999999999E-2</v>
      </c>
      <c r="JF82" s="19">
        <v>2.005059E-2</v>
      </c>
      <c r="JG82" s="19">
        <v>1.996508E-2</v>
      </c>
      <c r="JH82" s="15">
        <v>1.9880060000000001E-2</v>
      </c>
      <c r="JI82" s="19">
        <v>1.9795549999999999E-2</v>
      </c>
      <c r="JJ82" s="19">
        <v>1.971152E-2</v>
      </c>
      <c r="JK82" s="19">
        <v>1.9627950000000002E-2</v>
      </c>
      <c r="JL82" s="19">
        <v>1.9544820000000001E-2</v>
      </c>
      <c r="JM82" s="19">
        <v>1.9462130000000001E-2</v>
      </c>
      <c r="JN82" s="15">
        <v>1.9379850000000001E-2</v>
      </c>
      <c r="JO82" s="19">
        <v>1.9297999999999999E-2</v>
      </c>
      <c r="JP82" s="15">
        <v>1.92166E-2</v>
      </c>
      <c r="JQ82" s="19">
        <v>1.9135610000000001E-2</v>
      </c>
      <c r="JR82" s="19">
        <v>1.9055030000000001E-2</v>
      </c>
      <c r="JS82" s="15">
        <v>1.8974850000000001E-2</v>
      </c>
      <c r="JT82" s="19">
        <v>1.889507E-2</v>
      </c>
      <c r="JU82" s="19">
        <v>1.8815720000000001E-2</v>
      </c>
      <c r="JV82" s="19">
        <v>1.8736800000000001E-2</v>
      </c>
      <c r="JW82" s="19">
        <v>1.8658299999999999E-2</v>
      </c>
      <c r="JX82" s="19">
        <v>1.8580220000000001E-2</v>
      </c>
      <c r="JY82" s="19">
        <v>1.8502540000000001E-2</v>
      </c>
      <c r="JZ82" s="19">
        <v>1.8425270000000001E-2</v>
      </c>
      <c r="KA82" s="19">
        <v>1.8348420000000001E-2</v>
      </c>
      <c r="KB82" s="19">
        <v>1.8271989999999998E-2</v>
      </c>
      <c r="KC82" s="19">
        <v>1.8196E-2</v>
      </c>
      <c r="KD82" s="15">
        <v>1.812043E-2</v>
      </c>
      <c r="KE82" s="19">
        <v>1.804532E-2</v>
      </c>
      <c r="KF82" s="19">
        <v>1.7970670000000001E-2</v>
      </c>
      <c r="KG82" s="15">
        <v>1.7896539999999999E-2</v>
      </c>
      <c r="KH82" s="15">
        <v>1.7822979999999999E-2</v>
      </c>
      <c r="KI82" s="15">
        <v>1.7750019999999998E-2</v>
      </c>
      <c r="KJ82" s="19">
        <v>1.7677700000000001E-2</v>
      </c>
      <c r="KK82" s="19">
        <v>1.760606E-2</v>
      </c>
      <c r="KL82" s="19">
        <v>1.753511E-2</v>
      </c>
      <c r="KM82" s="19">
        <v>1.746491E-2</v>
      </c>
      <c r="KN82" s="19">
        <v>1.739547E-2</v>
      </c>
      <c r="KO82" s="15">
        <v>1.73268E-2</v>
      </c>
      <c r="KP82" s="19">
        <v>1.7258869999999999E-2</v>
      </c>
      <c r="KQ82" s="19">
        <v>1.7191660000000001E-2</v>
      </c>
      <c r="KR82" s="19">
        <v>1.7125140000000001E-2</v>
      </c>
      <c r="KS82" s="19">
        <v>1.7059290000000001E-2</v>
      </c>
      <c r="KT82" s="19">
        <v>1.6994059999999998E-2</v>
      </c>
      <c r="KU82" s="15">
        <v>1.6929420000000001E-2</v>
      </c>
      <c r="KV82" s="19">
        <v>1.6865310000000001E-2</v>
      </c>
      <c r="KW82" s="19">
        <v>1.6801679999999999E-2</v>
      </c>
      <c r="KX82" s="19">
        <v>1.67385E-2</v>
      </c>
      <c r="KY82" s="19">
        <v>1.667573E-2</v>
      </c>
      <c r="KZ82" s="19">
        <v>1.6613320000000001E-2</v>
      </c>
      <c r="LA82" s="19">
        <v>1.6551239999999998E-2</v>
      </c>
      <c r="LB82" s="19">
        <v>1.6489420000000001E-2</v>
      </c>
      <c r="LC82" s="19">
        <v>1.6427839999999999E-2</v>
      </c>
      <c r="LD82" s="19">
        <v>1.6366450000000001E-2</v>
      </c>
      <c r="LE82" s="19">
        <v>1.630523E-2</v>
      </c>
      <c r="LF82" s="19">
        <v>1.6244169999999999E-2</v>
      </c>
      <c r="LG82" s="19">
        <v>1.6183220000000002E-2</v>
      </c>
      <c r="LH82" s="19">
        <v>1.612237E-2</v>
      </c>
      <c r="LI82" s="19">
        <v>1.6061599999999999E-2</v>
      </c>
      <c r="LJ82" s="19">
        <v>1.6000899999999998E-2</v>
      </c>
      <c r="LK82" s="15">
        <v>1.5940280000000001E-2</v>
      </c>
      <c r="LL82" s="19">
        <v>1.5879709999999998E-2</v>
      </c>
      <c r="LM82" s="15">
        <v>1.581921E-2</v>
      </c>
      <c r="LN82" s="19">
        <v>1.5758769999999998E-2</v>
      </c>
      <c r="LO82" s="19">
        <v>1.5698380000000001E-2</v>
      </c>
      <c r="LP82" s="19">
        <v>1.5638059999999999E-2</v>
      </c>
      <c r="LQ82" s="19">
        <v>1.5577830000000001E-2</v>
      </c>
      <c r="LR82" s="19">
        <v>1.5517700000000001E-2</v>
      </c>
      <c r="LS82" s="19">
        <v>1.54577E-2</v>
      </c>
      <c r="LT82" s="19">
        <v>1.539783E-2</v>
      </c>
      <c r="LU82" s="19">
        <v>1.533812E-2</v>
      </c>
      <c r="LV82" s="19">
        <v>1.527859E-2</v>
      </c>
      <c r="LW82" s="15">
        <v>1.521925E-2</v>
      </c>
      <c r="LX82" s="19">
        <v>1.5160130000000001E-2</v>
      </c>
      <c r="LY82" s="19">
        <v>1.510122E-2</v>
      </c>
      <c r="LZ82" s="15">
        <v>1.504254E-2</v>
      </c>
      <c r="MA82" s="19">
        <v>1.498406E-2</v>
      </c>
      <c r="MB82" s="19">
        <v>1.492579E-2</v>
      </c>
      <c r="MC82" s="19">
        <v>1.4867719999999999E-2</v>
      </c>
      <c r="MD82" s="19">
        <v>1.4809849999999999E-2</v>
      </c>
      <c r="ME82" s="15">
        <v>1.475217E-2</v>
      </c>
      <c r="MF82" s="19">
        <v>1.469465E-2</v>
      </c>
      <c r="MG82" s="19">
        <v>1.4637300000000001E-2</v>
      </c>
      <c r="MH82" s="15">
        <v>1.458008E-2</v>
      </c>
      <c r="MI82" s="19">
        <v>1.4523009999999999E-2</v>
      </c>
      <c r="MJ82" s="19">
        <v>1.4466059999999999E-2</v>
      </c>
      <c r="MK82" s="19">
        <v>1.440922E-2</v>
      </c>
      <c r="ML82" s="19">
        <v>1.4352459999999999E-2</v>
      </c>
      <c r="MM82" s="19">
        <v>1.4295769999999999E-2</v>
      </c>
      <c r="MN82" s="19">
        <v>1.4239119999999999E-2</v>
      </c>
      <c r="MO82" s="19">
        <v>1.4182480000000001E-2</v>
      </c>
      <c r="MP82" s="19">
        <v>1.4125850000000001E-2</v>
      </c>
      <c r="MQ82" s="19">
        <v>1.40692E-2</v>
      </c>
      <c r="MR82" s="19">
        <v>1.4012500000000001E-2</v>
      </c>
      <c r="MS82" s="15">
        <v>1.3955739999999999E-2</v>
      </c>
      <c r="MT82" s="19">
        <v>1.38989E-2</v>
      </c>
      <c r="MU82" s="19">
        <v>1.384197E-2</v>
      </c>
      <c r="MV82" s="19">
        <v>1.3784940000000001E-2</v>
      </c>
      <c r="MW82" s="19">
        <v>1.37278E-2</v>
      </c>
      <c r="MX82" s="19">
        <v>1.367054E-2</v>
      </c>
      <c r="MY82" s="19">
        <v>1.3613149999999999E-2</v>
      </c>
      <c r="MZ82" s="19">
        <v>1.3555650000000001E-2</v>
      </c>
      <c r="NA82" s="19">
        <v>1.3498029999999999E-2</v>
      </c>
      <c r="NB82" s="19">
        <v>1.344033E-2</v>
      </c>
      <c r="NC82" s="19">
        <v>1.338255E-2</v>
      </c>
      <c r="ND82" s="19">
        <v>1.332473E-2</v>
      </c>
      <c r="NE82" s="19">
        <v>1.326692E-2</v>
      </c>
      <c r="NF82" s="19">
        <v>1.3209139999999999E-2</v>
      </c>
      <c r="NG82" s="19">
        <v>1.315146E-2</v>
      </c>
      <c r="NH82" s="19">
        <v>1.309393E-2</v>
      </c>
      <c r="NI82" s="19">
        <v>1.3036600000000001E-2</v>
      </c>
      <c r="NJ82" s="19">
        <v>1.297952E-2</v>
      </c>
      <c r="NK82" s="15">
        <v>1.292274E-2</v>
      </c>
      <c r="NL82" s="19">
        <v>1.2866290000000001E-2</v>
      </c>
      <c r="NM82" s="19">
        <v>1.2810220000000001E-2</v>
      </c>
      <c r="NN82" s="19">
        <v>1.275456E-2</v>
      </c>
      <c r="NO82" s="19">
        <v>1.269933E-2</v>
      </c>
      <c r="NP82" s="19">
        <v>1.2644549999999999E-2</v>
      </c>
      <c r="NQ82" s="19">
        <v>1.2590240000000001E-2</v>
      </c>
      <c r="NR82" s="19">
        <v>1.25364E-2</v>
      </c>
      <c r="NS82" s="19">
        <v>1.2483040000000001E-2</v>
      </c>
      <c r="NT82" s="19">
        <v>1.2430170000000001E-2</v>
      </c>
      <c r="NU82" s="19">
        <v>1.237779E-2</v>
      </c>
      <c r="NV82" s="19">
        <v>1.2325880000000001E-2</v>
      </c>
      <c r="NW82" s="19">
        <v>1.2274449999999999E-2</v>
      </c>
      <c r="NX82" s="19">
        <v>1.222349E-2</v>
      </c>
      <c r="NY82" s="19">
        <v>1.217299E-2</v>
      </c>
      <c r="NZ82" s="19">
        <v>1.2122930000000001E-2</v>
      </c>
      <c r="OA82" s="19">
        <v>1.207331E-2</v>
      </c>
      <c r="OB82" s="19">
        <v>1.2024109999999999E-2</v>
      </c>
      <c r="OC82" s="19">
        <v>1.1975309999999999E-2</v>
      </c>
      <c r="OD82" s="19">
        <v>1.1926890000000001E-2</v>
      </c>
      <c r="OE82" s="19">
        <v>1.187885E-2</v>
      </c>
      <c r="OF82" s="19">
        <v>1.183116E-2</v>
      </c>
      <c r="OG82" s="19">
        <v>1.1783800000000001E-2</v>
      </c>
      <c r="OH82" s="19">
        <v>1.1736770000000001E-2</v>
      </c>
      <c r="OI82" s="19">
        <v>1.169005E-2</v>
      </c>
      <c r="OJ82" s="19">
        <v>1.164361E-2</v>
      </c>
      <c r="OK82" s="19">
        <v>1.1597430000000001E-2</v>
      </c>
      <c r="OL82" s="19">
        <v>1.1551519999999999E-2</v>
      </c>
      <c r="OM82" s="19">
        <v>1.150583E-2</v>
      </c>
      <c r="ON82" s="19">
        <v>1.1460359999999999E-2</v>
      </c>
      <c r="OO82" s="19">
        <v>1.1415089999999999E-2</v>
      </c>
      <c r="OP82" s="19">
        <v>1.137E-2</v>
      </c>
    </row>
    <row r="83" spans="1:406" x14ac:dyDescent="0.25">
      <c r="A83" t="str">
        <f t="shared" si="1"/>
        <v>Helicopter-FINE-5-7-Any</v>
      </c>
      <c r="B83" t="s">
        <v>194</v>
      </c>
      <c r="C83" s="17" t="s">
        <v>41</v>
      </c>
      <c r="D83" s="18">
        <v>5</v>
      </c>
      <c r="E83" s="17">
        <v>7</v>
      </c>
      <c r="F83" s="82" t="s">
        <v>187</v>
      </c>
      <c r="G83" s="15">
        <v>0.89508120000000002</v>
      </c>
      <c r="H83" s="15">
        <v>0.79491579999999995</v>
      </c>
      <c r="I83" s="15">
        <v>0.69346989999999997</v>
      </c>
      <c r="J83" s="15">
        <v>0.60146250000000001</v>
      </c>
      <c r="K83" s="15">
        <v>0.52139150000000001</v>
      </c>
      <c r="L83" s="15">
        <v>0.45469359999999998</v>
      </c>
      <c r="M83" s="15">
        <v>0.39786349999999998</v>
      </c>
      <c r="N83" s="15">
        <v>0.35097830000000002</v>
      </c>
      <c r="O83" s="15">
        <v>0.31147849999999999</v>
      </c>
      <c r="P83" s="15">
        <v>0.2777309</v>
      </c>
      <c r="Q83" s="15">
        <v>0.24942839999999999</v>
      </c>
      <c r="R83" s="15">
        <v>0.22655829999999999</v>
      </c>
      <c r="S83" s="15">
        <v>0.20796419999999999</v>
      </c>
      <c r="T83" s="15">
        <v>0.19181619999999999</v>
      </c>
      <c r="U83" s="15">
        <v>0.1777067</v>
      </c>
      <c r="V83" s="15">
        <v>0.16466520000000001</v>
      </c>
      <c r="W83" s="15">
        <v>0.1533014</v>
      </c>
      <c r="X83" s="15">
        <v>0.14461399999999999</v>
      </c>
      <c r="Y83" s="15">
        <v>0.1377293</v>
      </c>
      <c r="Z83" s="15">
        <v>0.13141249999999999</v>
      </c>
      <c r="AA83" s="15">
        <v>0.12582160000000001</v>
      </c>
      <c r="AB83" s="15">
        <v>0.1201638</v>
      </c>
      <c r="AC83" s="15">
        <v>0.11494840000000001</v>
      </c>
      <c r="AD83" s="15">
        <v>0.1113441</v>
      </c>
      <c r="AE83" s="15">
        <v>0.1089461</v>
      </c>
      <c r="AF83" s="19">
        <v>0.1068817</v>
      </c>
      <c r="AG83" s="19">
        <v>0.1050111</v>
      </c>
      <c r="AH83" s="19">
        <v>0.1032271</v>
      </c>
      <c r="AI83" s="15">
        <v>0.1013315</v>
      </c>
      <c r="AJ83" s="19">
        <v>9.9391409999999999E-2</v>
      </c>
      <c r="AK83" s="19">
        <v>9.750035E-2</v>
      </c>
      <c r="AL83" s="19">
        <v>9.5701099999999997E-2</v>
      </c>
      <c r="AM83" s="19">
        <v>9.4164120000000004E-2</v>
      </c>
      <c r="AN83" s="19">
        <v>9.2811859999999996E-2</v>
      </c>
      <c r="AO83" s="19">
        <v>9.1329579999999994E-2</v>
      </c>
      <c r="AP83" s="19">
        <v>8.9670970000000003E-2</v>
      </c>
      <c r="AQ83" s="19">
        <v>8.8023599999999994E-2</v>
      </c>
      <c r="AR83" s="19">
        <v>8.6579630000000005E-2</v>
      </c>
      <c r="AS83" s="15">
        <v>8.53931E-2</v>
      </c>
      <c r="AT83" s="19">
        <v>8.4274740000000001E-2</v>
      </c>
      <c r="AU83" s="19">
        <v>8.3015560000000002E-2</v>
      </c>
      <c r="AV83" s="19">
        <v>8.1625500000000004E-2</v>
      </c>
      <c r="AW83" s="19">
        <v>8.0272800000000005E-2</v>
      </c>
      <c r="AX83" s="19">
        <v>7.9092029999999994E-2</v>
      </c>
      <c r="AY83" s="19">
        <v>7.8067620000000004E-2</v>
      </c>
      <c r="AZ83" s="19">
        <v>7.7094010000000004E-2</v>
      </c>
      <c r="BA83" s="19">
        <v>7.6072470000000003E-2</v>
      </c>
      <c r="BB83" s="19">
        <v>7.4976550000000003E-2</v>
      </c>
      <c r="BC83" s="15">
        <v>7.3868950000000003E-2</v>
      </c>
      <c r="BD83" s="19">
        <v>7.2839349999999997E-2</v>
      </c>
      <c r="BE83" s="19">
        <v>7.1920629999999999E-2</v>
      </c>
      <c r="BF83" s="19">
        <v>7.1081069999999996E-2</v>
      </c>
      <c r="BG83" s="15">
        <v>7.0258349999999997E-2</v>
      </c>
      <c r="BH83" s="19">
        <v>6.9400199999999995E-2</v>
      </c>
      <c r="BI83" s="15">
        <v>6.8495920000000002E-2</v>
      </c>
      <c r="BJ83" s="15">
        <v>6.7580329999999994E-2</v>
      </c>
      <c r="BK83" s="19">
        <v>6.6703860000000004E-2</v>
      </c>
      <c r="BL83" s="19">
        <v>6.5897259999999999E-2</v>
      </c>
      <c r="BM83" s="15">
        <v>6.5150570000000005E-2</v>
      </c>
      <c r="BN83" s="19">
        <v>6.4429539999999993E-2</v>
      </c>
      <c r="BO83" s="19">
        <v>6.3701380000000002E-2</v>
      </c>
      <c r="BP83" s="19">
        <v>6.2951389999999996E-2</v>
      </c>
      <c r="BQ83" s="19">
        <v>6.2185320000000002E-2</v>
      </c>
      <c r="BR83" s="19">
        <v>6.1420700000000002E-2</v>
      </c>
      <c r="BS83" s="19">
        <v>6.0673860000000003E-2</v>
      </c>
      <c r="BT83" s="19">
        <v>5.996017E-2</v>
      </c>
      <c r="BU83" s="19">
        <v>5.9289750000000002E-2</v>
      </c>
      <c r="BV83" s="15">
        <v>5.8656340000000001E-2</v>
      </c>
      <c r="BW83" s="19">
        <v>5.8042209999999997E-2</v>
      </c>
      <c r="BX83" s="19">
        <v>5.7429279999999999E-2</v>
      </c>
      <c r="BY83" s="15">
        <v>5.6801280000000003E-2</v>
      </c>
      <c r="BZ83" s="19">
        <v>5.615088E-2</v>
      </c>
      <c r="CA83" s="19">
        <v>5.5491100000000002E-2</v>
      </c>
      <c r="CB83" s="19">
        <v>5.4850530000000002E-2</v>
      </c>
      <c r="CC83" s="19">
        <v>5.4256169999999999E-2</v>
      </c>
      <c r="CD83" s="19">
        <v>5.3712200000000002E-2</v>
      </c>
      <c r="CE83" s="19">
        <v>5.3194749999999999E-2</v>
      </c>
      <c r="CF83" s="19">
        <v>5.2676470000000003E-2</v>
      </c>
      <c r="CG83" s="19">
        <v>5.2151320000000001E-2</v>
      </c>
      <c r="CH83" s="19">
        <v>5.1628060000000003E-2</v>
      </c>
      <c r="CI83" s="15">
        <v>5.1113169999999999E-2</v>
      </c>
      <c r="CJ83" s="19">
        <v>5.0603479999999999E-2</v>
      </c>
      <c r="CK83" s="19">
        <v>5.0093869999999999E-2</v>
      </c>
      <c r="CL83" s="19">
        <v>4.9589469999999997E-2</v>
      </c>
      <c r="CM83" s="19">
        <v>4.9113709999999998E-2</v>
      </c>
      <c r="CN83" s="19">
        <v>4.8660189999999999E-2</v>
      </c>
      <c r="CO83" s="19">
        <v>4.8218120000000003E-2</v>
      </c>
      <c r="CP83" s="19">
        <v>4.7772879999999997E-2</v>
      </c>
      <c r="CQ83" s="19">
        <v>4.7316700000000003E-2</v>
      </c>
      <c r="CR83" s="19">
        <v>4.6854600000000003E-2</v>
      </c>
      <c r="CS83" s="19">
        <v>4.639952E-2</v>
      </c>
      <c r="CT83" s="15">
        <v>4.596049E-2</v>
      </c>
      <c r="CU83" s="19">
        <v>4.5538000000000002E-2</v>
      </c>
      <c r="CV83" s="19">
        <v>4.5126140000000002E-2</v>
      </c>
      <c r="CW83" s="19">
        <v>4.471758E-2</v>
      </c>
      <c r="CX83" s="19">
        <v>4.4308880000000002E-2</v>
      </c>
      <c r="CY83" s="19">
        <v>4.3901210000000003E-2</v>
      </c>
      <c r="CZ83" s="19">
        <v>4.3496550000000002E-2</v>
      </c>
      <c r="DA83" s="19">
        <v>4.3095889999999998E-2</v>
      </c>
      <c r="DB83" s="19">
        <v>4.2699470000000003E-2</v>
      </c>
      <c r="DC83" s="19">
        <v>4.2305759999999998E-2</v>
      </c>
      <c r="DD83" s="15">
        <v>4.1917660000000002E-2</v>
      </c>
      <c r="DE83" s="19">
        <v>4.1535099999999998E-2</v>
      </c>
      <c r="DF83" s="19">
        <v>4.115804E-2</v>
      </c>
      <c r="DG83" s="19">
        <v>4.0786639999999999E-2</v>
      </c>
      <c r="DH83" s="19">
        <v>4.0421180000000001E-2</v>
      </c>
      <c r="DI83" s="19">
        <v>4.0061840000000001E-2</v>
      </c>
      <c r="DJ83" s="19">
        <v>3.9708420000000001E-2</v>
      </c>
      <c r="DK83" s="19">
        <v>3.9360350000000002E-2</v>
      </c>
      <c r="DL83" s="19">
        <v>3.9016910000000002E-2</v>
      </c>
      <c r="DM83" s="19">
        <v>3.867748E-2</v>
      </c>
      <c r="DN83" s="19">
        <v>3.8341840000000002E-2</v>
      </c>
      <c r="DO83" s="19">
        <v>3.8010090000000003E-2</v>
      </c>
      <c r="DP83" s="19">
        <v>3.7682500000000001E-2</v>
      </c>
      <c r="DQ83" s="19">
        <v>3.7359370000000003E-2</v>
      </c>
      <c r="DR83" s="19">
        <v>3.704089E-2</v>
      </c>
      <c r="DS83" s="19">
        <v>3.672723E-2</v>
      </c>
      <c r="DT83" s="19">
        <v>3.6418579999999999E-2</v>
      </c>
      <c r="DU83" s="19">
        <v>3.6115040000000001E-2</v>
      </c>
      <c r="DV83" s="19">
        <v>3.5816590000000002E-2</v>
      </c>
      <c r="DW83" s="19">
        <v>3.5522999999999999E-2</v>
      </c>
      <c r="DX83" s="19">
        <v>3.5233929999999997E-2</v>
      </c>
      <c r="DY83" s="19">
        <v>3.494912E-2</v>
      </c>
      <c r="DZ83" s="19">
        <v>3.466851E-2</v>
      </c>
      <c r="EA83" s="19">
        <v>3.439217E-2</v>
      </c>
      <c r="EB83" s="19">
        <v>3.4120230000000001E-2</v>
      </c>
      <c r="EC83" s="19">
        <v>3.3852739999999999E-2</v>
      </c>
      <c r="ED83" s="19">
        <v>3.3589620000000001E-2</v>
      </c>
      <c r="EE83" s="19">
        <v>3.3330720000000001E-2</v>
      </c>
      <c r="EF83" s="19">
        <v>3.307587E-2</v>
      </c>
      <c r="EG83" s="19">
        <v>3.2824939999999997E-2</v>
      </c>
      <c r="EH83" s="19">
        <v>3.2577780000000001E-2</v>
      </c>
      <c r="EI83" s="19">
        <v>3.2334160000000001E-2</v>
      </c>
      <c r="EJ83" s="19">
        <v>3.2093789999999997E-2</v>
      </c>
      <c r="EK83" s="19">
        <v>3.1856290000000002E-2</v>
      </c>
      <c r="EL83" s="19">
        <v>3.1621299999999998E-2</v>
      </c>
      <c r="EM83" s="15">
        <v>3.1388569999999998E-2</v>
      </c>
      <c r="EN83" s="19">
        <v>3.1157979999999998E-2</v>
      </c>
      <c r="EO83" s="19">
        <v>3.092953E-2</v>
      </c>
      <c r="EP83" s="19">
        <v>3.0703190000000002E-2</v>
      </c>
      <c r="EQ83" s="15">
        <v>3.047892E-2</v>
      </c>
      <c r="ER83" s="15">
        <v>3.0256580000000002E-2</v>
      </c>
      <c r="ES83" s="19">
        <v>3.003608E-2</v>
      </c>
      <c r="ET83" s="15">
        <v>2.9817349999999999E-2</v>
      </c>
      <c r="EU83" s="19">
        <v>2.9600339999999999E-2</v>
      </c>
      <c r="EV83" s="19">
        <v>2.9385000000000001E-2</v>
      </c>
      <c r="EW83" s="19">
        <v>2.917121E-2</v>
      </c>
      <c r="EX83" s="19">
        <v>2.895876E-2</v>
      </c>
      <c r="EY83" s="19">
        <v>2.8747430000000001E-2</v>
      </c>
      <c r="EZ83" s="19">
        <v>2.8537050000000001E-2</v>
      </c>
      <c r="FA83" s="19">
        <v>2.832755E-2</v>
      </c>
      <c r="FB83" s="19">
        <v>2.8118959999999998E-2</v>
      </c>
      <c r="FC83" s="19">
        <v>2.791136E-2</v>
      </c>
      <c r="FD83" s="19">
        <v>2.7704869999999999E-2</v>
      </c>
      <c r="FE83" s="15">
        <v>2.7499619999999999E-2</v>
      </c>
      <c r="FF83" s="19">
        <v>2.7295799999999999E-2</v>
      </c>
      <c r="FG83" s="19">
        <v>2.7093610000000001E-2</v>
      </c>
      <c r="FH83" s="19">
        <v>2.689331E-2</v>
      </c>
      <c r="FI83" s="19">
        <v>2.6695119999999999E-2</v>
      </c>
      <c r="FJ83" s="19">
        <v>2.6499200000000001E-2</v>
      </c>
      <c r="FK83" s="19">
        <v>2.6305599999999998E-2</v>
      </c>
      <c r="FL83" s="19">
        <v>2.61143E-2</v>
      </c>
      <c r="FM83" s="19">
        <v>2.5925199999999999E-2</v>
      </c>
      <c r="FN83" s="19">
        <v>2.5738239999999999E-2</v>
      </c>
      <c r="FO83" s="19">
        <v>2.5553329999999999E-2</v>
      </c>
      <c r="FP83" s="19">
        <v>2.537037E-2</v>
      </c>
      <c r="FQ83" s="19">
        <v>2.518929E-2</v>
      </c>
      <c r="FR83" s="19">
        <v>2.5009960000000001E-2</v>
      </c>
      <c r="FS83" s="19">
        <v>2.4832300000000002E-2</v>
      </c>
      <c r="FT83" s="19">
        <v>2.4656250000000001E-2</v>
      </c>
      <c r="FU83" s="19">
        <v>2.448183E-2</v>
      </c>
      <c r="FV83" s="19">
        <v>2.4309150000000002E-2</v>
      </c>
      <c r="FW83" s="19">
        <v>2.4138400000000001E-2</v>
      </c>
      <c r="FX83" s="19">
        <v>2.3969799999999999E-2</v>
      </c>
      <c r="FY83" s="19">
        <v>2.3803560000000001E-2</v>
      </c>
      <c r="FZ83" s="19">
        <v>2.3639899999999998E-2</v>
      </c>
      <c r="GA83" s="19">
        <v>2.3478929999999999E-2</v>
      </c>
      <c r="GB83" s="19">
        <v>2.3320710000000001E-2</v>
      </c>
      <c r="GC83" s="19">
        <v>2.3165209999999999E-2</v>
      </c>
      <c r="GD83" s="19">
        <v>2.3012350000000001E-2</v>
      </c>
      <c r="GE83" s="19">
        <v>2.2861969999999999E-2</v>
      </c>
      <c r="GF83" s="19">
        <v>2.271389E-2</v>
      </c>
      <c r="GG83" s="19">
        <v>2.2567940000000002E-2</v>
      </c>
      <c r="GH83" s="19">
        <v>2.2423909999999998E-2</v>
      </c>
      <c r="GI83" s="19">
        <v>2.2281619999999999E-2</v>
      </c>
      <c r="GJ83" s="19">
        <v>2.214087E-2</v>
      </c>
      <c r="GK83" s="19">
        <v>2.2001469999999999E-2</v>
      </c>
      <c r="GL83" s="19">
        <v>2.1863219999999999E-2</v>
      </c>
      <c r="GM83" s="19">
        <v>2.1725930000000001E-2</v>
      </c>
      <c r="GN83" s="15">
        <v>2.1589460000000001E-2</v>
      </c>
      <c r="GO83" s="19">
        <v>2.1453670000000001E-2</v>
      </c>
      <c r="GP83" s="19">
        <v>2.1318489999999999E-2</v>
      </c>
      <c r="GQ83" s="19">
        <v>2.118391E-2</v>
      </c>
      <c r="GR83" s="19">
        <v>2.1049990000000001E-2</v>
      </c>
      <c r="GS83" s="19">
        <v>2.0916810000000001E-2</v>
      </c>
      <c r="GT83" s="19">
        <v>2.0784509999999999E-2</v>
      </c>
      <c r="GU83" s="19">
        <v>2.0653189999999998E-2</v>
      </c>
      <c r="GV83" s="19">
        <v>2.052296E-2</v>
      </c>
      <c r="GW83" s="19">
        <v>2.039388E-2</v>
      </c>
      <c r="GX83" s="19">
        <v>2.0266010000000001E-2</v>
      </c>
      <c r="GY83" s="19">
        <v>2.0139339999999999E-2</v>
      </c>
      <c r="GZ83" s="19">
        <v>2.001383E-2</v>
      </c>
      <c r="HA83" s="19">
        <v>1.988943E-2</v>
      </c>
      <c r="HB83" s="19">
        <v>1.976603E-2</v>
      </c>
      <c r="HC83" s="19">
        <v>1.9643520000000001E-2</v>
      </c>
      <c r="HD83" s="19">
        <v>1.9521759999999999E-2</v>
      </c>
      <c r="HE83" s="19">
        <v>1.9400609999999999E-2</v>
      </c>
      <c r="HF83" s="19">
        <v>1.9279930000000001E-2</v>
      </c>
      <c r="HG83" s="19">
        <v>1.9159590000000001E-2</v>
      </c>
      <c r="HH83" s="19">
        <v>1.9039500000000001E-2</v>
      </c>
      <c r="HI83" s="19">
        <v>1.891959E-2</v>
      </c>
      <c r="HJ83" s="19">
        <v>1.879987E-2</v>
      </c>
      <c r="HK83" s="19">
        <v>1.8680349999999998E-2</v>
      </c>
      <c r="HL83" s="19">
        <v>1.856114E-2</v>
      </c>
      <c r="HM83" s="19">
        <v>1.8442340000000002E-2</v>
      </c>
      <c r="HN83" s="19">
        <v>1.832408E-2</v>
      </c>
      <c r="HO83" s="15">
        <v>1.8206460000000001E-2</v>
      </c>
      <c r="HP83" s="19">
        <v>1.8089620000000001E-2</v>
      </c>
      <c r="HQ83" s="19">
        <v>1.7973630000000001E-2</v>
      </c>
      <c r="HR83" s="19">
        <v>1.7858579999999999E-2</v>
      </c>
      <c r="HS83" s="19">
        <v>1.7744530000000001E-2</v>
      </c>
      <c r="HT83" s="19">
        <v>1.7631529999999999E-2</v>
      </c>
      <c r="HU83" s="19">
        <v>1.751962E-2</v>
      </c>
      <c r="HV83" s="19">
        <v>1.7408799999999999E-2</v>
      </c>
      <c r="HW83" s="15">
        <v>1.729907E-2</v>
      </c>
      <c r="HX83" s="19">
        <v>1.719041E-2</v>
      </c>
      <c r="HY83" s="19">
        <v>1.7082759999999999E-2</v>
      </c>
      <c r="HZ83" s="19">
        <v>1.6976060000000001E-2</v>
      </c>
      <c r="IA83" s="19">
        <v>1.6870240000000002E-2</v>
      </c>
      <c r="IB83" s="19">
        <v>1.6765209999999999E-2</v>
      </c>
      <c r="IC83" s="19">
        <v>1.6660930000000001E-2</v>
      </c>
      <c r="ID83" s="15">
        <v>1.655734E-2</v>
      </c>
      <c r="IE83" s="19">
        <v>1.6454449999999999E-2</v>
      </c>
      <c r="IF83" s="19">
        <v>1.6352249999999999E-2</v>
      </c>
      <c r="IG83" s="15">
        <v>1.6250810000000001E-2</v>
      </c>
      <c r="IH83" s="19">
        <v>1.615018E-2</v>
      </c>
      <c r="II83" s="19">
        <v>1.6050430000000001E-2</v>
      </c>
      <c r="IJ83" s="19">
        <v>1.595164E-2</v>
      </c>
      <c r="IK83" s="19">
        <v>1.5853880000000001E-2</v>
      </c>
      <c r="IL83" s="19">
        <v>1.5757219999999999E-2</v>
      </c>
      <c r="IM83" s="15">
        <v>1.5661709999999999E-2</v>
      </c>
      <c r="IN83" s="19">
        <v>1.556738E-2</v>
      </c>
      <c r="IO83" s="19">
        <v>1.547426E-2</v>
      </c>
      <c r="IP83" s="19">
        <v>1.5382349999999999E-2</v>
      </c>
      <c r="IQ83" s="15">
        <v>1.529164E-2</v>
      </c>
      <c r="IR83" s="19">
        <v>1.520209E-2</v>
      </c>
      <c r="IS83" s="19">
        <v>1.5113649999999999E-2</v>
      </c>
      <c r="IT83" s="19">
        <v>1.502622E-2</v>
      </c>
      <c r="IU83" s="19">
        <v>1.493968E-2</v>
      </c>
      <c r="IV83" s="19">
        <v>1.485391E-2</v>
      </c>
      <c r="IW83" s="19">
        <v>1.4768750000000001E-2</v>
      </c>
      <c r="IX83" s="19">
        <v>1.4684050000000001E-2</v>
      </c>
      <c r="IY83" s="19">
        <v>1.4599640000000001E-2</v>
      </c>
      <c r="IZ83" s="19">
        <v>1.451538E-2</v>
      </c>
      <c r="JA83" s="19">
        <v>1.443116E-2</v>
      </c>
      <c r="JB83" s="19">
        <v>1.4346879999999999E-2</v>
      </c>
      <c r="JC83" s="15">
        <v>1.4262459999999999E-2</v>
      </c>
      <c r="JD83" s="19">
        <v>1.417787E-2</v>
      </c>
      <c r="JE83" s="19">
        <v>1.4093079999999999E-2</v>
      </c>
      <c r="JF83" s="19">
        <v>1.4008069999999999E-2</v>
      </c>
      <c r="JG83" s="19">
        <v>1.3922850000000001E-2</v>
      </c>
      <c r="JH83" s="19">
        <v>1.383741E-2</v>
      </c>
      <c r="JI83" s="19">
        <v>1.375175E-2</v>
      </c>
      <c r="JJ83" s="15">
        <v>1.366585E-2</v>
      </c>
      <c r="JK83" s="19">
        <v>1.357973E-2</v>
      </c>
      <c r="JL83" s="15">
        <v>1.3493369999999999E-2</v>
      </c>
      <c r="JM83" s="19">
        <v>1.340676E-2</v>
      </c>
      <c r="JN83" s="19">
        <v>1.3319889999999999E-2</v>
      </c>
      <c r="JO83" s="19">
        <v>1.3232789999999999E-2</v>
      </c>
      <c r="JP83" s="19">
        <v>1.3145459999999999E-2</v>
      </c>
      <c r="JQ83" s="19">
        <v>1.3057910000000001E-2</v>
      </c>
      <c r="JR83" s="19">
        <v>1.2970189999999999E-2</v>
      </c>
      <c r="JS83" s="19">
        <v>1.2882319999999999E-2</v>
      </c>
      <c r="JT83" s="19">
        <v>1.279432E-2</v>
      </c>
      <c r="JU83" s="19">
        <v>1.2706230000000001E-2</v>
      </c>
      <c r="JV83" s="19">
        <v>1.261809E-2</v>
      </c>
      <c r="JW83" s="19">
        <v>1.252995E-2</v>
      </c>
      <c r="JX83" s="19">
        <v>1.2441839999999999E-2</v>
      </c>
      <c r="JY83" s="19">
        <v>1.235382E-2</v>
      </c>
      <c r="JZ83" s="19">
        <v>1.2265969999999999E-2</v>
      </c>
      <c r="KA83" s="19">
        <v>1.2178359999999999E-2</v>
      </c>
      <c r="KB83" s="19">
        <v>1.2091090000000001E-2</v>
      </c>
      <c r="KC83" s="19">
        <v>1.2004259999999999E-2</v>
      </c>
      <c r="KD83" s="19">
        <v>1.1918E-2</v>
      </c>
      <c r="KE83" s="19">
        <v>1.183241E-2</v>
      </c>
      <c r="KF83" s="19">
        <v>1.174761E-2</v>
      </c>
      <c r="KG83" s="15">
        <v>1.1663700000000001E-2</v>
      </c>
      <c r="KH83" s="19">
        <v>1.1580780000000001E-2</v>
      </c>
      <c r="KI83" s="19">
        <v>1.1498929999999999E-2</v>
      </c>
      <c r="KJ83" s="19">
        <v>1.141821E-2</v>
      </c>
      <c r="KK83" s="19">
        <v>1.133866E-2</v>
      </c>
      <c r="KL83" s="19">
        <v>1.1260340000000001E-2</v>
      </c>
      <c r="KM83" s="19">
        <v>1.118326E-2</v>
      </c>
      <c r="KN83" s="19">
        <v>1.110745E-2</v>
      </c>
      <c r="KO83" s="19">
        <v>1.103294E-2</v>
      </c>
      <c r="KP83" s="19">
        <v>1.0959730000000001E-2</v>
      </c>
      <c r="KQ83" s="19">
        <v>1.0887859999999999E-2</v>
      </c>
      <c r="KR83" s="19">
        <v>1.081733E-2</v>
      </c>
      <c r="KS83" s="19">
        <v>1.074817E-2</v>
      </c>
      <c r="KT83" s="19">
        <v>1.068036E-2</v>
      </c>
      <c r="KU83" s="19">
        <v>1.0613910000000001E-2</v>
      </c>
      <c r="KV83" s="19">
        <v>1.0548790000000001E-2</v>
      </c>
      <c r="KW83" s="19">
        <v>1.048496E-2</v>
      </c>
      <c r="KX83" s="19">
        <v>1.042236E-2</v>
      </c>
      <c r="KY83" s="19">
        <v>1.0360909999999999E-2</v>
      </c>
      <c r="KZ83" s="19">
        <v>1.030055E-2</v>
      </c>
      <c r="LA83" s="19">
        <v>1.0241180000000001E-2</v>
      </c>
      <c r="LB83" s="19">
        <v>1.0182719999999999E-2</v>
      </c>
      <c r="LC83" s="19">
        <v>1.012506E-2</v>
      </c>
      <c r="LD83" s="19">
        <v>1.006812E-2</v>
      </c>
      <c r="LE83" s="19">
        <v>1.0011819999999999E-2</v>
      </c>
      <c r="LF83" s="19">
        <v>9.9560929999999992E-3</v>
      </c>
      <c r="LG83" s="19">
        <v>9.9008589999999997E-3</v>
      </c>
      <c r="LH83" s="19">
        <v>9.8460660000000005E-3</v>
      </c>
      <c r="LI83" s="19">
        <v>9.7916649999999997E-3</v>
      </c>
      <c r="LJ83" s="19">
        <v>9.7376130000000009E-3</v>
      </c>
      <c r="LK83" s="19">
        <v>9.6838730000000008E-3</v>
      </c>
      <c r="LL83" s="19">
        <v>9.6304130000000009E-3</v>
      </c>
      <c r="LM83" s="19">
        <v>9.5772050000000001E-3</v>
      </c>
      <c r="LN83" s="19">
        <v>9.5242230000000001E-3</v>
      </c>
      <c r="LO83" s="19">
        <v>9.4714380000000004E-3</v>
      </c>
      <c r="LP83" s="19">
        <v>9.4188169999999995E-3</v>
      </c>
      <c r="LQ83" s="19">
        <v>9.3663259999999995E-3</v>
      </c>
      <c r="LR83" s="19">
        <v>9.3139280000000008E-3</v>
      </c>
      <c r="LS83" s="19">
        <v>9.2615809999999996E-3</v>
      </c>
      <c r="LT83" s="19">
        <v>9.2092449999999996E-3</v>
      </c>
      <c r="LU83" s="19">
        <v>9.1568780000000002E-3</v>
      </c>
      <c r="LV83" s="19">
        <v>9.1044390000000006E-3</v>
      </c>
      <c r="LW83" s="19">
        <v>9.0518869999999998E-3</v>
      </c>
      <c r="LX83" s="19">
        <v>8.9991930000000008E-3</v>
      </c>
      <c r="LY83" s="19">
        <v>8.9463279999999999E-3</v>
      </c>
      <c r="LZ83" s="19">
        <v>8.8932769999999998E-3</v>
      </c>
      <c r="MA83" s="19">
        <v>8.8400330000000006E-3</v>
      </c>
      <c r="MB83" s="19">
        <v>8.7866019999999993E-3</v>
      </c>
      <c r="MC83" s="19">
        <v>8.7330010000000007E-3</v>
      </c>
      <c r="MD83" s="19">
        <v>8.6792569999999993E-3</v>
      </c>
      <c r="ME83" s="19">
        <v>8.6254109999999995E-3</v>
      </c>
      <c r="MF83" s="19">
        <v>8.5715159999999995E-3</v>
      </c>
      <c r="MG83" s="19">
        <v>8.5176269999999998E-3</v>
      </c>
      <c r="MH83" s="19">
        <v>8.4638070000000003E-3</v>
      </c>
      <c r="MI83" s="19">
        <v>8.4101220000000008E-3</v>
      </c>
      <c r="MJ83" s="19">
        <v>8.3566339999999999E-3</v>
      </c>
      <c r="MK83" s="19">
        <v>8.3034019999999997E-3</v>
      </c>
      <c r="ML83" s="19">
        <v>8.2504810000000005E-3</v>
      </c>
      <c r="MM83" s="19">
        <v>8.1979180000000002E-3</v>
      </c>
      <c r="MN83" s="19">
        <v>8.1457539999999998E-3</v>
      </c>
      <c r="MO83" s="15">
        <v>8.0940270000000002E-3</v>
      </c>
      <c r="MP83" s="19">
        <v>8.0427659999999998E-3</v>
      </c>
      <c r="MQ83" s="19">
        <v>7.9920000000000008E-3</v>
      </c>
      <c r="MR83" s="19">
        <v>7.9417589999999996E-3</v>
      </c>
      <c r="MS83" s="19">
        <v>7.8920710000000005E-3</v>
      </c>
      <c r="MT83" s="19">
        <v>7.8429659999999998E-3</v>
      </c>
      <c r="MU83" s="19">
        <v>7.7944779999999996E-3</v>
      </c>
      <c r="MV83" s="19">
        <v>7.7466439999999996E-3</v>
      </c>
      <c r="MW83" s="19">
        <v>7.6995040000000002E-3</v>
      </c>
      <c r="MX83" s="19">
        <v>7.653104E-3</v>
      </c>
      <c r="MY83" s="19">
        <v>7.6074840000000003E-3</v>
      </c>
      <c r="MZ83" s="19">
        <v>7.562689E-3</v>
      </c>
      <c r="NA83" s="19">
        <v>7.5187520000000001E-3</v>
      </c>
      <c r="NB83" s="19">
        <v>7.4757030000000002E-3</v>
      </c>
      <c r="NC83" s="19">
        <v>7.4335629999999998E-3</v>
      </c>
      <c r="ND83" s="19">
        <v>7.3923390000000004E-3</v>
      </c>
      <c r="NE83" s="19">
        <v>7.352028E-3</v>
      </c>
      <c r="NF83" s="19">
        <v>7.3126129999999999E-3</v>
      </c>
      <c r="NG83" s="19">
        <v>7.2740610000000001E-3</v>
      </c>
      <c r="NH83" s="19">
        <v>7.2363319999999998E-3</v>
      </c>
      <c r="NI83" s="19">
        <v>7.1993719999999999E-3</v>
      </c>
      <c r="NJ83" s="19">
        <v>7.1631200000000003E-3</v>
      </c>
      <c r="NK83" s="19">
        <v>7.1275119999999999E-3</v>
      </c>
      <c r="NL83" s="19">
        <v>7.0924769999999998E-3</v>
      </c>
      <c r="NM83" s="19">
        <v>7.057944E-3</v>
      </c>
      <c r="NN83" s="19">
        <v>7.0238410000000003E-3</v>
      </c>
      <c r="NO83" s="19">
        <v>6.9901010000000003E-3</v>
      </c>
      <c r="NP83" s="19">
        <v>6.9566589999999996E-3</v>
      </c>
      <c r="NQ83" s="19">
        <v>6.9234530000000004E-3</v>
      </c>
      <c r="NR83" s="19">
        <v>6.8904300000000003E-3</v>
      </c>
      <c r="NS83" s="19">
        <v>6.8575340000000002E-3</v>
      </c>
      <c r="NT83" s="19">
        <v>6.8247189999999999E-3</v>
      </c>
      <c r="NU83" s="19">
        <v>6.7919340000000003E-3</v>
      </c>
      <c r="NV83" s="19">
        <v>6.7591350000000003E-3</v>
      </c>
      <c r="NW83" s="19">
        <v>6.7262709999999998E-3</v>
      </c>
      <c r="NX83" s="19">
        <v>6.6932909999999997E-3</v>
      </c>
      <c r="NY83" s="19">
        <v>6.6601450000000001E-3</v>
      </c>
      <c r="NZ83" s="19">
        <v>6.6267779999999998E-3</v>
      </c>
      <c r="OA83" s="19">
        <v>6.593135E-3</v>
      </c>
      <c r="OB83" s="19">
        <v>6.5591620000000003E-3</v>
      </c>
      <c r="OC83" s="19">
        <v>6.5248069999999997E-3</v>
      </c>
      <c r="OD83" s="19">
        <v>6.49002E-3</v>
      </c>
      <c r="OE83" s="19">
        <v>6.4547550000000004E-3</v>
      </c>
      <c r="OF83" s="19">
        <v>6.4189759999999998E-3</v>
      </c>
      <c r="OG83" s="19">
        <v>6.3826480000000003E-3</v>
      </c>
      <c r="OH83" s="19">
        <v>6.3457490000000004E-3</v>
      </c>
      <c r="OI83" s="19">
        <v>6.3082640000000001E-3</v>
      </c>
      <c r="OJ83" s="19">
        <v>6.2701830000000004E-3</v>
      </c>
      <c r="OK83" s="19">
        <v>6.2315060000000004E-3</v>
      </c>
      <c r="OL83" s="19">
        <v>6.1922419999999997E-3</v>
      </c>
      <c r="OM83" s="19">
        <v>6.1524029999999999E-3</v>
      </c>
      <c r="ON83" s="19">
        <v>6.1120080000000004E-3</v>
      </c>
      <c r="OO83" s="19">
        <v>6.0710809999999999E-3</v>
      </c>
      <c r="OP83" s="19">
        <v>6.0296489999999998E-3</v>
      </c>
    </row>
    <row r="84" spans="1:406" x14ac:dyDescent="0.25">
      <c r="A84" t="str">
        <f t="shared" si="1"/>
        <v>Helicopter-FINE-6-20-Any</v>
      </c>
      <c r="B84" t="s">
        <v>194</v>
      </c>
      <c r="C84" s="17" t="s">
        <v>41</v>
      </c>
      <c r="D84" s="18">
        <v>6</v>
      </c>
      <c r="E84" s="17">
        <v>20</v>
      </c>
      <c r="F84" s="82" t="s">
        <v>187</v>
      </c>
      <c r="G84" s="15">
        <v>0.81934370000000001</v>
      </c>
      <c r="H84" s="15">
        <v>0.81821880000000002</v>
      </c>
      <c r="I84" s="15">
        <v>0.81795499999999999</v>
      </c>
      <c r="J84" s="15">
        <v>0.81907859999999999</v>
      </c>
      <c r="K84" s="15">
        <v>0.82066070000000002</v>
      </c>
      <c r="L84" s="15">
        <v>0.82137150000000003</v>
      </c>
      <c r="M84" s="15">
        <v>0.81914169999999997</v>
      </c>
      <c r="N84" s="15">
        <v>0.81224969999999996</v>
      </c>
      <c r="O84" s="15">
        <v>0.80026050000000004</v>
      </c>
      <c r="P84" s="15">
        <v>0.78295930000000002</v>
      </c>
      <c r="Q84" s="15">
        <v>0.76073009999999996</v>
      </c>
      <c r="R84" s="15">
        <v>0.73466089999999995</v>
      </c>
      <c r="S84" s="15">
        <v>0.70588580000000001</v>
      </c>
      <c r="T84" s="15">
        <v>0.67550619999999995</v>
      </c>
      <c r="U84" s="15">
        <v>0.644563</v>
      </c>
      <c r="V84" s="15">
        <v>0.613622</v>
      </c>
      <c r="W84" s="15">
        <v>0.58332099999999998</v>
      </c>
      <c r="X84" s="15">
        <v>0.55404030000000004</v>
      </c>
      <c r="Y84" s="15">
        <v>0.52587969999999995</v>
      </c>
      <c r="Z84" s="15">
        <v>0.49904559999999998</v>
      </c>
      <c r="AA84" s="15">
        <v>0.4737133</v>
      </c>
      <c r="AB84" s="15">
        <v>0.44991160000000002</v>
      </c>
      <c r="AC84" s="15">
        <v>0.42763129999999999</v>
      </c>
      <c r="AD84" s="15">
        <v>0.40681899999999999</v>
      </c>
      <c r="AE84" s="15">
        <v>0.38730049999999999</v>
      </c>
      <c r="AF84" s="15">
        <v>0.3689307</v>
      </c>
      <c r="AG84" s="15">
        <v>0.3516898</v>
      </c>
      <c r="AH84" s="15">
        <v>0.3356343</v>
      </c>
      <c r="AI84" s="15">
        <v>0.3206676</v>
      </c>
      <c r="AJ84" s="15">
        <v>0.30663000000000001</v>
      </c>
      <c r="AK84" s="15">
        <v>0.29338069999999999</v>
      </c>
      <c r="AL84" s="15">
        <v>0.28084949999999997</v>
      </c>
      <c r="AM84" s="15">
        <v>0.26900439999999998</v>
      </c>
      <c r="AN84" s="15">
        <v>0.25780649999999999</v>
      </c>
      <c r="AO84" s="15">
        <v>0.24718270000000001</v>
      </c>
      <c r="AP84" s="15">
        <v>0.2370932</v>
      </c>
      <c r="AQ84" s="15">
        <v>0.22750980000000001</v>
      </c>
      <c r="AR84" s="15">
        <v>0.218415</v>
      </c>
      <c r="AS84" s="15">
        <v>0.20978949999999999</v>
      </c>
      <c r="AT84" s="15">
        <v>0.2016279</v>
      </c>
      <c r="AU84" s="15">
        <v>0.19389239999999999</v>
      </c>
      <c r="AV84" s="15">
        <v>0.18656619999999999</v>
      </c>
      <c r="AW84" s="15">
        <v>0.1796034</v>
      </c>
      <c r="AX84" s="15">
        <v>0.17297070000000001</v>
      </c>
      <c r="AY84" s="15">
        <v>0.16665260000000001</v>
      </c>
      <c r="AZ84" s="15">
        <v>0.16065889999999999</v>
      </c>
      <c r="BA84" s="15">
        <v>0.154972</v>
      </c>
      <c r="BB84" s="15">
        <v>0.14958389999999999</v>
      </c>
      <c r="BC84" s="15">
        <v>0.14446039999999999</v>
      </c>
      <c r="BD84" s="15">
        <v>0.1395574</v>
      </c>
      <c r="BE84" s="15">
        <v>0.1348637</v>
      </c>
      <c r="BF84" s="15">
        <v>0.13038849999999999</v>
      </c>
      <c r="BG84" s="15">
        <v>0.12613150000000001</v>
      </c>
      <c r="BH84" s="15">
        <v>0.1220942</v>
      </c>
      <c r="BI84" s="15">
        <v>0.1182613</v>
      </c>
      <c r="BJ84" s="15">
        <v>0.1145939</v>
      </c>
      <c r="BK84" s="15">
        <v>0.1110844</v>
      </c>
      <c r="BL84" s="15">
        <v>0.107742</v>
      </c>
      <c r="BM84" s="19">
        <v>0.10456360000000001</v>
      </c>
      <c r="BN84" s="15">
        <v>0.101551</v>
      </c>
      <c r="BO84" s="19">
        <v>9.8676689999999997E-2</v>
      </c>
      <c r="BP84" s="19">
        <v>9.5906679999999994E-2</v>
      </c>
      <c r="BQ84" s="19">
        <v>9.3232270000000006E-2</v>
      </c>
      <c r="BR84" s="19">
        <v>9.0675430000000001E-2</v>
      </c>
      <c r="BS84" s="19">
        <v>8.8243530000000001E-2</v>
      </c>
      <c r="BT84" s="19">
        <v>8.5938940000000005E-2</v>
      </c>
      <c r="BU84" s="19">
        <v>8.3743919999999999E-2</v>
      </c>
      <c r="BV84" s="19">
        <v>8.1627900000000003E-2</v>
      </c>
      <c r="BW84" s="19">
        <v>7.9581239999999998E-2</v>
      </c>
      <c r="BX84" s="19">
        <v>7.7626520000000004E-2</v>
      </c>
      <c r="BY84" s="19">
        <v>7.5777059999999993E-2</v>
      </c>
      <c r="BZ84" s="19">
        <v>7.4030570000000004E-2</v>
      </c>
      <c r="CA84" s="15">
        <v>7.2372779999999998E-2</v>
      </c>
      <c r="CB84" s="19">
        <v>7.0769509999999994E-2</v>
      </c>
      <c r="CC84" s="19">
        <v>6.920896E-2</v>
      </c>
      <c r="CD84" s="19">
        <v>6.7712530000000007E-2</v>
      </c>
      <c r="CE84" s="19">
        <v>6.6295439999999997E-2</v>
      </c>
      <c r="CF84" s="15">
        <v>6.49594E-2</v>
      </c>
      <c r="CG84" s="15">
        <v>6.36911E-2</v>
      </c>
      <c r="CH84" s="15">
        <v>6.2459769999999998E-2</v>
      </c>
      <c r="CI84" s="19">
        <v>6.126007E-2</v>
      </c>
      <c r="CJ84" s="19">
        <v>6.0102790000000003E-2</v>
      </c>
      <c r="CK84" s="19">
        <v>5.9005889999999998E-2</v>
      </c>
      <c r="CL84" s="19">
        <v>5.7977090000000002E-2</v>
      </c>
      <c r="CM84" s="15">
        <v>5.7013370000000001E-2</v>
      </c>
      <c r="CN84" s="19">
        <v>5.6095249999999999E-2</v>
      </c>
      <c r="CO84" s="19">
        <v>5.521268E-2</v>
      </c>
      <c r="CP84" s="19">
        <v>5.4366900000000003E-2</v>
      </c>
      <c r="CQ84" s="19">
        <v>5.3564279999999999E-2</v>
      </c>
      <c r="CR84" s="19">
        <v>5.2814470000000002E-2</v>
      </c>
      <c r="CS84" s="19">
        <v>5.2126029999999997E-2</v>
      </c>
      <c r="CT84" s="19">
        <v>5.1499570000000001E-2</v>
      </c>
      <c r="CU84" s="19">
        <v>5.093582E-2</v>
      </c>
      <c r="CV84" s="19">
        <v>5.0433400000000003E-2</v>
      </c>
      <c r="CW84" s="19">
        <v>4.998789E-2</v>
      </c>
      <c r="CX84" s="19">
        <v>4.9681410000000002E-2</v>
      </c>
      <c r="CY84" s="19">
        <v>4.9399930000000002E-2</v>
      </c>
      <c r="CZ84" s="19">
        <v>4.9131859999999999E-2</v>
      </c>
      <c r="DA84" s="19">
        <v>4.8870429999999999E-2</v>
      </c>
      <c r="DB84" s="19">
        <v>4.8611660000000001E-2</v>
      </c>
      <c r="DC84" s="19">
        <v>4.835412E-2</v>
      </c>
      <c r="DD84" s="19">
        <v>4.8097830000000001E-2</v>
      </c>
      <c r="DE84" s="19">
        <v>4.7841969999999998E-2</v>
      </c>
      <c r="DF84" s="19">
        <v>4.7585679999999998E-2</v>
      </c>
      <c r="DG84" s="19">
        <v>4.7328519999999999E-2</v>
      </c>
      <c r="DH84" s="19">
        <v>4.7070830000000001E-2</v>
      </c>
      <c r="DI84" s="19">
        <v>4.6813250000000001E-2</v>
      </c>
      <c r="DJ84" s="19">
        <v>4.6556790000000001E-2</v>
      </c>
      <c r="DK84" s="19">
        <v>4.6301830000000002E-2</v>
      </c>
      <c r="DL84" s="19">
        <v>4.60483E-2</v>
      </c>
      <c r="DM84" s="15">
        <v>4.5796480000000001E-2</v>
      </c>
      <c r="DN84" s="19">
        <v>4.5552059999999998E-2</v>
      </c>
      <c r="DO84" s="15">
        <v>4.5311990000000003E-2</v>
      </c>
      <c r="DP84" s="19">
        <v>4.5075049999999998E-2</v>
      </c>
      <c r="DQ84" s="19">
        <v>4.4840369999999997E-2</v>
      </c>
      <c r="DR84" s="19">
        <v>4.4607389999999997E-2</v>
      </c>
      <c r="DS84" s="19">
        <v>4.4375669999999999E-2</v>
      </c>
      <c r="DT84" s="19">
        <v>4.4144849999999999E-2</v>
      </c>
      <c r="DU84" s="19">
        <v>4.3914580000000002E-2</v>
      </c>
      <c r="DV84" s="19">
        <v>4.3684580000000001E-2</v>
      </c>
      <c r="DW84" s="19">
        <v>4.3454649999999997E-2</v>
      </c>
      <c r="DX84" s="19">
        <v>4.3224760000000001E-2</v>
      </c>
      <c r="DY84" s="19">
        <v>4.2994879999999999E-2</v>
      </c>
      <c r="DZ84" s="19">
        <v>4.2765030000000002E-2</v>
      </c>
      <c r="EA84" s="19">
        <v>4.2535219999999999E-2</v>
      </c>
      <c r="EB84" s="19">
        <v>4.230544E-2</v>
      </c>
      <c r="EC84" s="19">
        <v>4.2075719999999997E-2</v>
      </c>
      <c r="ED84" s="19">
        <v>4.18462E-2</v>
      </c>
      <c r="EE84" s="19">
        <v>4.1617109999999999E-2</v>
      </c>
      <c r="EF84" s="19">
        <v>4.1388649999999999E-2</v>
      </c>
      <c r="EG84" s="19">
        <v>4.116102E-2</v>
      </c>
      <c r="EH84" s="19">
        <v>4.0934400000000003E-2</v>
      </c>
      <c r="EI84" s="19">
        <v>4.0708920000000003E-2</v>
      </c>
      <c r="EJ84" s="19">
        <v>4.0484729999999997E-2</v>
      </c>
      <c r="EK84" s="19">
        <v>4.026192E-2</v>
      </c>
      <c r="EL84" s="19">
        <v>4.0040560000000003E-2</v>
      </c>
      <c r="EM84" s="19">
        <v>3.9820689999999999E-2</v>
      </c>
      <c r="EN84" s="19">
        <v>3.9602320000000003E-2</v>
      </c>
      <c r="EO84" s="15">
        <v>3.9385499999999997E-2</v>
      </c>
      <c r="EP84" s="19">
        <v>3.9170280000000002E-2</v>
      </c>
      <c r="EQ84" s="19">
        <v>3.8956749999999998E-2</v>
      </c>
      <c r="ER84" s="19">
        <v>3.8745000000000002E-2</v>
      </c>
      <c r="ES84" s="19">
        <v>3.8535109999999997E-2</v>
      </c>
      <c r="ET84" s="19">
        <v>3.8327119999999999E-2</v>
      </c>
      <c r="EU84" s="19">
        <v>3.8121090000000003E-2</v>
      </c>
      <c r="EV84" s="19">
        <v>3.7917069999999997E-2</v>
      </c>
      <c r="EW84" s="19">
        <v>3.7715060000000002E-2</v>
      </c>
      <c r="EX84" s="15">
        <v>3.7515020000000003E-2</v>
      </c>
      <c r="EY84" s="19">
        <v>3.7316870000000002E-2</v>
      </c>
      <c r="EZ84" s="19">
        <v>3.7120510000000002E-2</v>
      </c>
      <c r="FA84" s="19">
        <v>3.6925930000000003E-2</v>
      </c>
      <c r="FB84" s="19">
        <v>3.6733109999999999E-2</v>
      </c>
      <c r="FC84" s="19">
        <v>3.6542039999999998E-2</v>
      </c>
      <c r="FD84" s="19">
        <v>3.6352719999999998E-2</v>
      </c>
      <c r="FE84" s="19">
        <v>3.6165089999999997E-2</v>
      </c>
      <c r="FF84" s="15">
        <v>3.5979110000000002E-2</v>
      </c>
      <c r="FG84" s="19">
        <v>3.5794800000000002E-2</v>
      </c>
      <c r="FH84" s="19">
        <v>3.5612230000000002E-2</v>
      </c>
      <c r="FI84" s="19">
        <v>3.5431490000000003E-2</v>
      </c>
      <c r="FJ84" s="19">
        <v>3.525267E-2</v>
      </c>
      <c r="FK84" s="19">
        <v>3.5075820000000001E-2</v>
      </c>
      <c r="FL84" s="19">
        <v>3.4901000000000001E-2</v>
      </c>
      <c r="FM84" s="19">
        <v>3.4728259999999997E-2</v>
      </c>
      <c r="FN84" s="19">
        <v>3.4557629999999999E-2</v>
      </c>
      <c r="FO84" s="19">
        <v>3.4389070000000001E-2</v>
      </c>
      <c r="FP84" s="19">
        <v>3.4222540000000003E-2</v>
      </c>
      <c r="FQ84" s="19">
        <v>3.405789E-2</v>
      </c>
      <c r="FR84" s="19">
        <v>3.389499E-2</v>
      </c>
      <c r="FS84" s="19">
        <v>3.3733779999999998E-2</v>
      </c>
      <c r="FT84" s="19">
        <v>3.3574199999999998E-2</v>
      </c>
      <c r="FU84" s="15">
        <v>3.34162E-2</v>
      </c>
      <c r="FV84" s="19">
        <v>3.325972E-2</v>
      </c>
      <c r="FW84" s="15">
        <v>3.3104679999999997E-2</v>
      </c>
      <c r="FX84" s="19">
        <v>3.2951019999999998E-2</v>
      </c>
      <c r="FY84" s="19">
        <v>3.279874E-2</v>
      </c>
      <c r="FZ84" s="19">
        <v>3.2647870000000002E-2</v>
      </c>
      <c r="GA84" s="19">
        <v>3.2498449999999998E-2</v>
      </c>
      <c r="GB84" s="19">
        <v>3.235056E-2</v>
      </c>
      <c r="GC84" s="19">
        <v>3.2204179999999999E-2</v>
      </c>
      <c r="GD84" s="19">
        <v>3.2059360000000002E-2</v>
      </c>
      <c r="GE84" s="19">
        <v>3.1916100000000003E-2</v>
      </c>
      <c r="GF84" s="15">
        <v>3.1774480000000001E-2</v>
      </c>
      <c r="GG84" s="19">
        <v>3.1634490000000001E-2</v>
      </c>
      <c r="GH84" s="19">
        <v>3.1496099999999999E-2</v>
      </c>
      <c r="GI84" s="19">
        <v>3.135918E-2</v>
      </c>
      <c r="GJ84" s="19">
        <v>3.1223629999999999E-2</v>
      </c>
      <c r="GK84" s="15">
        <v>3.108934E-2</v>
      </c>
      <c r="GL84" s="19">
        <v>3.0956310000000001E-2</v>
      </c>
      <c r="GM84" s="19">
        <v>3.082449E-2</v>
      </c>
      <c r="GN84" s="19">
        <v>3.0693829999999998E-2</v>
      </c>
      <c r="GO84" s="19">
        <v>3.0564210000000001E-2</v>
      </c>
      <c r="GP84" s="19">
        <v>3.0435540000000001E-2</v>
      </c>
      <c r="GQ84" s="19">
        <v>3.0307750000000001E-2</v>
      </c>
      <c r="GR84" s="15">
        <v>3.018086E-2</v>
      </c>
      <c r="GS84" s="19">
        <v>3.0054830000000001E-2</v>
      </c>
      <c r="GT84" s="19">
        <v>2.9929629999999999E-2</v>
      </c>
      <c r="GU84" s="19">
        <v>2.98052E-2</v>
      </c>
      <c r="GV84" s="19">
        <v>2.9681539999999999E-2</v>
      </c>
      <c r="GW84" s="19">
        <v>2.9558649999999999E-2</v>
      </c>
      <c r="GX84" s="19">
        <v>2.9436609999999998E-2</v>
      </c>
      <c r="GY84" s="19">
        <v>2.931545E-2</v>
      </c>
      <c r="GZ84" s="19">
        <v>2.9195169999999999E-2</v>
      </c>
      <c r="HA84" s="19">
        <v>2.9075710000000001E-2</v>
      </c>
      <c r="HB84" s="19">
        <v>2.8957070000000001E-2</v>
      </c>
      <c r="HC84" s="19">
        <v>2.8839199999999999E-2</v>
      </c>
      <c r="HD84" s="19">
        <v>2.872212E-2</v>
      </c>
      <c r="HE84" s="19">
        <v>2.8605800000000001E-2</v>
      </c>
      <c r="HF84" s="19">
        <v>2.849022E-2</v>
      </c>
      <c r="HG84" s="19">
        <v>2.8375290000000001E-2</v>
      </c>
      <c r="HH84" s="19">
        <v>2.826097E-2</v>
      </c>
      <c r="HI84" s="15">
        <v>2.814724E-2</v>
      </c>
      <c r="HJ84" s="19">
        <v>2.8034150000000001E-2</v>
      </c>
      <c r="HK84" s="19">
        <v>2.7921729999999999E-2</v>
      </c>
      <c r="HL84" s="19">
        <v>2.7810000000000001E-2</v>
      </c>
      <c r="HM84" s="19">
        <v>2.7698919999999998E-2</v>
      </c>
      <c r="HN84" s="19">
        <v>2.758851E-2</v>
      </c>
      <c r="HO84" s="19">
        <v>2.747877E-2</v>
      </c>
      <c r="HP84" s="19">
        <v>2.73698E-2</v>
      </c>
      <c r="HQ84" s="19">
        <v>2.726166E-2</v>
      </c>
      <c r="HR84" s="19">
        <v>2.7154399999999999E-2</v>
      </c>
      <c r="HS84" s="19">
        <v>2.7047979999999999E-2</v>
      </c>
      <c r="HT84" s="19">
        <v>2.694241E-2</v>
      </c>
      <c r="HU84" s="19">
        <v>2.6837630000000001E-2</v>
      </c>
      <c r="HV84" s="19">
        <v>2.6733659999999999E-2</v>
      </c>
      <c r="HW84" s="19">
        <v>2.6630480000000002E-2</v>
      </c>
      <c r="HX84" s="19">
        <v>2.6528050000000001E-2</v>
      </c>
      <c r="HY84" s="19">
        <v>2.64263E-2</v>
      </c>
      <c r="HZ84" s="19">
        <v>2.6325169999999998E-2</v>
      </c>
      <c r="IA84" s="19">
        <v>2.6224600000000001E-2</v>
      </c>
      <c r="IB84" s="19">
        <v>2.6124609999999999E-2</v>
      </c>
      <c r="IC84" s="19">
        <v>2.602517E-2</v>
      </c>
      <c r="ID84" s="19">
        <v>2.5926310000000001E-2</v>
      </c>
      <c r="IE84" s="19">
        <v>2.5827989999999999E-2</v>
      </c>
      <c r="IF84" s="19">
        <v>2.573023E-2</v>
      </c>
      <c r="IG84" s="15">
        <v>2.5633039999999999E-2</v>
      </c>
      <c r="IH84" s="19">
        <v>2.5536509999999998E-2</v>
      </c>
      <c r="II84" s="19">
        <v>2.5440649999999999E-2</v>
      </c>
      <c r="IJ84" s="19">
        <v>2.5345530000000002E-2</v>
      </c>
      <c r="IK84" s="19">
        <v>2.5251160000000002E-2</v>
      </c>
      <c r="IL84" s="19">
        <v>2.5157570000000001E-2</v>
      </c>
      <c r="IM84" s="19">
        <v>2.506477E-2</v>
      </c>
      <c r="IN84" s="19">
        <v>2.4972810000000002E-2</v>
      </c>
      <c r="IO84" s="19">
        <v>2.4881690000000001E-2</v>
      </c>
      <c r="IP84" s="19">
        <v>2.4791420000000002E-2</v>
      </c>
      <c r="IQ84" s="19">
        <v>2.470197E-2</v>
      </c>
      <c r="IR84" s="19">
        <v>2.4613300000000001E-2</v>
      </c>
      <c r="IS84" s="19">
        <v>2.452536E-2</v>
      </c>
      <c r="IT84" s="19">
        <v>2.4438129999999999E-2</v>
      </c>
      <c r="IU84" s="15">
        <v>2.435155E-2</v>
      </c>
      <c r="IV84" s="19">
        <v>2.426561E-2</v>
      </c>
      <c r="IW84" s="19">
        <v>2.418023E-2</v>
      </c>
      <c r="IX84" s="19">
        <v>2.409538E-2</v>
      </c>
      <c r="IY84" s="19">
        <v>2.401097E-2</v>
      </c>
      <c r="IZ84" s="19">
        <v>2.3927009999999999E-2</v>
      </c>
      <c r="JA84" s="19">
        <v>2.384344E-2</v>
      </c>
      <c r="JB84" s="19">
        <v>2.376031E-2</v>
      </c>
      <c r="JC84" s="19">
        <v>2.36776E-2</v>
      </c>
      <c r="JD84" s="19">
        <v>2.3595330000000001E-2</v>
      </c>
      <c r="JE84" s="15">
        <v>2.35135E-2</v>
      </c>
      <c r="JF84" s="19">
        <v>2.3432140000000001E-2</v>
      </c>
      <c r="JG84" s="19">
        <v>2.3351279999999999E-2</v>
      </c>
      <c r="JH84" s="19">
        <v>2.327096E-2</v>
      </c>
      <c r="JI84" s="19">
        <v>2.3191159999999999E-2</v>
      </c>
      <c r="JJ84" s="19">
        <v>2.3111909999999999E-2</v>
      </c>
      <c r="JK84" s="19">
        <v>2.3033169999999999E-2</v>
      </c>
      <c r="JL84" s="19">
        <v>2.2954970000000002E-2</v>
      </c>
      <c r="JM84" s="19">
        <v>2.28773E-2</v>
      </c>
      <c r="JN84" s="19">
        <v>2.280016E-2</v>
      </c>
      <c r="JO84" s="19">
        <v>2.272354E-2</v>
      </c>
      <c r="JP84" s="19">
        <v>2.264743E-2</v>
      </c>
      <c r="JQ84" s="19">
        <v>2.25718E-2</v>
      </c>
      <c r="JR84" s="19">
        <v>2.2496660000000002E-2</v>
      </c>
      <c r="JS84" s="19">
        <v>2.2421960000000001E-2</v>
      </c>
      <c r="JT84" s="19">
        <v>2.2347720000000001E-2</v>
      </c>
      <c r="JU84" s="19">
        <v>2.2273899999999999E-2</v>
      </c>
      <c r="JV84" s="19">
        <v>2.2200480000000002E-2</v>
      </c>
      <c r="JW84" s="19">
        <v>2.212743E-2</v>
      </c>
      <c r="JX84" s="19">
        <v>2.2054710000000002E-2</v>
      </c>
      <c r="JY84" s="19">
        <v>2.1982290000000002E-2</v>
      </c>
      <c r="JZ84" s="19">
        <v>2.191017E-2</v>
      </c>
      <c r="KA84" s="19">
        <v>2.1838349999999999E-2</v>
      </c>
      <c r="KB84" s="19">
        <v>2.1766830000000001E-2</v>
      </c>
      <c r="KC84" s="19">
        <v>2.1695590000000001E-2</v>
      </c>
      <c r="KD84" s="15">
        <v>2.1624649999999999E-2</v>
      </c>
      <c r="KE84" s="19">
        <v>2.1554029999999998E-2</v>
      </c>
      <c r="KF84" s="19">
        <v>2.1483760000000001E-2</v>
      </c>
      <c r="KG84" s="19">
        <v>2.141388E-2</v>
      </c>
      <c r="KH84" s="19">
        <v>2.1344390000000001E-2</v>
      </c>
      <c r="KI84" s="19">
        <v>2.1275309999999999E-2</v>
      </c>
      <c r="KJ84" s="15">
        <v>2.1206639999999999E-2</v>
      </c>
      <c r="KK84" s="19">
        <v>2.1138379999999998E-2</v>
      </c>
      <c r="KL84" s="19">
        <v>2.107055E-2</v>
      </c>
      <c r="KM84" s="19">
        <v>2.100316E-2</v>
      </c>
      <c r="KN84" s="15">
        <v>2.093619E-2</v>
      </c>
      <c r="KO84" s="19">
        <v>2.086963E-2</v>
      </c>
      <c r="KP84" s="19">
        <v>2.0803459999999999E-2</v>
      </c>
      <c r="KQ84" s="19">
        <v>2.073767E-2</v>
      </c>
      <c r="KR84" s="19">
        <v>2.0672260000000001E-2</v>
      </c>
      <c r="KS84" s="19">
        <v>2.0607210000000001E-2</v>
      </c>
      <c r="KT84" s="19">
        <v>2.054251E-2</v>
      </c>
      <c r="KU84" s="15">
        <v>2.0478119999999999E-2</v>
      </c>
      <c r="KV84" s="19">
        <v>2.041403E-2</v>
      </c>
      <c r="KW84" s="19">
        <v>2.0350219999999999E-2</v>
      </c>
      <c r="KX84" s="19">
        <v>2.028667E-2</v>
      </c>
      <c r="KY84" s="19">
        <v>2.0223379999999999E-2</v>
      </c>
      <c r="KZ84" s="19">
        <v>2.016035E-2</v>
      </c>
      <c r="LA84" s="19">
        <v>2.0097549999999999E-2</v>
      </c>
      <c r="LB84" s="19">
        <v>2.0034980000000001E-2</v>
      </c>
      <c r="LC84" s="19">
        <v>1.9972630000000002E-2</v>
      </c>
      <c r="LD84" s="19">
        <v>1.9910500000000001E-2</v>
      </c>
      <c r="LE84" s="15">
        <v>1.9848620000000001E-2</v>
      </c>
      <c r="LF84" s="19">
        <v>1.9786990000000001E-2</v>
      </c>
      <c r="LG84" s="19">
        <v>1.9725599999999999E-2</v>
      </c>
      <c r="LH84" s="19">
        <v>1.9664460000000002E-2</v>
      </c>
      <c r="LI84" s="19">
        <v>1.9603579999999999E-2</v>
      </c>
      <c r="LJ84" s="19">
        <v>1.954297E-2</v>
      </c>
      <c r="LK84" s="19">
        <v>1.9482650000000001E-2</v>
      </c>
      <c r="LL84" s="19">
        <v>1.9422620000000002E-2</v>
      </c>
      <c r="LM84" s="19">
        <v>1.9362879999999999E-2</v>
      </c>
      <c r="LN84" s="19">
        <v>1.9303420000000002E-2</v>
      </c>
      <c r="LO84" s="19">
        <v>1.9244259999999999E-2</v>
      </c>
      <c r="LP84" s="19">
        <v>1.9185379999999998E-2</v>
      </c>
      <c r="LQ84" s="19">
        <v>1.9126799999999999E-2</v>
      </c>
      <c r="LR84" s="19">
        <v>1.9068519999999999E-2</v>
      </c>
      <c r="LS84" s="19">
        <v>1.9010530000000001E-2</v>
      </c>
      <c r="LT84" s="19">
        <v>1.895283E-2</v>
      </c>
      <c r="LU84" s="19">
        <v>1.88954E-2</v>
      </c>
      <c r="LV84" s="19">
        <v>1.8838239999999999E-2</v>
      </c>
      <c r="LW84" s="19">
        <v>1.8781369999999999E-2</v>
      </c>
      <c r="LX84" s="19">
        <v>1.87248E-2</v>
      </c>
      <c r="LY84" s="19">
        <v>1.8668500000000001E-2</v>
      </c>
      <c r="LZ84" s="19">
        <v>1.8612489999999999E-2</v>
      </c>
      <c r="MA84" s="19">
        <v>1.855675E-2</v>
      </c>
      <c r="MB84" s="19">
        <v>1.850127E-2</v>
      </c>
      <c r="MC84" s="19">
        <v>1.8446069999999998E-2</v>
      </c>
      <c r="MD84" s="19">
        <v>1.839116E-2</v>
      </c>
      <c r="ME84" s="19">
        <v>1.833653E-2</v>
      </c>
      <c r="MF84" s="19">
        <v>1.828217E-2</v>
      </c>
      <c r="MG84" s="19">
        <v>1.8228080000000001E-2</v>
      </c>
      <c r="MH84" s="19">
        <v>1.8174269999999999E-2</v>
      </c>
      <c r="MI84" s="19">
        <v>1.812076E-2</v>
      </c>
      <c r="MJ84" s="19">
        <v>1.806754E-2</v>
      </c>
      <c r="MK84" s="19">
        <v>1.801463E-2</v>
      </c>
      <c r="ML84" s="19">
        <v>1.7961999999999999E-2</v>
      </c>
      <c r="MM84" s="19">
        <v>1.7909669999999999E-2</v>
      </c>
      <c r="MN84" s="19">
        <v>1.7857620000000001E-2</v>
      </c>
      <c r="MO84" s="19">
        <v>1.7805850000000002E-2</v>
      </c>
      <c r="MP84" s="19">
        <v>1.775436E-2</v>
      </c>
      <c r="MQ84" s="19">
        <v>1.7703130000000001E-2</v>
      </c>
      <c r="MR84" s="19">
        <v>1.765214E-2</v>
      </c>
      <c r="MS84" s="19">
        <v>1.760134E-2</v>
      </c>
      <c r="MT84" s="19">
        <v>1.7550719999999999E-2</v>
      </c>
      <c r="MU84" s="19">
        <v>1.750026E-2</v>
      </c>
      <c r="MV84" s="19">
        <v>1.7449940000000001E-2</v>
      </c>
      <c r="MW84" s="19">
        <v>1.739974E-2</v>
      </c>
      <c r="MX84" s="19">
        <v>1.7349630000000001E-2</v>
      </c>
      <c r="MY84" s="19">
        <v>1.7299579999999998E-2</v>
      </c>
      <c r="MZ84" s="19">
        <v>1.724958E-2</v>
      </c>
      <c r="NA84" s="19">
        <v>1.719963E-2</v>
      </c>
      <c r="NB84" s="15">
        <v>1.7149709999999999E-2</v>
      </c>
      <c r="NC84" s="19">
        <v>1.709983E-2</v>
      </c>
      <c r="ND84" s="19">
        <v>1.7049970000000001E-2</v>
      </c>
      <c r="NE84" s="19">
        <v>1.7000129999999999E-2</v>
      </c>
      <c r="NF84" s="19">
        <v>1.695029E-2</v>
      </c>
      <c r="NG84" s="19">
        <v>1.6900470000000001E-2</v>
      </c>
      <c r="NH84" s="19">
        <v>1.6850690000000002E-2</v>
      </c>
      <c r="NI84" s="19">
        <v>1.6800929999999999E-2</v>
      </c>
      <c r="NJ84" s="19">
        <v>1.6751220000000001E-2</v>
      </c>
      <c r="NK84" s="19">
        <v>1.6701549999999999E-2</v>
      </c>
      <c r="NL84" s="19">
        <v>1.6651929999999999E-2</v>
      </c>
      <c r="NM84" s="15">
        <v>1.6602370000000002E-2</v>
      </c>
      <c r="NN84" s="15">
        <v>1.6552890000000001E-2</v>
      </c>
      <c r="NO84" s="19">
        <v>1.6503480000000001E-2</v>
      </c>
      <c r="NP84" s="19">
        <v>1.6454170000000001E-2</v>
      </c>
      <c r="NQ84" s="19">
        <v>1.6404950000000001E-2</v>
      </c>
      <c r="NR84" s="19">
        <v>1.6355829999999998E-2</v>
      </c>
      <c r="NS84" s="19">
        <v>1.630684E-2</v>
      </c>
      <c r="NT84" s="19">
        <v>1.6257979999999998E-2</v>
      </c>
      <c r="NU84" s="19">
        <v>1.6209250000000001E-2</v>
      </c>
      <c r="NV84" s="19">
        <v>1.616068E-2</v>
      </c>
      <c r="NW84" s="19">
        <v>1.6112250000000002E-2</v>
      </c>
      <c r="NX84" s="19">
        <v>1.6063979999999999E-2</v>
      </c>
      <c r="NY84" s="19">
        <v>1.601588E-2</v>
      </c>
      <c r="NZ84" s="19">
        <v>1.596796E-2</v>
      </c>
      <c r="OA84" s="19">
        <v>1.5920219999999999E-2</v>
      </c>
      <c r="OB84" s="19">
        <v>1.5872669999999998E-2</v>
      </c>
      <c r="OC84" s="19">
        <v>1.5825309999999999E-2</v>
      </c>
      <c r="OD84" s="19">
        <v>1.5778150000000001E-2</v>
      </c>
      <c r="OE84" s="19">
        <v>1.5731189999999999E-2</v>
      </c>
      <c r="OF84" s="19">
        <v>1.5684440000000001E-2</v>
      </c>
      <c r="OG84" s="19">
        <v>1.56379E-2</v>
      </c>
      <c r="OH84" s="19">
        <v>1.5591549999999999E-2</v>
      </c>
      <c r="OI84" s="19">
        <v>1.5545399999999999E-2</v>
      </c>
      <c r="OJ84" s="19">
        <v>1.549943E-2</v>
      </c>
      <c r="OK84" s="19">
        <v>1.5453649999999999E-2</v>
      </c>
      <c r="OL84" s="19">
        <v>1.540804E-2</v>
      </c>
      <c r="OM84" s="19">
        <v>1.5362590000000001E-2</v>
      </c>
      <c r="ON84" s="19">
        <v>1.5317300000000001E-2</v>
      </c>
      <c r="OO84" s="19">
        <v>1.527214E-2</v>
      </c>
      <c r="OP84" s="19">
        <v>1.522711E-2</v>
      </c>
    </row>
    <row r="85" spans="1:406" x14ac:dyDescent="0.25">
      <c r="A85" t="str">
        <f t="shared" si="1"/>
        <v>Helicopter-FINE-6-14-Any</v>
      </c>
      <c r="B85" t="s">
        <v>194</v>
      </c>
      <c r="C85" s="17" t="s">
        <v>41</v>
      </c>
      <c r="D85" s="18">
        <v>6</v>
      </c>
      <c r="E85" s="17">
        <v>14</v>
      </c>
      <c r="F85" s="82" t="s">
        <v>187</v>
      </c>
      <c r="G85" s="15">
        <v>0.84652910000000003</v>
      </c>
      <c r="H85" s="15">
        <v>0.84893909999999995</v>
      </c>
      <c r="I85" s="15">
        <v>0.85415649999999999</v>
      </c>
      <c r="J85" s="15">
        <v>0.85617940000000003</v>
      </c>
      <c r="K85" s="15">
        <v>0.84962700000000002</v>
      </c>
      <c r="L85" s="15">
        <v>0.83333970000000002</v>
      </c>
      <c r="M85" s="15">
        <v>0.80598460000000005</v>
      </c>
      <c r="N85" s="15">
        <v>0.77026159999999999</v>
      </c>
      <c r="O85" s="15">
        <v>0.7289639</v>
      </c>
      <c r="P85" s="15">
        <v>0.68504580000000004</v>
      </c>
      <c r="Q85" s="15">
        <v>0.64060810000000001</v>
      </c>
      <c r="R85" s="15">
        <v>0.59800850000000005</v>
      </c>
      <c r="S85" s="15">
        <v>0.55770500000000001</v>
      </c>
      <c r="T85" s="15">
        <v>0.51981370000000005</v>
      </c>
      <c r="U85" s="15">
        <v>0.48461690000000002</v>
      </c>
      <c r="V85" s="15">
        <v>0.45185829999999999</v>
      </c>
      <c r="W85" s="15">
        <v>0.42185159999999999</v>
      </c>
      <c r="X85" s="15">
        <v>0.39484330000000001</v>
      </c>
      <c r="Y85" s="15">
        <v>0.37036350000000001</v>
      </c>
      <c r="Z85" s="15">
        <v>0.34779520000000003</v>
      </c>
      <c r="AA85" s="15">
        <v>0.32682470000000002</v>
      </c>
      <c r="AB85" s="15">
        <v>0.30730360000000001</v>
      </c>
      <c r="AC85" s="15">
        <v>0.28922589999999998</v>
      </c>
      <c r="AD85" s="15">
        <v>0.27265139999999999</v>
      </c>
      <c r="AE85" s="15">
        <v>0.25750960000000001</v>
      </c>
      <c r="AF85" s="15">
        <v>0.2435454</v>
      </c>
      <c r="AG85" s="15">
        <v>0.23054160000000001</v>
      </c>
      <c r="AH85" s="15">
        <v>0.2184458</v>
      </c>
      <c r="AI85" s="15">
        <v>0.20730899999999999</v>
      </c>
      <c r="AJ85" s="15">
        <v>0.1971398</v>
      </c>
      <c r="AK85" s="15">
        <v>0.1878126</v>
      </c>
      <c r="AL85" s="15">
        <v>0.17913200000000001</v>
      </c>
      <c r="AM85" s="15">
        <v>0.17097689999999999</v>
      </c>
      <c r="AN85" s="15">
        <v>0.16332440000000001</v>
      </c>
      <c r="AO85" s="15">
        <v>0.15621669999999999</v>
      </c>
      <c r="AP85" s="15">
        <v>0.1496643</v>
      </c>
      <c r="AQ85" s="15">
        <v>0.1436093</v>
      </c>
      <c r="AR85" s="15">
        <v>0.13794049999999999</v>
      </c>
      <c r="AS85" s="15">
        <v>0.13258990000000001</v>
      </c>
      <c r="AT85" s="15">
        <v>0.1275481</v>
      </c>
      <c r="AU85" s="15">
        <v>0.12286130000000001</v>
      </c>
      <c r="AV85" s="15">
        <v>0.1185262</v>
      </c>
      <c r="AW85" s="15">
        <v>0.11449529999999999</v>
      </c>
      <c r="AX85" s="15">
        <v>0.1106804</v>
      </c>
      <c r="AY85" s="19">
        <v>0.1070456</v>
      </c>
      <c r="AZ85" s="19">
        <v>0.1036069</v>
      </c>
      <c r="BA85" s="19">
        <v>0.1004251</v>
      </c>
      <c r="BB85" s="15">
        <v>9.7507949999999996E-2</v>
      </c>
      <c r="BC85" s="19">
        <v>9.4806509999999997E-2</v>
      </c>
      <c r="BD85" s="19">
        <v>9.2234209999999997E-2</v>
      </c>
      <c r="BE85" s="19">
        <v>8.9748930000000005E-2</v>
      </c>
      <c r="BF85" s="19">
        <v>8.7374759999999996E-2</v>
      </c>
      <c r="BG85" s="19">
        <v>8.518096E-2</v>
      </c>
      <c r="BH85" s="19">
        <v>8.3189079999999999E-2</v>
      </c>
      <c r="BI85" s="19">
        <v>8.1353780000000001E-2</v>
      </c>
      <c r="BJ85" s="19">
        <v>7.9601790000000006E-2</v>
      </c>
      <c r="BK85" s="15">
        <v>7.7909339999999994E-2</v>
      </c>
      <c r="BL85" s="19">
        <v>7.629764E-2</v>
      </c>
      <c r="BM85" s="19">
        <v>7.4810890000000005E-2</v>
      </c>
      <c r="BN85" s="19">
        <v>7.3480139999999999E-2</v>
      </c>
      <c r="BO85" s="19">
        <v>7.2314030000000001E-2</v>
      </c>
      <c r="BP85" s="19">
        <v>7.1295189999999994E-2</v>
      </c>
      <c r="BQ85" s="19">
        <v>7.0403969999999996E-2</v>
      </c>
      <c r="BR85" s="19">
        <v>6.9618399999999997E-2</v>
      </c>
      <c r="BS85" s="19">
        <v>6.8923109999999996E-2</v>
      </c>
      <c r="BT85" s="19">
        <v>6.8301700000000007E-2</v>
      </c>
      <c r="BU85" s="15">
        <v>6.7740720000000004E-2</v>
      </c>
      <c r="BV85" s="19">
        <v>6.7222160000000003E-2</v>
      </c>
      <c r="BW85" s="19">
        <v>6.6732630000000001E-2</v>
      </c>
      <c r="BX85" s="19">
        <v>6.6259319999999997E-2</v>
      </c>
      <c r="BY85" s="19">
        <v>6.5793519999999994E-2</v>
      </c>
      <c r="BZ85" s="15">
        <v>6.5323699999999998E-2</v>
      </c>
      <c r="CA85" s="15">
        <v>6.4840809999999999E-2</v>
      </c>
      <c r="CB85" s="19">
        <v>6.4337329999999998E-2</v>
      </c>
      <c r="CC85" s="19">
        <v>6.382003E-2</v>
      </c>
      <c r="CD85" s="19">
        <v>6.3301380000000004E-2</v>
      </c>
      <c r="CE85" s="19">
        <v>6.2795809999999994E-2</v>
      </c>
      <c r="CF85" s="19">
        <v>6.2303539999999998E-2</v>
      </c>
      <c r="CG85" s="19">
        <v>6.1817619999999997E-2</v>
      </c>
      <c r="CH85" s="19">
        <v>6.1326369999999998E-2</v>
      </c>
      <c r="CI85" s="19">
        <v>6.0827180000000002E-2</v>
      </c>
      <c r="CJ85" s="19">
        <v>6.0321649999999997E-2</v>
      </c>
      <c r="CK85" s="19">
        <v>5.9818339999999998E-2</v>
      </c>
      <c r="CL85" s="19">
        <v>5.9318500000000003E-2</v>
      </c>
      <c r="CM85" s="15">
        <v>5.8823069999999998E-2</v>
      </c>
      <c r="CN85" s="19">
        <v>5.833054E-2</v>
      </c>
      <c r="CO85" s="19">
        <v>5.7845279999999999E-2</v>
      </c>
      <c r="CP85" s="15">
        <v>5.7371480000000002E-2</v>
      </c>
      <c r="CQ85" s="19">
        <v>5.6916040000000001E-2</v>
      </c>
      <c r="CR85" s="19">
        <v>5.6475289999999997E-2</v>
      </c>
      <c r="CS85" s="15">
        <v>5.6042519999999998E-2</v>
      </c>
      <c r="CT85" s="19">
        <v>5.5608680000000001E-2</v>
      </c>
      <c r="CU85" s="19">
        <v>5.5172140000000001E-2</v>
      </c>
      <c r="CV85" s="15">
        <v>5.47343E-2</v>
      </c>
      <c r="CW85" s="19">
        <v>5.4303999999999998E-2</v>
      </c>
      <c r="CX85" s="19">
        <v>5.388399E-2</v>
      </c>
      <c r="CY85" s="19">
        <v>5.3474649999999999E-2</v>
      </c>
      <c r="CZ85" s="15">
        <v>5.3071979999999998E-2</v>
      </c>
      <c r="DA85" s="15">
        <v>5.2675390000000002E-2</v>
      </c>
      <c r="DB85" s="19">
        <v>5.2286199999999998E-2</v>
      </c>
      <c r="DC85" s="19">
        <v>5.1909289999999997E-2</v>
      </c>
      <c r="DD85" s="19">
        <v>5.1543150000000003E-2</v>
      </c>
      <c r="DE85" s="19">
        <v>5.1184970000000003E-2</v>
      </c>
      <c r="DF85" s="19">
        <v>5.0826240000000002E-2</v>
      </c>
      <c r="DG85" s="19">
        <v>5.0463760000000003E-2</v>
      </c>
      <c r="DH85" s="19">
        <v>5.009798E-2</v>
      </c>
      <c r="DI85" s="19">
        <v>4.973495E-2</v>
      </c>
      <c r="DJ85" s="19">
        <v>4.9386340000000001E-2</v>
      </c>
      <c r="DK85" s="19">
        <v>4.9047819999999999E-2</v>
      </c>
      <c r="DL85" s="19">
        <v>4.871648E-2</v>
      </c>
      <c r="DM85" s="19">
        <v>4.8391290000000003E-2</v>
      </c>
      <c r="DN85" s="19">
        <v>4.8072219999999999E-2</v>
      </c>
      <c r="DO85" s="19">
        <v>4.7761289999999998E-2</v>
      </c>
      <c r="DP85" s="19">
        <v>4.7458199999999999E-2</v>
      </c>
      <c r="DQ85" s="19">
        <v>4.7161990000000001E-2</v>
      </c>
      <c r="DR85" s="19">
        <v>4.6868930000000003E-2</v>
      </c>
      <c r="DS85" s="19">
        <v>4.6577710000000001E-2</v>
      </c>
      <c r="DT85" s="19">
        <v>4.6287460000000002E-2</v>
      </c>
      <c r="DU85" s="19">
        <v>4.5998799999999999E-2</v>
      </c>
      <c r="DV85" s="19">
        <v>4.5712139999999998E-2</v>
      </c>
      <c r="DW85" s="19">
        <v>4.5428209999999997E-2</v>
      </c>
      <c r="DX85" s="19">
        <v>4.514692E-2</v>
      </c>
      <c r="DY85" s="19">
        <v>4.4868940000000003E-2</v>
      </c>
      <c r="DZ85" s="19">
        <v>4.4590560000000001E-2</v>
      </c>
      <c r="EA85" s="19">
        <v>4.4316099999999997E-2</v>
      </c>
      <c r="EB85" s="19">
        <v>4.4045330000000001E-2</v>
      </c>
      <c r="EC85" s="19">
        <v>4.3778070000000002E-2</v>
      </c>
      <c r="ED85" s="19">
        <v>4.3514169999999998E-2</v>
      </c>
      <c r="EE85" s="15">
        <v>4.3253460000000001E-2</v>
      </c>
      <c r="EF85" s="19">
        <v>4.2995680000000001E-2</v>
      </c>
      <c r="EG85" s="15">
        <v>4.2740529999999999E-2</v>
      </c>
      <c r="EH85" s="15">
        <v>4.2487700000000003E-2</v>
      </c>
      <c r="EI85" s="19">
        <v>4.22371E-2</v>
      </c>
      <c r="EJ85" s="15">
        <v>4.1988749999999998E-2</v>
      </c>
      <c r="EK85" s="19">
        <v>4.1742729999999999E-2</v>
      </c>
      <c r="EL85" s="19">
        <v>4.1499099999999997E-2</v>
      </c>
      <c r="EM85" s="19">
        <v>4.12579E-2</v>
      </c>
      <c r="EN85" s="19">
        <v>4.1019060000000003E-2</v>
      </c>
      <c r="EO85" s="19">
        <v>4.0782590000000001E-2</v>
      </c>
      <c r="EP85" s="19">
        <v>4.0548500000000001E-2</v>
      </c>
      <c r="EQ85" s="19">
        <v>4.0316690000000002E-2</v>
      </c>
      <c r="ER85" s="19">
        <v>4.0087039999999997E-2</v>
      </c>
      <c r="ES85" s="19">
        <v>3.985938E-2</v>
      </c>
      <c r="ET85" s="19">
        <v>3.9633519999999998E-2</v>
      </c>
      <c r="EU85" s="15">
        <v>3.9409430000000002E-2</v>
      </c>
      <c r="EV85" s="19">
        <v>3.9187159999999999E-2</v>
      </c>
      <c r="EW85" s="19">
        <v>3.8966859999999999E-2</v>
      </c>
      <c r="EX85" s="19">
        <v>3.8748629999999999E-2</v>
      </c>
      <c r="EY85" s="19">
        <v>3.8532579999999997E-2</v>
      </c>
      <c r="EZ85" s="15">
        <v>3.8318730000000002E-2</v>
      </c>
      <c r="FA85" s="19">
        <v>3.8107170000000003E-2</v>
      </c>
      <c r="FB85" s="19">
        <v>3.7897970000000003E-2</v>
      </c>
      <c r="FC85" s="19">
        <v>3.769115E-2</v>
      </c>
      <c r="FD85" s="15">
        <v>3.7486709999999999E-2</v>
      </c>
      <c r="FE85" s="19">
        <v>3.728455E-2</v>
      </c>
      <c r="FF85" s="19">
        <v>3.7084520000000003E-2</v>
      </c>
      <c r="FG85" s="19">
        <v>3.6886559999999999E-2</v>
      </c>
      <c r="FH85" s="19">
        <v>3.669062E-2</v>
      </c>
      <c r="FI85" s="19">
        <v>3.6496649999999999E-2</v>
      </c>
      <c r="FJ85" s="19">
        <v>3.6304589999999998E-2</v>
      </c>
      <c r="FK85" s="19">
        <v>3.611437E-2</v>
      </c>
      <c r="FL85" s="19">
        <v>3.5925940000000003E-2</v>
      </c>
      <c r="FM85" s="19">
        <v>3.573929E-2</v>
      </c>
      <c r="FN85" s="19">
        <v>3.5554460000000003E-2</v>
      </c>
      <c r="FO85" s="19">
        <v>3.5371449999999999E-2</v>
      </c>
      <c r="FP85" s="19">
        <v>3.5190239999999998E-2</v>
      </c>
      <c r="FQ85" s="19">
        <v>3.501075E-2</v>
      </c>
      <c r="FR85" s="15">
        <v>3.4832889999999998E-2</v>
      </c>
      <c r="FS85" s="19">
        <v>3.4656630000000001E-2</v>
      </c>
      <c r="FT85" s="15">
        <v>3.4481949999999997E-2</v>
      </c>
      <c r="FU85" s="19">
        <v>3.4308859999999997E-2</v>
      </c>
      <c r="FV85" s="19">
        <v>3.4137359999999999E-2</v>
      </c>
      <c r="FW85" s="19">
        <v>3.3967410000000003E-2</v>
      </c>
      <c r="FX85" s="19">
        <v>3.3798990000000001E-2</v>
      </c>
      <c r="FY85" s="19">
        <v>3.3632099999999998E-2</v>
      </c>
      <c r="FZ85" s="19">
        <v>3.3466759999999998E-2</v>
      </c>
      <c r="GA85" s="19">
        <v>3.3302970000000001E-2</v>
      </c>
      <c r="GB85" s="19">
        <v>3.3140679999999999E-2</v>
      </c>
      <c r="GC85" s="19">
        <v>3.2979790000000002E-2</v>
      </c>
      <c r="GD85" s="19">
        <v>3.2820200000000001E-2</v>
      </c>
      <c r="GE85" s="19">
        <v>3.2661799999999998E-2</v>
      </c>
      <c r="GF85" s="15">
        <v>3.2504529999999997E-2</v>
      </c>
      <c r="GG85" s="19">
        <v>3.234832E-2</v>
      </c>
      <c r="GH85" s="19">
        <v>3.2193109999999997E-2</v>
      </c>
      <c r="GI85" s="15">
        <v>3.2038789999999998E-2</v>
      </c>
      <c r="GJ85" s="15">
        <v>3.188531E-2</v>
      </c>
      <c r="GK85" s="19">
        <v>3.1732620000000003E-2</v>
      </c>
      <c r="GL85" s="19">
        <v>3.1580759999999999E-2</v>
      </c>
      <c r="GM85" s="19">
        <v>3.1429779999999997E-2</v>
      </c>
      <c r="GN85" s="19">
        <v>3.127974E-2</v>
      </c>
      <c r="GO85" s="19">
        <v>3.1130700000000001E-2</v>
      </c>
      <c r="GP85" s="19">
        <v>3.0982740000000002E-2</v>
      </c>
      <c r="GQ85" s="19">
        <v>3.0835970000000001E-2</v>
      </c>
      <c r="GR85" s="19">
        <v>3.0690530000000001E-2</v>
      </c>
      <c r="GS85" s="19">
        <v>3.0546489999999999E-2</v>
      </c>
      <c r="GT85" s="19">
        <v>3.0403909999999999E-2</v>
      </c>
      <c r="GU85" s="19">
        <v>3.0262770000000001E-2</v>
      </c>
      <c r="GV85" s="19">
        <v>3.012304E-2</v>
      </c>
      <c r="GW85" s="19">
        <v>2.9984670000000001E-2</v>
      </c>
      <c r="GX85" s="19">
        <v>2.984763E-2</v>
      </c>
      <c r="GY85" s="19">
        <v>2.971188E-2</v>
      </c>
      <c r="GZ85" s="19">
        <v>2.9577349999999999E-2</v>
      </c>
      <c r="HA85" s="19">
        <v>2.9443939999999998E-2</v>
      </c>
      <c r="HB85" s="19">
        <v>2.931156E-2</v>
      </c>
      <c r="HC85" s="19">
        <v>2.9180169999999998E-2</v>
      </c>
      <c r="HD85" s="19">
        <v>2.9049720000000001E-2</v>
      </c>
      <c r="HE85" s="19">
        <v>2.8920230000000002E-2</v>
      </c>
      <c r="HF85" s="19">
        <v>2.879168E-2</v>
      </c>
      <c r="HG85" s="19">
        <v>2.866407E-2</v>
      </c>
      <c r="HH85" s="19">
        <v>2.8537420000000001E-2</v>
      </c>
      <c r="HI85" s="19">
        <v>2.841175E-2</v>
      </c>
      <c r="HJ85" s="19">
        <v>2.8287139999999999E-2</v>
      </c>
      <c r="HK85" s="19">
        <v>2.816364E-2</v>
      </c>
      <c r="HL85" s="19">
        <v>2.8041279999999998E-2</v>
      </c>
      <c r="HM85" s="19">
        <v>2.7920090000000002E-2</v>
      </c>
      <c r="HN85" s="19">
        <v>2.780005E-2</v>
      </c>
      <c r="HO85" s="19">
        <v>2.768116E-2</v>
      </c>
      <c r="HP85" s="19">
        <v>2.756343E-2</v>
      </c>
      <c r="HQ85" s="19">
        <v>2.7446849999999998E-2</v>
      </c>
      <c r="HR85" s="19">
        <v>2.7331370000000001E-2</v>
      </c>
      <c r="HS85" s="19">
        <v>2.7216899999999999E-2</v>
      </c>
      <c r="HT85" s="19">
        <v>2.7103329999999998E-2</v>
      </c>
      <c r="HU85" s="19">
        <v>2.6990569999999998E-2</v>
      </c>
      <c r="HV85" s="19">
        <v>2.6878519999999999E-2</v>
      </c>
      <c r="HW85" s="19">
        <v>2.676709E-2</v>
      </c>
      <c r="HX85" s="19">
        <v>2.665619E-2</v>
      </c>
      <c r="HY85" s="19">
        <v>2.654573E-2</v>
      </c>
      <c r="HZ85" s="15">
        <v>2.643562E-2</v>
      </c>
      <c r="IA85" s="19">
        <v>2.6325830000000001E-2</v>
      </c>
      <c r="IB85" s="19">
        <v>2.6216360000000001E-2</v>
      </c>
      <c r="IC85" s="19">
        <v>2.610722E-2</v>
      </c>
      <c r="ID85" s="19">
        <v>2.5998460000000001E-2</v>
      </c>
      <c r="IE85" s="19">
        <v>2.5890130000000001E-2</v>
      </c>
      <c r="IF85" s="19">
        <v>2.5782280000000001E-2</v>
      </c>
      <c r="IG85" s="19">
        <v>2.5674969999999998E-2</v>
      </c>
      <c r="IH85" s="19">
        <v>2.5568259999999999E-2</v>
      </c>
      <c r="II85" s="19">
        <v>2.5462229999999999E-2</v>
      </c>
      <c r="IJ85" s="19">
        <v>2.5356920000000002E-2</v>
      </c>
      <c r="IK85" s="19">
        <v>2.5252360000000001E-2</v>
      </c>
      <c r="IL85" s="19">
        <v>2.5148569999999999E-2</v>
      </c>
      <c r="IM85" s="19">
        <v>2.5045540000000002E-2</v>
      </c>
      <c r="IN85" s="19">
        <v>2.4943280000000002E-2</v>
      </c>
      <c r="IO85" s="19">
        <v>2.4841789999999999E-2</v>
      </c>
      <c r="IP85" s="19">
        <v>2.4741050000000001E-2</v>
      </c>
      <c r="IQ85" s="19">
        <v>2.464102E-2</v>
      </c>
      <c r="IR85" s="19">
        <v>2.4541650000000002E-2</v>
      </c>
      <c r="IS85" s="19">
        <v>2.4442869999999998E-2</v>
      </c>
      <c r="IT85" s="19">
        <v>2.4344649999999999E-2</v>
      </c>
      <c r="IU85" s="19">
        <v>2.424693E-2</v>
      </c>
      <c r="IV85" s="19">
        <v>2.4149690000000001E-2</v>
      </c>
      <c r="IW85" s="19">
        <v>2.4052859999999999E-2</v>
      </c>
      <c r="IX85" s="19">
        <v>2.3956430000000001E-2</v>
      </c>
      <c r="IY85" s="19">
        <v>2.386038E-2</v>
      </c>
      <c r="IZ85" s="15">
        <v>2.3764710000000001E-2</v>
      </c>
      <c r="JA85" s="19">
        <v>2.3669450000000002E-2</v>
      </c>
      <c r="JB85" s="19">
        <v>2.3574649999999999E-2</v>
      </c>
      <c r="JC85" s="19">
        <v>2.3480330000000001E-2</v>
      </c>
      <c r="JD85" s="19">
        <v>2.3386529999999999E-2</v>
      </c>
      <c r="JE85" s="19">
        <v>2.3293270000000001E-2</v>
      </c>
      <c r="JF85" s="19">
        <v>2.320059E-2</v>
      </c>
      <c r="JG85" s="19">
        <v>2.310852E-2</v>
      </c>
      <c r="JH85" s="19">
        <v>2.301709E-2</v>
      </c>
      <c r="JI85" s="19">
        <v>2.29263E-2</v>
      </c>
      <c r="JJ85" s="19">
        <v>2.2836120000000001E-2</v>
      </c>
      <c r="JK85" s="19">
        <v>2.2746550000000001E-2</v>
      </c>
      <c r="JL85" s="15">
        <v>2.265756E-2</v>
      </c>
      <c r="JM85" s="19">
        <v>2.256911E-2</v>
      </c>
      <c r="JN85" s="19">
        <v>2.248116E-2</v>
      </c>
      <c r="JO85" s="19">
        <v>2.2393659999999999E-2</v>
      </c>
      <c r="JP85" s="19">
        <v>2.230654E-2</v>
      </c>
      <c r="JQ85" s="19">
        <v>2.2219760000000002E-2</v>
      </c>
      <c r="JR85" s="19">
        <v>2.2133259999999998E-2</v>
      </c>
      <c r="JS85" s="19">
        <v>2.2047009999999999E-2</v>
      </c>
      <c r="JT85" s="15">
        <v>2.196101E-2</v>
      </c>
      <c r="JU85" s="19">
        <v>2.1875220000000001E-2</v>
      </c>
      <c r="JV85" s="19">
        <v>2.1789650000000001E-2</v>
      </c>
      <c r="JW85" s="19">
        <v>2.1704299999999999E-2</v>
      </c>
      <c r="JX85" s="19">
        <v>2.1619200000000002E-2</v>
      </c>
      <c r="JY85" s="19">
        <v>2.153441E-2</v>
      </c>
      <c r="JZ85" s="19">
        <v>2.1449960000000001E-2</v>
      </c>
      <c r="KA85" s="19">
        <v>2.1365889999999998E-2</v>
      </c>
      <c r="KB85" s="19">
        <v>2.1282260000000001E-2</v>
      </c>
      <c r="KC85" s="19">
        <v>2.1199079999999999E-2</v>
      </c>
      <c r="KD85" s="19">
        <v>2.11164E-2</v>
      </c>
      <c r="KE85" s="15">
        <v>2.1034270000000001E-2</v>
      </c>
      <c r="KF85" s="19">
        <v>2.0952700000000001E-2</v>
      </c>
      <c r="KG85" s="15">
        <v>2.0871710000000002E-2</v>
      </c>
      <c r="KH85" s="19">
        <v>2.079131E-2</v>
      </c>
      <c r="KI85" s="19">
        <v>2.0711509999999999E-2</v>
      </c>
      <c r="KJ85" s="19">
        <v>2.0632319999999999E-2</v>
      </c>
      <c r="KK85" s="15">
        <v>2.0553720000000001E-2</v>
      </c>
      <c r="KL85" s="19">
        <v>2.0475730000000001E-2</v>
      </c>
      <c r="KM85" s="19">
        <v>2.0398309999999999E-2</v>
      </c>
      <c r="KN85" s="15">
        <v>2.0321450000000001E-2</v>
      </c>
      <c r="KO85" s="15">
        <v>2.024511E-2</v>
      </c>
      <c r="KP85" s="19">
        <v>2.0169260000000001E-2</v>
      </c>
      <c r="KQ85" s="19">
        <v>2.009385E-2</v>
      </c>
      <c r="KR85" s="19">
        <v>2.0018859999999999E-2</v>
      </c>
      <c r="KS85" s="19">
        <v>1.9944239999999998E-2</v>
      </c>
      <c r="KT85" s="19">
        <v>1.9869950000000001E-2</v>
      </c>
      <c r="KU85" s="19">
        <v>1.9795960000000001E-2</v>
      </c>
      <c r="KV85" s="19">
        <v>1.9722239999999999E-2</v>
      </c>
      <c r="KW85" s="19">
        <v>1.9648780000000001E-2</v>
      </c>
      <c r="KX85" s="15">
        <v>1.957557E-2</v>
      </c>
      <c r="KY85" s="19">
        <v>1.950259E-2</v>
      </c>
      <c r="KZ85" s="19">
        <v>1.9429809999999999E-2</v>
      </c>
      <c r="LA85" s="19">
        <v>1.935723E-2</v>
      </c>
      <c r="LB85" s="19">
        <v>1.9284840000000001E-2</v>
      </c>
      <c r="LC85" s="19">
        <v>1.9212630000000001E-2</v>
      </c>
      <c r="LD85" s="19">
        <v>1.9140580000000001E-2</v>
      </c>
      <c r="LE85" s="19">
        <v>1.9068680000000001E-2</v>
      </c>
      <c r="LF85" s="19">
        <v>1.8996889999999999E-2</v>
      </c>
      <c r="LG85" s="15">
        <v>1.89252E-2</v>
      </c>
      <c r="LH85" s="19">
        <v>1.885357E-2</v>
      </c>
      <c r="LI85" s="19">
        <v>1.8782009999999998E-2</v>
      </c>
      <c r="LJ85" s="19">
        <v>1.8710480000000002E-2</v>
      </c>
      <c r="LK85" s="19">
        <v>1.8638970000000001E-2</v>
      </c>
      <c r="LL85" s="19">
        <v>1.8567469999999999E-2</v>
      </c>
      <c r="LM85" s="19">
        <v>1.8495950000000001E-2</v>
      </c>
      <c r="LN85" s="19">
        <v>1.8424429999999999E-2</v>
      </c>
      <c r="LO85" s="19">
        <v>1.8352899999999998E-2</v>
      </c>
      <c r="LP85" s="15">
        <v>1.8281370000000002E-2</v>
      </c>
      <c r="LQ85" s="15">
        <v>1.820985E-2</v>
      </c>
      <c r="LR85" s="19">
        <v>1.8138350000000001E-2</v>
      </c>
      <c r="LS85" s="19">
        <v>1.8066889999999999E-2</v>
      </c>
      <c r="LT85" s="19">
        <v>1.7995500000000001E-2</v>
      </c>
      <c r="LU85" s="19">
        <v>1.7924200000000001E-2</v>
      </c>
      <c r="LV85" s="15">
        <v>1.7853029999999999E-2</v>
      </c>
      <c r="LW85" s="19">
        <v>1.7782030000000001E-2</v>
      </c>
      <c r="LX85" s="19">
        <v>1.7711210000000002E-2</v>
      </c>
      <c r="LY85" s="19">
        <v>1.7640630000000001E-2</v>
      </c>
      <c r="LZ85" s="15">
        <v>1.7570300000000001E-2</v>
      </c>
      <c r="MA85" s="19">
        <v>1.7500249999999998E-2</v>
      </c>
      <c r="MB85" s="19">
        <v>1.7430520000000001E-2</v>
      </c>
      <c r="MC85" s="19">
        <v>1.7361109999999999E-2</v>
      </c>
      <c r="MD85" s="15">
        <v>1.729203E-2</v>
      </c>
      <c r="ME85" s="19">
        <v>1.7223289999999999E-2</v>
      </c>
      <c r="MF85" s="19">
        <v>1.7154889999999999E-2</v>
      </c>
      <c r="MG85" s="19">
        <v>1.7086819999999999E-2</v>
      </c>
      <c r="MH85" s="19">
        <v>1.7019079999999999E-2</v>
      </c>
      <c r="MI85" s="19">
        <v>1.695166E-2</v>
      </c>
      <c r="MJ85" s="15">
        <v>1.6884550000000002E-2</v>
      </c>
      <c r="MK85" s="19">
        <v>1.6817740000000001E-2</v>
      </c>
      <c r="ML85" s="19">
        <v>1.6751220000000001E-2</v>
      </c>
      <c r="MM85" s="19">
        <v>1.6684979999999999E-2</v>
      </c>
      <c r="MN85" s="19">
        <v>1.6619040000000002E-2</v>
      </c>
      <c r="MO85" s="19">
        <v>1.6553379999999999E-2</v>
      </c>
      <c r="MP85" s="19">
        <v>1.6487990000000001E-2</v>
      </c>
      <c r="MQ85" s="19">
        <v>1.6422860000000001E-2</v>
      </c>
      <c r="MR85" s="19">
        <v>1.6357980000000001E-2</v>
      </c>
      <c r="MS85" s="19">
        <v>1.6293350000000002E-2</v>
      </c>
      <c r="MT85" s="19">
        <v>1.6228960000000001E-2</v>
      </c>
      <c r="MU85" s="19">
        <v>1.616478E-2</v>
      </c>
      <c r="MV85" s="19">
        <v>1.6100799999999998E-2</v>
      </c>
      <c r="MW85" s="15">
        <v>1.6036990000000001E-2</v>
      </c>
      <c r="MX85" s="19">
        <v>1.5973330000000001E-2</v>
      </c>
      <c r="MY85" s="15">
        <v>1.590979E-2</v>
      </c>
      <c r="MZ85" s="19">
        <v>1.584638E-2</v>
      </c>
      <c r="NA85" s="19">
        <v>1.578307E-2</v>
      </c>
      <c r="NB85" s="19">
        <v>1.5719839999999999E-2</v>
      </c>
      <c r="NC85" s="15">
        <v>1.5656699999999999E-2</v>
      </c>
      <c r="ND85" s="19">
        <v>1.5593640000000001E-2</v>
      </c>
      <c r="NE85" s="19">
        <v>1.553066E-2</v>
      </c>
      <c r="NF85" s="19">
        <v>1.546778E-2</v>
      </c>
      <c r="NG85" s="19">
        <v>1.540501E-2</v>
      </c>
      <c r="NH85" s="19">
        <v>1.5342359999999999E-2</v>
      </c>
      <c r="NI85" s="19">
        <v>1.5279869999999999E-2</v>
      </c>
      <c r="NJ85" s="15">
        <v>1.521756E-2</v>
      </c>
      <c r="NK85" s="19">
        <v>1.5155470000000001E-2</v>
      </c>
      <c r="NL85" s="19">
        <v>1.509362E-2</v>
      </c>
      <c r="NM85" s="19">
        <v>1.503206E-2</v>
      </c>
      <c r="NN85" s="19">
        <v>1.4970809999999999E-2</v>
      </c>
      <c r="NO85" s="19">
        <v>1.490992E-2</v>
      </c>
      <c r="NP85" s="19">
        <v>1.484941E-2</v>
      </c>
      <c r="NQ85" s="19">
        <v>1.478931E-2</v>
      </c>
      <c r="NR85" s="19">
        <v>1.472966E-2</v>
      </c>
      <c r="NS85" s="19">
        <v>1.467046E-2</v>
      </c>
      <c r="NT85" s="19">
        <v>1.461174E-2</v>
      </c>
      <c r="NU85" s="19">
        <v>1.45535E-2</v>
      </c>
      <c r="NV85" s="19">
        <v>1.449576E-2</v>
      </c>
      <c r="NW85" s="19">
        <v>1.443851E-2</v>
      </c>
      <c r="NX85" s="19">
        <v>1.438177E-2</v>
      </c>
      <c r="NY85" s="19">
        <v>1.432551E-2</v>
      </c>
      <c r="NZ85" s="15">
        <v>1.426974E-2</v>
      </c>
      <c r="OA85" s="15">
        <v>1.421446E-2</v>
      </c>
      <c r="OB85" s="15">
        <v>1.4159649999999999E-2</v>
      </c>
      <c r="OC85" s="19">
        <v>1.4105299999999999E-2</v>
      </c>
      <c r="OD85" s="19">
        <v>1.405141E-2</v>
      </c>
      <c r="OE85" s="19">
        <v>1.399797E-2</v>
      </c>
      <c r="OF85" s="19">
        <v>1.3944979999999999E-2</v>
      </c>
      <c r="OG85" s="19">
        <v>1.3892420000000001E-2</v>
      </c>
      <c r="OH85" s="19">
        <v>1.384028E-2</v>
      </c>
      <c r="OI85" s="19">
        <v>1.378855E-2</v>
      </c>
      <c r="OJ85" s="15">
        <v>1.373722E-2</v>
      </c>
      <c r="OK85" s="19">
        <v>1.368629E-2</v>
      </c>
      <c r="OL85" s="19">
        <v>1.363573E-2</v>
      </c>
      <c r="OM85" s="19">
        <v>1.358553E-2</v>
      </c>
      <c r="ON85" s="19">
        <v>1.353568E-2</v>
      </c>
      <c r="OO85" s="19">
        <v>1.3486160000000001E-2</v>
      </c>
      <c r="OP85" s="19">
        <v>1.3436969999999999E-2</v>
      </c>
    </row>
    <row r="86" spans="1:406" x14ac:dyDescent="0.25">
      <c r="A86" t="str">
        <f t="shared" si="1"/>
        <v>Helicopter-FINE-6-7-Any</v>
      </c>
      <c r="B86" t="s">
        <v>194</v>
      </c>
      <c r="C86" s="17" t="s">
        <v>41</v>
      </c>
      <c r="D86" s="18">
        <v>6</v>
      </c>
      <c r="E86" s="17">
        <v>7</v>
      </c>
      <c r="F86" s="82" t="s">
        <v>187</v>
      </c>
      <c r="G86" s="15">
        <v>0.92709589999999997</v>
      </c>
      <c r="H86" s="15">
        <v>0.87233729999999998</v>
      </c>
      <c r="I86" s="15">
        <v>0.79361720000000002</v>
      </c>
      <c r="J86" s="15">
        <v>0.70971609999999996</v>
      </c>
      <c r="K86" s="15">
        <v>0.63282050000000001</v>
      </c>
      <c r="L86" s="15">
        <v>0.56430409999999998</v>
      </c>
      <c r="M86" s="15">
        <v>0.50392709999999996</v>
      </c>
      <c r="N86" s="15">
        <v>0.4500402</v>
      </c>
      <c r="O86" s="15">
        <v>0.40371770000000001</v>
      </c>
      <c r="P86" s="15">
        <v>0.36304760000000003</v>
      </c>
      <c r="Q86" s="15">
        <v>0.32770880000000002</v>
      </c>
      <c r="R86" s="15">
        <v>0.29801080000000002</v>
      </c>
      <c r="S86" s="15">
        <v>0.27241209999999999</v>
      </c>
      <c r="T86" s="15">
        <v>0.2498687</v>
      </c>
      <c r="U86" s="15">
        <v>0.23078979999999999</v>
      </c>
      <c r="V86" s="15">
        <v>0.21448929999999999</v>
      </c>
      <c r="W86" s="15">
        <v>0.2000092</v>
      </c>
      <c r="X86" s="15">
        <v>0.18737000000000001</v>
      </c>
      <c r="Y86" s="15">
        <v>0.1763431</v>
      </c>
      <c r="Z86" s="15">
        <v>0.166411</v>
      </c>
      <c r="AA86" s="15">
        <v>0.1578821</v>
      </c>
      <c r="AB86" s="15">
        <v>0.15071879999999999</v>
      </c>
      <c r="AC86" s="15">
        <v>0.14433850000000001</v>
      </c>
      <c r="AD86" s="15">
        <v>0.13860159999999999</v>
      </c>
      <c r="AE86" s="15">
        <v>0.13333490000000001</v>
      </c>
      <c r="AF86" s="15">
        <v>0.12842729999999999</v>
      </c>
      <c r="AG86" s="15">
        <v>0.1244488</v>
      </c>
      <c r="AH86" s="15">
        <v>0.12140860000000001</v>
      </c>
      <c r="AI86" s="15">
        <v>0.1188732</v>
      </c>
      <c r="AJ86" s="15">
        <v>0.11662409999999999</v>
      </c>
      <c r="AK86" s="15">
        <v>0.1148015</v>
      </c>
      <c r="AL86" s="15">
        <v>0.1132614</v>
      </c>
      <c r="AM86" s="15">
        <v>0.1114927</v>
      </c>
      <c r="AN86" s="15">
        <v>0.10926950000000001</v>
      </c>
      <c r="AO86" s="19">
        <v>0.10695830000000001</v>
      </c>
      <c r="AP86" s="19">
        <v>0.1050227</v>
      </c>
      <c r="AQ86" s="19">
        <v>0.10355590000000001</v>
      </c>
      <c r="AR86" s="19">
        <v>0.1022188</v>
      </c>
      <c r="AS86" s="19">
        <v>0.1006182</v>
      </c>
      <c r="AT86" s="19">
        <v>9.8749149999999994E-2</v>
      </c>
      <c r="AU86" s="19">
        <v>9.69217E-2</v>
      </c>
      <c r="AV86" s="19">
        <v>9.5393270000000002E-2</v>
      </c>
      <c r="AW86" s="15">
        <v>9.4165990000000005E-2</v>
      </c>
      <c r="AX86" s="19">
        <v>9.3004550000000005E-2</v>
      </c>
      <c r="AY86" s="19">
        <v>9.1685030000000001E-2</v>
      </c>
      <c r="AZ86" s="19">
        <v>9.0205820000000006E-2</v>
      </c>
      <c r="BA86" s="19">
        <v>8.874282E-2</v>
      </c>
      <c r="BB86" s="19">
        <v>8.7451909999999994E-2</v>
      </c>
      <c r="BC86" s="19">
        <v>8.6353029999999997E-2</v>
      </c>
      <c r="BD86" s="19">
        <v>8.5330580000000003E-2</v>
      </c>
      <c r="BE86" s="15">
        <v>8.4254270000000006E-2</v>
      </c>
      <c r="BF86" s="15">
        <v>8.3097859999999996E-2</v>
      </c>
      <c r="BG86" s="19">
        <v>8.1945699999999996E-2</v>
      </c>
      <c r="BH86" s="19">
        <v>8.0893720000000002E-2</v>
      </c>
      <c r="BI86" s="19">
        <v>7.9956040000000006E-2</v>
      </c>
      <c r="BJ86" s="19">
        <v>7.9061859999999998E-2</v>
      </c>
      <c r="BK86" s="19">
        <v>7.8137460000000006E-2</v>
      </c>
      <c r="BL86" s="19">
        <v>7.7164650000000001E-2</v>
      </c>
      <c r="BM86" s="19">
        <v>7.6177819999999993E-2</v>
      </c>
      <c r="BN86" s="15">
        <v>7.5234140000000005E-2</v>
      </c>
      <c r="BO86" s="19">
        <v>7.4368840000000005E-2</v>
      </c>
      <c r="BP86" s="15">
        <v>7.356203E-2</v>
      </c>
      <c r="BQ86" s="19">
        <v>7.2764809999999999E-2</v>
      </c>
      <c r="BR86" s="19">
        <v>7.1944830000000001E-2</v>
      </c>
      <c r="BS86" s="19">
        <v>7.1098250000000002E-2</v>
      </c>
      <c r="BT86" s="19">
        <v>7.0249539999999999E-2</v>
      </c>
      <c r="BU86" s="19">
        <v>6.9437289999999999E-2</v>
      </c>
      <c r="BV86" s="19">
        <v>6.8681870000000006E-2</v>
      </c>
      <c r="BW86" s="19">
        <v>6.7968089999999995E-2</v>
      </c>
      <c r="BX86" s="15">
        <v>6.7261329999999994E-2</v>
      </c>
      <c r="BY86" s="19">
        <v>6.6535819999999996E-2</v>
      </c>
      <c r="BZ86" s="19">
        <v>6.5793069999999995E-2</v>
      </c>
      <c r="CA86" s="19">
        <v>6.5057379999999998E-2</v>
      </c>
      <c r="CB86" s="19">
        <v>6.4352119999999999E-2</v>
      </c>
      <c r="CC86" s="19">
        <v>6.3685539999999999E-2</v>
      </c>
      <c r="CD86" s="19">
        <v>6.3051469999999998E-2</v>
      </c>
      <c r="CE86" s="19">
        <v>6.2430909999999999E-2</v>
      </c>
      <c r="CF86" s="19">
        <v>6.1805390000000002E-2</v>
      </c>
      <c r="CG86" s="19">
        <v>6.1168979999999998E-2</v>
      </c>
      <c r="CH86" s="19">
        <v>6.052693E-2</v>
      </c>
      <c r="CI86" s="19">
        <v>5.9892910000000001E-2</v>
      </c>
      <c r="CJ86" s="19">
        <v>5.9281790000000001E-2</v>
      </c>
      <c r="CK86" s="19">
        <v>5.8697619999999999E-2</v>
      </c>
      <c r="CL86" s="19">
        <v>5.8133549999999999E-2</v>
      </c>
      <c r="CM86" s="19">
        <v>5.7580979999999997E-2</v>
      </c>
      <c r="CN86" s="19">
        <v>5.7031199999999997E-2</v>
      </c>
      <c r="CO86" s="19">
        <v>5.6479170000000002E-2</v>
      </c>
      <c r="CP86" s="19">
        <v>5.5924769999999999E-2</v>
      </c>
      <c r="CQ86" s="19">
        <v>5.5369660000000001E-2</v>
      </c>
      <c r="CR86" s="15">
        <v>5.4818819999999997E-2</v>
      </c>
      <c r="CS86" s="19">
        <v>5.428239E-2</v>
      </c>
      <c r="CT86" s="19">
        <v>5.376657E-2</v>
      </c>
      <c r="CU86" s="19">
        <v>5.3271300000000001E-2</v>
      </c>
      <c r="CV86" s="15">
        <v>5.2791589999999999E-2</v>
      </c>
      <c r="CW86" s="19">
        <v>5.2318959999999998E-2</v>
      </c>
      <c r="CX86" s="19">
        <v>5.1847049999999999E-2</v>
      </c>
      <c r="CY86" s="19">
        <v>5.1375860000000002E-2</v>
      </c>
      <c r="CZ86" s="19">
        <v>5.090662E-2</v>
      </c>
      <c r="DA86" s="19">
        <v>5.0441659999999999E-2</v>
      </c>
      <c r="DB86" s="19">
        <v>4.9983510000000002E-2</v>
      </c>
      <c r="DC86" s="19">
        <v>4.9544930000000001E-2</v>
      </c>
      <c r="DD86" s="19">
        <v>4.9117220000000003E-2</v>
      </c>
      <c r="DE86" s="19">
        <v>4.8701410000000001E-2</v>
      </c>
      <c r="DF86" s="19">
        <v>4.8295459999999998E-2</v>
      </c>
      <c r="DG86" s="19">
        <v>4.7896550000000003E-2</v>
      </c>
      <c r="DH86" s="19">
        <v>4.7502019999999999E-2</v>
      </c>
      <c r="DI86" s="19">
        <v>4.7110020000000002E-2</v>
      </c>
      <c r="DJ86" s="19">
        <v>4.6719610000000002E-2</v>
      </c>
      <c r="DK86" s="19">
        <v>4.6331230000000001E-2</v>
      </c>
      <c r="DL86" s="15">
        <v>4.5945550000000002E-2</v>
      </c>
      <c r="DM86" s="19">
        <v>4.556346E-2</v>
      </c>
      <c r="DN86" s="19">
        <v>4.5185860000000001E-2</v>
      </c>
      <c r="DO86" s="19">
        <v>4.4813260000000001E-2</v>
      </c>
      <c r="DP86" s="19">
        <v>4.4445489999999997E-2</v>
      </c>
      <c r="DQ86" s="19">
        <v>4.4082160000000002E-2</v>
      </c>
      <c r="DR86" s="19">
        <v>4.3722940000000002E-2</v>
      </c>
      <c r="DS86" s="15">
        <v>4.3365819999999999E-2</v>
      </c>
      <c r="DT86" s="19">
        <v>4.301311E-2</v>
      </c>
      <c r="DU86" s="19">
        <v>4.2664649999999998E-2</v>
      </c>
      <c r="DV86" s="19">
        <v>4.232031E-2</v>
      </c>
      <c r="DW86" s="19">
        <v>4.1979990000000002E-2</v>
      </c>
      <c r="DX86" s="19">
        <v>4.1643600000000003E-2</v>
      </c>
      <c r="DY86" s="19">
        <v>4.1311010000000002E-2</v>
      </c>
      <c r="DZ86" s="15">
        <v>4.0982060000000001E-2</v>
      </c>
      <c r="EA86" s="19">
        <v>4.065655E-2</v>
      </c>
      <c r="EB86" s="19">
        <v>4.0334309999999998E-2</v>
      </c>
      <c r="EC86" s="15">
        <v>4.0015149999999999E-2</v>
      </c>
      <c r="ED86" s="19">
        <v>3.9698909999999997E-2</v>
      </c>
      <c r="EE86" s="15">
        <v>3.9385379999999998E-2</v>
      </c>
      <c r="EF86" s="19">
        <v>3.9074379999999999E-2</v>
      </c>
      <c r="EG86" s="19">
        <v>3.8765769999999998E-2</v>
      </c>
      <c r="EH86" s="19">
        <v>3.8459489999999999E-2</v>
      </c>
      <c r="EI86" s="15">
        <v>3.8155639999999998E-2</v>
      </c>
      <c r="EJ86" s="19">
        <v>3.7854390000000002E-2</v>
      </c>
      <c r="EK86" s="19">
        <v>3.7556010000000001E-2</v>
      </c>
      <c r="EL86" s="19">
        <v>3.7260759999999997E-2</v>
      </c>
      <c r="EM86" s="19">
        <v>3.6968859999999999E-2</v>
      </c>
      <c r="EN86" s="19">
        <v>3.6680450000000003E-2</v>
      </c>
      <c r="EO86" s="19">
        <v>3.6395520000000001E-2</v>
      </c>
      <c r="EP86" s="19">
        <v>3.6114E-2</v>
      </c>
      <c r="EQ86" s="19">
        <v>3.5835739999999998E-2</v>
      </c>
      <c r="ER86" s="19">
        <v>3.556057E-2</v>
      </c>
      <c r="ES86" s="19">
        <v>3.5288340000000001E-2</v>
      </c>
      <c r="ET86" s="19">
        <v>3.5018920000000002E-2</v>
      </c>
      <c r="EU86" s="19">
        <v>3.4752180000000001E-2</v>
      </c>
      <c r="EV86" s="15">
        <v>3.4487980000000001E-2</v>
      </c>
      <c r="EW86" s="19">
        <v>3.4226220000000002E-2</v>
      </c>
      <c r="EX86" s="19">
        <v>3.3966820000000002E-2</v>
      </c>
      <c r="EY86" s="19">
        <v>3.3709790000000003E-2</v>
      </c>
      <c r="EZ86" s="15">
        <v>3.3455159999999998E-2</v>
      </c>
      <c r="FA86" s="15">
        <v>3.3202910000000002E-2</v>
      </c>
      <c r="FB86" s="19">
        <v>3.2952990000000001E-2</v>
      </c>
      <c r="FC86" s="19">
        <v>3.2705249999999998E-2</v>
      </c>
      <c r="FD86" s="19">
        <v>3.2459540000000002E-2</v>
      </c>
      <c r="FE86" s="19">
        <v>3.2215790000000001E-2</v>
      </c>
      <c r="FF86" s="15">
        <v>3.1974030000000001E-2</v>
      </c>
      <c r="FG86" s="19">
        <v>3.1734400000000003E-2</v>
      </c>
      <c r="FH86" s="19">
        <v>3.149714E-2</v>
      </c>
      <c r="FI86" s="15">
        <v>3.1262520000000002E-2</v>
      </c>
      <c r="FJ86" s="19">
        <v>3.1030780000000001E-2</v>
      </c>
      <c r="FK86" s="19">
        <v>3.080215E-2</v>
      </c>
      <c r="FL86" s="19">
        <v>3.057679E-2</v>
      </c>
      <c r="FM86" s="15">
        <v>3.0354760000000001E-2</v>
      </c>
      <c r="FN86" s="19">
        <v>3.0136070000000001E-2</v>
      </c>
      <c r="FO86" s="19">
        <v>2.9920599999999999E-2</v>
      </c>
      <c r="FP86" s="19">
        <v>2.9708200000000001E-2</v>
      </c>
      <c r="FQ86" s="19">
        <v>2.9498650000000001E-2</v>
      </c>
      <c r="FR86" s="19">
        <v>2.929174E-2</v>
      </c>
      <c r="FS86" s="19">
        <v>2.9087269999999998E-2</v>
      </c>
      <c r="FT86" s="19">
        <v>2.8885069999999999E-2</v>
      </c>
      <c r="FU86" s="19">
        <v>2.868503E-2</v>
      </c>
      <c r="FV86" s="15">
        <v>2.848709E-2</v>
      </c>
      <c r="FW86" s="19">
        <v>2.829125E-2</v>
      </c>
      <c r="FX86" s="19">
        <v>2.8097509999999999E-2</v>
      </c>
      <c r="FY86" s="19">
        <v>2.7905949999999999E-2</v>
      </c>
      <c r="FZ86" s="19">
        <v>2.7716660000000001E-2</v>
      </c>
      <c r="GA86" s="19">
        <v>2.752978E-2</v>
      </c>
      <c r="GB86" s="19">
        <v>2.734547E-2</v>
      </c>
      <c r="GC86" s="19">
        <v>2.716387E-2</v>
      </c>
      <c r="GD86" s="19">
        <v>2.698511E-2</v>
      </c>
      <c r="GE86" s="19">
        <v>2.6809240000000002E-2</v>
      </c>
      <c r="GF86" s="15">
        <v>2.663627E-2</v>
      </c>
      <c r="GG86" s="19">
        <v>2.6466130000000001E-2</v>
      </c>
      <c r="GH86" s="19">
        <v>2.6298760000000001E-2</v>
      </c>
      <c r="GI86" s="19">
        <v>2.6134049999999999E-2</v>
      </c>
      <c r="GJ86" s="19">
        <v>2.5971879999999999E-2</v>
      </c>
      <c r="GK86" s="19">
        <v>2.5812120000000001E-2</v>
      </c>
      <c r="GL86" s="19">
        <v>2.565462E-2</v>
      </c>
      <c r="GM86" s="19">
        <v>2.549922E-2</v>
      </c>
      <c r="GN86" s="19">
        <v>2.5345719999999999E-2</v>
      </c>
      <c r="GO86" s="19">
        <v>2.519393E-2</v>
      </c>
      <c r="GP86" s="15">
        <v>2.5043639999999999E-2</v>
      </c>
      <c r="GQ86" s="19">
        <v>2.4894679999999999E-2</v>
      </c>
      <c r="GR86" s="19">
        <v>2.4746890000000001E-2</v>
      </c>
      <c r="GS86" s="19">
        <v>2.4600170000000001E-2</v>
      </c>
      <c r="GT86" s="19">
        <v>2.4454500000000001E-2</v>
      </c>
      <c r="GU86" s="15">
        <v>2.4309870000000001E-2</v>
      </c>
      <c r="GV86" s="19">
        <v>2.416633E-2</v>
      </c>
      <c r="GW86" s="19">
        <v>2.4023920000000001E-2</v>
      </c>
      <c r="GX86" s="19">
        <v>2.3882670000000002E-2</v>
      </c>
      <c r="GY86" s="19">
        <v>2.3742630000000001E-2</v>
      </c>
      <c r="GZ86" s="19">
        <v>2.3603800000000001E-2</v>
      </c>
      <c r="HA86" s="19">
        <v>2.3466170000000001E-2</v>
      </c>
      <c r="HB86" s="19">
        <v>2.332971E-2</v>
      </c>
      <c r="HC86" s="19">
        <v>2.3194360000000001E-2</v>
      </c>
      <c r="HD86" s="15">
        <v>2.3060009999999999E-2</v>
      </c>
      <c r="HE86" s="19">
        <v>2.292657E-2</v>
      </c>
      <c r="HF86" s="19">
        <v>2.2793910000000001E-2</v>
      </c>
      <c r="HG86" s="19">
        <v>2.2661899999999999E-2</v>
      </c>
      <c r="HH86" s="15">
        <v>2.2530390000000001E-2</v>
      </c>
      <c r="HI86" s="19">
        <v>2.2399269999999999E-2</v>
      </c>
      <c r="HJ86" s="19">
        <v>2.2268389999999999E-2</v>
      </c>
      <c r="HK86" s="19">
        <v>2.2137690000000002E-2</v>
      </c>
      <c r="HL86" s="19">
        <v>2.200709E-2</v>
      </c>
      <c r="HM86" s="19">
        <v>2.1876570000000001E-2</v>
      </c>
      <c r="HN86" s="19">
        <v>2.1746149999999999E-2</v>
      </c>
      <c r="HO86" s="19">
        <v>2.1615889999999999E-2</v>
      </c>
      <c r="HP86" s="19">
        <v>2.1485870000000001E-2</v>
      </c>
      <c r="HQ86" s="19">
        <v>2.135621E-2</v>
      </c>
      <c r="HR86" s="19">
        <v>2.1227010000000001E-2</v>
      </c>
      <c r="HS86" s="19">
        <v>2.10984E-2</v>
      </c>
      <c r="HT86" s="19">
        <v>2.0970490000000001E-2</v>
      </c>
      <c r="HU86" s="19">
        <v>2.0843380000000002E-2</v>
      </c>
      <c r="HV86" s="19">
        <v>2.071715E-2</v>
      </c>
      <c r="HW86" s="15">
        <v>2.059186E-2</v>
      </c>
      <c r="HX86" s="19">
        <v>2.0467550000000001E-2</v>
      </c>
      <c r="HY86" s="19">
        <v>2.03442E-2</v>
      </c>
      <c r="HZ86" s="19">
        <v>2.0221800000000002E-2</v>
      </c>
      <c r="IA86" s="19">
        <v>2.0100300000000001E-2</v>
      </c>
      <c r="IB86" s="19">
        <v>1.9979630000000002E-2</v>
      </c>
      <c r="IC86" s="19">
        <v>1.9859709999999999E-2</v>
      </c>
      <c r="ID86" s="19">
        <v>1.9740480000000001E-2</v>
      </c>
      <c r="IE86" s="19">
        <v>1.9621860000000001E-2</v>
      </c>
      <c r="IF86" s="19">
        <v>1.9503820000000002E-2</v>
      </c>
      <c r="IG86" s="19">
        <v>1.9386299999999999E-2</v>
      </c>
      <c r="IH86" s="15">
        <v>1.9269290000000001E-2</v>
      </c>
      <c r="II86" s="19">
        <v>1.9152780000000001E-2</v>
      </c>
      <c r="IJ86" s="19">
        <v>1.9036810000000001E-2</v>
      </c>
      <c r="IK86" s="19">
        <v>1.892139E-2</v>
      </c>
      <c r="IL86" s="19">
        <v>1.8806590000000002E-2</v>
      </c>
      <c r="IM86" s="15">
        <v>1.8692489999999999E-2</v>
      </c>
      <c r="IN86" s="19">
        <v>1.8579180000000001E-2</v>
      </c>
      <c r="IO86" s="19">
        <v>1.8466750000000001E-2</v>
      </c>
      <c r="IP86" s="19">
        <v>1.8355300000000001E-2</v>
      </c>
      <c r="IQ86" s="19">
        <v>1.8244940000000001E-2</v>
      </c>
      <c r="IR86" s="19">
        <v>1.8135740000000001E-2</v>
      </c>
      <c r="IS86" s="19">
        <v>1.8027769999999999E-2</v>
      </c>
      <c r="IT86" s="19">
        <v>1.7921070000000001E-2</v>
      </c>
      <c r="IU86" s="19">
        <v>1.7815669999999999E-2</v>
      </c>
      <c r="IV86" s="19">
        <v>1.771155E-2</v>
      </c>
      <c r="IW86" s="19">
        <v>1.760871E-2</v>
      </c>
      <c r="IX86" s="19">
        <v>1.7507109999999999E-2</v>
      </c>
      <c r="IY86" s="19">
        <v>1.7406700000000001E-2</v>
      </c>
      <c r="IZ86" s="19">
        <v>1.7307449999999999E-2</v>
      </c>
      <c r="JA86" s="19">
        <v>1.7209309999999998E-2</v>
      </c>
      <c r="JB86" s="19">
        <v>1.7112229999999999E-2</v>
      </c>
      <c r="JC86" s="19">
        <v>1.7016170000000001E-2</v>
      </c>
      <c r="JD86" s="19">
        <v>1.6921100000000001E-2</v>
      </c>
      <c r="JE86" s="19">
        <v>1.682697E-2</v>
      </c>
      <c r="JF86" s="19">
        <v>1.673378E-2</v>
      </c>
      <c r="JG86" s="19">
        <v>1.66415E-2</v>
      </c>
      <c r="JH86" s="19">
        <v>1.6550120000000001E-2</v>
      </c>
      <c r="JI86" s="19">
        <v>1.6459629999999999E-2</v>
      </c>
      <c r="JJ86" s="19">
        <v>1.6370030000000001E-2</v>
      </c>
      <c r="JK86" s="19">
        <v>1.6281339999999998E-2</v>
      </c>
      <c r="JL86" s="19">
        <v>1.6193570000000001E-2</v>
      </c>
      <c r="JM86" s="19">
        <v>1.6106720000000001E-2</v>
      </c>
      <c r="JN86" s="19">
        <v>1.602081E-2</v>
      </c>
      <c r="JO86" s="19">
        <v>1.593584E-2</v>
      </c>
      <c r="JP86" s="19">
        <v>1.5851830000000001E-2</v>
      </c>
      <c r="JQ86" s="19">
        <v>1.576876E-2</v>
      </c>
      <c r="JR86" s="19">
        <v>1.5686640000000002E-2</v>
      </c>
      <c r="JS86" s="19">
        <v>1.560544E-2</v>
      </c>
      <c r="JT86" s="19">
        <v>1.552513E-2</v>
      </c>
      <c r="JU86" s="15">
        <v>1.544569E-2</v>
      </c>
      <c r="JV86" s="19">
        <v>1.536706E-2</v>
      </c>
      <c r="JW86" s="19">
        <v>1.5289179999999999E-2</v>
      </c>
      <c r="JX86" s="19">
        <v>1.521199E-2</v>
      </c>
      <c r="JY86" s="19">
        <v>1.51354E-2</v>
      </c>
      <c r="JZ86" s="19">
        <v>1.5059319999999999E-2</v>
      </c>
      <c r="KA86" s="19">
        <v>1.4983679999999999E-2</v>
      </c>
      <c r="KB86" s="19">
        <v>1.4908380000000001E-2</v>
      </c>
      <c r="KC86" s="19">
        <v>1.483333E-2</v>
      </c>
      <c r="KD86" s="19">
        <v>1.4758439999999999E-2</v>
      </c>
      <c r="KE86" s="19">
        <v>1.468363E-2</v>
      </c>
      <c r="KF86" s="19">
        <v>1.460883E-2</v>
      </c>
      <c r="KG86" s="19">
        <v>1.453398E-2</v>
      </c>
      <c r="KH86" s="19">
        <v>1.4459029999999999E-2</v>
      </c>
      <c r="KI86" s="19">
        <v>1.438395E-2</v>
      </c>
      <c r="KJ86" s="19">
        <v>1.430872E-2</v>
      </c>
      <c r="KK86" s="19">
        <v>1.4233330000000001E-2</v>
      </c>
      <c r="KL86" s="19">
        <v>1.415777E-2</v>
      </c>
      <c r="KM86" s="19">
        <v>1.408208E-2</v>
      </c>
      <c r="KN86" s="19">
        <v>1.400626E-2</v>
      </c>
      <c r="KO86" s="19">
        <v>1.3930339999999999E-2</v>
      </c>
      <c r="KP86" s="19">
        <v>1.385435E-2</v>
      </c>
      <c r="KQ86" s="19">
        <v>1.377832E-2</v>
      </c>
      <c r="KR86" s="19">
        <v>1.3702290000000001E-2</v>
      </c>
      <c r="KS86" s="19">
        <v>1.3626279999999999E-2</v>
      </c>
      <c r="KT86" s="19">
        <v>1.3550339999999999E-2</v>
      </c>
      <c r="KU86" s="19">
        <v>1.34745E-2</v>
      </c>
      <c r="KV86" s="19">
        <v>1.3398800000000001E-2</v>
      </c>
      <c r="KW86" s="19">
        <v>1.332327E-2</v>
      </c>
      <c r="KX86" s="19">
        <v>1.324796E-2</v>
      </c>
      <c r="KY86" s="19">
        <v>1.317288E-2</v>
      </c>
      <c r="KZ86" s="19">
        <v>1.309807E-2</v>
      </c>
      <c r="LA86" s="19">
        <v>1.302356E-2</v>
      </c>
      <c r="LB86" s="19">
        <v>1.294937E-2</v>
      </c>
      <c r="LC86" s="19">
        <v>1.287551E-2</v>
      </c>
      <c r="LD86" s="19">
        <v>1.2802010000000001E-2</v>
      </c>
      <c r="LE86" s="19">
        <v>1.272889E-2</v>
      </c>
      <c r="LF86" s="19">
        <v>1.265615E-2</v>
      </c>
      <c r="LG86" s="15">
        <v>1.2583810000000001E-2</v>
      </c>
      <c r="LH86" s="15">
        <v>1.251187E-2</v>
      </c>
      <c r="LI86" s="15">
        <v>1.2440339999999999E-2</v>
      </c>
      <c r="LJ86" s="19">
        <v>1.236923E-2</v>
      </c>
      <c r="LK86" s="19">
        <v>1.229853E-2</v>
      </c>
      <c r="LL86" s="19">
        <v>1.222823E-2</v>
      </c>
      <c r="LM86" s="19">
        <v>1.215832E-2</v>
      </c>
      <c r="LN86" s="19">
        <v>1.208881E-2</v>
      </c>
      <c r="LO86" s="19">
        <v>1.201966E-2</v>
      </c>
      <c r="LP86" s="19">
        <v>1.1950870000000001E-2</v>
      </c>
      <c r="LQ86" s="19">
        <v>1.1882429999999999E-2</v>
      </c>
      <c r="LR86" s="19">
        <v>1.18143E-2</v>
      </c>
      <c r="LS86" s="19">
        <v>1.174647E-2</v>
      </c>
      <c r="LT86" s="19">
        <v>1.1678930000000001E-2</v>
      </c>
      <c r="LU86" s="19">
        <v>1.161163E-2</v>
      </c>
      <c r="LV86" s="19">
        <v>1.1544570000000001E-2</v>
      </c>
      <c r="LW86" s="19">
        <v>1.14777E-2</v>
      </c>
      <c r="LX86" s="19">
        <v>1.1410999999999999E-2</v>
      </c>
      <c r="LY86" s="19">
        <v>1.1344419999999999E-2</v>
      </c>
      <c r="LZ86" s="19">
        <v>1.127794E-2</v>
      </c>
      <c r="MA86" s="19">
        <v>1.1211509999999999E-2</v>
      </c>
      <c r="MB86" s="19">
        <v>1.114511E-2</v>
      </c>
      <c r="MC86" s="19">
        <v>1.107871E-2</v>
      </c>
      <c r="MD86" s="19">
        <v>1.1012269999999999E-2</v>
      </c>
      <c r="ME86" s="19">
        <v>1.094577E-2</v>
      </c>
      <c r="MF86" s="19">
        <v>1.087921E-2</v>
      </c>
      <c r="MG86" s="19">
        <v>1.0812570000000001E-2</v>
      </c>
      <c r="MH86" s="19">
        <v>1.0745849999999999E-2</v>
      </c>
      <c r="MI86" s="19">
        <v>1.0679070000000001E-2</v>
      </c>
      <c r="MJ86" s="19">
        <v>1.061224E-2</v>
      </c>
      <c r="MK86" s="19">
        <v>1.05454E-2</v>
      </c>
      <c r="ML86" s="19">
        <v>1.0478579999999999E-2</v>
      </c>
      <c r="MM86" s="19">
        <v>1.041183E-2</v>
      </c>
      <c r="MN86" s="19">
        <v>1.0345210000000001E-2</v>
      </c>
      <c r="MO86" s="19">
        <v>1.027878E-2</v>
      </c>
      <c r="MP86" s="19">
        <v>1.021261E-2</v>
      </c>
      <c r="MQ86" s="19">
        <v>1.0146769999999999E-2</v>
      </c>
      <c r="MR86" s="19">
        <v>1.0081329999999999E-2</v>
      </c>
      <c r="MS86" s="19">
        <v>1.001637E-2</v>
      </c>
      <c r="MT86" s="19">
        <v>9.951952E-3</v>
      </c>
      <c r="MU86" s="19">
        <v>9.8881320000000009E-3</v>
      </c>
      <c r="MV86" s="19">
        <v>9.8249670000000004E-3</v>
      </c>
      <c r="MW86" s="19">
        <v>9.7625019999999993E-3</v>
      </c>
      <c r="MX86" s="19">
        <v>9.7007780000000002E-3</v>
      </c>
      <c r="MY86" s="19">
        <v>9.6398270000000001E-3</v>
      </c>
      <c r="MZ86" s="19">
        <v>9.579677E-3</v>
      </c>
      <c r="NA86" s="19">
        <v>9.5203549999999994E-3</v>
      </c>
      <c r="NB86" s="19">
        <v>9.4618789999999994E-3</v>
      </c>
      <c r="NC86" s="19">
        <v>9.4042669999999991E-3</v>
      </c>
      <c r="ND86" s="15">
        <v>9.3475369999999995E-3</v>
      </c>
      <c r="NE86" s="19">
        <v>9.2916960000000003E-3</v>
      </c>
      <c r="NF86" s="19">
        <v>9.236757E-3</v>
      </c>
      <c r="NG86" s="19">
        <v>9.1827200000000001E-3</v>
      </c>
      <c r="NH86" s="19">
        <v>9.12958E-3</v>
      </c>
      <c r="NI86" s="19">
        <v>9.0773260000000001E-3</v>
      </c>
      <c r="NJ86" s="19">
        <v>9.0259410000000009E-3</v>
      </c>
      <c r="NK86" s="19">
        <v>8.9753950000000006E-3</v>
      </c>
      <c r="NL86" s="19">
        <v>8.9256590000000007E-3</v>
      </c>
      <c r="NM86" s="19">
        <v>8.8766920000000003E-3</v>
      </c>
      <c r="NN86" s="19">
        <v>8.8284490000000004E-3</v>
      </c>
      <c r="NO86" s="19">
        <v>8.7808829999999997E-3</v>
      </c>
      <c r="NP86" s="19">
        <v>8.7339449999999999E-3</v>
      </c>
      <c r="NQ86" s="19">
        <v>8.6875849999999994E-3</v>
      </c>
      <c r="NR86" s="19">
        <v>8.6417520000000008E-3</v>
      </c>
      <c r="NS86" s="19">
        <v>8.596401E-3</v>
      </c>
      <c r="NT86" s="19">
        <v>8.5514790000000007E-3</v>
      </c>
      <c r="NU86" s="19">
        <v>8.506942E-3</v>
      </c>
      <c r="NV86" s="19">
        <v>8.4627409999999993E-3</v>
      </c>
      <c r="NW86" s="19">
        <v>8.4188319999999994E-3</v>
      </c>
      <c r="NX86" s="19">
        <v>8.3751720000000002E-3</v>
      </c>
      <c r="NY86" s="19">
        <v>8.3317140000000005E-3</v>
      </c>
      <c r="NZ86" s="19">
        <v>8.2884180000000005E-3</v>
      </c>
      <c r="OA86" s="19">
        <v>8.2452389999999997E-3</v>
      </c>
      <c r="OB86" s="19">
        <v>8.202137E-3</v>
      </c>
      <c r="OC86" s="19">
        <v>8.1590729999999993E-3</v>
      </c>
      <c r="OD86" s="19">
        <v>8.1160079999999992E-3</v>
      </c>
      <c r="OE86" s="19">
        <v>8.0729029999999993E-3</v>
      </c>
      <c r="OF86" s="19">
        <v>8.0297230000000008E-3</v>
      </c>
      <c r="OG86" s="19">
        <v>7.9864299999999992E-3</v>
      </c>
      <c r="OH86" s="19">
        <v>7.9429900000000005E-3</v>
      </c>
      <c r="OI86" s="19">
        <v>7.8993729999999995E-3</v>
      </c>
      <c r="OJ86" s="19">
        <v>7.8555440000000008E-3</v>
      </c>
      <c r="OK86" s="19">
        <v>7.8114760000000004E-3</v>
      </c>
      <c r="OL86" s="19">
        <v>7.767141E-3</v>
      </c>
      <c r="OM86" s="19">
        <v>7.7225169999999999E-3</v>
      </c>
      <c r="ON86" s="19">
        <v>7.6775810000000002E-3</v>
      </c>
      <c r="OO86" s="19">
        <v>7.6323220000000004E-3</v>
      </c>
      <c r="OP86" s="19">
        <v>7.5867269999999997E-3</v>
      </c>
    </row>
    <row r="87" spans="1:406" x14ac:dyDescent="0.25">
      <c r="A87" t="str">
        <f t="shared" si="1"/>
        <v>Helicopter-MEDIUM-3-20-Any</v>
      </c>
      <c r="B87" t="s">
        <v>194</v>
      </c>
      <c r="C87" s="17" t="s">
        <v>42</v>
      </c>
      <c r="D87" s="18">
        <v>3</v>
      </c>
      <c r="E87" s="17">
        <v>20</v>
      </c>
      <c r="F87" s="82" t="s">
        <v>187</v>
      </c>
      <c r="G87" s="15">
        <v>0.94959309999999997</v>
      </c>
      <c r="H87" s="15">
        <v>0.7642466</v>
      </c>
      <c r="I87" s="15">
        <v>0.60374300000000003</v>
      </c>
      <c r="J87" s="15">
        <v>0.48108400000000001</v>
      </c>
      <c r="K87" s="15">
        <v>0.3893317</v>
      </c>
      <c r="L87" s="15">
        <v>0.31988179999999999</v>
      </c>
      <c r="M87" s="15">
        <v>0.26659529999999998</v>
      </c>
      <c r="N87" s="15">
        <v>0.2248763</v>
      </c>
      <c r="O87" s="15">
        <v>0.19248170000000001</v>
      </c>
      <c r="P87" s="15">
        <v>0.16736309999999999</v>
      </c>
      <c r="Q87" s="15">
        <v>0.14722840000000001</v>
      </c>
      <c r="R87" s="15">
        <v>0.13037860000000001</v>
      </c>
      <c r="S87" s="15">
        <v>0.1160738</v>
      </c>
      <c r="T87" s="15">
        <v>0.1037858</v>
      </c>
      <c r="U87" s="19">
        <v>9.344769E-2</v>
      </c>
      <c r="V87" s="15">
        <v>8.4890950000000007E-2</v>
      </c>
      <c r="W87" s="19">
        <v>7.7467460000000002E-2</v>
      </c>
      <c r="X87" s="19">
        <v>7.0798780000000006E-2</v>
      </c>
      <c r="Y87" s="19">
        <v>6.4866649999999998E-2</v>
      </c>
      <c r="Z87" s="19">
        <v>5.9527700000000003E-2</v>
      </c>
      <c r="AA87" s="19">
        <v>5.493232E-2</v>
      </c>
      <c r="AB87" s="15">
        <v>5.1163229999999997E-2</v>
      </c>
      <c r="AC87" s="19">
        <v>4.7913039999999997E-2</v>
      </c>
      <c r="AD87" s="15">
        <v>4.5373980000000001E-2</v>
      </c>
      <c r="AE87" s="19">
        <v>4.2883909999999997E-2</v>
      </c>
      <c r="AF87" s="19">
        <v>4.0381809999999997E-2</v>
      </c>
      <c r="AG87" s="19">
        <v>3.8131980000000003E-2</v>
      </c>
      <c r="AH87" s="19">
        <v>3.6213589999999997E-2</v>
      </c>
      <c r="AI87" s="19">
        <v>3.4450660000000001E-2</v>
      </c>
      <c r="AJ87" s="19">
        <v>3.2775369999999998E-2</v>
      </c>
      <c r="AK87" s="19">
        <v>3.114813E-2</v>
      </c>
      <c r="AL87" s="19">
        <v>2.9587539999999999E-2</v>
      </c>
      <c r="AM87" s="19">
        <v>2.8175820000000001E-2</v>
      </c>
      <c r="AN87" s="19">
        <v>2.6939899999999999E-2</v>
      </c>
      <c r="AO87" s="19">
        <v>2.5797779999999999E-2</v>
      </c>
      <c r="AP87" s="19">
        <v>2.4692720000000001E-2</v>
      </c>
      <c r="AQ87" s="15">
        <v>2.3636580000000001E-2</v>
      </c>
      <c r="AR87" s="19">
        <v>2.2660530000000002E-2</v>
      </c>
      <c r="AS87" s="19">
        <v>2.1766850000000001E-2</v>
      </c>
      <c r="AT87" s="19">
        <v>2.0862599999999999E-2</v>
      </c>
      <c r="AU87" s="19">
        <v>2.0018890000000001E-2</v>
      </c>
      <c r="AV87" s="19">
        <v>1.923364E-2</v>
      </c>
      <c r="AW87" s="19">
        <v>1.850622E-2</v>
      </c>
      <c r="AX87" s="19">
        <v>1.78327E-2</v>
      </c>
      <c r="AY87" s="19">
        <v>1.720582E-2</v>
      </c>
      <c r="AZ87" s="15">
        <v>1.6622029999999999E-2</v>
      </c>
      <c r="BA87" s="19">
        <v>1.607886E-2</v>
      </c>
      <c r="BB87" s="19">
        <v>1.557598E-2</v>
      </c>
      <c r="BC87" s="19">
        <v>1.5112280000000001E-2</v>
      </c>
      <c r="BD87" s="15">
        <v>1.4684279999999999E-2</v>
      </c>
      <c r="BE87" s="19">
        <v>1.42854E-2</v>
      </c>
      <c r="BF87" s="19">
        <v>1.3911939999999999E-2</v>
      </c>
      <c r="BG87" s="19">
        <v>1.356338E-2</v>
      </c>
      <c r="BH87" s="19">
        <v>1.3241019999999999E-2</v>
      </c>
      <c r="BI87" s="19">
        <v>1.294403E-2</v>
      </c>
      <c r="BJ87" s="19">
        <v>1.267046E-2</v>
      </c>
      <c r="BK87" s="19">
        <v>1.241693E-2</v>
      </c>
      <c r="BL87" s="19">
        <v>1.2181579999999999E-2</v>
      </c>
      <c r="BM87" s="19">
        <v>1.196332E-2</v>
      </c>
      <c r="BN87" s="19">
        <v>1.1762130000000001E-2</v>
      </c>
      <c r="BO87" s="19">
        <v>1.157627E-2</v>
      </c>
      <c r="BP87" s="19">
        <v>1.140303E-2</v>
      </c>
      <c r="BQ87" s="19">
        <v>1.123943E-2</v>
      </c>
      <c r="BR87" s="19">
        <v>1.1084719999999999E-2</v>
      </c>
      <c r="BS87" s="19">
        <v>1.0939569999999999E-2</v>
      </c>
      <c r="BT87" s="19">
        <v>1.080567E-2</v>
      </c>
      <c r="BU87" s="19">
        <v>1.068331E-2</v>
      </c>
      <c r="BV87" s="19">
        <v>1.0572109999999999E-2</v>
      </c>
      <c r="BW87" s="19">
        <v>1.047039E-2</v>
      </c>
      <c r="BX87" s="19">
        <v>1.037677E-2</v>
      </c>
      <c r="BY87" s="15">
        <v>1.0289980000000001E-2</v>
      </c>
      <c r="BZ87" s="19">
        <v>1.0209910000000001E-2</v>
      </c>
      <c r="CA87" s="19">
        <v>1.0136320000000001E-2</v>
      </c>
      <c r="CB87" s="19">
        <v>1.006869E-2</v>
      </c>
      <c r="CC87" s="19">
        <v>1.0005780000000001E-2</v>
      </c>
      <c r="CD87" s="19">
        <v>9.9464400000000008E-3</v>
      </c>
      <c r="CE87" s="19">
        <v>9.8892770000000001E-3</v>
      </c>
      <c r="CF87" s="19">
        <v>9.8338330000000002E-3</v>
      </c>
      <c r="CG87" s="19">
        <v>9.779332E-3</v>
      </c>
      <c r="CH87" s="19">
        <v>9.7253240000000005E-3</v>
      </c>
      <c r="CI87" s="19">
        <v>9.6709110000000008E-3</v>
      </c>
      <c r="CJ87" s="19">
        <v>9.6158340000000002E-3</v>
      </c>
      <c r="CK87" s="19">
        <v>9.5597349999999998E-3</v>
      </c>
      <c r="CL87" s="19">
        <v>9.5029829999999996E-3</v>
      </c>
      <c r="CM87" s="19">
        <v>9.4455830000000005E-3</v>
      </c>
      <c r="CN87" s="19">
        <v>9.3877019999999995E-3</v>
      </c>
      <c r="CO87" s="19">
        <v>9.3288510000000009E-3</v>
      </c>
      <c r="CP87" s="19">
        <v>9.2690529999999993E-3</v>
      </c>
      <c r="CQ87" s="19">
        <v>9.2081590000000005E-3</v>
      </c>
      <c r="CR87" s="19">
        <v>9.1466499999999992E-3</v>
      </c>
      <c r="CS87" s="19">
        <v>9.0845739999999998E-3</v>
      </c>
      <c r="CT87" s="19">
        <v>9.0220409999999997E-3</v>
      </c>
      <c r="CU87" s="19">
        <v>8.9586019999999995E-3</v>
      </c>
      <c r="CV87" s="19">
        <v>8.89414E-3</v>
      </c>
      <c r="CW87" s="19">
        <v>8.8285589999999997E-3</v>
      </c>
      <c r="CX87" s="19">
        <v>8.7621790000000001E-3</v>
      </c>
      <c r="CY87" s="19">
        <v>8.6951800000000003E-3</v>
      </c>
      <c r="CZ87" s="19">
        <v>8.6275940000000006E-3</v>
      </c>
      <c r="DA87" s="19">
        <v>8.5591650000000005E-3</v>
      </c>
      <c r="DB87" s="19">
        <v>8.4898209999999998E-3</v>
      </c>
      <c r="DC87" s="19">
        <v>8.4197390000000007E-3</v>
      </c>
      <c r="DD87" s="19">
        <v>8.3493260000000007E-3</v>
      </c>
      <c r="DE87" s="19">
        <v>8.2790139999999995E-3</v>
      </c>
      <c r="DF87" s="19">
        <v>8.2089659999999998E-3</v>
      </c>
      <c r="DG87" s="19">
        <v>8.1392219999999998E-3</v>
      </c>
      <c r="DH87" s="19">
        <v>8.0698060000000005E-3</v>
      </c>
      <c r="DI87" s="19">
        <v>8.0008979999999993E-3</v>
      </c>
      <c r="DJ87" s="19">
        <v>7.9327870000000002E-3</v>
      </c>
      <c r="DK87" s="19">
        <v>7.8657429999999997E-3</v>
      </c>
      <c r="DL87" s="19">
        <v>7.7998859999999998E-3</v>
      </c>
      <c r="DM87" s="19">
        <v>7.735156E-3</v>
      </c>
      <c r="DN87" s="19">
        <v>7.6715359999999996E-3</v>
      </c>
      <c r="DO87" s="19">
        <v>7.6090940000000003E-3</v>
      </c>
      <c r="DP87" s="19">
        <v>7.5480740000000001E-3</v>
      </c>
      <c r="DQ87" s="19">
        <v>7.4886629999999996E-3</v>
      </c>
      <c r="DR87" s="19">
        <v>7.4309140000000003E-3</v>
      </c>
      <c r="DS87" s="19">
        <v>7.3746910000000001E-3</v>
      </c>
      <c r="DT87" s="19">
        <v>7.3199409999999999E-3</v>
      </c>
      <c r="DU87" s="19">
        <v>7.2666639999999999E-3</v>
      </c>
      <c r="DV87" s="19">
        <v>7.2150479999999999E-3</v>
      </c>
      <c r="DW87" s="19">
        <v>7.1651969999999999E-3</v>
      </c>
      <c r="DX87" s="19">
        <v>7.1171050000000003E-3</v>
      </c>
      <c r="DY87" s="19">
        <v>7.0705739999999996E-3</v>
      </c>
      <c r="DZ87" s="19">
        <v>7.0254369999999998E-3</v>
      </c>
      <c r="EA87" s="19">
        <v>6.9816059999999996E-3</v>
      </c>
      <c r="EB87" s="19">
        <v>6.9392220000000001E-3</v>
      </c>
      <c r="EC87" s="15">
        <v>6.8983619999999999E-3</v>
      </c>
      <c r="ED87" s="19">
        <v>6.8590680000000003E-3</v>
      </c>
      <c r="EE87" s="19">
        <v>6.8212100000000003E-3</v>
      </c>
      <c r="EF87" s="19">
        <v>6.7846640000000001E-3</v>
      </c>
      <c r="EG87" s="19">
        <v>6.7493509999999998E-3</v>
      </c>
      <c r="EH87" s="19">
        <v>6.7153209999999998E-3</v>
      </c>
      <c r="EI87" s="19">
        <v>6.682566E-3</v>
      </c>
      <c r="EJ87" s="19">
        <v>6.6510170000000004E-3</v>
      </c>
      <c r="EK87" s="19">
        <v>6.6204829999999999E-3</v>
      </c>
      <c r="EL87" s="19">
        <v>6.5907930000000002E-3</v>
      </c>
      <c r="EM87" s="19">
        <v>6.5618500000000001E-3</v>
      </c>
      <c r="EN87" s="19">
        <v>6.533662E-3</v>
      </c>
      <c r="EO87" s="19">
        <v>6.5062080000000003E-3</v>
      </c>
      <c r="EP87" s="19">
        <v>6.4794120000000004E-3</v>
      </c>
      <c r="EQ87" s="19">
        <v>6.453093E-3</v>
      </c>
      <c r="ER87" s="19">
        <v>6.4270799999999999E-3</v>
      </c>
      <c r="ES87" s="19">
        <v>6.4012749999999997E-3</v>
      </c>
      <c r="ET87" s="19">
        <v>6.3756819999999997E-3</v>
      </c>
      <c r="EU87" s="19">
        <v>6.3502840000000003E-3</v>
      </c>
      <c r="EV87" s="19">
        <v>6.3250299999999997E-3</v>
      </c>
      <c r="EW87" s="19">
        <v>6.2997779999999998E-3</v>
      </c>
      <c r="EX87" s="19">
        <v>6.274384E-3</v>
      </c>
      <c r="EY87" s="19">
        <v>6.2488020000000003E-3</v>
      </c>
      <c r="EZ87" s="19">
        <v>6.2230519999999998E-3</v>
      </c>
      <c r="FA87" s="19">
        <v>6.1971439999999999E-3</v>
      </c>
      <c r="FB87" s="15">
        <v>6.1710519999999998E-3</v>
      </c>
      <c r="FC87" s="19">
        <v>6.1446890000000001E-3</v>
      </c>
      <c r="FD87" s="19">
        <v>6.1179670000000002E-3</v>
      </c>
      <c r="FE87" s="19">
        <v>6.090888E-3</v>
      </c>
      <c r="FF87" s="19">
        <v>6.063522E-3</v>
      </c>
      <c r="FG87" s="19">
        <v>6.03595E-3</v>
      </c>
      <c r="FH87" s="19">
        <v>6.0082419999999996E-3</v>
      </c>
      <c r="FI87" s="19">
        <v>5.9803870000000002E-3</v>
      </c>
      <c r="FJ87" s="19">
        <v>5.9523550000000003E-3</v>
      </c>
      <c r="FK87" s="19">
        <v>5.9241149999999998E-3</v>
      </c>
      <c r="FL87" s="19">
        <v>5.8957139999999998E-3</v>
      </c>
      <c r="FM87" s="19">
        <v>5.8672009999999998E-3</v>
      </c>
      <c r="FN87" s="19">
        <v>5.8386000000000002E-3</v>
      </c>
      <c r="FO87" s="19">
        <v>5.8099010000000001E-3</v>
      </c>
      <c r="FP87" s="19">
        <v>5.7810609999999997E-3</v>
      </c>
      <c r="FQ87" s="19">
        <v>5.752035E-3</v>
      </c>
      <c r="FR87" s="19">
        <v>5.7228369999999997E-3</v>
      </c>
      <c r="FS87" s="19">
        <v>5.6934910000000002E-3</v>
      </c>
      <c r="FT87" s="19">
        <v>5.6639949999999998E-3</v>
      </c>
      <c r="FU87" s="19">
        <v>5.6343239999999996E-3</v>
      </c>
      <c r="FV87" s="19">
        <v>5.6044290000000002E-3</v>
      </c>
      <c r="FW87" s="19">
        <v>5.5742830000000002E-3</v>
      </c>
      <c r="FX87" s="19">
        <v>5.5439139999999996E-3</v>
      </c>
      <c r="FY87" s="19">
        <v>5.5133889999999996E-3</v>
      </c>
      <c r="FZ87" s="19">
        <v>5.4827330000000001E-3</v>
      </c>
      <c r="GA87" s="19">
        <v>5.4519579999999998E-3</v>
      </c>
      <c r="GB87" s="19">
        <v>5.4210500000000002E-3</v>
      </c>
      <c r="GC87" s="19">
        <v>5.3900370000000003E-3</v>
      </c>
      <c r="GD87" s="19">
        <v>5.3589520000000002E-3</v>
      </c>
      <c r="GE87" s="19">
        <v>5.3278780000000003E-3</v>
      </c>
      <c r="GF87" s="19">
        <v>5.2968299999999998E-3</v>
      </c>
      <c r="GG87" s="19">
        <v>5.2658289999999996E-3</v>
      </c>
      <c r="GH87" s="19">
        <v>5.2348509999999996E-3</v>
      </c>
      <c r="GI87" s="19">
        <v>5.2039E-3</v>
      </c>
      <c r="GJ87" s="19">
        <v>5.1729760000000001E-3</v>
      </c>
      <c r="GK87" s="19">
        <v>5.1421360000000003E-3</v>
      </c>
      <c r="GL87" s="19">
        <v>5.1113799999999996E-3</v>
      </c>
      <c r="GM87" s="19">
        <v>5.0807250000000003E-3</v>
      </c>
      <c r="GN87" s="19">
        <v>5.0501540000000003E-3</v>
      </c>
      <c r="GO87" s="19">
        <v>5.0196820000000001E-3</v>
      </c>
      <c r="GP87" s="19">
        <v>4.9893029999999996E-3</v>
      </c>
      <c r="GQ87" s="19">
        <v>4.9590850000000002E-3</v>
      </c>
      <c r="GR87" s="19">
        <v>4.9290360000000004E-3</v>
      </c>
      <c r="GS87" s="19">
        <v>4.8991870000000002E-3</v>
      </c>
      <c r="GT87" s="19">
        <v>4.8695300000000004E-3</v>
      </c>
      <c r="GU87" s="19">
        <v>4.8400980000000001E-3</v>
      </c>
      <c r="GV87" s="19">
        <v>4.8108980000000001E-3</v>
      </c>
      <c r="GW87" s="19">
        <v>4.781998E-3</v>
      </c>
      <c r="GX87" s="19">
        <v>4.7534120000000003E-3</v>
      </c>
      <c r="GY87" s="19">
        <v>4.7251710000000002E-3</v>
      </c>
      <c r="GZ87" s="19">
        <v>4.697288E-3</v>
      </c>
      <c r="HA87" s="19">
        <v>4.6698180000000001E-3</v>
      </c>
      <c r="HB87" s="19">
        <v>4.6427810000000003E-3</v>
      </c>
      <c r="HC87" s="19">
        <v>4.6162490000000002E-3</v>
      </c>
      <c r="HD87" s="19">
        <v>4.5902210000000002E-3</v>
      </c>
      <c r="HE87" s="19">
        <v>4.5647079999999998E-3</v>
      </c>
      <c r="HF87" s="19">
        <v>4.5396899999999999E-3</v>
      </c>
      <c r="HG87" s="19">
        <v>4.5151920000000003E-3</v>
      </c>
      <c r="HH87" s="19">
        <v>4.4911960000000003E-3</v>
      </c>
      <c r="HI87" s="19">
        <v>4.4677359999999999E-3</v>
      </c>
      <c r="HJ87" s="19">
        <v>4.444786E-3</v>
      </c>
      <c r="HK87" s="19">
        <v>4.4223420000000001E-3</v>
      </c>
      <c r="HL87" s="19">
        <v>4.400373E-3</v>
      </c>
      <c r="HM87" s="19">
        <v>4.3788990000000003E-3</v>
      </c>
      <c r="HN87" s="19">
        <v>4.3579120000000002E-3</v>
      </c>
      <c r="HO87" s="19">
        <v>4.3374440000000002E-3</v>
      </c>
      <c r="HP87" s="19">
        <v>4.3174880000000004E-3</v>
      </c>
      <c r="HQ87" s="19">
        <v>4.2980580000000004E-3</v>
      </c>
      <c r="HR87" s="19">
        <v>4.2791369999999997E-3</v>
      </c>
      <c r="HS87" s="19">
        <v>4.260748E-3</v>
      </c>
      <c r="HT87" s="19">
        <v>4.2428769999999999E-3</v>
      </c>
      <c r="HU87" s="19">
        <v>4.2255469999999996E-3</v>
      </c>
      <c r="HV87" s="19">
        <v>4.2087369999999997E-3</v>
      </c>
      <c r="HW87" s="19">
        <v>4.192444E-3</v>
      </c>
      <c r="HX87" s="19">
        <v>4.1766329999999999E-3</v>
      </c>
      <c r="HY87" s="19">
        <v>4.1613170000000003E-3</v>
      </c>
      <c r="HZ87" s="19">
        <v>4.1464709999999997E-3</v>
      </c>
      <c r="IA87" s="19">
        <v>4.1321040000000002E-3</v>
      </c>
      <c r="IB87" s="19">
        <v>4.1181890000000004E-3</v>
      </c>
      <c r="IC87" s="19">
        <v>4.1047169999999999E-3</v>
      </c>
      <c r="ID87" s="19">
        <v>4.0916440000000002E-3</v>
      </c>
      <c r="IE87" s="19">
        <v>4.0789750000000003E-3</v>
      </c>
      <c r="IF87" s="19">
        <v>4.0666879999999997E-3</v>
      </c>
      <c r="IG87" s="19">
        <v>4.0547810000000004E-3</v>
      </c>
      <c r="IH87" s="19">
        <v>4.0432250000000001E-3</v>
      </c>
      <c r="II87" s="19">
        <v>4.0320110000000003E-3</v>
      </c>
      <c r="IJ87" s="19">
        <v>4.021096E-3</v>
      </c>
      <c r="IK87" s="19">
        <v>4.0104800000000003E-3</v>
      </c>
      <c r="IL87" s="15">
        <v>4.0001330000000003E-3</v>
      </c>
      <c r="IM87" s="19">
        <v>3.990047E-3</v>
      </c>
      <c r="IN87" s="19">
        <v>3.9801890000000003E-3</v>
      </c>
      <c r="IO87" s="19">
        <v>3.9705549999999997E-3</v>
      </c>
      <c r="IP87" s="19">
        <v>3.9611100000000003E-3</v>
      </c>
      <c r="IQ87" s="19">
        <v>3.951848E-3</v>
      </c>
      <c r="IR87" s="19">
        <v>3.9427330000000003E-3</v>
      </c>
      <c r="IS87" s="19">
        <v>3.9337510000000001E-3</v>
      </c>
      <c r="IT87" s="15">
        <v>3.9248629999999998E-3</v>
      </c>
      <c r="IU87" s="19">
        <v>3.9160510000000003E-3</v>
      </c>
      <c r="IV87" s="19">
        <v>3.90728E-3</v>
      </c>
      <c r="IW87" s="19">
        <v>3.8985399999999998E-3</v>
      </c>
      <c r="IX87" s="19">
        <v>3.8897939999999998E-3</v>
      </c>
      <c r="IY87" s="19">
        <v>3.8810279999999999E-3</v>
      </c>
      <c r="IZ87" s="19">
        <v>3.8722040000000002E-3</v>
      </c>
      <c r="JA87" s="19">
        <v>3.8633029999999998E-3</v>
      </c>
      <c r="JB87" s="19">
        <v>3.8542870000000001E-3</v>
      </c>
      <c r="JC87" s="19">
        <v>3.8451359999999999E-3</v>
      </c>
      <c r="JD87" s="19">
        <v>3.8358060000000002E-3</v>
      </c>
      <c r="JE87" s="19">
        <v>3.8262719999999999E-3</v>
      </c>
      <c r="JF87" s="19">
        <v>3.8164890000000002E-3</v>
      </c>
      <c r="JG87" s="19">
        <v>3.8064319999999998E-3</v>
      </c>
      <c r="JH87" s="19">
        <v>3.7960659999999999E-3</v>
      </c>
      <c r="JI87" s="19">
        <v>3.7853769999999999E-3</v>
      </c>
      <c r="JJ87" s="19">
        <v>3.7743410000000001E-3</v>
      </c>
      <c r="JK87" s="19">
        <v>3.7629569999999999E-3</v>
      </c>
      <c r="JL87" s="19">
        <v>3.7512130000000002E-3</v>
      </c>
      <c r="JM87" s="19">
        <v>3.7391099999999999E-3</v>
      </c>
      <c r="JN87" s="19">
        <v>3.726638E-3</v>
      </c>
      <c r="JO87" s="19">
        <v>3.7138010000000001E-3</v>
      </c>
      <c r="JP87" s="19">
        <v>3.7005919999999999E-3</v>
      </c>
      <c r="JQ87" s="19">
        <v>3.687021E-3</v>
      </c>
      <c r="JR87" s="19">
        <v>3.673094E-3</v>
      </c>
      <c r="JS87" s="19">
        <v>3.6588250000000001E-3</v>
      </c>
      <c r="JT87" s="19">
        <v>3.6442200000000001E-3</v>
      </c>
      <c r="JU87" s="19">
        <v>3.629293E-3</v>
      </c>
      <c r="JV87" s="19">
        <v>3.6140410000000001E-3</v>
      </c>
      <c r="JW87" s="19">
        <v>3.5984799999999998E-3</v>
      </c>
      <c r="JX87" s="19">
        <v>3.582614E-3</v>
      </c>
      <c r="JY87" s="19">
        <v>3.566465E-3</v>
      </c>
      <c r="JZ87" s="19">
        <v>3.5500470000000002E-3</v>
      </c>
      <c r="KA87" s="19">
        <v>3.5333840000000001E-3</v>
      </c>
      <c r="KB87" s="19">
        <v>3.5164850000000002E-3</v>
      </c>
      <c r="KC87" s="19">
        <v>3.4993759999999998E-3</v>
      </c>
      <c r="KD87" s="19">
        <v>3.482069E-3</v>
      </c>
      <c r="KE87" s="19">
        <v>3.4645940000000001E-3</v>
      </c>
      <c r="KF87" s="19">
        <v>3.446972E-3</v>
      </c>
      <c r="KG87" s="19">
        <v>3.4292319999999999E-3</v>
      </c>
      <c r="KH87" s="19">
        <v>3.4113949999999998E-3</v>
      </c>
      <c r="KI87" s="19">
        <v>3.3934920000000001E-3</v>
      </c>
      <c r="KJ87" s="19">
        <v>3.375552E-3</v>
      </c>
      <c r="KK87" s="19">
        <v>3.3576140000000001E-3</v>
      </c>
      <c r="KL87" s="19">
        <v>3.3397129999999998E-3</v>
      </c>
      <c r="KM87" s="19">
        <v>3.3218879999999998E-3</v>
      </c>
      <c r="KN87" s="19">
        <v>3.3041699999999999E-3</v>
      </c>
      <c r="KO87" s="19">
        <v>3.2865939999999999E-3</v>
      </c>
      <c r="KP87" s="19">
        <v>3.26918E-3</v>
      </c>
      <c r="KQ87" s="19">
        <v>3.251959E-3</v>
      </c>
      <c r="KR87" s="19">
        <v>3.2349459999999998E-3</v>
      </c>
      <c r="KS87" s="19">
        <v>3.2181620000000001E-3</v>
      </c>
      <c r="KT87" s="19">
        <v>3.2016140000000002E-3</v>
      </c>
      <c r="KU87" s="19">
        <v>3.1853150000000002E-3</v>
      </c>
      <c r="KV87" s="19">
        <v>3.1692690000000002E-3</v>
      </c>
      <c r="KW87" s="19">
        <v>3.1534900000000001E-3</v>
      </c>
      <c r="KX87" s="19">
        <v>3.1379849999999998E-3</v>
      </c>
      <c r="KY87" s="19">
        <v>3.1227590000000001E-3</v>
      </c>
      <c r="KZ87" s="19">
        <v>3.1078109999999998E-3</v>
      </c>
      <c r="LA87" s="19">
        <v>3.0931410000000002E-3</v>
      </c>
      <c r="LB87" s="19">
        <v>3.078749E-3</v>
      </c>
      <c r="LC87" s="19">
        <v>3.064644E-3</v>
      </c>
      <c r="LD87" s="19">
        <v>3.0508269999999999E-3</v>
      </c>
      <c r="LE87" s="19">
        <v>3.037306E-3</v>
      </c>
      <c r="LF87" s="19">
        <v>3.0240760000000001E-3</v>
      </c>
      <c r="LG87" s="19">
        <v>3.0111370000000001E-3</v>
      </c>
      <c r="LH87" s="19">
        <v>2.9984830000000001E-3</v>
      </c>
      <c r="LI87" s="19">
        <v>2.986116E-3</v>
      </c>
      <c r="LJ87" s="19">
        <v>2.9740320000000002E-3</v>
      </c>
      <c r="LK87" s="19">
        <v>2.9622329999999999E-3</v>
      </c>
      <c r="LL87" s="19">
        <v>2.9507100000000001E-3</v>
      </c>
      <c r="LM87" s="19">
        <v>2.939461E-3</v>
      </c>
      <c r="LN87" s="19">
        <v>2.9284799999999998E-3</v>
      </c>
      <c r="LO87" s="19">
        <v>2.9177679999999998E-3</v>
      </c>
      <c r="LP87" s="19">
        <v>2.9073219999999999E-3</v>
      </c>
      <c r="LQ87" s="19">
        <v>2.8971399999999999E-3</v>
      </c>
      <c r="LR87" s="19">
        <v>2.887218E-3</v>
      </c>
      <c r="LS87" s="19">
        <v>2.8775530000000001E-3</v>
      </c>
      <c r="LT87" s="19">
        <v>2.868139E-3</v>
      </c>
      <c r="LU87" s="19">
        <v>2.858977E-3</v>
      </c>
      <c r="LV87" s="19">
        <v>2.8500600000000002E-3</v>
      </c>
      <c r="LW87" s="19">
        <v>2.8413850000000001E-3</v>
      </c>
      <c r="LX87" s="19">
        <v>2.8329470000000002E-3</v>
      </c>
      <c r="LY87" s="19">
        <v>2.8247400000000001E-3</v>
      </c>
      <c r="LZ87" s="19">
        <v>2.8167589999999998E-3</v>
      </c>
      <c r="MA87" s="19">
        <v>2.8090039999999999E-3</v>
      </c>
      <c r="MB87" s="19">
        <v>2.8014699999999999E-3</v>
      </c>
      <c r="MC87" s="19">
        <v>2.7941540000000001E-3</v>
      </c>
      <c r="MD87" s="19">
        <v>2.787047E-3</v>
      </c>
      <c r="ME87" s="19">
        <v>2.780139E-3</v>
      </c>
      <c r="MF87" s="19">
        <v>2.7734169999999998E-3</v>
      </c>
      <c r="MG87" s="19">
        <v>2.7668760000000001E-3</v>
      </c>
      <c r="MH87" s="19">
        <v>2.7605049999999999E-3</v>
      </c>
      <c r="MI87" s="19">
        <v>2.7542930000000001E-3</v>
      </c>
      <c r="MJ87" s="19">
        <v>2.7482269999999998E-3</v>
      </c>
      <c r="MK87" s="19">
        <v>2.7422900000000001E-3</v>
      </c>
      <c r="ML87" s="19">
        <v>2.73647E-3</v>
      </c>
      <c r="MM87" s="19">
        <v>2.7307590000000001E-3</v>
      </c>
      <c r="MN87" s="19">
        <v>2.7251469999999998E-3</v>
      </c>
      <c r="MO87" s="19">
        <v>2.7196220000000001E-3</v>
      </c>
      <c r="MP87" s="19">
        <v>2.7141740000000002E-3</v>
      </c>
      <c r="MQ87" s="19">
        <v>2.7087859999999999E-3</v>
      </c>
      <c r="MR87" s="19">
        <v>2.7034440000000002E-3</v>
      </c>
      <c r="MS87" s="19">
        <v>2.6981380000000001E-3</v>
      </c>
      <c r="MT87" s="19">
        <v>2.6928519999999999E-3</v>
      </c>
      <c r="MU87" s="19">
        <v>2.687573E-3</v>
      </c>
      <c r="MV87" s="19">
        <v>2.6822840000000001E-3</v>
      </c>
      <c r="MW87" s="19">
        <v>2.6769710000000002E-3</v>
      </c>
      <c r="MX87" s="19">
        <v>2.6716190000000001E-3</v>
      </c>
      <c r="MY87" s="19">
        <v>2.666215E-3</v>
      </c>
      <c r="MZ87" s="19">
        <v>2.660745E-3</v>
      </c>
      <c r="NA87" s="19">
        <v>2.6551930000000001E-3</v>
      </c>
      <c r="NB87" s="19">
        <v>2.6495440000000002E-3</v>
      </c>
      <c r="NC87" s="19">
        <v>2.6437779999999998E-3</v>
      </c>
      <c r="ND87" s="19">
        <v>2.6378830000000002E-3</v>
      </c>
      <c r="NE87" s="19">
        <v>2.6318410000000002E-3</v>
      </c>
      <c r="NF87" s="19">
        <v>2.6256389999999999E-3</v>
      </c>
      <c r="NG87" s="19">
        <v>2.6192590000000001E-3</v>
      </c>
      <c r="NH87" s="19">
        <v>2.612685E-3</v>
      </c>
      <c r="NI87" s="19">
        <v>2.6059E-3</v>
      </c>
      <c r="NJ87" s="19">
        <v>2.59889E-3</v>
      </c>
      <c r="NK87" s="19">
        <v>2.591646E-3</v>
      </c>
      <c r="NL87" s="19">
        <v>2.5841610000000002E-3</v>
      </c>
      <c r="NM87" s="19">
        <v>2.5764329999999999E-3</v>
      </c>
      <c r="NN87" s="19">
        <v>2.5684610000000002E-3</v>
      </c>
      <c r="NO87" s="19">
        <v>2.5602450000000001E-3</v>
      </c>
      <c r="NP87" s="19">
        <v>2.5517880000000001E-3</v>
      </c>
      <c r="NQ87" s="19">
        <v>2.5430969999999998E-3</v>
      </c>
      <c r="NR87" s="19">
        <v>2.534176E-3</v>
      </c>
      <c r="NS87" s="19">
        <v>2.5250289999999998E-3</v>
      </c>
      <c r="NT87" s="19">
        <v>2.5156610000000002E-3</v>
      </c>
      <c r="NU87" s="19">
        <v>2.5060769999999998E-3</v>
      </c>
      <c r="NV87" s="19">
        <v>2.4962840000000001E-3</v>
      </c>
      <c r="NW87" s="19">
        <v>2.4862909999999998E-3</v>
      </c>
      <c r="NX87" s="19">
        <v>2.4761119999999999E-3</v>
      </c>
      <c r="NY87" s="19">
        <v>2.4657580000000002E-3</v>
      </c>
      <c r="NZ87" s="19">
        <v>2.4552419999999998E-3</v>
      </c>
      <c r="OA87" s="19">
        <v>2.444576E-3</v>
      </c>
      <c r="OB87" s="19">
        <v>2.4337740000000001E-3</v>
      </c>
      <c r="OC87" s="19">
        <v>2.422848E-3</v>
      </c>
      <c r="OD87" s="19">
        <v>2.4118130000000001E-3</v>
      </c>
      <c r="OE87" s="19">
        <v>2.4006779999999998E-3</v>
      </c>
      <c r="OF87" s="19">
        <v>2.3894580000000001E-3</v>
      </c>
      <c r="OG87" s="19">
        <v>2.378163E-3</v>
      </c>
      <c r="OH87" s="19">
        <v>2.3668069999999999E-3</v>
      </c>
      <c r="OI87" s="19">
        <v>2.3554029999999998E-3</v>
      </c>
      <c r="OJ87" s="19">
        <v>2.3439649999999999E-3</v>
      </c>
      <c r="OK87" s="19">
        <v>2.3325070000000002E-3</v>
      </c>
      <c r="OL87" s="19">
        <v>2.321044E-3</v>
      </c>
      <c r="OM87" s="19">
        <v>2.3095899999999998E-3</v>
      </c>
      <c r="ON87" s="19">
        <v>2.2981630000000002E-3</v>
      </c>
      <c r="OO87" s="19">
        <v>2.2867759999999999E-3</v>
      </c>
      <c r="OP87" s="19">
        <v>2.2754479999999998E-3</v>
      </c>
    </row>
    <row r="88" spans="1:406" x14ac:dyDescent="0.25">
      <c r="A88" t="str">
        <f t="shared" si="1"/>
        <v>Helicopter-MEDIUM-3-14-Any</v>
      </c>
      <c r="B88" t="s">
        <v>194</v>
      </c>
      <c r="C88" s="17" t="s">
        <v>42</v>
      </c>
      <c r="D88" s="18">
        <v>3</v>
      </c>
      <c r="E88" s="17">
        <v>14</v>
      </c>
      <c r="F88" s="82" t="s">
        <v>187</v>
      </c>
      <c r="G88" s="15">
        <v>0.63163139999999995</v>
      </c>
      <c r="H88" s="15">
        <v>0.46172950000000001</v>
      </c>
      <c r="I88" s="15">
        <v>0.34904980000000002</v>
      </c>
      <c r="J88" s="15">
        <v>0.27255970000000002</v>
      </c>
      <c r="K88" s="15">
        <v>0.2181959</v>
      </c>
      <c r="L88" s="15">
        <v>0.17782880000000001</v>
      </c>
      <c r="M88" s="15">
        <v>0.14718400000000001</v>
      </c>
      <c r="N88" s="15">
        <v>0.1240479</v>
      </c>
      <c r="O88" s="15">
        <v>0.1068571</v>
      </c>
      <c r="P88" s="19">
        <v>9.29286E-2</v>
      </c>
      <c r="Q88" s="19">
        <v>8.086641E-2</v>
      </c>
      <c r="R88" s="19">
        <v>7.058391E-2</v>
      </c>
      <c r="S88" s="19">
        <v>6.2256619999999999E-2</v>
      </c>
      <c r="T88" s="19">
        <v>5.5850520000000001E-2</v>
      </c>
      <c r="U88" s="19">
        <v>5.1383940000000003E-2</v>
      </c>
      <c r="V88" s="19">
        <v>4.7776510000000001E-2</v>
      </c>
      <c r="W88" s="19">
        <v>4.4734110000000001E-2</v>
      </c>
      <c r="X88" s="19">
        <v>4.1206590000000001E-2</v>
      </c>
      <c r="Y88" s="19">
        <v>3.787861E-2</v>
      </c>
      <c r="Z88" s="19">
        <v>3.5233239999999999E-2</v>
      </c>
      <c r="AA88" s="19">
        <v>3.3599799999999999E-2</v>
      </c>
      <c r="AB88" s="19">
        <v>3.2314740000000002E-2</v>
      </c>
      <c r="AC88" s="19">
        <v>3.0606890000000001E-2</v>
      </c>
      <c r="AD88" s="19">
        <v>2.8583190000000001E-2</v>
      </c>
      <c r="AE88" s="19">
        <v>2.6675620000000001E-2</v>
      </c>
      <c r="AF88" s="19">
        <v>2.5156700000000001E-2</v>
      </c>
      <c r="AG88" s="15">
        <v>2.4098930000000001E-2</v>
      </c>
      <c r="AH88" s="19">
        <v>2.329838E-2</v>
      </c>
      <c r="AI88" s="19">
        <v>2.246474E-2</v>
      </c>
      <c r="AJ88" s="19">
        <v>2.1584820000000001E-2</v>
      </c>
      <c r="AK88" s="19">
        <v>2.0776679999999999E-2</v>
      </c>
      <c r="AL88" s="19">
        <v>2.0080460000000001E-2</v>
      </c>
      <c r="AM88" s="19">
        <v>1.9316170000000001E-2</v>
      </c>
      <c r="AN88" s="19">
        <v>1.8624229999999999E-2</v>
      </c>
      <c r="AO88" s="19">
        <v>1.800568E-2</v>
      </c>
      <c r="AP88" s="19">
        <v>1.7455229999999999E-2</v>
      </c>
      <c r="AQ88" s="19">
        <v>1.696027E-2</v>
      </c>
      <c r="AR88" s="19">
        <v>1.6499099999999999E-2</v>
      </c>
      <c r="AS88" s="19">
        <v>1.606045E-2</v>
      </c>
      <c r="AT88" s="19">
        <v>1.5652719999999998E-2</v>
      </c>
      <c r="AU88" s="19">
        <v>1.528731E-2</v>
      </c>
      <c r="AV88" s="19">
        <v>1.4967029999999999E-2</v>
      </c>
      <c r="AW88" s="19">
        <v>1.468418E-2</v>
      </c>
      <c r="AX88" s="19">
        <v>1.442177E-2</v>
      </c>
      <c r="AY88" s="19">
        <v>1.416532E-2</v>
      </c>
      <c r="AZ88" s="19">
        <v>1.3916939999999999E-2</v>
      </c>
      <c r="BA88" s="19">
        <v>1.3686500000000001E-2</v>
      </c>
      <c r="BB88" s="15">
        <v>1.3479049999999999E-2</v>
      </c>
      <c r="BC88" s="19">
        <v>1.329379E-2</v>
      </c>
      <c r="BD88" s="19">
        <v>1.3126530000000001E-2</v>
      </c>
      <c r="BE88" s="19">
        <v>1.2971389999999999E-2</v>
      </c>
      <c r="BF88" s="19">
        <v>1.2824260000000001E-2</v>
      </c>
      <c r="BG88" s="19">
        <v>1.268349E-2</v>
      </c>
      <c r="BH88" s="19">
        <v>1.2549279999999999E-2</v>
      </c>
      <c r="BI88" s="19">
        <v>1.2422600000000001E-2</v>
      </c>
      <c r="BJ88" s="19">
        <v>1.2303349999999999E-2</v>
      </c>
      <c r="BK88" s="19">
        <v>1.2189470000000001E-2</v>
      </c>
      <c r="BL88" s="19">
        <v>1.2078510000000001E-2</v>
      </c>
      <c r="BM88" s="19">
        <v>1.196849E-2</v>
      </c>
      <c r="BN88" s="19">
        <v>1.1858799999999999E-2</v>
      </c>
      <c r="BO88" s="19">
        <v>1.174965E-2</v>
      </c>
      <c r="BP88" s="19">
        <v>1.164135E-2</v>
      </c>
      <c r="BQ88" s="19">
        <v>1.1533399999999999E-2</v>
      </c>
      <c r="BR88" s="15">
        <v>1.1425340000000001E-2</v>
      </c>
      <c r="BS88" s="19">
        <v>1.131675E-2</v>
      </c>
      <c r="BT88" s="19">
        <v>1.1207999999999999E-2</v>
      </c>
      <c r="BU88" s="19">
        <v>1.1099690000000001E-2</v>
      </c>
      <c r="BV88" s="19">
        <v>1.099237E-2</v>
      </c>
      <c r="BW88" s="19">
        <v>1.0886120000000001E-2</v>
      </c>
      <c r="BX88" s="19">
        <v>1.0781000000000001E-2</v>
      </c>
      <c r="BY88" s="19">
        <v>1.0677239999999999E-2</v>
      </c>
      <c r="BZ88" s="19">
        <v>1.0575380000000001E-2</v>
      </c>
      <c r="CA88" s="19">
        <v>1.0475440000000001E-2</v>
      </c>
      <c r="CB88" s="19">
        <v>1.037706E-2</v>
      </c>
      <c r="CC88" s="19">
        <v>1.0279760000000001E-2</v>
      </c>
      <c r="CD88" s="19">
        <v>1.018354E-2</v>
      </c>
      <c r="CE88" s="19">
        <v>1.0088720000000001E-2</v>
      </c>
      <c r="CF88" s="19">
        <v>9.9957180000000007E-3</v>
      </c>
      <c r="CG88" s="19">
        <v>9.9044809999999997E-3</v>
      </c>
      <c r="CH88" s="19">
        <v>9.8146929999999993E-3</v>
      </c>
      <c r="CI88" s="19">
        <v>9.7259180000000001E-3</v>
      </c>
      <c r="CJ88" s="19">
        <v>9.6380530000000006E-3</v>
      </c>
      <c r="CK88" s="19">
        <v>9.5513260000000006E-3</v>
      </c>
      <c r="CL88" s="19">
        <v>9.4661910000000005E-3</v>
      </c>
      <c r="CM88" s="19">
        <v>9.3826889999999996E-3</v>
      </c>
      <c r="CN88" s="19">
        <v>9.3005359999999999E-3</v>
      </c>
      <c r="CO88" s="19">
        <v>9.219283E-3</v>
      </c>
      <c r="CP88" s="19">
        <v>9.1388809999999997E-3</v>
      </c>
      <c r="CQ88" s="19">
        <v>9.0595269999999995E-3</v>
      </c>
      <c r="CR88" s="19">
        <v>8.9816459999999994E-3</v>
      </c>
      <c r="CS88" s="19">
        <v>8.905339E-3</v>
      </c>
      <c r="CT88" s="19">
        <v>8.8303840000000001E-3</v>
      </c>
      <c r="CU88" s="19">
        <v>8.7563380000000007E-3</v>
      </c>
      <c r="CV88" s="19">
        <v>8.6831440000000003E-3</v>
      </c>
      <c r="CW88" s="19">
        <v>8.6110539999999999E-3</v>
      </c>
      <c r="CX88" s="19">
        <v>8.5405789999999995E-3</v>
      </c>
      <c r="CY88" s="19">
        <v>8.4718740000000008E-3</v>
      </c>
      <c r="CZ88" s="19">
        <v>8.4046950000000002E-3</v>
      </c>
      <c r="DA88" s="19">
        <v>8.3386310000000009E-3</v>
      </c>
      <c r="DB88" s="19">
        <v>8.2734980000000007E-3</v>
      </c>
      <c r="DC88" s="19">
        <v>8.2094049999999995E-3</v>
      </c>
      <c r="DD88" s="19">
        <v>8.1466530000000002E-3</v>
      </c>
      <c r="DE88" s="19">
        <v>8.0854329999999995E-3</v>
      </c>
      <c r="DF88" s="19">
        <v>8.0257650000000007E-3</v>
      </c>
      <c r="DG88" s="19">
        <v>7.9676499999999997E-3</v>
      </c>
      <c r="DH88" s="19">
        <v>7.9111570000000003E-3</v>
      </c>
      <c r="DI88" s="19">
        <v>7.8563269999999998E-3</v>
      </c>
      <c r="DJ88" s="19">
        <v>7.8031460000000004E-3</v>
      </c>
      <c r="DK88" s="19">
        <v>7.7514180000000004E-3</v>
      </c>
      <c r="DL88" s="19">
        <v>7.7008720000000001E-3</v>
      </c>
      <c r="DM88" s="19">
        <v>7.6512769999999997E-3</v>
      </c>
      <c r="DN88" s="19">
        <v>7.6024930000000001E-3</v>
      </c>
      <c r="DO88" s="19">
        <v>7.5543920000000001E-3</v>
      </c>
      <c r="DP88" s="19">
        <v>7.5068720000000004E-3</v>
      </c>
      <c r="DQ88" s="19">
        <v>7.4597839999999997E-3</v>
      </c>
      <c r="DR88" s="19">
        <v>7.4129929999999997E-3</v>
      </c>
      <c r="DS88" s="19">
        <v>7.366399E-3</v>
      </c>
      <c r="DT88" s="19">
        <v>7.3199090000000003E-3</v>
      </c>
      <c r="DU88" s="19">
        <v>7.2734369999999998E-3</v>
      </c>
      <c r="DV88" s="19">
        <v>7.2269279999999997E-3</v>
      </c>
      <c r="DW88" s="19">
        <v>7.1803040000000002E-3</v>
      </c>
      <c r="DX88" s="19">
        <v>7.1335360000000002E-3</v>
      </c>
      <c r="DY88" s="19">
        <v>7.0866380000000001E-3</v>
      </c>
      <c r="DZ88" s="19">
        <v>7.039638E-3</v>
      </c>
      <c r="EA88" s="19">
        <v>6.9925789999999996E-3</v>
      </c>
      <c r="EB88" s="19">
        <v>6.9455050000000003E-3</v>
      </c>
      <c r="EC88" s="19">
        <v>6.898403E-3</v>
      </c>
      <c r="ED88" s="19">
        <v>6.851284E-3</v>
      </c>
      <c r="EE88" s="19">
        <v>6.8041849999999999E-3</v>
      </c>
      <c r="EF88" s="19">
        <v>6.7571439999999997E-3</v>
      </c>
      <c r="EG88" s="19">
        <v>6.7102059999999998E-3</v>
      </c>
      <c r="EH88" s="19">
        <v>6.6634119999999996E-3</v>
      </c>
      <c r="EI88" s="19">
        <v>6.6167869999999998E-3</v>
      </c>
      <c r="EJ88" s="19">
        <v>6.5703710000000002E-3</v>
      </c>
      <c r="EK88" s="19">
        <v>6.5242249999999998E-3</v>
      </c>
      <c r="EL88" s="19">
        <v>6.4783749999999998E-3</v>
      </c>
      <c r="EM88" s="19">
        <v>6.4328400000000004E-3</v>
      </c>
      <c r="EN88" s="19">
        <v>6.3876310000000004E-3</v>
      </c>
      <c r="EO88" s="19">
        <v>6.3427580000000004E-3</v>
      </c>
      <c r="EP88" s="19">
        <v>6.2982699999999999E-3</v>
      </c>
      <c r="EQ88" s="19">
        <v>6.2542479999999996E-3</v>
      </c>
      <c r="ER88" s="19">
        <v>6.2107569999999999E-3</v>
      </c>
      <c r="ES88" s="19">
        <v>6.1678920000000003E-3</v>
      </c>
      <c r="ET88" s="19">
        <v>6.1257450000000001E-3</v>
      </c>
      <c r="EU88" s="19">
        <v>6.0844100000000002E-3</v>
      </c>
      <c r="EV88" s="19">
        <v>6.0440019999999997E-3</v>
      </c>
      <c r="EW88" s="19">
        <v>6.0046120000000003E-3</v>
      </c>
      <c r="EX88" s="19">
        <v>5.9662650000000001E-3</v>
      </c>
      <c r="EY88" s="19">
        <v>5.9289770000000002E-3</v>
      </c>
      <c r="EZ88" s="19">
        <v>5.8927559999999999E-3</v>
      </c>
      <c r="FA88" s="19">
        <v>5.8576089999999997E-3</v>
      </c>
      <c r="FB88" s="19">
        <v>5.8235589999999999E-3</v>
      </c>
      <c r="FC88" s="19">
        <v>5.7905999999999999E-3</v>
      </c>
      <c r="FD88" s="19">
        <v>5.7586579999999998E-3</v>
      </c>
      <c r="FE88" s="19">
        <v>5.7276250000000001E-3</v>
      </c>
      <c r="FF88" s="19">
        <v>5.6973680000000004E-3</v>
      </c>
      <c r="FG88" s="19">
        <v>5.6677589999999996E-3</v>
      </c>
      <c r="FH88" s="19">
        <v>5.6387039999999996E-3</v>
      </c>
      <c r="FI88" s="19">
        <v>5.6101340000000001E-3</v>
      </c>
      <c r="FJ88" s="19">
        <v>5.5819779999999996E-3</v>
      </c>
      <c r="FK88" s="19">
        <v>5.554168E-3</v>
      </c>
      <c r="FL88" s="19">
        <v>5.5266289999999999E-3</v>
      </c>
      <c r="FM88" s="19">
        <v>5.4992900000000004E-3</v>
      </c>
      <c r="FN88" s="19">
        <v>5.4720949999999997E-3</v>
      </c>
      <c r="FO88" s="19">
        <v>5.444997E-3</v>
      </c>
      <c r="FP88" s="19">
        <v>5.4179429999999997E-3</v>
      </c>
      <c r="FQ88" s="19">
        <v>5.3908840000000003E-3</v>
      </c>
      <c r="FR88" s="19">
        <v>5.3637679999999997E-3</v>
      </c>
      <c r="FS88" s="19">
        <v>5.336553E-3</v>
      </c>
      <c r="FT88" s="19">
        <v>5.3092080000000002E-3</v>
      </c>
      <c r="FU88" s="19">
        <v>5.2817059999999997E-3</v>
      </c>
      <c r="FV88" s="19">
        <v>5.2540210000000002E-3</v>
      </c>
      <c r="FW88" s="19">
        <v>5.2261340000000003E-3</v>
      </c>
      <c r="FX88" s="19">
        <v>5.1980239999999999E-3</v>
      </c>
      <c r="FY88" s="19">
        <v>5.1696859999999997E-3</v>
      </c>
      <c r="FZ88" s="19">
        <v>5.1411210000000002E-3</v>
      </c>
      <c r="GA88" s="19">
        <v>5.1123339999999996E-3</v>
      </c>
      <c r="GB88" s="19">
        <v>5.0833229999999998E-3</v>
      </c>
      <c r="GC88" s="19">
        <v>5.0540769999999997E-3</v>
      </c>
      <c r="GD88" s="19">
        <v>5.0245660000000003E-3</v>
      </c>
      <c r="GE88" s="19">
        <v>4.9947749999999999E-3</v>
      </c>
      <c r="GF88" s="19">
        <v>4.9646969999999997E-3</v>
      </c>
      <c r="GG88" s="19">
        <v>4.9343420000000004E-3</v>
      </c>
      <c r="GH88" s="19">
        <v>4.9037270000000001E-3</v>
      </c>
      <c r="GI88" s="19">
        <v>4.8728779999999998E-3</v>
      </c>
      <c r="GJ88" s="19">
        <v>4.8418319999999999E-3</v>
      </c>
      <c r="GK88" s="15">
        <v>4.810646E-3</v>
      </c>
      <c r="GL88" s="19">
        <v>4.7793899999999997E-3</v>
      </c>
      <c r="GM88" s="19">
        <v>4.7481470000000003E-3</v>
      </c>
      <c r="GN88" s="19">
        <v>4.7170049999999998E-3</v>
      </c>
      <c r="GO88" s="19">
        <v>4.6860399999999998E-3</v>
      </c>
      <c r="GP88" s="19">
        <v>4.6553159999999996E-3</v>
      </c>
      <c r="GQ88" s="19">
        <v>4.6248940000000001E-3</v>
      </c>
      <c r="GR88" s="19">
        <v>4.5948309999999997E-3</v>
      </c>
      <c r="GS88" s="19">
        <v>4.565174E-3</v>
      </c>
      <c r="GT88" s="19">
        <v>4.5359670000000001E-3</v>
      </c>
      <c r="GU88" s="19">
        <v>4.5072419999999998E-3</v>
      </c>
      <c r="GV88" s="19">
        <v>4.4790289999999998E-3</v>
      </c>
      <c r="GW88" s="19">
        <v>4.4513479999999999E-3</v>
      </c>
      <c r="GX88" s="19">
        <v>4.4242300000000003E-3</v>
      </c>
      <c r="GY88" s="19">
        <v>4.3976909999999996E-3</v>
      </c>
      <c r="GZ88" s="19">
        <v>4.3717490000000003E-3</v>
      </c>
      <c r="HA88" s="19">
        <v>4.3464020000000001E-3</v>
      </c>
      <c r="HB88" s="19">
        <v>4.321638E-3</v>
      </c>
      <c r="HC88" s="19">
        <v>4.2974349999999996E-3</v>
      </c>
      <c r="HD88" s="19">
        <v>4.2737720000000003E-3</v>
      </c>
      <c r="HE88" s="19">
        <v>4.2506139999999998E-3</v>
      </c>
      <c r="HF88" s="19">
        <v>4.2279350000000004E-3</v>
      </c>
      <c r="HG88" s="19">
        <v>4.2057010000000001E-3</v>
      </c>
      <c r="HH88" s="19">
        <v>4.1838889999999997E-3</v>
      </c>
      <c r="HI88" s="19">
        <v>4.1624790000000002E-3</v>
      </c>
      <c r="HJ88" s="19">
        <v>4.1414720000000002E-3</v>
      </c>
      <c r="HK88" s="19">
        <v>4.1208670000000003E-3</v>
      </c>
      <c r="HL88" s="19">
        <v>4.1006640000000004E-3</v>
      </c>
      <c r="HM88" s="19">
        <v>4.0808520000000003E-3</v>
      </c>
      <c r="HN88" s="19">
        <v>4.0614149999999996E-3</v>
      </c>
      <c r="HO88" s="19">
        <v>4.0423400000000002E-3</v>
      </c>
      <c r="HP88" s="19">
        <v>4.0236300000000003E-3</v>
      </c>
      <c r="HQ88" s="15">
        <v>4.0052780000000001E-3</v>
      </c>
      <c r="HR88" s="19">
        <v>3.9872739999999999E-3</v>
      </c>
      <c r="HS88" s="19">
        <v>3.9695970000000001E-3</v>
      </c>
      <c r="HT88" s="19">
        <v>3.9522139999999999E-3</v>
      </c>
      <c r="HU88" s="19">
        <v>3.9350879999999998E-3</v>
      </c>
      <c r="HV88" s="19">
        <v>3.918202E-3</v>
      </c>
      <c r="HW88" s="19">
        <v>3.9015220000000001E-3</v>
      </c>
      <c r="HX88" s="19">
        <v>3.8850220000000001E-3</v>
      </c>
      <c r="HY88" s="19">
        <v>3.868668E-3</v>
      </c>
      <c r="HZ88" s="19">
        <v>3.8524280000000002E-3</v>
      </c>
      <c r="IA88" s="19">
        <v>3.8362700000000001E-3</v>
      </c>
      <c r="IB88" s="19">
        <v>3.8201789999999999E-3</v>
      </c>
      <c r="IC88" s="19">
        <v>3.8041289999999998E-3</v>
      </c>
      <c r="ID88" s="19">
        <v>3.7881030000000001E-3</v>
      </c>
      <c r="IE88" s="19">
        <v>3.7720760000000001E-3</v>
      </c>
      <c r="IF88" s="19">
        <v>3.7560269999999999E-3</v>
      </c>
      <c r="IG88" s="19">
        <v>3.739942E-3</v>
      </c>
      <c r="IH88" s="19">
        <v>3.7238200000000001E-3</v>
      </c>
      <c r="II88" s="19">
        <v>3.7076570000000001E-3</v>
      </c>
      <c r="IJ88" s="19">
        <v>3.6914650000000001E-3</v>
      </c>
      <c r="IK88" s="19">
        <v>3.675247E-3</v>
      </c>
      <c r="IL88" s="19">
        <v>3.6590170000000001E-3</v>
      </c>
      <c r="IM88" s="19">
        <v>3.6427920000000002E-3</v>
      </c>
      <c r="IN88" s="19">
        <v>3.6265939999999999E-3</v>
      </c>
      <c r="IO88" s="19">
        <v>3.6104370000000002E-3</v>
      </c>
      <c r="IP88" s="19">
        <v>3.5943360000000001E-3</v>
      </c>
      <c r="IQ88" s="19">
        <v>3.578295E-3</v>
      </c>
      <c r="IR88" s="19">
        <v>3.5623159999999998E-3</v>
      </c>
      <c r="IS88" s="19">
        <v>3.5463970000000002E-3</v>
      </c>
      <c r="IT88" s="19">
        <v>3.530544E-3</v>
      </c>
      <c r="IU88" s="19">
        <v>3.5147590000000001E-3</v>
      </c>
      <c r="IV88" s="19">
        <v>3.4990429999999999E-3</v>
      </c>
      <c r="IW88" s="19">
        <v>3.4833939999999999E-3</v>
      </c>
      <c r="IX88" s="19">
        <v>3.4678119999999998E-3</v>
      </c>
      <c r="IY88" s="19">
        <v>3.452297E-3</v>
      </c>
      <c r="IZ88" s="19">
        <v>3.4368549999999999E-3</v>
      </c>
      <c r="JA88" s="19">
        <v>3.421482E-3</v>
      </c>
      <c r="JB88" s="19">
        <v>3.4061730000000002E-3</v>
      </c>
      <c r="JC88" s="19">
        <v>3.3909040000000001E-3</v>
      </c>
      <c r="JD88" s="19">
        <v>3.3756509999999999E-3</v>
      </c>
      <c r="JE88" s="19">
        <v>3.360385E-3</v>
      </c>
      <c r="JF88" s="19">
        <v>3.3450799999999998E-3</v>
      </c>
      <c r="JG88" s="19">
        <v>3.3297079999999998E-3</v>
      </c>
      <c r="JH88" s="19">
        <v>3.314244E-3</v>
      </c>
      <c r="JI88" s="19">
        <v>3.298661E-3</v>
      </c>
      <c r="JJ88" s="19">
        <v>3.2829439999999999E-3</v>
      </c>
      <c r="JK88" s="19">
        <v>3.2670830000000001E-3</v>
      </c>
      <c r="JL88" s="19">
        <v>3.251079E-3</v>
      </c>
      <c r="JM88" s="19">
        <v>3.2349309999999999E-3</v>
      </c>
      <c r="JN88" s="19">
        <v>3.2186440000000001E-3</v>
      </c>
      <c r="JO88" s="19">
        <v>3.2022169999999998E-3</v>
      </c>
      <c r="JP88" s="19">
        <v>3.185659E-3</v>
      </c>
      <c r="JQ88" s="19">
        <v>3.1689750000000001E-3</v>
      </c>
      <c r="JR88" s="19">
        <v>3.1521769999999999E-3</v>
      </c>
      <c r="JS88" s="19">
        <v>3.1352670000000002E-3</v>
      </c>
      <c r="JT88" s="19">
        <v>3.118249E-3</v>
      </c>
      <c r="JU88" s="19">
        <v>3.1011189999999998E-3</v>
      </c>
      <c r="JV88" s="19">
        <v>3.083882E-3</v>
      </c>
      <c r="JW88" s="19">
        <v>3.066544E-3</v>
      </c>
      <c r="JX88" s="19">
        <v>3.049118E-3</v>
      </c>
      <c r="JY88" s="19">
        <v>3.031616E-3</v>
      </c>
      <c r="JZ88" s="19">
        <v>3.014049E-3</v>
      </c>
      <c r="KA88" s="19">
        <v>2.996425E-3</v>
      </c>
      <c r="KB88" s="19">
        <v>2.9787540000000001E-3</v>
      </c>
      <c r="KC88" s="19">
        <v>2.9610460000000002E-3</v>
      </c>
      <c r="KD88" s="19">
        <v>2.943312E-3</v>
      </c>
      <c r="KE88" s="19">
        <v>2.9255629999999999E-3</v>
      </c>
      <c r="KF88" s="19">
        <v>2.9078099999999998E-3</v>
      </c>
      <c r="KG88" s="19">
        <v>2.890063E-3</v>
      </c>
      <c r="KH88" s="19">
        <v>2.8723429999999999E-3</v>
      </c>
      <c r="KI88" s="19">
        <v>2.8546750000000001E-3</v>
      </c>
      <c r="KJ88" s="19">
        <v>2.8370869999999999E-3</v>
      </c>
      <c r="KK88" s="19">
        <v>2.8196129999999999E-3</v>
      </c>
      <c r="KL88" s="19">
        <v>2.802283E-3</v>
      </c>
      <c r="KM88" s="19">
        <v>2.7851270000000001E-3</v>
      </c>
      <c r="KN88" s="19">
        <v>2.7681759999999998E-3</v>
      </c>
      <c r="KO88" s="19">
        <v>2.7514560000000002E-3</v>
      </c>
      <c r="KP88" s="19">
        <v>2.7349929999999998E-3</v>
      </c>
      <c r="KQ88" s="19">
        <v>2.7188030000000001E-3</v>
      </c>
      <c r="KR88" s="19">
        <v>2.7028989999999999E-3</v>
      </c>
      <c r="KS88" s="19">
        <v>2.687287E-3</v>
      </c>
      <c r="KT88" s="19">
        <v>2.6719769999999999E-3</v>
      </c>
      <c r="KU88" s="19">
        <v>2.6569779999999999E-3</v>
      </c>
      <c r="KV88" s="19">
        <v>2.6423010000000001E-3</v>
      </c>
      <c r="KW88" s="19">
        <v>2.6279540000000001E-3</v>
      </c>
      <c r="KX88" s="19">
        <v>2.6139449999999999E-3</v>
      </c>
      <c r="KY88" s="19">
        <v>2.6002769999999998E-3</v>
      </c>
      <c r="KZ88" s="19">
        <v>2.5869560000000001E-3</v>
      </c>
      <c r="LA88" s="19">
        <v>2.5739869999999998E-3</v>
      </c>
      <c r="LB88" s="19">
        <v>2.561373E-3</v>
      </c>
      <c r="LC88" s="19">
        <v>2.549113E-3</v>
      </c>
      <c r="LD88" s="19">
        <v>2.5372010000000002E-3</v>
      </c>
      <c r="LE88" s="19">
        <v>2.5256250000000001E-3</v>
      </c>
      <c r="LF88" s="19">
        <v>2.5143769999999999E-3</v>
      </c>
      <c r="LG88" s="19">
        <v>2.5034469999999998E-3</v>
      </c>
      <c r="LH88" s="19">
        <v>2.4928260000000001E-3</v>
      </c>
      <c r="LI88" s="19">
        <v>2.4825060000000002E-3</v>
      </c>
      <c r="LJ88" s="19">
        <v>2.4724759999999999E-3</v>
      </c>
      <c r="LK88" s="19">
        <v>2.4627239999999999E-3</v>
      </c>
      <c r="LL88" s="19">
        <v>2.4532389999999999E-3</v>
      </c>
      <c r="LM88" s="19">
        <v>2.444009E-3</v>
      </c>
      <c r="LN88" s="19">
        <v>2.4350169999999998E-3</v>
      </c>
      <c r="LO88" s="19">
        <v>2.4262490000000001E-3</v>
      </c>
      <c r="LP88" s="19">
        <v>2.417682E-3</v>
      </c>
      <c r="LQ88" s="19">
        <v>2.4092950000000001E-3</v>
      </c>
      <c r="LR88" s="19">
        <v>2.4010669999999998E-3</v>
      </c>
      <c r="LS88" s="19">
        <v>2.3929789999999999E-3</v>
      </c>
      <c r="LT88" s="19">
        <v>2.3850130000000001E-3</v>
      </c>
      <c r="LU88" s="19">
        <v>2.3771510000000001E-3</v>
      </c>
      <c r="LV88" s="19">
        <v>2.3693770000000002E-3</v>
      </c>
      <c r="LW88" s="19">
        <v>2.3616739999999998E-3</v>
      </c>
      <c r="LX88" s="19">
        <v>2.3540269999999999E-3</v>
      </c>
      <c r="LY88" s="19">
        <v>2.3464229999999998E-3</v>
      </c>
      <c r="LZ88" s="19">
        <v>2.338849E-3</v>
      </c>
      <c r="MA88" s="19">
        <v>2.3312929999999999E-3</v>
      </c>
      <c r="MB88" s="19">
        <v>2.3237380000000001E-3</v>
      </c>
      <c r="MC88" s="19">
        <v>2.3161689999999999E-3</v>
      </c>
      <c r="MD88" s="19">
        <v>2.3085710000000001E-3</v>
      </c>
      <c r="ME88" s="19">
        <v>2.3009300000000001E-3</v>
      </c>
      <c r="MF88" s="19">
        <v>2.293233E-3</v>
      </c>
      <c r="MG88" s="19">
        <v>2.285465E-3</v>
      </c>
      <c r="MH88" s="19">
        <v>2.2776110000000001E-3</v>
      </c>
      <c r="MI88" s="19">
        <v>2.2696550000000002E-3</v>
      </c>
      <c r="MJ88" s="19">
        <v>2.2615840000000001E-3</v>
      </c>
      <c r="MK88" s="19">
        <v>2.2533850000000001E-3</v>
      </c>
      <c r="ML88" s="19">
        <v>2.2450479999999999E-3</v>
      </c>
      <c r="MM88" s="19">
        <v>2.2365639999999999E-3</v>
      </c>
      <c r="MN88" s="19">
        <v>2.227925E-3</v>
      </c>
      <c r="MO88" s="19">
        <v>2.2191250000000002E-3</v>
      </c>
      <c r="MP88" s="19">
        <v>2.2101579999999998E-3</v>
      </c>
      <c r="MQ88" s="19">
        <v>2.2010200000000001E-3</v>
      </c>
      <c r="MR88" s="19">
        <v>2.1917109999999998E-3</v>
      </c>
      <c r="MS88" s="19">
        <v>2.1822289999999999E-3</v>
      </c>
      <c r="MT88" s="19">
        <v>2.1725759999999998E-3</v>
      </c>
      <c r="MU88" s="19">
        <v>2.1627529999999999E-3</v>
      </c>
      <c r="MV88" s="19">
        <v>2.1527629999999998E-3</v>
      </c>
      <c r="MW88" s="19">
        <v>2.1426119999999999E-3</v>
      </c>
      <c r="MX88" s="19">
        <v>2.132307E-3</v>
      </c>
      <c r="MY88" s="19">
        <v>2.1218579999999999E-3</v>
      </c>
      <c r="MZ88" s="19">
        <v>2.111276E-3</v>
      </c>
      <c r="NA88" s="19">
        <v>2.100569E-3</v>
      </c>
      <c r="NB88" s="19">
        <v>2.0897480000000002E-3</v>
      </c>
      <c r="NC88" s="19">
        <v>2.078823E-3</v>
      </c>
      <c r="ND88" s="19">
        <v>2.0678049999999998E-3</v>
      </c>
      <c r="NE88" s="19">
        <v>2.0567049999999998E-3</v>
      </c>
      <c r="NF88" s="19">
        <v>2.0455349999999998E-3</v>
      </c>
      <c r="NG88" s="19">
        <v>2.0343029999999999E-3</v>
      </c>
      <c r="NH88" s="19">
        <v>2.0230209999999998E-3</v>
      </c>
      <c r="NI88" s="19">
        <v>2.0116999999999999E-3</v>
      </c>
      <c r="NJ88" s="19">
        <v>2.000351E-3</v>
      </c>
      <c r="NK88" s="19">
        <v>1.9889859999999999E-3</v>
      </c>
      <c r="NL88" s="19">
        <v>1.977618E-3</v>
      </c>
      <c r="NM88" s="19">
        <v>1.9662569999999999E-3</v>
      </c>
      <c r="NN88" s="19">
        <v>1.9549160000000001E-3</v>
      </c>
      <c r="NO88" s="19">
        <v>1.9436060000000001E-3</v>
      </c>
      <c r="NP88" s="15">
        <v>1.9323389999999999E-3</v>
      </c>
      <c r="NQ88" s="19">
        <v>1.921128E-3</v>
      </c>
      <c r="NR88" s="19">
        <v>1.909984E-3</v>
      </c>
      <c r="NS88" s="19">
        <v>1.8989160000000001E-3</v>
      </c>
      <c r="NT88" s="19">
        <v>1.887934E-3</v>
      </c>
      <c r="NU88" s="19">
        <v>1.877047E-3</v>
      </c>
      <c r="NV88" s="19">
        <v>1.8662629999999999E-3</v>
      </c>
      <c r="NW88" s="19">
        <v>1.8555900000000001E-3</v>
      </c>
      <c r="NX88" s="19">
        <v>1.845034E-3</v>
      </c>
      <c r="NY88" s="19">
        <v>1.8346040000000001E-3</v>
      </c>
      <c r="NZ88" s="19">
        <v>1.8243059999999999E-3</v>
      </c>
      <c r="OA88" s="19">
        <v>1.814148E-3</v>
      </c>
      <c r="OB88" s="19">
        <v>1.8041380000000001E-3</v>
      </c>
      <c r="OC88" s="19">
        <v>1.7942819999999999E-3</v>
      </c>
      <c r="OD88" s="19">
        <v>1.7845879999999999E-3</v>
      </c>
      <c r="OE88" s="19">
        <v>1.77506E-3</v>
      </c>
      <c r="OF88" s="19">
        <v>1.7657009999999999E-3</v>
      </c>
      <c r="OG88" s="19">
        <v>1.7565129999999999E-3</v>
      </c>
      <c r="OH88" s="19">
        <v>1.747497E-3</v>
      </c>
      <c r="OI88" s="19">
        <v>1.73865E-3</v>
      </c>
      <c r="OJ88" s="19">
        <v>1.7299679999999999E-3</v>
      </c>
      <c r="OK88" s="19">
        <v>1.721448E-3</v>
      </c>
      <c r="OL88" s="19">
        <v>1.7130820000000001E-3</v>
      </c>
      <c r="OM88" s="19">
        <v>1.704863E-3</v>
      </c>
      <c r="ON88" s="19">
        <v>1.696784E-3</v>
      </c>
      <c r="OO88" s="19">
        <v>1.688838E-3</v>
      </c>
      <c r="OP88" s="19">
        <v>1.681016E-3</v>
      </c>
    </row>
    <row r="89" spans="1:406" x14ac:dyDescent="0.25">
      <c r="A89" t="str">
        <f t="shared" si="1"/>
        <v>Helicopter-MEDIUM-3-7-Any</v>
      </c>
      <c r="B89" t="s">
        <v>194</v>
      </c>
      <c r="C89" s="17" t="s">
        <v>42</v>
      </c>
      <c r="D89" s="18">
        <v>3</v>
      </c>
      <c r="E89" s="17">
        <v>7</v>
      </c>
      <c r="F89" s="82" t="s">
        <v>187</v>
      </c>
      <c r="G89" s="15">
        <v>0.21927199999999999</v>
      </c>
      <c r="H89" s="15">
        <v>0.1548668</v>
      </c>
      <c r="I89" s="15">
        <v>0.1167096</v>
      </c>
      <c r="J89" s="19">
        <v>9.1578999999999994E-2</v>
      </c>
      <c r="K89" s="15">
        <v>7.211563E-2</v>
      </c>
      <c r="L89" s="19">
        <v>6.0559349999999998E-2</v>
      </c>
      <c r="M89" s="19">
        <v>5.2321470000000002E-2</v>
      </c>
      <c r="N89" s="19">
        <v>4.2188490000000002E-2</v>
      </c>
      <c r="O89" s="19">
        <v>3.9374409999999999E-2</v>
      </c>
      <c r="P89" s="19">
        <v>3.8016639999999997E-2</v>
      </c>
      <c r="Q89" s="19">
        <v>3.4549169999999997E-2</v>
      </c>
      <c r="R89" s="19">
        <v>3.2506430000000003E-2</v>
      </c>
      <c r="S89" s="15">
        <v>3.113074E-2</v>
      </c>
      <c r="T89" s="19">
        <v>2.9660260000000001E-2</v>
      </c>
      <c r="U89" s="19">
        <v>2.786721E-2</v>
      </c>
      <c r="V89" s="15">
        <v>2.6560340000000002E-2</v>
      </c>
      <c r="W89" s="19">
        <v>2.57831E-2</v>
      </c>
      <c r="X89" s="19">
        <v>2.495257E-2</v>
      </c>
      <c r="Y89" s="19">
        <v>2.4014779999999999E-2</v>
      </c>
      <c r="Z89" s="19">
        <v>2.307733E-2</v>
      </c>
      <c r="AA89" s="19">
        <v>2.2152910000000001E-2</v>
      </c>
      <c r="AB89" s="19">
        <v>2.1288580000000001E-2</v>
      </c>
      <c r="AC89" s="19">
        <v>2.0518410000000001E-2</v>
      </c>
      <c r="AD89" s="19">
        <v>1.9826739999999999E-2</v>
      </c>
      <c r="AE89" s="19">
        <v>1.9152309999999999E-2</v>
      </c>
      <c r="AF89" s="19">
        <v>1.8556059999999999E-2</v>
      </c>
      <c r="AG89" s="19">
        <v>1.8014800000000001E-2</v>
      </c>
      <c r="AH89" s="19">
        <v>1.7559870000000002E-2</v>
      </c>
      <c r="AI89" s="19">
        <v>1.715885E-2</v>
      </c>
      <c r="AJ89" s="19">
        <v>1.679015E-2</v>
      </c>
      <c r="AK89" s="19">
        <v>1.645042E-2</v>
      </c>
      <c r="AL89" s="19">
        <v>1.6147890000000002E-2</v>
      </c>
      <c r="AM89" s="19">
        <v>1.587102E-2</v>
      </c>
      <c r="AN89" s="19">
        <v>1.5599170000000001E-2</v>
      </c>
      <c r="AO89" s="15">
        <v>1.532992E-2</v>
      </c>
      <c r="AP89" s="19">
        <v>1.506617E-2</v>
      </c>
      <c r="AQ89" s="19">
        <v>1.480861E-2</v>
      </c>
      <c r="AR89" s="19">
        <v>1.45603E-2</v>
      </c>
      <c r="AS89" s="19">
        <v>1.432567E-2</v>
      </c>
      <c r="AT89" s="19">
        <v>1.4103579999999999E-2</v>
      </c>
      <c r="AU89" s="19">
        <v>1.388926E-2</v>
      </c>
      <c r="AV89" s="19">
        <v>1.367731E-2</v>
      </c>
      <c r="AW89" s="19">
        <v>1.3464510000000001E-2</v>
      </c>
      <c r="AX89" s="19">
        <v>1.325516E-2</v>
      </c>
      <c r="AY89" s="19">
        <v>1.3055000000000001E-2</v>
      </c>
      <c r="AZ89" s="19">
        <v>1.2863640000000001E-2</v>
      </c>
      <c r="BA89" s="15">
        <v>1.267741E-2</v>
      </c>
      <c r="BB89" s="19">
        <v>1.2492090000000001E-2</v>
      </c>
      <c r="BC89" s="19">
        <v>1.230563E-2</v>
      </c>
      <c r="BD89" s="19">
        <v>1.2121430000000001E-2</v>
      </c>
      <c r="BE89" s="19">
        <v>1.1943560000000001E-2</v>
      </c>
      <c r="BF89" s="19">
        <v>1.177242E-2</v>
      </c>
      <c r="BG89" s="19">
        <v>1.160695E-2</v>
      </c>
      <c r="BH89" s="19">
        <v>1.144678E-2</v>
      </c>
      <c r="BI89" s="15">
        <v>1.1292140000000001E-2</v>
      </c>
      <c r="BJ89" s="19">
        <v>1.1143449999999999E-2</v>
      </c>
      <c r="BK89" s="19">
        <v>1.100016E-2</v>
      </c>
      <c r="BL89" s="19">
        <v>1.0860369999999999E-2</v>
      </c>
      <c r="BM89" s="19">
        <v>1.0721929999999999E-2</v>
      </c>
      <c r="BN89" s="19">
        <v>1.0583749999999999E-2</v>
      </c>
      <c r="BO89" s="19">
        <v>1.044665E-2</v>
      </c>
      <c r="BP89" s="19">
        <v>1.031234E-2</v>
      </c>
      <c r="BQ89" s="19">
        <v>1.01814E-2</v>
      </c>
      <c r="BR89" s="19">
        <v>1.0052780000000001E-2</v>
      </c>
      <c r="BS89" s="19">
        <v>9.9251029999999994E-3</v>
      </c>
      <c r="BT89" s="19">
        <v>9.7978739999999998E-3</v>
      </c>
      <c r="BU89" s="19">
        <v>9.6717880000000006E-3</v>
      </c>
      <c r="BV89" s="19">
        <v>9.5480170000000007E-3</v>
      </c>
      <c r="BW89" s="19">
        <v>9.427398E-3</v>
      </c>
      <c r="BX89" s="19">
        <v>9.3102849999999997E-3</v>
      </c>
      <c r="BY89" s="19">
        <v>9.1966889999999992E-3</v>
      </c>
      <c r="BZ89" s="19">
        <v>9.0863009999999998E-3</v>
      </c>
      <c r="CA89" s="19">
        <v>8.9788030000000005E-3</v>
      </c>
      <c r="CB89" s="19">
        <v>8.8742179999999997E-3</v>
      </c>
      <c r="CC89" s="19">
        <v>8.7725589999999992E-3</v>
      </c>
      <c r="CD89" s="19">
        <v>8.6733439999999995E-3</v>
      </c>
      <c r="CE89" s="19">
        <v>8.5757509999999995E-3</v>
      </c>
      <c r="CF89" s="19">
        <v>8.4791699999999994E-3</v>
      </c>
      <c r="CG89" s="19">
        <v>8.3834719999999995E-3</v>
      </c>
      <c r="CH89" s="19">
        <v>8.2888349999999996E-3</v>
      </c>
      <c r="CI89" s="19">
        <v>8.1953749999999995E-3</v>
      </c>
      <c r="CJ89" s="19">
        <v>8.1029840000000006E-3</v>
      </c>
      <c r="CK89" s="19">
        <v>8.0114980000000006E-3</v>
      </c>
      <c r="CL89" s="19">
        <v>7.9209520000000002E-3</v>
      </c>
      <c r="CM89" s="19">
        <v>7.8314939999999996E-3</v>
      </c>
      <c r="CN89" s="19">
        <v>7.7431189999999997E-3</v>
      </c>
      <c r="CO89" s="19">
        <v>7.6556259999999996E-3</v>
      </c>
      <c r="CP89" s="19">
        <v>7.5689640000000001E-3</v>
      </c>
      <c r="CQ89" s="19">
        <v>7.4835530000000004E-3</v>
      </c>
      <c r="CR89" s="19">
        <v>7.4001300000000004E-3</v>
      </c>
      <c r="CS89" s="19">
        <v>7.3191819999999996E-3</v>
      </c>
      <c r="CT89" s="19">
        <v>7.24057E-3</v>
      </c>
      <c r="CU89" s="15">
        <v>7.1637879999999999E-3</v>
      </c>
      <c r="CV89" s="19">
        <v>7.0884959999999997E-3</v>
      </c>
      <c r="CW89" s="19">
        <v>7.0147359999999997E-3</v>
      </c>
      <c r="CX89" s="19">
        <v>6.9427170000000002E-3</v>
      </c>
      <c r="CY89" s="19">
        <v>6.8724149999999998E-3</v>
      </c>
      <c r="CZ89" s="19">
        <v>6.803412E-3</v>
      </c>
      <c r="DA89" s="19">
        <v>6.7351770000000002E-3</v>
      </c>
      <c r="DB89" s="19">
        <v>6.6674150000000003E-3</v>
      </c>
      <c r="DC89" s="19">
        <v>6.6001389999999997E-3</v>
      </c>
      <c r="DD89" s="19">
        <v>6.533461E-3</v>
      </c>
      <c r="DE89" s="19">
        <v>6.4673359999999997E-3</v>
      </c>
      <c r="DF89" s="19">
        <v>6.401566E-3</v>
      </c>
      <c r="DG89" s="19">
        <v>6.3360140000000001E-3</v>
      </c>
      <c r="DH89" s="19">
        <v>6.2707739999999998E-3</v>
      </c>
      <c r="DI89" s="19">
        <v>6.2061099999999999E-3</v>
      </c>
      <c r="DJ89" s="19">
        <v>6.1422789999999996E-3</v>
      </c>
      <c r="DK89" s="19">
        <v>6.079409E-3</v>
      </c>
      <c r="DL89" s="19">
        <v>6.0175519999999998E-3</v>
      </c>
      <c r="DM89" s="19">
        <v>5.9567730000000003E-3</v>
      </c>
      <c r="DN89" s="19">
        <v>5.8971609999999997E-3</v>
      </c>
      <c r="DO89" s="19">
        <v>5.8387719999999999E-3</v>
      </c>
      <c r="DP89" s="19">
        <v>5.7815820000000004E-3</v>
      </c>
      <c r="DQ89" s="19">
        <v>5.7255070000000003E-3</v>
      </c>
      <c r="DR89" s="19">
        <v>5.6704980000000004E-3</v>
      </c>
      <c r="DS89" s="19">
        <v>5.6165659999999999E-3</v>
      </c>
      <c r="DT89" s="19">
        <v>5.5637600000000001E-3</v>
      </c>
      <c r="DU89" s="19">
        <v>5.512098E-3</v>
      </c>
      <c r="DV89" s="19">
        <v>5.4615109999999996E-3</v>
      </c>
      <c r="DW89" s="19">
        <v>5.411842E-3</v>
      </c>
      <c r="DX89" s="19">
        <v>5.3628699999999996E-3</v>
      </c>
      <c r="DY89" s="19">
        <v>5.3143399999999999E-3</v>
      </c>
      <c r="DZ89" s="19">
        <v>5.2660169999999996E-3</v>
      </c>
      <c r="EA89" s="19">
        <v>5.2177120000000002E-3</v>
      </c>
      <c r="EB89" s="19">
        <v>5.1693049999999999E-3</v>
      </c>
      <c r="EC89" s="19">
        <v>5.1207309999999999E-3</v>
      </c>
      <c r="ED89" s="19">
        <v>5.0719789999999999E-3</v>
      </c>
      <c r="EE89" s="19">
        <v>5.0230800000000001E-3</v>
      </c>
      <c r="EF89" s="19">
        <v>4.974104E-3</v>
      </c>
      <c r="EG89" s="19">
        <v>4.9251609999999999E-3</v>
      </c>
      <c r="EH89" s="19">
        <v>4.8763859999999999E-3</v>
      </c>
      <c r="EI89" s="19">
        <v>4.8279079999999997E-3</v>
      </c>
      <c r="EJ89" s="19">
        <v>4.7798449999999996E-3</v>
      </c>
      <c r="EK89" s="19">
        <v>4.732305E-3</v>
      </c>
      <c r="EL89" s="19">
        <v>4.6853900000000002E-3</v>
      </c>
      <c r="EM89" s="19">
        <v>4.6392050000000004E-3</v>
      </c>
      <c r="EN89" s="19">
        <v>4.5938400000000001E-3</v>
      </c>
      <c r="EO89" s="19">
        <v>4.5493349999999998E-3</v>
      </c>
      <c r="EP89" s="19">
        <v>4.5056640000000004E-3</v>
      </c>
      <c r="EQ89" s="19">
        <v>4.4627570000000004E-3</v>
      </c>
      <c r="ER89" s="19">
        <v>4.4205540000000001E-3</v>
      </c>
      <c r="ES89" s="19">
        <v>4.3790499999999998E-3</v>
      </c>
      <c r="ET89" s="19">
        <v>4.3383019999999996E-3</v>
      </c>
      <c r="EU89" s="19">
        <v>4.2983860000000004E-3</v>
      </c>
      <c r="EV89" s="19">
        <v>4.2593459999999998E-3</v>
      </c>
      <c r="EW89" s="19">
        <v>4.2211729999999999E-3</v>
      </c>
      <c r="EX89" s="19">
        <v>4.1838129999999998E-3</v>
      </c>
      <c r="EY89" s="19">
        <v>4.1472039999999998E-3</v>
      </c>
      <c r="EZ89" s="19">
        <v>4.1112960000000004E-3</v>
      </c>
      <c r="FA89" s="19">
        <v>4.0760500000000003E-3</v>
      </c>
      <c r="FB89" s="19">
        <v>4.0414149999999996E-3</v>
      </c>
      <c r="FC89" s="19">
        <v>4.007338E-3</v>
      </c>
      <c r="FD89" s="19">
        <v>3.9737599999999998E-3</v>
      </c>
      <c r="FE89" s="19">
        <v>3.9406490000000001E-3</v>
      </c>
      <c r="FF89" s="19">
        <v>3.90801E-3</v>
      </c>
      <c r="FG89" s="19">
        <v>3.8758719999999998E-3</v>
      </c>
      <c r="FH89" s="19">
        <v>3.8442620000000002E-3</v>
      </c>
      <c r="FI89" s="19">
        <v>3.8131950000000001E-3</v>
      </c>
      <c r="FJ89" s="19">
        <v>3.782657E-3</v>
      </c>
      <c r="FK89" s="19">
        <v>3.752619E-3</v>
      </c>
      <c r="FL89" s="19">
        <v>3.7230560000000002E-3</v>
      </c>
      <c r="FM89" s="19">
        <v>3.693942E-3</v>
      </c>
      <c r="FN89" s="19">
        <v>3.665251E-3</v>
      </c>
      <c r="FO89" s="19">
        <v>3.6369560000000002E-3</v>
      </c>
      <c r="FP89" s="19">
        <v>3.609016E-3</v>
      </c>
      <c r="FQ89" s="15">
        <v>3.5813730000000001E-3</v>
      </c>
      <c r="FR89" s="19">
        <v>3.553966E-3</v>
      </c>
      <c r="FS89" s="19">
        <v>3.526731E-3</v>
      </c>
      <c r="FT89" s="19">
        <v>3.499612E-3</v>
      </c>
      <c r="FU89" s="19">
        <v>3.4725590000000001E-3</v>
      </c>
      <c r="FV89" s="19">
        <v>3.4455309999999999E-3</v>
      </c>
      <c r="FW89" s="19">
        <v>3.4184929999999999E-3</v>
      </c>
      <c r="FX89" s="19">
        <v>3.3914290000000001E-3</v>
      </c>
      <c r="FY89" s="19">
        <v>3.3643340000000001E-3</v>
      </c>
      <c r="FZ89" s="19">
        <v>3.3372129999999999E-3</v>
      </c>
      <c r="GA89" s="19">
        <v>3.310066E-3</v>
      </c>
      <c r="GB89" s="19">
        <v>3.2828829999999999E-3</v>
      </c>
      <c r="GC89" s="19">
        <v>3.2556450000000002E-3</v>
      </c>
      <c r="GD89" s="19">
        <v>3.2283429999999998E-3</v>
      </c>
      <c r="GE89" s="19">
        <v>3.200989E-3</v>
      </c>
      <c r="GF89" s="19">
        <v>3.1736099999999999E-3</v>
      </c>
      <c r="GG89" s="19">
        <v>3.1462479999999999E-3</v>
      </c>
      <c r="GH89" s="19">
        <v>3.118942E-3</v>
      </c>
      <c r="GI89" s="19">
        <v>3.0917340000000001E-3</v>
      </c>
      <c r="GJ89" s="19">
        <v>3.0646670000000001E-3</v>
      </c>
      <c r="GK89" s="19">
        <v>3.0377910000000002E-3</v>
      </c>
      <c r="GL89" s="19">
        <v>3.0111579999999999E-3</v>
      </c>
      <c r="GM89" s="19">
        <v>2.9848140000000001E-3</v>
      </c>
      <c r="GN89" s="19">
        <v>2.9587860000000001E-3</v>
      </c>
      <c r="GO89" s="19">
        <v>2.9330939999999998E-3</v>
      </c>
      <c r="GP89" s="19">
        <v>2.907752E-3</v>
      </c>
      <c r="GQ89" s="19">
        <v>2.8827789999999998E-3</v>
      </c>
      <c r="GR89" s="19">
        <v>2.8581969999999998E-3</v>
      </c>
      <c r="GS89" s="19">
        <v>2.8340190000000001E-3</v>
      </c>
      <c r="GT89" s="19">
        <v>2.8102399999999999E-3</v>
      </c>
      <c r="GU89" s="19">
        <v>2.7868369999999999E-3</v>
      </c>
      <c r="GV89" s="19">
        <v>2.763775E-3</v>
      </c>
      <c r="GW89" s="19">
        <v>2.7410210000000002E-3</v>
      </c>
      <c r="GX89" s="19">
        <v>2.7185500000000001E-3</v>
      </c>
      <c r="GY89" s="19">
        <v>2.696351E-3</v>
      </c>
      <c r="GZ89" s="19">
        <v>2.6744249999999998E-3</v>
      </c>
      <c r="HA89" s="19">
        <v>2.6527819999999998E-3</v>
      </c>
      <c r="HB89" s="19">
        <v>2.6314400000000001E-3</v>
      </c>
      <c r="HC89" s="19">
        <v>2.6104240000000001E-3</v>
      </c>
      <c r="HD89" s="19">
        <v>2.5897609999999999E-3</v>
      </c>
      <c r="HE89" s="19">
        <v>2.5694730000000001E-3</v>
      </c>
      <c r="HF89" s="19">
        <v>2.5495790000000002E-3</v>
      </c>
      <c r="HG89" s="19">
        <v>2.5300880000000002E-3</v>
      </c>
      <c r="HH89" s="19">
        <v>2.5110010000000001E-3</v>
      </c>
      <c r="HI89" s="19">
        <v>2.4923050000000002E-3</v>
      </c>
      <c r="HJ89" s="19">
        <v>2.4739779999999999E-3</v>
      </c>
      <c r="HK89" s="19">
        <v>2.4559809999999999E-3</v>
      </c>
      <c r="HL89" s="19">
        <v>2.4382700000000002E-3</v>
      </c>
      <c r="HM89" s="19">
        <v>2.4208020000000001E-3</v>
      </c>
      <c r="HN89" s="19">
        <v>2.4035369999999999E-3</v>
      </c>
      <c r="HO89" s="19">
        <v>2.38645E-3</v>
      </c>
      <c r="HP89" s="19">
        <v>2.3695320000000001E-3</v>
      </c>
      <c r="HQ89" s="19">
        <v>2.352785E-3</v>
      </c>
      <c r="HR89" s="19">
        <v>2.3362169999999998E-3</v>
      </c>
      <c r="HS89" s="19">
        <v>2.3198450000000001E-3</v>
      </c>
      <c r="HT89" s="19">
        <v>2.3036860000000001E-3</v>
      </c>
      <c r="HU89" s="19">
        <v>2.2877549999999998E-3</v>
      </c>
      <c r="HV89" s="19">
        <v>2.2720610000000001E-3</v>
      </c>
      <c r="HW89" s="19">
        <v>2.2565990000000002E-3</v>
      </c>
      <c r="HX89" s="19">
        <v>2.2413540000000001E-3</v>
      </c>
      <c r="HY89" s="19">
        <v>2.226301E-3</v>
      </c>
      <c r="HZ89" s="19">
        <v>2.2114090000000001E-3</v>
      </c>
      <c r="IA89" s="19">
        <v>2.1966519999999999E-3</v>
      </c>
      <c r="IB89" s="19">
        <v>2.1820070000000001E-3</v>
      </c>
      <c r="IC89" s="19">
        <v>2.1674559999999999E-3</v>
      </c>
      <c r="ID89" s="19">
        <v>2.1529880000000002E-3</v>
      </c>
      <c r="IE89" s="19">
        <v>2.1385950000000001E-3</v>
      </c>
      <c r="IF89" s="19">
        <v>2.1242729999999999E-3</v>
      </c>
      <c r="IG89" s="19">
        <v>2.1100189999999999E-3</v>
      </c>
      <c r="IH89" s="19">
        <v>2.0958299999999999E-3</v>
      </c>
      <c r="II89" s="19">
        <v>2.081701E-3</v>
      </c>
      <c r="IJ89" s="19">
        <v>2.0676219999999999E-3</v>
      </c>
      <c r="IK89" s="19">
        <v>2.0535810000000001E-3</v>
      </c>
      <c r="IL89" s="19">
        <v>2.0395629999999999E-3</v>
      </c>
      <c r="IM89" s="19">
        <v>2.025551E-3</v>
      </c>
      <c r="IN89" s="19">
        <v>2.0115300000000001E-3</v>
      </c>
      <c r="IO89" s="15">
        <v>1.997487E-3</v>
      </c>
      <c r="IP89" s="19">
        <v>1.9834140000000002E-3</v>
      </c>
      <c r="IQ89" s="19">
        <v>1.9693100000000002E-3</v>
      </c>
      <c r="IR89" s="19">
        <v>1.9551830000000001E-3</v>
      </c>
      <c r="IS89" s="19">
        <v>1.941047E-3</v>
      </c>
      <c r="IT89" s="19">
        <v>1.926917E-3</v>
      </c>
      <c r="IU89" s="19">
        <v>1.9128070000000001E-3</v>
      </c>
      <c r="IV89" s="19">
        <v>1.8987279999999999E-3</v>
      </c>
      <c r="IW89" s="19">
        <v>1.884686E-3</v>
      </c>
      <c r="IX89" s="19">
        <v>1.870685E-3</v>
      </c>
      <c r="IY89" s="19">
        <v>1.8567309999999999E-3</v>
      </c>
      <c r="IZ89" s="19">
        <v>1.842827E-3</v>
      </c>
      <c r="JA89" s="19">
        <v>1.82898E-3</v>
      </c>
      <c r="JB89" s="19">
        <v>1.8151969999999999E-3</v>
      </c>
      <c r="JC89" s="19">
        <v>1.80149E-3</v>
      </c>
      <c r="JD89" s="19">
        <v>1.7878729999999999E-3</v>
      </c>
      <c r="JE89" s="19">
        <v>1.774365E-3</v>
      </c>
      <c r="JF89" s="19">
        <v>1.7609870000000001E-3</v>
      </c>
      <c r="JG89" s="19">
        <v>1.7477650000000001E-3</v>
      </c>
      <c r="JH89" s="19">
        <v>1.734724E-3</v>
      </c>
      <c r="JI89" s="19">
        <v>1.7218909999999999E-3</v>
      </c>
      <c r="JJ89" s="19">
        <v>1.7092889999999999E-3</v>
      </c>
      <c r="JK89" s="19">
        <v>1.696936E-3</v>
      </c>
      <c r="JL89" s="19">
        <v>1.684839E-3</v>
      </c>
      <c r="JM89" s="19">
        <v>1.673E-3</v>
      </c>
      <c r="JN89" s="19">
        <v>1.6614100000000001E-3</v>
      </c>
      <c r="JO89" s="19">
        <v>1.6500569999999999E-3</v>
      </c>
      <c r="JP89" s="19">
        <v>1.6389239999999999E-3</v>
      </c>
      <c r="JQ89" s="19">
        <v>1.627994E-3</v>
      </c>
      <c r="JR89" s="19">
        <v>1.61725E-3</v>
      </c>
      <c r="JS89" s="19">
        <v>1.6066780000000001E-3</v>
      </c>
      <c r="JT89" s="19">
        <v>1.5962649999999999E-3</v>
      </c>
      <c r="JU89" s="19">
        <v>1.586002E-3</v>
      </c>
      <c r="JV89" s="19">
        <v>1.5758829999999999E-3</v>
      </c>
      <c r="JW89" s="19">
        <v>1.565901E-3</v>
      </c>
      <c r="JX89" s="19">
        <v>1.5560490000000001E-3</v>
      </c>
      <c r="JY89" s="19">
        <v>1.546319E-3</v>
      </c>
      <c r="JZ89" s="19">
        <v>1.5367029999999999E-3</v>
      </c>
      <c r="KA89" s="19">
        <v>1.527191E-3</v>
      </c>
      <c r="KB89" s="19">
        <v>1.5177750000000001E-3</v>
      </c>
      <c r="KC89" s="19">
        <v>1.5084460000000001E-3</v>
      </c>
      <c r="KD89" s="19">
        <v>1.499193E-3</v>
      </c>
      <c r="KE89" s="19">
        <v>1.4900040000000001E-3</v>
      </c>
      <c r="KF89" s="19">
        <v>1.480866E-3</v>
      </c>
      <c r="KG89" s="19">
        <v>1.4717630000000001E-3</v>
      </c>
      <c r="KH89" s="19">
        <v>1.462678E-3</v>
      </c>
      <c r="KI89" s="19">
        <v>1.4535939999999999E-3</v>
      </c>
      <c r="KJ89" s="19">
        <v>1.444489E-3</v>
      </c>
      <c r="KK89" s="19">
        <v>1.4353429999999999E-3</v>
      </c>
      <c r="KL89" s="19">
        <v>1.4261409999999999E-3</v>
      </c>
      <c r="KM89" s="19">
        <v>1.41687E-3</v>
      </c>
      <c r="KN89" s="19">
        <v>1.407522E-3</v>
      </c>
      <c r="KO89" s="19">
        <v>1.3980959999999999E-3</v>
      </c>
      <c r="KP89" s="19">
        <v>1.3885919999999999E-3</v>
      </c>
      <c r="KQ89" s="19">
        <v>1.3790149999999999E-3</v>
      </c>
      <c r="KR89" s="19">
        <v>1.3693729999999999E-3</v>
      </c>
      <c r="KS89" s="19">
        <v>1.3596770000000001E-3</v>
      </c>
      <c r="KT89" s="19">
        <v>1.3499390000000001E-3</v>
      </c>
      <c r="KU89" s="19">
        <v>1.3401699999999999E-3</v>
      </c>
      <c r="KV89" s="19">
        <v>1.3303830000000001E-3</v>
      </c>
      <c r="KW89" s="19">
        <v>1.32059E-3</v>
      </c>
      <c r="KX89" s="19">
        <v>1.310802E-3</v>
      </c>
      <c r="KY89" s="19">
        <v>1.301029E-3</v>
      </c>
      <c r="KZ89" s="19">
        <v>1.291284E-3</v>
      </c>
      <c r="LA89" s="19">
        <v>1.2815770000000001E-3</v>
      </c>
      <c r="LB89" s="19">
        <v>1.27192E-3</v>
      </c>
      <c r="LC89" s="19">
        <v>1.2623249999999999E-3</v>
      </c>
      <c r="LD89" s="19">
        <v>1.2528019999999999E-3</v>
      </c>
      <c r="LE89" s="19">
        <v>1.243362E-3</v>
      </c>
      <c r="LF89" s="19">
        <v>1.2340160000000001E-3</v>
      </c>
      <c r="LG89" s="19">
        <v>1.2247740000000001E-3</v>
      </c>
      <c r="LH89" s="19">
        <v>1.215645E-3</v>
      </c>
      <c r="LI89" s="15">
        <v>1.2066360000000001E-3</v>
      </c>
      <c r="LJ89" s="19">
        <v>1.1977520000000001E-3</v>
      </c>
      <c r="LK89" s="19">
        <v>1.188999E-3</v>
      </c>
      <c r="LL89" s="19">
        <v>1.1803810000000001E-3</v>
      </c>
      <c r="LM89" s="19">
        <v>1.1719020000000001E-3</v>
      </c>
      <c r="LN89" s="19">
        <v>1.163568E-3</v>
      </c>
      <c r="LO89" s="19">
        <v>1.1553850000000001E-3</v>
      </c>
      <c r="LP89" s="19">
        <v>1.147358E-3</v>
      </c>
      <c r="LQ89" s="19">
        <v>1.1394969999999999E-3</v>
      </c>
      <c r="LR89" s="19">
        <v>1.1318089999999999E-3</v>
      </c>
      <c r="LS89" s="19">
        <v>1.124302E-3</v>
      </c>
      <c r="LT89" s="19">
        <v>1.1169800000000001E-3</v>
      </c>
      <c r="LU89" s="19">
        <v>1.1098480000000001E-3</v>
      </c>
      <c r="LV89" s="19">
        <v>1.1029029999999999E-3</v>
      </c>
      <c r="LW89" s="19">
        <v>1.096142E-3</v>
      </c>
      <c r="LX89" s="19">
        <v>1.0895569999999999E-3</v>
      </c>
      <c r="LY89" s="19">
        <v>1.0831370000000001E-3</v>
      </c>
      <c r="LZ89" s="19">
        <v>1.076869E-3</v>
      </c>
      <c r="MA89" s="19">
        <v>1.0707379999999999E-3</v>
      </c>
      <c r="MB89" s="19">
        <v>1.064728E-3</v>
      </c>
      <c r="MC89" s="19">
        <v>1.0588240000000001E-3</v>
      </c>
      <c r="MD89" s="19">
        <v>1.053008E-3</v>
      </c>
      <c r="ME89" s="19">
        <v>1.0472630000000001E-3</v>
      </c>
      <c r="MF89" s="19">
        <v>1.0415750000000001E-3</v>
      </c>
      <c r="MG89" s="19">
        <v>1.0359270000000001E-3</v>
      </c>
      <c r="MH89" s="19">
        <v>1.0303039999999999E-3</v>
      </c>
      <c r="MI89" s="19">
        <v>1.024692E-3</v>
      </c>
      <c r="MJ89" s="19">
        <v>1.019079E-3</v>
      </c>
      <c r="MK89" s="19">
        <v>1.0134530000000001E-3</v>
      </c>
      <c r="ML89" s="19">
        <v>1.0078039999999999E-3</v>
      </c>
      <c r="MM89" s="19">
        <v>1.0021260000000001E-3</v>
      </c>
      <c r="MN89" s="19">
        <v>9.9641060000000008E-4</v>
      </c>
      <c r="MO89" s="19">
        <v>9.906540000000001E-4</v>
      </c>
      <c r="MP89" s="19">
        <v>9.848519E-4</v>
      </c>
      <c r="MQ89" s="19">
        <v>9.7900080000000011E-4</v>
      </c>
      <c r="MR89" s="19">
        <v>9.7309760000000001E-4</v>
      </c>
      <c r="MS89" s="19">
        <v>9.6713880000000004E-4</v>
      </c>
      <c r="MT89" s="19">
        <v>9.6111999999999999E-4</v>
      </c>
      <c r="MU89" s="19">
        <v>9.5503560000000001E-4</v>
      </c>
      <c r="MV89" s="19">
        <v>9.4887979999999997E-4</v>
      </c>
      <c r="MW89" s="19">
        <v>9.4264589999999997E-4</v>
      </c>
      <c r="MX89" s="19">
        <v>9.3632739999999996E-4</v>
      </c>
      <c r="MY89" s="19">
        <v>9.2991760000000004E-4</v>
      </c>
      <c r="MZ89" s="19">
        <v>9.2341030000000004E-4</v>
      </c>
      <c r="NA89" s="19">
        <v>9.1679990000000002E-4</v>
      </c>
      <c r="NB89" s="19">
        <v>9.1008250000000005E-4</v>
      </c>
      <c r="NC89" s="19">
        <v>9.0325539999999997E-4</v>
      </c>
      <c r="ND89" s="19">
        <v>8.9631780000000005E-4</v>
      </c>
      <c r="NE89" s="19">
        <v>8.8927020000000002E-4</v>
      </c>
      <c r="NF89" s="19">
        <v>8.8211409999999996E-4</v>
      </c>
      <c r="NG89" s="19">
        <v>8.7485239999999999E-4</v>
      </c>
      <c r="NH89" s="19">
        <v>8.674892E-4</v>
      </c>
      <c r="NI89" s="19">
        <v>8.6002989999999998E-4</v>
      </c>
      <c r="NJ89" s="19">
        <v>8.5248110000000002E-4</v>
      </c>
      <c r="NK89" s="19">
        <v>8.448501E-4</v>
      </c>
      <c r="NL89" s="19">
        <v>8.3714550000000003E-4</v>
      </c>
      <c r="NM89" s="19">
        <v>8.2937639999999997E-4</v>
      </c>
      <c r="NN89" s="19">
        <v>8.2155270000000005E-4</v>
      </c>
      <c r="NO89" s="19">
        <v>8.1368520000000004E-4</v>
      </c>
      <c r="NP89" s="19">
        <v>8.0578520000000001E-4</v>
      </c>
      <c r="NQ89" s="19">
        <v>7.9786340000000003E-4</v>
      </c>
      <c r="NR89" s="19">
        <v>7.8992980000000003E-4</v>
      </c>
      <c r="NS89" s="19">
        <v>7.8199330000000003E-4</v>
      </c>
      <c r="NT89" s="19">
        <v>7.740615E-4</v>
      </c>
      <c r="NU89" s="19">
        <v>7.6614059999999999E-4</v>
      </c>
      <c r="NV89" s="19">
        <v>7.5823519999999997E-4</v>
      </c>
      <c r="NW89" s="19">
        <v>7.5034760000000005E-4</v>
      </c>
      <c r="NX89" s="19">
        <v>7.4247889999999996E-4</v>
      </c>
      <c r="NY89" s="19">
        <v>7.3462910000000002E-4</v>
      </c>
      <c r="NZ89" s="19">
        <v>7.2679739999999997E-4</v>
      </c>
      <c r="OA89" s="19">
        <v>7.1898359999999996E-4</v>
      </c>
      <c r="OB89" s="19">
        <v>7.111881E-4</v>
      </c>
      <c r="OC89" s="19">
        <v>7.0341160000000002E-4</v>
      </c>
      <c r="OD89" s="19">
        <v>6.9565619999999997E-4</v>
      </c>
      <c r="OE89" s="19">
        <v>6.8792509999999996E-4</v>
      </c>
      <c r="OF89" s="19">
        <v>6.8022310000000002E-4</v>
      </c>
      <c r="OG89" s="19">
        <v>6.7255609999999997E-4</v>
      </c>
      <c r="OH89" s="19">
        <v>6.6493119999999997E-4</v>
      </c>
      <c r="OI89" s="19">
        <v>6.5735529999999998E-4</v>
      </c>
      <c r="OJ89" s="19">
        <v>6.4983589999999996E-4</v>
      </c>
      <c r="OK89" s="19">
        <v>6.4237959999999998E-4</v>
      </c>
      <c r="OL89" s="19">
        <v>6.3499309999999996E-4</v>
      </c>
      <c r="OM89" s="19">
        <v>6.2768239999999999E-4</v>
      </c>
      <c r="ON89" s="19">
        <v>6.2045269999999998E-4</v>
      </c>
      <c r="OO89" s="19">
        <v>6.1330840000000005E-4</v>
      </c>
      <c r="OP89" s="19">
        <v>6.0625260000000004E-4</v>
      </c>
    </row>
    <row r="90" spans="1:406" x14ac:dyDescent="0.25">
      <c r="A90" t="str">
        <f t="shared" si="1"/>
        <v>Helicopter-MEDIUM-4-20-Any</v>
      </c>
      <c r="B90" t="s">
        <v>194</v>
      </c>
      <c r="C90" s="17" t="s">
        <v>42</v>
      </c>
      <c r="D90" s="18">
        <v>4</v>
      </c>
      <c r="E90" s="17">
        <v>20</v>
      </c>
      <c r="F90" s="82" t="s">
        <v>187</v>
      </c>
      <c r="G90" s="15">
        <v>1.0328470000000001</v>
      </c>
      <c r="H90" s="15">
        <v>0.9816802</v>
      </c>
      <c r="I90" s="15">
        <v>0.87030649999999998</v>
      </c>
      <c r="J90" s="15">
        <v>0.74585990000000002</v>
      </c>
      <c r="K90" s="15">
        <v>0.63130390000000003</v>
      </c>
      <c r="L90" s="15">
        <v>0.534246</v>
      </c>
      <c r="M90" s="15">
        <v>0.45431189999999999</v>
      </c>
      <c r="N90" s="15">
        <v>0.38922849999999998</v>
      </c>
      <c r="O90" s="15">
        <v>0.33630650000000001</v>
      </c>
      <c r="P90" s="15">
        <v>0.29312700000000003</v>
      </c>
      <c r="Q90" s="15">
        <v>0.25745560000000001</v>
      </c>
      <c r="R90" s="15">
        <v>0.227802</v>
      </c>
      <c r="S90" s="15">
        <v>0.2029743</v>
      </c>
      <c r="T90" s="15">
        <v>0.18194640000000001</v>
      </c>
      <c r="U90" s="15">
        <v>0.16419230000000001</v>
      </c>
      <c r="V90" s="15">
        <v>0.1490765</v>
      </c>
      <c r="W90" s="15">
        <v>0.13610700000000001</v>
      </c>
      <c r="X90" s="15">
        <v>0.1248951</v>
      </c>
      <c r="Y90" s="15">
        <v>0.11501989999999999</v>
      </c>
      <c r="Z90" s="15">
        <v>0.1062114</v>
      </c>
      <c r="AA90" s="19">
        <v>9.8309530000000006E-2</v>
      </c>
      <c r="AB90" s="19">
        <v>9.1115879999999996E-2</v>
      </c>
      <c r="AC90" s="15">
        <v>8.4635840000000004E-2</v>
      </c>
      <c r="AD90" s="19">
        <v>7.8850820000000002E-2</v>
      </c>
      <c r="AE90" s="19">
        <v>7.3680709999999996E-2</v>
      </c>
      <c r="AF90" s="19">
        <v>6.905994E-2</v>
      </c>
      <c r="AG90" s="19">
        <v>6.4861009999999997E-2</v>
      </c>
      <c r="AH90" s="19">
        <v>6.0927799999999997E-2</v>
      </c>
      <c r="AI90" s="19">
        <v>5.729124E-2</v>
      </c>
      <c r="AJ90" s="19">
        <v>5.3976789999999997E-2</v>
      </c>
      <c r="AK90" s="19">
        <v>5.0984519999999998E-2</v>
      </c>
      <c r="AL90" s="19">
        <v>4.8320040000000002E-2</v>
      </c>
      <c r="AM90" s="19">
        <v>4.6089570000000003E-2</v>
      </c>
      <c r="AN90" s="19">
        <v>4.3975319999999998E-2</v>
      </c>
      <c r="AO90" s="19">
        <v>4.19893E-2</v>
      </c>
      <c r="AP90" s="19">
        <v>4.0111470000000003E-2</v>
      </c>
      <c r="AQ90" s="19">
        <v>3.8361359999999997E-2</v>
      </c>
      <c r="AR90" s="19">
        <v>3.6763339999999999E-2</v>
      </c>
      <c r="AS90" s="19">
        <v>3.5297210000000002E-2</v>
      </c>
      <c r="AT90" s="19">
        <v>3.3896660000000002E-2</v>
      </c>
      <c r="AU90" s="19">
        <v>3.2548340000000002E-2</v>
      </c>
      <c r="AV90" s="19">
        <v>3.1265229999999998E-2</v>
      </c>
      <c r="AW90" s="19">
        <v>3.0077300000000001E-2</v>
      </c>
      <c r="AX90" s="19">
        <v>2.8978759999999999E-2</v>
      </c>
      <c r="AY90" s="19">
        <v>2.795454E-2</v>
      </c>
      <c r="AZ90" s="19">
        <v>2.6991069999999999E-2</v>
      </c>
      <c r="BA90" s="19">
        <v>2.6081409999999999E-2</v>
      </c>
      <c r="BB90" s="19">
        <v>2.5218359999999999E-2</v>
      </c>
      <c r="BC90" s="19">
        <v>2.433656E-2</v>
      </c>
      <c r="BD90" s="19">
        <v>2.3503159999999999E-2</v>
      </c>
      <c r="BE90" s="19">
        <v>2.271633E-2</v>
      </c>
      <c r="BF90" s="15">
        <v>2.1974190000000001E-2</v>
      </c>
      <c r="BG90" s="15">
        <v>2.127534E-2</v>
      </c>
      <c r="BH90" s="19">
        <v>2.0617460000000001E-2</v>
      </c>
      <c r="BI90" s="15">
        <v>1.9997649999999999E-2</v>
      </c>
      <c r="BJ90" s="19">
        <v>1.941292E-2</v>
      </c>
      <c r="BK90" s="19">
        <v>1.8862549999999999E-2</v>
      </c>
      <c r="BL90" s="19">
        <v>1.8346060000000001E-2</v>
      </c>
      <c r="BM90" s="15">
        <v>1.7862869999999999E-2</v>
      </c>
      <c r="BN90" s="19">
        <v>1.7410620000000002E-2</v>
      </c>
      <c r="BO90" s="19">
        <v>1.6986930000000001E-2</v>
      </c>
      <c r="BP90" s="19">
        <v>1.6589369999999999E-2</v>
      </c>
      <c r="BQ90" s="19">
        <v>1.6216459999999999E-2</v>
      </c>
      <c r="BR90" s="19">
        <v>1.5866459999999999E-2</v>
      </c>
      <c r="BS90" s="19">
        <v>1.5538369999999999E-2</v>
      </c>
      <c r="BT90" s="19">
        <v>1.5230870000000001E-2</v>
      </c>
      <c r="BU90" s="19">
        <v>1.494289E-2</v>
      </c>
      <c r="BV90" s="19">
        <v>1.4672610000000001E-2</v>
      </c>
      <c r="BW90" s="19">
        <v>1.4418210000000001E-2</v>
      </c>
      <c r="BX90" s="19">
        <v>1.417789E-2</v>
      </c>
      <c r="BY90" s="19">
        <v>1.3951409999999999E-2</v>
      </c>
      <c r="BZ90" s="19">
        <v>1.37389E-2</v>
      </c>
      <c r="CA90" s="19">
        <v>1.3540399999999999E-2</v>
      </c>
      <c r="CB90" s="19">
        <v>1.3354329999999999E-2</v>
      </c>
      <c r="CC90" s="19">
        <v>1.3178580000000001E-2</v>
      </c>
      <c r="CD90" s="19">
        <v>1.301104E-2</v>
      </c>
      <c r="CE90" s="19">
        <v>1.285128E-2</v>
      </c>
      <c r="CF90" s="19">
        <v>1.269957E-2</v>
      </c>
      <c r="CG90" s="19">
        <v>1.2556660000000001E-2</v>
      </c>
      <c r="CH90" s="19">
        <v>1.2422829999999999E-2</v>
      </c>
      <c r="CI90" s="19">
        <v>1.229834E-2</v>
      </c>
      <c r="CJ90" s="19">
        <v>1.21829E-2</v>
      </c>
      <c r="CK90" s="19">
        <v>1.2076180000000001E-2</v>
      </c>
      <c r="CL90" s="19">
        <v>1.1977099999999999E-2</v>
      </c>
      <c r="CM90" s="19">
        <v>1.188464E-2</v>
      </c>
      <c r="CN90" s="15">
        <v>1.179766E-2</v>
      </c>
      <c r="CO90" s="19">
        <v>1.17156E-2</v>
      </c>
      <c r="CP90" s="19">
        <v>1.1637740000000001E-2</v>
      </c>
      <c r="CQ90" s="15">
        <v>1.1563560000000001E-2</v>
      </c>
      <c r="CR90" s="19">
        <v>1.149205E-2</v>
      </c>
      <c r="CS90" s="19">
        <v>1.1422440000000001E-2</v>
      </c>
      <c r="CT90" s="19">
        <v>1.135384E-2</v>
      </c>
      <c r="CU90" s="19">
        <v>1.128585E-2</v>
      </c>
      <c r="CV90" s="19">
        <v>1.1217980000000001E-2</v>
      </c>
      <c r="CW90" s="19">
        <v>1.11501E-2</v>
      </c>
      <c r="CX90" s="19">
        <v>1.1081789999999999E-2</v>
      </c>
      <c r="CY90" s="19">
        <v>1.1012950000000001E-2</v>
      </c>
      <c r="CZ90" s="19">
        <v>1.0943400000000001E-2</v>
      </c>
      <c r="DA90" s="19">
        <v>1.087333E-2</v>
      </c>
      <c r="DB90" s="19">
        <v>1.080275E-2</v>
      </c>
      <c r="DC90" s="19">
        <v>1.0731869999999999E-2</v>
      </c>
      <c r="DD90" s="19">
        <v>1.066054E-2</v>
      </c>
      <c r="DE90" s="19">
        <v>1.0588800000000001E-2</v>
      </c>
      <c r="DF90" s="19">
        <v>1.0516569999999999E-2</v>
      </c>
      <c r="DG90" s="19">
        <v>1.044405E-2</v>
      </c>
      <c r="DH90" s="19">
        <v>1.037133E-2</v>
      </c>
      <c r="DI90" s="19">
        <v>1.029861E-2</v>
      </c>
      <c r="DJ90" s="19">
        <v>1.022577E-2</v>
      </c>
      <c r="DK90" s="19">
        <v>1.015275E-2</v>
      </c>
      <c r="DL90" s="19">
        <v>1.007953E-2</v>
      </c>
      <c r="DM90" s="19">
        <v>1.000625E-2</v>
      </c>
      <c r="DN90" s="19">
        <v>9.9329919999999999E-3</v>
      </c>
      <c r="DO90" s="19">
        <v>9.8598910000000008E-3</v>
      </c>
      <c r="DP90" s="19">
        <v>9.7867560000000006E-3</v>
      </c>
      <c r="DQ90" s="19">
        <v>9.7134869999999998E-3</v>
      </c>
      <c r="DR90" s="19">
        <v>9.6399720000000001E-3</v>
      </c>
      <c r="DS90" s="19">
        <v>9.5662839999999996E-3</v>
      </c>
      <c r="DT90" s="19">
        <v>9.4924269999999995E-3</v>
      </c>
      <c r="DU90" s="19">
        <v>9.4185020000000005E-3</v>
      </c>
      <c r="DV90" s="19">
        <v>9.344336E-3</v>
      </c>
      <c r="DW90" s="19">
        <v>9.269902E-3</v>
      </c>
      <c r="DX90" s="19">
        <v>9.1951819999999997E-3</v>
      </c>
      <c r="DY90" s="19">
        <v>9.1203469999999991E-3</v>
      </c>
      <c r="DZ90" s="19">
        <v>9.045539E-3</v>
      </c>
      <c r="EA90" s="19">
        <v>8.9710359999999999E-3</v>
      </c>
      <c r="EB90" s="19">
        <v>8.8969180000000002E-3</v>
      </c>
      <c r="EC90" s="19">
        <v>8.8233630000000007E-3</v>
      </c>
      <c r="ED90" s="19">
        <v>8.7504869999999995E-3</v>
      </c>
      <c r="EE90" s="19">
        <v>8.6784740000000003E-3</v>
      </c>
      <c r="EF90" s="19">
        <v>8.6074169999999992E-3</v>
      </c>
      <c r="EG90" s="19">
        <v>8.5374619999999991E-3</v>
      </c>
      <c r="EH90" s="19">
        <v>8.4685390000000006E-3</v>
      </c>
      <c r="EI90" s="19">
        <v>8.4007040000000002E-3</v>
      </c>
      <c r="EJ90" s="19">
        <v>8.3339710000000008E-3</v>
      </c>
      <c r="EK90" s="19">
        <v>8.2684860000000002E-3</v>
      </c>
      <c r="EL90" s="19">
        <v>8.2043159999999997E-3</v>
      </c>
      <c r="EM90" s="19">
        <v>8.1415670000000006E-3</v>
      </c>
      <c r="EN90" s="19">
        <v>8.0801559999999998E-3</v>
      </c>
      <c r="EO90" s="19">
        <v>8.0200879999999999E-3</v>
      </c>
      <c r="EP90" s="19">
        <v>7.9613549999999998E-3</v>
      </c>
      <c r="EQ90" s="19">
        <v>7.9040770000000007E-3</v>
      </c>
      <c r="ER90" s="19">
        <v>7.8483200000000006E-3</v>
      </c>
      <c r="ES90" s="19">
        <v>7.7941529999999998E-3</v>
      </c>
      <c r="ET90" s="19">
        <v>7.7414950000000001E-3</v>
      </c>
      <c r="EU90" s="19">
        <v>7.6903420000000002E-3</v>
      </c>
      <c r="EV90" s="19">
        <v>7.6406770000000002E-3</v>
      </c>
      <c r="EW90" s="19">
        <v>7.5926099999999996E-3</v>
      </c>
      <c r="EX90" s="19">
        <v>7.5462089999999999E-3</v>
      </c>
      <c r="EY90" s="19">
        <v>7.5015510000000004E-3</v>
      </c>
      <c r="EZ90" s="19">
        <v>7.4585629999999997E-3</v>
      </c>
      <c r="FA90" s="19">
        <v>7.4172270000000002E-3</v>
      </c>
      <c r="FB90" s="19">
        <v>7.3774820000000003E-3</v>
      </c>
      <c r="FC90" s="19">
        <v>7.3393590000000002E-3</v>
      </c>
      <c r="FD90" s="19">
        <v>7.3028149999999998E-3</v>
      </c>
      <c r="FE90" s="19">
        <v>7.267786E-3</v>
      </c>
      <c r="FF90" s="19">
        <v>7.2340850000000003E-3</v>
      </c>
      <c r="FG90" s="19">
        <v>7.2015610000000004E-3</v>
      </c>
      <c r="FH90" s="19">
        <v>7.1700499999999999E-3</v>
      </c>
      <c r="FI90" s="19">
        <v>7.1394989999999997E-3</v>
      </c>
      <c r="FJ90" s="19">
        <v>7.1098389999999997E-3</v>
      </c>
      <c r="FK90" s="19">
        <v>7.0810270000000002E-3</v>
      </c>
      <c r="FL90" s="19">
        <v>7.0529390000000003E-3</v>
      </c>
      <c r="FM90" s="19">
        <v>7.0254749999999998E-3</v>
      </c>
      <c r="FN90" s="19">
        <v>6.998514E-3</v>
      </c>
      <c r="FO90" s="19">
        <v>6.9720620000000002E-3</v>
      </c>
      <c r="FP90" s="19">
        <v>6.9460870000000001E-3</v>
      </c>
      <c r="FQ90" s="19">
        <v>6.9205639999999997E-3</v>
      </c>
      <c r="FR90" s="19">
        <v>6.8954039999999999E-3</v>
      </c>
      <c r="FS90" s="19">
        <v>6.8705140000000003E-3</v>
      </c>
      <c r="FT90" s="19">
        <v>6.845795E-3</v>
      </c>
      <c r="FU90" s="19">
        <v>6.821265E-3</v>
      </c>
      <c r="FV90" s="19">
        <v>6.7969049999999998E-3</v>
      </c>
      <c r="FW90" s="19">
        <v>6.7726929999999998E-3</v>
      </c>
      <c r="FX90" s="19">
        <v>6.7485499999999999E-3</v>
      </c>
      <c r="FY90" s="19">
        <v>6.7243909999999997E-3</v>
      </c>
      <c r="FZ90" s="19">
        <v>6.7001220000000002E-3</v>
      </c>
      <c r="GA90" s="19">
        <v>6.6757709999999996E-3</v>
      </c>
      <c r="GB90" s="19">
        <v>6.6513340000000001E-3</v>
      </c>
      <c r="GC90" s="19">
        <v>6.6267990000000001E-3</v>
      </c>
      <c r="GD90" s="19">
        <v>6.6021059999999999E-3</v>
      </c>
      <c r="GE90" s="19">
        <v>6.577177E-3</v>
      </c>
      <c r="GF90" s="19">
        <v>6.5519389999999997E-3</v>
      </c>
      <c r="GG90" s="19">
        <v>6.5264069999999997E-3</v>
      </c>
      <c r="GH90" s="19">
        <v>6.5005990000000001E-3</v>
      </c>
      <c r="GI90" s="19">
        <v>6.47453E-3</v>
      </c>
      <c r="GJ90" s="19">
        <v>6.4481859999999998E-3</v>
      </c>
      <c r="GK90" s="19">
        <v>6.4215490000000004E-3</v>
      </c>
      <c r="GL90" s="19">
        <v>6.3946029999999996E-3</v>
      </c>
      <c r="GM90" s="19">
        <v>6.367429E-3</v>
      </c>
      <c r="GN90" s="19">
        <v>6.3401120000000002E-3</v>
      </c>
      <c r="GO90" s="19">
        <v>6.3127249999999999E-3</v>
      </c>
      <c r="GP90" s="19">
        <v>6.2852969999999996E-3</v>
      </c>
      <c r="GQ90" s="19">
        <v>6.2578290000000003E-3</v>
      </c>
      <c r="GR90" s="19">
        <v>6.2302959999999998E-3</v>
      </c>
      <c r="GS90" s="19">
        <v>6.2027200000000001E-3</v>
      </c>
      <c r="GT90" s="19">
        <v>6.1751250000000001E-3</v>
      </c>
      <c r="GU90" s="19">
        <v>6.1475319999999998E-3</v>
      </c>
      <c r="GV90" s="19">
        <v>6.1199219999999999E-3</v>
      </c>
      <c r="GW90" s="19">
        <v>6.0922729999999996E-3</v>
      </c>
      <c r="GX90" s="19">
        <v>6.0645480000000003E-3</v>
      </c>
      <c r="GY90" s="19">
        <v>6.0367470000000003E-3</v>
      </c>
      <c r="GZ90" s="19">
        <v>6.0088820000000001E-3</v>
      </c>
      <c r="HA90" s="19">
        <v>5.980969E-3</v>
      </c>
      <c r="HB90" s="19">
        <v>5.9529980000000001E-3</v>
      </c>
      <c r="HC90" s="19">
        <v>5.9249619999999998E-3</v>
      </c>
      <c r="HD90" s="19">
        <v>5.8968520000000002E-3</v>
      </c>
      <c r="HE90" s="19">
        <v>5.8686900000000002E-3</v>
      </c>
      <c r="HF90" s="19">
        <v>5.840512E-3</v>
      </c>
      <c r="HG90" s="19">
        <v>5.8123640000000004E-3</v>
      </c>
      <c r="HH90" s="19">
        <v>5.7842520000000001E-3</v>
      </c>
      <c r="HI90" s="19">
        <v>5.7561840000000001E-3</v>
      </c>
      <c r="HJ90" s="19">
        <v>5.7281629999999997E-3</v>
      </c>
      <c r="HK90" s="19">
        <v>5.7002160000000001E-3</v>
      </c>
      <c r="HL90" s="19">
        <v>5.6723809999999998E-3</v>
      </c>
      <c r="HM90" s="19">
        <v>5.6447049999999999E-3</v>
      </c>
      <c r="HN90" s="19">
        <v>5.617197E-3</v>
      </c>
      <c r="HO90" s="19">
        <v>5.5898639999999999E-3</v>
      </c>
      <c r="HP90" s="19">
        <v>5.5627109999999997E-3</v>
      </c>
      <c r="HQ90" s="19">
        <v>5.5357599999999998E-3</v>
      </c>
      <c r="HR90" s="19">
        <v>5.5090499999999997E-3</v>
      </c>
      <c r="HS90" s="19">
        <v>5.4826149999999997E-3</v>
      </c>
      <c r="HT90" s="19">
        <v>5.4564590000000003E-3</v>
      </c>
      <c r="HU90" s="19">
        <v>5.4305819999999998E-3</v>
      </c>
      <c r="HV90" s="19">
        <v>5.4049859999999996E-3</v>
      </c>
      <c r="HW90" s="19">
        <v>5.3796879999999997E-3</v>
      </c>
      <c r="HX90" s="19">
        <v>5.354709E-3</v>
      </c>
      <c r="HY90" s="19">
        <v>5.3300650000000001E-3</v>
      </c>
      <c r="HZ90" s="19">
        <v>5.3057379999999999E-3</v>
      </c>
      <c r="IA90" s="19">
        <v>5.2817139999999999E-3</v>
      </c>
      <c r="IB90" s="19">
        <v>5.2579669999999997E-3</v>
      </c>
      <c r="IC90" s="19">
        <v>5.2344890000000002E-3</v>
      </c>
      <c r="ID90" s="19">
        <v>5.2112759999999999E-3</v>
      </c>
      <c r="IE90" s="19">
        <v>5.1883379999999998E-3</v>
      </c>
      <c r="IF90" s="19">
        <v>5.1656549999999999E-3</v>
      </c>
      <c r="IG90" s="19">
        <v>5.1432220000000002E-3</v>
      </c>
      <c r="IH90" s="19">
        <v>5.1210229999999997E-3</v>
      </c>
      <c r="II90" s="19">
        <v>5.0990599999999999E-3</v>
      </c>
      <c r="IJ90" s="19">
        <v>5.0773340000000002E-3</v>
      </c>
      <c r="IK90" s="19">
        <v>5.055843E-3</v>
      </c>
      <c r="IL90" s="19">
        <v>5.0345640000000001E-3</v>
      </c>
      <c r="IM90" s="19">
        <v>5.0134769999999997E-3</v>
      </c>
      <c r="IN90" s="19">
        <v>4.9925569999999999E-3</v>
      </c>
      <c r="IO90" s="19">
        <v>4.9717920000000001E-3</v>
      </c>
      <c r="IP90" s="19">
        <v>4.9511729999999997E-3</v>
      </c>
      <c r="IQ90" s="19">
        <v>4.930696E-3</v>
      </c>
      <c r="IR90" s="19">
        <v>4.910335E-3</v>
      </c>
      <c r="IS90" s="19">
        <v>4.890068E-3</v>
      </c>
      <c r="IT90" s="19">
        <v>4.8698630000000003E-3</v>
      </c>
      <c r="IU90" s="19">
        <v>4.8497119999999999E-3</v>
      </c>
      <c r="IV90" s="19">
        <v>4.8296069999999997E-3</v>
      </c>
      <c r="IW90" s="19">
        <v>4.8095439999999998E-3</v>
      </c>
      <c r="IX90" s="19">
        <v>4.7895059999999998E-3</v>
      </c>
      <c r="IY90" s="19">
        <v>4.7694800000000004E-3</v>
      </c>
      <c r="IZ90" s="19">
        <v>4.7494449999999997E-3</v>
      </c>
      <c r="JA90" s="19">
        <v>4.7294060000000002E-3</v>
      </c>
      <c r="JB90" s="19">
        <v>4.7093619999999999E-3</v>
      </c>
      <c r="JC90" s="19">
        <v>4.689319E-3</v>
      </c>
      <c r="JD90" s="19">
        <v>4.6692690000000002E-3</v>
      </c>
      <c r="JE90" s="19">
        <v>4.6492149999999999E-3</v>
      </c>
      <c r="JF90" s="19">
        <v>4.6291609999999997E-3</v>
      </c>
      <c r="JG90" s="19">
        <v>4.6091409999999998E-3</v>
      </c>
      <c r="JH90" s="19">
        <v>4.5891810000000003E-3</v>
      </c>
      <c r="JI90" s="19">
        <v>4.5693239999999996E-3</v>
      </c>
      <c r="JJ90" s="19">
        <v>4.5495960000000004E-3</v>
      </c>
      <c r="JK90" s="19">
        <v>4.53003E-3</v>
      </c>
      <c r="JL90" s="19">
        <v>4.5106390000000003E-3</v>
      </c>
      <c r="JM90" s="19">
        <v>4.4914569999999999E-3</v>
      </c>
      <c r="JN90" s="19">
        <v>4.4725049999999999E-3</v>
      </c>
      <c r="JO90" s="19">
        <v>4.4538090000000004E-3</v>
      </c>
      <c r="JP90" s="19">
        <v>4.4353800000000001E-3</v>
      </c>
      <c r="JQ90" s="19">
        <v>4.4172270000000001E-3</v>
      </c>
      <c r="JR90" s="19">
        <v>4.3993529999999999E-3</v>
      </c>
      <c r="JS90" s="19">
        <v>4.3817860000000004E-3</v>
      </c>
      <c r="JT90" s="19">
        <v>4.3645350000000001E-3</v>
      </c>
      <c r="JU90" s="19">
        <v>4.3476139999999996E-3</v>
      </c>
      <c r="JV90" s="19">
        <v>4.3310229999999998E-3</v>
      </c>
      <c r="JW90" s="19">
        <v>4.3147599999999999E-3</v>
      </c>
      <c r="JX90" s="19">
        <v>4.2988169999999999E-3</v>
      </c>
      <c r="JY90" s="19">
        <v>4.2832149999999999E-3</v>
      </c>
      <c r="JZ90" s="19">
        <v>4.2679600000000003E-3</v>
      </c>
      <c r="KA90" s="19">
        <v>4.2530609999999998E-3</v>
      </c>
      <c r="KB90" s="19">
        <v>4.2385119999999998E-3</v>
      </c>
      <c r="KC90" s="19">
        <v>4.2243039999999999E-3</v>
      </c>
      <c r="KD90" s="19">
        <v>4.2104209999999998E-3</v>
      </c>
      <c r="KE90" s="19">
        <v>4.196867E-3</v>
      </c>
      <c r="KF90" s="19">
        <v>4.1836340000000003E-3</v>
      </c>
      <c r="KG90" s="19">
        <v>4.1707259999999996E-3</v>
      </c>
      <c r="KH90" s="19">
        <v>4.1581250000000004E-3</v>
      </c>
      <c r="KI90" s="19">
        <v>4.1458179999999999E-3</v>
      </c>
      <c r="KJ90" s="19">
        <v>4.1337860000000004E-3</v>
      </c>
      <c r="KK90" s="15">
        <v>4.122026E-3</v>
      </c>
      <c r="KL90" s="19">
        <v>4.1105220000000001E-3</v>
      </c>
      <c r="KM90" s="19">
        <v>4.0992700000000003E-3</v>
      </c>
      <c r="KN90" s="19">
        <v>4.0882430000000001E-3</v>
      </c>
      <c r="KO90" s="19">
        <v>4.07742E-3</v>
      </c>
      <c r="KP90" s="19">
        <v>4.0667730000000001E-3</v>
      </c>
      <c r="KQ90" s="19">
        <v>4.0562920000000004E-3</v>
      </c>
      <c r="KR90" s="19">
        <v>4.0459500000000004E-3</v>
      </c>
      <c r="KS90" s="19">
        <v>4.0357379999999997E-3</v>
      </c>
      <c r="KT90" s="19">
        <v>4.025626E-3</v>
      </c>
      <c r="KU90" s="19">
        <v>4.0155900000000003E-3</v>
      </c>
      <c r="KV90" s="19">
        <v>4.0056029999999999E-3</v>
      </c>
      <c r="KW90" s="19">
        <v>3.9956540000000004E-3</v>
      </c>
      <c r="KX90" s="19">
        <v>3.9857219999999997E-3</v>
      </c>
      <c r="KY90" s="19">
        <v>3.9757969999999997E-3</v>
      </c>
      <c r="KZ90" s="19">
        <v>3.9658489999999996E-3</v>
      </c>
      <c r="LA90" s="19">
        <v>3.9558579999999996E-3</v>
      </c>
      <c r="LB90" s="19">
        <v>3.9458009999999996E-3</v>
      </c>
      <c r="LC90" s="19">
        <v>3.9356749999999996E-3</v>
      </c>
      <c r="LD90" s="19">
        <v>3.9254659999999999E-3</v>
      </c>
      <c r="LE90" s="19">
        <v>3.9151730000000001E-3</v>
      </c>
      <c r="LF90" s="19">
        <v>3.904771E-3</v>
      </c>
      <c r="LG90" s="19">
        <v>3.894242E-3</v>
      </c>
      <c r="LH90" s="19">
        <v>3.8835660000000002E-3</v>
      </c>
      <c r="LI90" s="19">
        <v>3.8727319999999998E-3</v>
      </c>
      <c r="LJ90" s="19">
        <v>3.8617259999999998E-3</v>
      </c>
      <c r="LK90" s="19">
        <v>3.8505449999999999E-3</v>
      </c>
      <c r="LL90" s="19">
        <v>3.8391689999999999E-3</v>
      </c>
      <c r="LM90" s="19">
        <v>3.827591E-3</v>
      </c>
      <c r="LN90" s="19">
        <v>3.8157970000000001E-3</v>
      </c>
      <c r="LO90" s="19">
        <v>3.8037930000000002E-3</v>
      </c>
      <c r="LP90" s="19">
        <v>3.7915700000000002E-3</v>
      </c>
      <c r="LQ90" s="19">
        <v>3.779138E-3</v>
      </c>
      <c r="LR90" s="19">
        <v>3.766489E-3</v>
      </c>
      <c r="LS90" s="19">
        <v>3.7536240000000001E-3</v>
      </c>
      <c r="LT90" s="19">
        <v>3.7405400000000001E-3</v>
      </c>
      <c r="LU90" s="19">
        <v>3.7272490000000002E-3</v>
      </c>
      <c r="LV90" s="19">
        <v>3.7137540000000001E-3</v>
      </c>
      <c r="LW90" s="19">
        <v>3.7000700000000002E-3</v>
      </c>
      <c r="LX90" s="19">
        <v>3.6861950000000002E-3</v>
      </c>
      <c r="LY90" s="19">
        <v>3.6721380000000001E-3</v>
      </c>
      <c r="LZ90" s="19">
        <v>3.6578969999999998E-3</v>
      </c>
      <c r="MA90" s="19">
        <v>3.6434940000000002E-3</v>
      </c>
      <c r="MB90" s="19">
        <v>3.6289320000000001E-3</v>
      </c>
      <c r="MC90" s="19">
        <v>3.6142330000000001E-3</v>
      </c>
      <c r="MD90" s="19">
        <v>3.5993959999999999E-3</v>
      </c>
      <c r="ME90" s="19">
        <v>3.5844340000000001E-3</v>
      </c>
      <c r="MF90" s="19">
        <v>3.5693510000000001E-3</v>
      </c>
      <c r="MG90" s="19">
        <v>3.554167E-3</v>
      </c>
      <c r="MH90" s="19">
        <v>3.538888E-3</v>
      </c>
      <c r="MI90" s="19">
        <v>3.5235330000000001E-3</v>
      </c>
      <c r="MJ90" s="19">
        <v>3.5080979999999999E-3</v>
      </c>
      <c r="MK90" s="19">
        <v>3.4925949999999998E-3</v>
      </c>
      <c r="ML90" s="19">
        <v>3.477024E-3</v>
      </c>
      <c r="MM90" s="19">
        <v>3.461404E-3</v>
      </c>
      <c r="MN90" s="19">
        <v>3.445746E-3</v>
      </c>
      <c r="MO90" s="19">
        <v>3.4300720000000002E-3</v>
      </c>
      <c r="MP90" s="19">
        <v>3.414388E-3</v>
      </c>
      <c r="MQ90" s="19">
        <v>3.398711E-3</v>
      </c>
      <c r="MR90" s="19">
        <v>3.383048E-3</v>
      </c>
      <c r="MS90" s="19">
        <v>3.367419E-3</v>
      </c>
      <c r="MT90" s="19">
        <v>3.3518329999999998E-3</v>
      </c>
      <c r="MU90" s="19">
        <v>3.3363070000000002E-3</v>
      </c>
      <c r="MV90" s="19">
        <v>3.3208399999999998E-3</v>
      </c>
      <c r="MW90" s="19">
        <v>3.305442E-3</v>
      </c>
      <c r="MX90" s="19">
        <v>3.2901139999999998E-3</v>
      </c>
      <c r="MY90" s="19">
        <v>3.27487E-3</v>
      </c>
      <c r="MZ90" s="19">
        <v>3.2597160000000002E-3</v>
      </c>
      <c r="NA90" s="19">
        <v>3.244664E-3</v>
      </c>
      <c r="NB90" s="19">
        <v>3.2297099999999998E-3</v>
      </c>
      <c r="NC90" s="19">
        <v>3.2148599999999999E-3</v>
      </c>
      <c r="ND90" s="19">
        <v>3.2001120000000002E-3</v>
      </c>
      <c r="NE90" s="19">
        <v>3.1854790000000002E-3</v>
      </c>
      <c r="NF90" s="19">
        <v>3.1709630000000002E-3</v>
      </c>
      <c r="NG90" s="19">
        <v>3.156575E-3</v>
      </c>
      <c r="NH90" s="19">
        <v>3.1423100000000002E-3</v>
      </c>
      <c r="NI90" s="19">
        <v>3.128175E-3</v>
      </c>
      <c r="NJ90" s="15">
        <v>3.1141670000000002E-3</v>
      </c>
      <c r="NK90" s="19">
        <v>3.1002999999999998E-3</v>
      </c>
      <c r="NL90" s="19">
        <v>3.0865760000000002E-3</v>
      </c>
      <c r="NM90" s="15">
        <v>3.0730029999999999E-3</v>
      </c>
      <c r="NN90" s="19">
        <v>3.059581E-3</v>
      </c>
      <c r="NO90" s="19">
        <v>3.0463170000000002E-3</v>
      </c>
      <c r="NP90" s="19">
        <v>3.0332079999999999E-3</v>
      </c>
      <c r="NQ90" s="19">
        <v>3.0202660000000002E-3</v>
      </c>
      <c r="NR90" s="19">
        <v>3.0074910000000002E-3</v>
      </c>
      <c r="NS90" s="19">
        <v>2.9948930000000002E-3</v>
      </c>
      <c r="NT90" s="19">
        <v>2.982466E-3</v>
      </c>
      <c r="NU90" s="19">
        <v>2.9702140000000001E-3</v>
      </c>
      <c r="NV90" s="19">
        <v>2.9581329999999999E-3</v>
      </c>
      <c r="NW90" s="19">
        <v>2.9462289999999999E-3</v>
      </c>
      <c r="NX90" s="19">
        <v>2.9345030000000002E-3</v>
      </c>
      <c r="NY90" s="19">
        <v>2.9229619999999999E-3</v>
      </c>
      <c r="NZ90" s="19">
        <v>2.9116039999999999E-3</v>
      </c>
      <c r="OA90" s="19">
        <v>2.9004289999999999E-3</v>
      </c>
      <c r="OB90" s="19">
        <v>2.8894340000000002E-3</v>
      </c>
      <c r="OC90" s="19">
        <v>2.8786250000000001E-3</v>
      </c>
      <c r="OD90" s="19">
        <v>2.8679999999999999E-3</v>
      </c>
      <c r="OE90" s="19">
        <v>2.8575639999999999E-3</v>
      </c>
      <c r="OF90" s="19">
        <v>2.8473119999999998E-3</v>
      </c>
      <c r="OG90" s="19">
        <v>2.8372419999999998E-3</v>
      </c>
      <c r="OH90" s="19">
        <v>2.8273500000000002E-3</v>
      </c>
      <c r="OI90" s="19">
        <v>2.8176400000000002E-3</v>
      </c>
      <c r="OJ90" s="19">
        <v>2.808109E-3</v>
      </c>
      <c r="OK90" s="19">
        <v>2.79876E-3</v>
      </c>
      <c r="OL90" s="19">
        <v>2.7895889999999999E-3</v>
      </c>
      <c r="OM90" s="19">
        <v>2.7805939999999999E-3</v>
      </c>
      <c r="ON90" s="19">
        <v>2.7717699999999998E-3</v>
      </c>
      <c r="OO90" s="19">
        <v>2.7631190000000001E-3</v>
      </c>
      <c r="OP90" s="19">
        <v>2.754636E-3</v>
      </c>
    </row>
    <row r="91" spans="1:406" x14ac:dyDescent="0.25">
      <c r="A91" t="str">
        <f t="shared" si="1"/>
        <v>Helicopter-MEDIUM-4-14-Any</v>
      </c>
      <c r="B91" t="s">
        <v>194</v>
      </c>
      <c r="C91" s="17" t="s">
        <v>42</v>
      </c>
      <c r="D91" s="18">
        <v>4</v>
      </c>
      <c r="E91" s="17">
        <v>14</v>
      </c>
      <c r="F91" s="82" t="s">
        <v>187</v>
      </c>
      <c r="G91" s="15">
        <v>0.90880620000000001</v>
      </c>
      <c r="H91" s="15">
        <v>0.72786470000000003</v>
      </c>
      <c r="I91" s="15">
        <v>0.57674999999999998</v>
      </c>
      <c r="J91" s="15">
        <v>0.46203060000000001</v>
      </c>
      <c r="K91" s="15">
        <v>0.37508530000000001</v>
      </c>
      <c r="L91" s="15">
        <v>0.30858360000000001</v>
      </c>
      <c r="M91" s="15">
        <v>0.25797019999999998</v>
      </c>
      <c r="N91" s="15">
        <v>0.21899950000000001</v>
      </c>
      <c r="O91" s="15">
        <v>0.18871679999999999</v>
      </c>
      <c r="P91" s="15">
        <v>0.16440540000000001</v>
      </c>
      <c r="Q91" s="15">
        <v>0.14416390000000001</v>
      </c>
      <c r="R91" s="15">
        <v>0.12712000000000001</v>
      </c>
      <c r="S91" s="15">
        <v>0.1131689</v>
      </c>
      <c r="T91" s="19">
        <v>0.10156809999999999</v>
      </c>
      <c r="U91" s="19">
        <v>9.1641630000000002E-2</v>
      </c>
      <c r="V91" s="19">
        <v>8.2994319999999996E-2</v>
      </c>
      <c r="W91" s="19">
        <v>7.5325610000000001E-2</v>
      </c>
      <c r="X91" s="19">
        <v>6.873216E-2</v>
      </c>
      <c r="Y91" s="19">
        <v>6.3421450000000004E-2</v>
      </c>
      <c r="Z91" s="19">
        <v>5.8796679999999997E-2</v>
      </c>
      <c r="AA91" s="19">
        <v>5.445904E-2</v>
      </c>
      <c r="AB91" s="15">
        <v>5.0525849999999997E-2</v>
      </c>
      <c r="AC91" s="19">
        <v>4.7024690000000001E-2</v>
      </c>
      <c r="AD91" s="19">
        <v>4.4547700000000003E-2</v>
      </c>
      <c r="AE91" s="19">
        <v>4.2527189999999999E-2</v>
      </c>
      <c r="AF91" s="19">
        <v>4.0544190000000001E-2</v>
      </c>
      <c r="AG91" s="15">
        <v>3.8460620000000001E-2</v>
      </c>
      <c r="AH91" s="19">
        <v>3.6406340000000002E-2</v>
      </c>
      <c r="AI91" s="15">
        <v>3.4527830000000002E-2</v>
      </c>
      <c r="AJ91" s="19">
        <v>3.2958950000000001E-2</v>
      </c>
      <c r="AK91" s="19">
        <v>3.1685699999999997E-2</v>
      </c>
      <c r="AL91" s="19">
        <v>3.0503249999999999E-2</v>
      </c>
      <c r="AM91" s="19">
        <v>2.927227E-2</v>
      </c>
      <c r="AN91" s="19">
        <v>2.8040829999999999E-2</v>
      </c>
      <c r="AO91" s="19">
        <v>2.692493E-2</v>
      </c>
      <c r="AP91" s="19">
        <v>2.5974279999999999E-2</v>
      </c>
      <c r="AQ91" s="19">
        <v>2.514079E-2</v>
      </c>
      <c r="AR91" s="19">
        <v>2.435317E-2</v>
      </c>
      <c r="AS91" s="19">
        <v>2.3600309999999999E-2</v>
      </c>
      <c r="AT91" s="19">
        <v>2.283E-2</v>
      </c>
      <c r="AU91" s="19">
        <v>2.2121180000000001E-2</v>
      </c>
      <c r="AV91" s="19">
        <v>2.1463820000000002E-2</v>
      </c>
      <c r="AW91" s="19">
        <v>2.0855100000000001E-2</v>
      </c>
      <c r="AX91" s="19">
        <v>2.0294969999999999E-2</v>
      </c>
      <c r="AY91" s="15">
        <v>1.978164E-2</v>
      </c>
      <c r="AZ91" s="19">
        <v>1.9311100000000001E-2</v>
      </c>
      <c r="BA91" s="19">
        <v>1.8876E-2</v>
      </c>
      <c r="BB91" s="19">
        <v>1.8467959999999999E-2</v>
      </c>
      <c r="BC91" s="19">
        <v>1.8084050000000001E-2</v>
      </c>
      <c r="BD91" s="19">
        <v>1.772694E-2</v>
      </c>
      <c r="BE91" s="19">
        <v>1.739922E-2</v>
      </c>
      <c r="BF91" s="15">
        <v>1.7098869999999999E-2</v>
      </c>
      <c r="BG91" s="19">
        <v>1.681881E-2</v>
      </c>
      <c r="BH91" s="19">
        <v>1.655152E-2</v>
      </c>
      <c r="BI91" s="19">
        <v>1.6294739999999999E-2</v>
      </c>
      <c r="BJ91" s="19">
        <v>1.6050990000000001E-2</v>
      </c>
      <c r="BK91" s="19">
        <v>1.5823400000000001E-2</v>
      </c>
      <c r="BL91" s="19">
        <v>1.561333E-2</v>
      </c>
      <c r="BM91" s="19">
        <v>1.54202E-2</v>
      </c>
      <c r="BN91" s="19">
        <v>1.524177E-2</v>
      </c>
      <c r="BO91" s="15">
        <v>1.5074870000000001E-2</v>
      </c>
      <c r="BP91" s="19">
        <v>1.491629E-2</v>
      </c>
      <c r="BQ91" s="19">
        <v>1.476338E-2</v>
      </c>
      <c r="BR91" s="19">
        <v>1.4614429999999999E-2</v>
      </c>
      <c r="BS91" s="15">
        <v>1.44688E-2</v>
      </c>
      <c r="BT91" s="19">
        <v>1.4326429999999999E-2</v>
      </c>
      <c r="BU91" s="15">
        <v>1.4187129999999999E-2</v>
      </c>
      <c r="BV91" s="19">
        <v>1.405033E-2</v>
      </c>
      <c r="BW91" s="19">
        <v>1.391506E-2</v>
      </c>
      <c r="BX91" s="19">
        <v>1.3780529999999999E-2</v>
      </c>
      <c r="BY91" s="19">
        <v>1.364689E-2</v>
      </c>
      <c r="BZ91" s="19">
        <v>1.35148E-2</v>
      </c>
      <c r="CA91" s="19">
        <v>1.3384790000000001E-2</v>
      </c>
      <c r="CB91" s="19">
        <v>1.3256860000000001E-2</v>
      </c>
      <c r="CC91" s="19">
        <v>1.3130330000000001E-2</v>
      </c>
      <c r="CD91" s="19">
        <v>1.300453E-2</v>
      </c>
      <c r="CE91" s="19">
        <v>1.287957E-2</v>
      </c>
      <c r="CF91" s="19">
        <v>1.2756099999999999E-2</v>
      </c>
      <c r="CG91" s="19">
        <v>1.2634599999999999E-2</v>
      </c>
      <c r="CH91" s="19">
        <v>1.251498E-2</v>
      </c>
      <c r="CI91" s="19">
        <v>1.239665E-2</v>
      </c>
      <c r="CJ91" s="19">
        <v>1.2279129999999999E-2</v>
      </c>
      <c r="CK91" s="19">
        <v>1.216266E-2</v>
      </c>
      <c r="CL91" s="19">
        <v>1.204803E-2</v>
      </c>
      <c r="CM91" s="19">
        <v>1.1936E-2</v>
      </c>
      <c r="CN91" s="19">
        <v>1.1827020000000001E-2</v>
      </c>
      <c r="CO91" s="19">
        <v>1.172114E-2</v>
      </c>
      <c r="CP91" s="19">
        <v>1.161823E-2</v>
      </c>
      <c r="CQ91" s="19">
        <v>1.1518459999999999E-2</v>
      </c>
      <c r="CR91" s="19">
        <v>1.1422150000000001E-2</v>
      </c>
      <c r="CS91" s="19">
        <v>1.132945E-2</v>
      </c>
      <c r="CT91" s="19">
        <v>1.1240129999999999E-2</v>
      </c>
      <c r="CU91" s="15">
        <v>1.11536E-2</v>
      </c>
      <c r="CV91" s="19">
        <v>1.106917E-2</v>
      </c>
      <c r="CW91" s="19">
        <v>1.098644E-2</v>
      </c>
      <c r="CX91" s="19">
        <v>1.090526E-2</v>
      </c>
      <c r="CY91" s="19">
        <v>1.082555E-2</v>
      </c>
      <c r="CZ91" s="19">
        <v>1.0747069999999999E-2</v>
      </c>
      <c r="DA91" s="19">
        <v>1.0669430000000001E-2</v>
      </c>
      <c r="DB91" s="19">
        <v>1.0592219999999999E-2</v>
      </c>
      <c r="DC91" s="19">
        <v>1.051527E-2</v>
      </c>
      <c r="DD91" s="19">
        <v>1.04387E-2</v>
      </c>
      <c r="DE91" s="19">
        <v>1.0362659999999999E-2</v>
      </c>
      <c r="DF91" s="19">
        <v>1.028716E-2</v>
      </c>
      <c r="DG91" s="19">
        <v>1.0212010000000001E-2</v>
      </c>
      <c r="DH91" s="19">
        <v>1.013696E-2</v>
      </c>
      <c r="DI91" s="19">
        <v>1.0062E-2</v>
      </c>
      <c r="DJ91" s="19">
        <v>9.9874149999999995E-3</v>
      </c>
      <c r="DK91" s="19">
        <v>9.9134849999999997E-3</v>
      </c>
      <c r="DL91" s="19">
        <v>9.8403120000000004E-3</v>
      </c>
      <c r="DM91" s="19">
        <v>9.76781E-3</v>
      </c>
      <c r="DN91" s="19">
        <v>9.6958010000000004E-3</v>
      </c>
      <c r="DO91" s="19">
        <v>9.6242480000000002E-3</v>
      </c>
      <c r="DP91" s="19">
        <v>9.5533630000000005E-3</v>
      </c>
      <c r="DQ91" s="19">
        <v>9.4833049999999992E-3</v>
      </c>
      <c r="DR91" s="19">
        <v>9.4140339999999999E-3</v>
      </c>
      <c r="DS91" s="19">
        <v>9.3453949999999994E-3</v>
      </c>
      <c r="DT91" s="19">
        <v>9.2772029999999995E-3</v>
      </c>
      <c r="DU91" s="19">
        <v>9.2094210000000006E-3</v>
      </c>
      <c r="DV91" s="19">
        <v>9.1422099999999996E-3</v>
      </c>
      <c r="DW91" s="19">
        <v>9.0756840000000005E-3</v>
      </c>
      <c r="DX91" s="19">
        <v>9.0097839999999998E-3</v>
      </c>
      <c r="DY91" s="19">
        <v>8.9443720000000008E-3</v>
      </c>
      <c r="DZ91" s="19">
        <v>8.8793369999999993E-3</v>
      </c>
      <c r="EA91" s="19">
        <v>8.8147420000000004E-3</v>
      </c>
      <c r="EB91" s="19">
        <v>8.7508619999999999E-3</v>
      </c>
      <c r="EC91" s="19">
        <v>8.6879980000000006E-3</v>
      </c>
      <c r="ED91" s="19">
        <v>8.6263639999999992E-3</v>
      </c>
      <c r="EE91" s="19">
        <v>8.5660609999999998E-3</v>
      </c>
      <c r="EF91" s="19">
        <v>8.5071230000000001E-3</v>
      </c>
      <c r="EG91" s="19">
        <v>8.4495869999999997E-3</v>
      </c>
      <c r="EH91" s="19">
        <v>8.3935469999999995E-3</v>
      </c>
      <c r="EI91" s="19">
        <v>8.3390909999999999E-3</v>
      </c>
      <c r="EJ91" s="19">
        <v>8.2862249999999995E-3</v>
      </c>
      <c r="EK91" s="19">
        <v>8.2348730000000002E-3</v>
      </c>
      <c r="EL91" s="19">
        <v>8.1849379999999992E-3</v>
      </c>
      <c r="EM91" s="19">
        <v>8.1363219999999997E-3</v>
      </c>
      <c r="EN91" s="19">
        <v>8.088998E-3</v>
      </c>
      <c r="EO91" s="19">
        <v>8.0429390000000007E-3</v>
      </c>
      <c r="EP91" s="19">
        <v>7.9980590000000001E-3</v>
      </c>
      <c r="EQ91" s="19">
        <v>7.9541769999999998E-3</v>
      </c>
      <c r="ER91" s="19">
        <v>7.9111000000000008E-3</v>
      </c>
      <c r="ES91" s="19">
        <v>7.8686409999999991E-3</v>
      </c>
      <c r="ET91" s="19">
        <v>7.8266740000000005E-3</v>
      </c>
      <c r="EU91" s="19">
        <v>7.785106E-3</v>
      </c>
      <c r="EV91" s="19">
        <v>7.7438200000000002E-3</v>
      </c>
      <c r="EW91" s="19">
        <v>7.7026760000000003E-3</v>
      </c>
      <c r="EX91" s="19">
        <v>7.6615499999999996E-3</v>
      </c>
      <c r="EY91" s="15">
        <v>7.6203659999999999E-3</v>
      </c>
      <c r="EZ91" s="19">
        <v>7.5790989999999997E-3</v>
      </c>
      <c r="FA91" s="19">
        <v>7.5377589999999998E-3</v>
      </c>
      <c r="FB91" s="19">
        <v>7.4963340000000003E-3</v>
      </c>
      <c r="FC91" s="19">
        <v>7.4547779999999996E-3</v>
      </c>
      <c r="FD91" s="19">
        <v>7.4130419999999999E-3</v>
      </c>
      <c r="FE91" s="19">
        <v>7.3711130000000003E-3</v>
      </c>
      <c r="FF91" s="19">
        <v>7.3290120000000002E-3</v>
      </c>
      <c r="FG91" s="19">
        <v>7.2867690000000002E-3</v>
      </c>
      <c r="FH91" s="19">
        <v>7.2444019999999996E-3</v>
      </c>
      <c r="FI91" s="19">
        <v>7.2019129999999999E-3</v>
      </c>
      <c r="FJ91" s="19">
        <v>7.1593020000000002E-3</v>
      </c>
      <c r="FK91" s="19">
        <v>7.1165810000000003E-3</v>
      </c>
      <c r="FL91" s="19">
        <v>7.07378E-3</v>
      </c>
      <c r="FM91" s="19">
        <v>7.0309229999999997E-3</v>
      </c>
      <c r="FN91" s="19">
        <v>6.9880380000000002E-3</v>
      </c>
      <c r="FO91" s="19">
        <v>6.9451410000000002E-3</v>
      </c>
      <c r="FP91" s="19">
        <v>6.9022529999999997E-3</v>
      </c>
      <c r="FQ91" s="19">
        <v>6.8594179999999999E-3</v>
      </c>
      <c r="FR91" s="19">
        <v>6.8166870000000001E-3</v>
      </c>
      <c r="FS91" s="19">
        <v>6.7741019999999997E-3</v>
      </c>
      <c r="FT91" s="19">
        <v>6.7316959999999997E-3</v>
      </c>
      <c r="FU91" s="19">
        <v>6.6894880000000004E-3</v>
      </c>
      <c r="FV91" s="19">
        <v>6.6475140000000002E-3</v>
      </c>
      <c r="FW91" s="19">
        <v>6.6058460000000003E-3</v>
      </c>
      <c r="FX91" s="19">
        <v>6.5645770000000003E-3</v>
      </c>
      <c r="FY91" s="19">
        <v>6.523806E-3</v>
      </c>
      <c r="FZ91" s="19">
        <v>6.4836269999999996E-3</v>
      </c>
      <c r="GA91" s="19">
        <v>6.4441079999999996E-3</v>
      </c>
      <c r="GB91" s="19">
        <v>6.4053139999999996E-3</v>
      </c>
      <c r="GC91" s="19">
        <v>6.3673189999999998E-3</v>
      </c>
      <c r="GD91" s="19">
        <v>6.3301800000000004E-3</v>
      </c>
      <c r="GE91" s="19">
        <v>6.2939459999999999E-3</v>
      </c>
      <c r="GF91" s="19">
        <v>6.2586350000000002E-3</v>
      </c>
      <c r="GG91" s="19">
        <v>6.2242499999999997E-3</v>
      </c>
      <c r="GH91" s="19">
        <v>6.1907840000000004E-3</v>
      </c>
      <c r="GI91" s="19">
        <v>6.1582360000000001E-3</v>
      </c>
      <c r="GJ91" s="19">
        <v>6.1266059999999997E-3</v>
      </c>
      <c r="GK91" s="19">
        <v>6.0958970000000003E-3</v>
      </c>
      <c r="GL91" s="19">
        <v>6.0660929999999998E-3</v>
      </c>
      <c r="GM91" s="19">
        <v>6.0371660000000001E-3</v>
      </c>
      <c r="GN91" s="19">
        <v>6.0090830000000001E-3</v>
      </c>
      <c r="GO91" s="19">
        <v>5.9818179999999999E-3</v>
      </c>
      <c r="GP91" s="19">
        <v>5.9553380000000001E-3</v>
      </c>
      <c r="GQ91" s="19">
        <v>5.9296069999999999E-3</v>
      </c>
      <c r="GR91" s="19">
        <v>5.9045690000000001E-3</v>
      </c>
      <c r="GS91" s="19">
        <v>5.8801519999999996E-3</v>
      </c>
      <c r="GT91" s="19">
        <v>5.8562730000000004E-3</v>
      </c>
      <c r="GU91" s="19">
        <v>5.8328499999999997E-3</v>
      </c>
      <c r="GV91" s="19">
        <v>5.8098029999999997E-3</v>
      </c>
      <c r="GW91" s="19">
        <v>5.7870530000000003E-3</v>
      </c>
      <c r="GX91" s="19">
        <v>5.7645109999999999E-3</v>
      </c>
      <c r="GY91" s="19">
        <v>5.7420830000000003E-3</v>
      </c>
      <c r="GZ91" s="19">
        <v>5.7196840000000001E-3</v>
      </c>
      <c r="HA91" s="19">
        <v>5.6972469999999999E-3</v>
      </c>
      <c r="HB91" s="19">
        <v>5.6747189999999999E-3</v>
      </c>
      <c r="HC91" s="19">
        <v>5.6520579999999997E-3</v>
      </c>
      <c r="HD91" s="19">
        <v>5.6292099999999999E-3</v>
      </c>
      <c r="HE91" s="19">
        <v>5.6061189999999997E-3</v>
      </c>
      <c r="HF91" s="19">
        <v>5.5827330000000003E-3</v>
      </c>
      <c r="HG91" s="19">
        <v>5.5590129999999998E-3</v>
      </c>
      <c r="HH91" s="19">
        <v>5.5349259999999999E-3</v>
      </c>
      <c r="HI91" s="19">
        <v>5.5104510000000004E-3</v>
      </c>
      <c r="HJ91" s="19">
        <v>5.4855620000000003E-3</v>
      </c>
      <c r="HK91" s="19">
        <v>5.4602330000000001E-3</v>
      </c>
      <c r="HL91" s="19">
        <v>5.4344340000000001E-3</v>
      </c>
      <c r="HM91" s="19">
        <v>5.4081490000000001E-3</v>
      </c>
      <c r="HN91" s="19">
        <v>5.3813660000000003E-3</v>
      </c>
      <c r="HO91" s="19">
        <v>5.3540910000000001E-3</v>
      </c>
      <c r="HP91" s="19">
        <v>5.3263319999999996E-3</v>
      </c>
      <c r="HQ91" s="19">
        <v>5.298105E-3</v>
      </c>
      <c r="HR91" s="19">
        <v>5.2694200000000004E-3</v>
      </c>
      <c r="HS91" s="19">
        <v>5.2402960000000002E-3</v>
      </c>
      <c r="HT91" s="19">
        <v>5.2107509999999996E-3</v>
      </c>
      <c r="HU91" s="19">
        <v>5.1808150000000001E-3</v>
      </c>
      <c r="HV91" s="19">
        <v>5.1505159999999999E-3</v>
      </c>
      <c r="HW91" s="19">
        <v>5.1198889999999999E-3</v>
      </c>
      <c r="HX91" s="19">
        <v>5.0889680000000001E-3</v>
      </c>
      <c r="HY91" s="19">
        <v>5.0578039999999999E-3</v>
      </c>
      <c r="HZ91" s="19">
        <v>5.0264610000000003E-3</v>
      </c>
      <c r="IA91" s="19">
        <v>4.9950209999999997E-3</v>
      </c>
      <c r="IB91" s="19">
        <v>4.9635629999999998E-3</v>
      </c>
      <c r="IC91" s="19">
        <v>4.9321740000000001E-3</v>
      </c>
      <c r="ID91" s="19">
        <v>4.9009259999999999E-3</v>
      </c>
      <c r="IE91" s="19">
        <v>4.8698960000000003E-3</v>
      </c>
      <c r="IF91" s="19">
        <v>4.839154E-3</v>
      </c>
      <c r="IG91" s="19">
        <v>4.808774E-3</v>
      </c>
      <c r="IH91" s="19">
        <v>4.7788170000000003E-3</v>
      </c>
      <c r="II91" s="19">
        <v>4.7493409999999998E-3</v>
      </c>
      <c r="IJ91" s="19">
        <v>4.7203879999999998E-3</v>
      </c>
      <c r="IK91" s="19">
        <v>4.6919989999999996E-3</v>
      </c>
      <c r="IL91" s="19">
        <v>4.6642109999999997E-3</v>
      </c>
      <c r="IM91" s="19">
        <v>4.6370609999999996E-3</v>
      </c>
      <c r="IN91" s="19">
        <v>4.6105790000000001E-3</v>
      </c>
      <c r="IO91" s="19">
        <v>4.5847930000000002E-3</v>
      </c>
      <c r="IP91" s="19">
        <v>4.5597179999999999E-3</v>
      </c>
      <c r="IQ91" s="19">
        <v>4.5353659999999999E-3</v>
      </c>
      <c r="IR91" s="19">
        <v>4.5117480000000003E-3</v>
      </c>
      <c r="IS91" s="19">
        <v>4.4888760000000002E-3</v>
      </c>
      <c r="IT91" s="19">
        <v>4.466752E-3</v>
      </c>
      <c r="IU91" s="19">
        <v>4.4453820000000003E-3</v>
      </c>
      <c r="IV91" s="19">
        <v>4.4247560000000002E-3</v>
      </c>
      <c r="IW91" s="19">
        <v>4.4048630000000002E-3</v>
      </c>
      <c r="IX91" s="19">
        <v>4.3856859999999998E-3</v>
      </c>
      <c r="IY91" s="19">
        <v>4.3672119999999997E-3</v>
      </c>
      <c r="IZ91" s="19">
        <v>4.3494199999999997E-3</v>
      </c>
      <c r="JA91" s="19">
        <v>4.3322839999999996E-3</v>
      </c>
      <c r="JB91" s="19">
        <v>4.3157689999999997E-3</v>
      </c>
      <c r="JC91" s="19">
        <v>4.2998330000000003E-3</v>
      </c>
      <c r="JD91" s="19">
        <v>4.2844279999999998E-3</v>
      </c>
      <c r="JE91" s="19">
        <v>4.2695160000000001E-3</v>
      </c>
      <c r="JF91" s="19">
        <v>4.255048E-3</v>
      </c>
      <c r="JG91" s="19">
        <v>4.2409780000000003E-3</v>
      </c>
      <c r="JH91" s="19">
        <v>4.2272550000000001E-3</v>
      </c>
      <c r="JI91" s="19">
        <v>4.2138269999999999E-3</v>
      </c>
      <c r="JJ91" s="19">
        <v>4.2006439999999999E-3</v>
      </c>
      <c r="JK91" s="19">
        <v>4.187667E-3</v>
      </c>
      <c r="JL91" s="19">
        <v>4.1748560000000002E-3</v>
      </c>
      <c r="JM91" s="19">
        <v>4.1621729999999999E-3</v>
      </c>
      <c r="JN91" s="19">
        <v>4.1495799999999999E-3</v>
      </c>
      <c r="JO91" s="19">
        <v>4.137043E-3</v>
      </c>
      <c r="JP91" s="19">
        <v>4.1245279999999997E-3</v>
      </c>
      <c r="JQ91" s="19">
        <v>4.1120139999999998E-3</v>
      </c>
      <c r="JR91" s="19">
        <v>4.099475E-3</v>
      </c>
      <c r="JS91" s="19">
        <v>4.0868859999999996E-3</v>
      </c>
      <c r="JT91" s="19">
        <v>4.0742189999999996E-3</v>
      </c>
      <c r="JU91" s="19">
        <v>4.061449E-3</v>
      </c>
      <c r="JV91" s="19">
        <v>4.0485499999999997E-3</v>
      </c>
      <c r="JW91" s="19">
        <v>4.0355060000000003E-3</v>
      </c>
      <c r="JX91" s="19">
        <v>4.0223020000000002E-3</v>
      </c>
      <c r="JY91" s="19">
        <v>4.0089180000000002E-3</v>
      </c>
      <c r="JZ91" s="19">
        <v>3.9953339999999997E-3</v>
      </c>
      <c r="KA91" s="19">
        <v>3.981531E-3</v>
      </c>
      <c r="KB91" s="19">
        <v>3.9674899999999997E-3</v>
      </c>
      <c r="KC91" s="19">
        <v>3.9531979999999998E-3</v>
      </c>
      <c r="KD91" s="19">
        <v>3.9386450000000002E-3</v>
      </c>
      <c r="KE91" s="19">
        <v>3.9238199999999997E-3</v>
      </c>
      <c r="KF91" s="19">
        <v>3.9087139999999998E-3</v>
      </c>
      <c r="KG91" s="19">
        <v>3.8933209999999999E-3</v>
      </c>
      <c r="KH91" s="19">
        <v>3.8776430000000001E-3</v>
      </c>
      <c r="KI91" s="19">
        <v>3.8616869999999999E-3</v>
      </c>
      <c r="KJ91" s="19">
        <v>3.8454650000000002E-3</v>
      </c>
      <c r="KK91" s="19">
        <v>3.82899E-3</v>
      </c>
      <c r="KL91" s="19">
        <v>3.812275E-3</v>
      </c>
      <c r="KM91" s="19">
        <v>3.795334E-3</v>
      </c>
      <c r="KN91" s="19">
        <v>3.7781870000000001E-3</v>
      </c>
      <c r="KO91" s="19">
        <v>3.7608540000000001E-3</v>
      </c>
      <c r="KP91" s="19">
        <v>3.7433549999999999E-3</v>
      </c>
      <c r="KQ91" s="19">
        <v>3.7257129999999999E-3</v>
      </c>
      <c r="KR91" s="19">
        <v>3.7079439999999999E-3</v>
      </c>
      <c r="KS91" s="19">
        <v>3.690067E-3</v>
      </c>
      <c r="KT91" s="19">
        <v>3.6721010000000001E-3</v>
      </c>
      <c r="KU91" s="19">
        <v>3.6540650000000002E-3</v>
      </c>
      <c r="KV91" s="19">
        <v>3.6359780000000002E-3</v>
      </c>
      <c r="KW91" s="19">
        <v>3.6178579999999998E-3</v>
      </c>
      <c r="KX91" s="19">
        <v>3.599718E-3</v>
      </c>
      <c r="KY91" s="19">
        <v>3.581571E-3</v>
      </c>
      <c r="KZ91" s="19">
        <v>3.5634320000000001E-3</v>
      </c>
      <c r="LA91" s="19">
        <v>3.5453149999999998E-3</v>
      </c>
      <c r="LB91" s="19">
        <v>3.5272350000000001E-3</v>
      </c>
      <c r="LC91" s="19">
        <v>3.5092090000000001E-3</v>
      </c>
      <c r="LD91" s="19">
        <v>3.49125E-3</v>
      </c>
      <c r="LE91" s="19">
        <v>3.4733720000000002E-3</v>
      </c>
      <c r="LF91" s="19">
        <v>3.4555929999999999E-3</v>
      </c>
      <c r="LG91" s="19">
        <v>3.4379279999999998E-3</v>
      </c>
      <c r="LH91" s="19">
        <v>3.4203929999999999E-3</v>
      </c>
      <c r="LI91" s="19">
        <v>3.4030010000000001E-3</v>
      </c>
      <c r="LJ91" s="19">
        <v>3.3857650000000002E-3</v>
      </c>
      <c r="LK91" s="19">
        <v>3.3686950000000001E-3</v>
      </c>
      <c r="LL91" s="19">
        <v>3.3518039999999999E-3</v>
      </c>
      <c r="LM91" s="19">
        <v>3.3350989999999998E-3</v>
      </c>
      <c r="LN91" s="19">
        <v>3.3185900000000002E-3</v>
      </c>
      <c r="LO91" s="19">
        <v>3.3022839999999999E-3</v>
      </c>
      <c r="LP91" s="19">
        <v>3.2861909999999999E-3</v>
      </c>
      <c r="LQ91" s="19">
        <v>3.2703160000000001E-3</v>
      </c>
      <c r="LR91" s="19">
        <v>3.2546670000000002E-3</v>
      </c>
      <c r="LS91" s="19">
        <v>3.2392459999999999E-3</v>
      </c>
      <c r="LT91" s="19">
        <v>3.2240540000000001E-3</v>
      </c>
      <c r="LU91" s="19">
        <v>3.2090880000000001E-3</v>
      </c>
      <c r="LV91" s="19">
        <v>3.1943430000000001E-3</v>
      </c>
      <c r="LW91" s="19">
        <v>3.179809E-3</v>
      </c>
      <c r="LX91" s="19">
        <v>3.1654740000000002E-3</v>
      </c>
      <c r="LY91" s="19">
        <v>3.15132E-3</v>
      </c>
      <c r="LZ91" s="19">
        <v>3.1373320000000001E-3</v>
      </c>
      <c r="MA91" s="19">
        <v>3.1234879999999998E-3</v>
      </c>
      <c r="MB91" s="19">
        <v>3.1097759999999999E-3</v>
      </c>
      <c r="MC91" s="19">
        <v>3.0961740000000001E-3</v>
      </c>
      <c r="MD91" s="19">
        <v>3.0826680000000002E-3</v>
      </c>
      <c r="ME91" s="19">
        <v>3.0692380000000002E-3</v>
      </c>
      <c r="MF91" s="19">
        <v>3.0558740000000001E-3</v>
      </c>
      <c r="MG91" s="19">
        <v>3.0425629999999999E-3</v>
      </c>
      <c r="MH91" s="19">
        <v>3.0292990000000001E-3</v>
      </c>
      <c r="MI91" s="19">
        <v>3.0160759999999999E-3</v>
      </c>
      <c r="MJ91" s="19">
        <v>3.002888E-3</v>
      </c>
      <c r="MK91" s="19">
        <v>2.9897280000000001E-3</v>
      </c>
      <c r="ML91" s="19">
        <v>2.9765949999999998E-3</v>
      </c>
      <c r="MM91" s="19">
        <v>2.963481E-3</v>
      </c>
      <c r="MN91" s="19">
        <v>2.950388E-3</v>
      </c>
      <c r="MO91" s="19">
        <v>2.9373110000000002E-3</v>
      </c>
      <c r="MP91" s="19">
        <v>2.924247E-3</v>
      </c>
      <c r="MQ91" s="19">
        <v>2.9111889999999998E-3</v>
      </c>
      <c r="MR91" s="19">
        <v>2.8981369999999998E-3</v>
      </c>
      <c r="MS91" s="19">
        <v>2.8850870000000002E-3</v>
      </c>
      <c r="MT91" s="19">
        <v>2.872042E-3</v>
      </c>
      <c r="MU91" s="19">
        <v>2.8590019999999998E-3</v>
      </c>
      <c r="MV91" s="19">
        <v>2.845972E-3</v>
      </c>
      <c r="MW91" s="19">
        <v>2.8329509999999998E-3</v>
      </c>
      <c r="MX91" s="19">
        <v>2.8199480000000001E-3</v>
      </c>
      <c r="MY91" s="19">
        <v>2.806968E-3</v>
      </c>
      <c r="MZ91" s="19">
        <v>2.794024E-3</v>
      </c>
      <c r="NA91" s="19">
        <v>2.7811260000000001E-3</v>
      </c>
      <c r="NB91" s="19">
        <v>2.7682890000000002E-3</v>
      </c>
      <c r="NC91" s="19">
        <v>2.7555240000000001E-3</v>
      </c>
      <c r="ND91" s="19">
        <v>2.7428470000000001E-3</v>
      </c>
      <c r="NE91" s="19">
        <v>2.7302749999999999E-3</v>
      </c>
      <c r="NF91" s="19">
        <v>2.7178279999999998E-3</v>
      </c>
      <c r="NG91" s="19">
        <v>2.705523E-3</v>
      </c>
      <c r="NH91" s="19">
        <v>2.6933780000000002E-3</v>
      </c>
      <c r="NI91" s="19">
        <v>2.681405E-3</v>
      </c>
      <c r="NJ91" s="19">
        <v>2.6696179999999999E-3</v>
      </c>
      <c r="NK91" s="19">
        <v>2.6580269999999999E-3</v>
      </c>
      <c r="NL91" s="19">
        <v>2.646645E-3</v>
      </c>
      <c r="NM91" s="19">
        <v>2.6354769999999998E-3</v>
      </c>
      <c r="NN91" s="19">
        <v>2.6245280000000001E-3</v>
      </c>
      <c r="NO91" s="19">
        <v>2.6137970000000002E-3</v>
      </c>
      <c r="NP91" s="19">
        <v>2.6032830000000001E-3</v>
      </c>
      <c r="NQ91" s="19">
        <v>2.5929809999999998E-3</v>
      </c>
      <c r="NR91" s="19">
        <v>2.5828930000000002E-3</v>
      </c>
      <c r="NS91" s="19">
        <v>2.5730100000000001E-3</v>
      </c>
      <c r="NT91" s="19">
        <v>2.5633309999999999E-3</v>
      </c>
      <c r="NU91" s="19">
        <v>2.5538459999999998E-3</v>
      </c>
      <c r="NV91" s="19">
        <v>2.5445480000000002E-3</v>
      </c>
      <c r="NW91" s="19">
        <v>2.5354290000000001E-3</v>
      </c>
      <c r="NX91" s="19">
        <v>2.5264839999999998E-3</v>
      </c>
      <c r="NY91" s="19">
        <v>2.517703E-3</v>
      </c>
      <c r="NZ91" s="19">
        <v>2.5090799999999999E-3</v>
      </c>
      <c r="OA91" s="19">
        <v>2.5006009999999999E-3</v>
      </c>
      <c r="OB91" s="19">
        <v>2.4922579999999998E-3</v>
      </c>
      <c r="OC91" s="19">
        <v>2.484038E-3</v>
      </c>
      <c r="OD91" s="19">
        <v>2.4759349999999999E-3</v>
      </c>
      <c r="OE91" s="19">
        <v>2.4679350000000001E-3</v>
      </c>
      <c r="OF91" s="19">
        <v>2.4600310000000001E-3</v>
      </c>
      <c r="OG91" s="19">
        <v>2.452208E-3</v>
      </c>
      <c r="OH91" s="19">
        <v>2.4444570000000001E-3</v>
      </c>
      <c r="OI91" s="19">
        <v>2.436765E-3</v>
      </c>
      <c r="OJ91" s="19">
        <v>2.4291220000000001E-3</v>
      </c>
      <c r="OK91" s="19">
        <v>2.4215159999999999E-3</v>
      </c>
      <c r="OL91" s="19">
        <v>2.4139349999999999E-3</v>
      </c>
      <c r="OM91" s="19">
        <v>2.406367E-3</v>
      </c>
      <c r="ON91" s="19">
        <v>2.3987990000000001E-3</v>
      </c>
      <c r="OO91" s="19">
        <v>2.3912180000000001E-3</v>
      </c>
      <c r="OP91" s="19">
        <v>2.3836170000000002E-3</v>
      </c>
    </row>
    <row r="92" spans="1:406" x14ac:dyDescent="0.25">
      <c r="A92" t="str">
        <f t="shared" si="1"/>
        <v>Helicopter-MEDIUM-4-7-Any</v>
      </c>
      <c r="B92" t="s">
        <v>194</v>
      </c>
      <c r="C92" s="17" t="s">
        <v>42</v>
      </c>
      <c r="D92" s="18">
        <v>4</v>
      </c>
      <c r="E92" s="17">
        <v>7</v>
      </c>
      <c r="F92" s="82" t="s">
        <v>187</v>
      </c>
      <c r="G92" s="15">
        <v>0.3643496</v>
      </c>
      <c r="H92" s="15">
        <v>0.26738970000000001</v>
      </c>
      <c r="I92" s="15">
        <v>0.20406350000000001</v>
      </c>
      <c r="J92" s="15">
        <v>0.15943689999999999</v>
      </c>
      <c r="K92" s="15">
        <v>0.1261456</v>
      </c>
      <c r="L92" s="15">
        <v>0.1032623</v>
      </c>
      <c r="M92" s="15">
        <v>8.7440039999999997E-2</v>
      </c>
      <c r="N92" s="19">
        <v>7.7001299999999995E-2</v>
      </c>
      <c r="O92" s="19">
        <v>6.6598879999999999E-2</v>
      </c>
      <c r="P92" s="19">
        <v>5.7295459999999999E-2</v>
      </c>
      <c r="Q92" s="19">
        <v>5.046171E-2</v>
      </c>
      <c r="R92" s="19">
        <v>4.5228440000000002E-2</v>
      </c>
      <c r="S92" s="19">
        <v>4.3019080000000001E-2</v>
      </c>
      <c r="T92" s="19">
        <v>4.271896E-2</v>
      </c>
      <c r="U92" s="19">
        <v>4.0335940000000001E-2</v>
      </c>
      <c r="V92" s="19">
        <v>3.7056569999999997E-2</v>
      </c>
      <c r="W92" s="19">
        <v>3.4676430000000001E-2</v>
      </c>
      <c r="X92" s="19">
        <v>3.2861370000000001E-2</v>
      </c>
      <c r="Y92" s="19">
        <v>3.1735569999999998E-2</v>
      </c>
      <c r="Z92" s="19">
        <v>3.0932379999999999E-2</v>
      </c>
      <c r="AA92" s="19">
        <v>2.9917630000000001E-2</v>
      </c>
      <c r="AB92" s="19">
        <v>2.8827809999999999E-2</v>
      </c>
      <c r="AC92" s="19">
        <v>2.7858600000000001E-2</v>
      </c>
      <c r="AD92" s="19">
        <v>2.7028920000000001E-2</v>
      </c>
      <c r="AE92" s="19">
        <v>2.628693E-2</v>
      </c>
      <c r="AF92" s="19">
        <v>2.5516469999999999E-2</v>
      </c>
      <c r="AG92" s="15">
        <v>2.4726209999999998E-2</v>
      </c>
      <c r="AH92" s="19">
        <v>2.39872E-2</v>
      </c>
      <c r="AI92" s="19">
        <v>2.328796E-2</v>
      </c>
      <c r="AJ92" s="19">
        <v>2.2656989999999998E-2</v>
      </c>
      <c r="AK92" s="19">
        <v>2.205273E-2</v>
      </c>
      <c r="AL92" s="19">
        <v>2.150405E-2</v>
      </c>
      <c r="AM92" s="19">
        <v>2.1026599999999999E-2</v>
      </c>
      <c r="AN92" s="19">
        <v>2.0601410000000001E-2</v>
      </c>
      <c r="AO92" s="19">
        <v>2.021562E-2</v>
      </c>
      <c r="AP92" s="19">
        <v>1.9850050000000001E-2</v>
      </c>
      <c r="AQ92" s="19">
        <v>1.949356E-2</v>
      </c>
      <c r="AR92" s="19">
        <v>1.9153389999999999E-2</v>
      </c>
      <c r="AS92" s="19">
        <v>1.8833200000000001E-2</v>
      </c>
      <c r="AT92" s="19">
        <v>1.8528019999999999E-2</v>
      </c>
      <c r="AU92" s="19">
        <v>1.8230570000000001E-2</v>
      </c>
      <c r="AV92" s="19">
        <v>1.7932650000000001E-2</v>
      </c>
      <c r="AW92" s="19">
        <v>1.763609E-2</v>
      </c>
      <c r="AX92" s="19">
        <v>1.7348800000000001E-2</v>
      </c>
      <c r="AY92" s="19">
        <v>1.7075369999999999E-2</v>
      </c>
      <c r="AZ92" s="19">
        <v>1.6816879999999999E-2</v>
      </c>
      <c r="BA92" s="19">
        <v>1.6571260000000001E-2</v>
      </c>
      <c r="BB92" s="19">
        <v>1.6335769999999999E-2</v>
      </c>
      <c r="BC92" s="19">
        <v>1.6109740000000001E-2</v>
      </c>
      <c r="BD92" s="15">
        <v>1.5893009999999999E-2</v>
      </c>
      <c r="BE92" s="19">
        <v>1.5685279999999999E-2</v>
      </c>
      <c r="BF92" s="19">
        <v>1.5485489999999999E-2</v>
      </c>
      <c r="BG92" s="19">
        <v>1.5290379999999999E-2</v>
      </c>
      <c r="BH92" s="19">
        <v>1.5096729999999999E-2</v>
      </c>
      <c r="BI92" s="19">
        <v>1.490382E-2</v>
      </c>
      <c r="BJ92" s="15">
        <v>1.471277E-2</v>
      </c>
      <c r="BK92" s="19">
        <v>1.4524799999999999E-2</v>
      </c>
      <c r="BL92" s="19">
        <v>1.434009E-2</v>
      </c>
      <c r="BM92" s="19">
        <v>1.415751E-2</v>
      </c>
      <c r="BN92" s="19">
        <v>1.3975639999999999E-2</v>
      </c>
      <c r="BO92" s="19">
        <v>1.379434E-2</v>
      </c>
      <c r="BP92" s="19">
        <v>1.3614899999999999E-2</v>
      </c>
      <c r="BQ92" s="19">
        <v>1.3438449999999999E-2</v>
      </c>
      <c r="BR92" s="19">
        <v>1.326534E-2</v>
      </c>
      <c r="BS92" s="19">
        <v>1.309604E-2</v>
      </c>
      <c r="BT92" s="15">
        <v>1.29315E-2</v>
      </c>
      <c r="BU92" s="19">
        <v>1.2772739999999999E-2</v>
      </c>
      <c r="BV92" s="19">
        <v>1.262011E-2</v>
      </c>
      <c r="BW92" s="15">
        <v>1.2472820000000001E-2</v>
      </c>
      <c r="BX92" s="19">
        <v>1.2329329999999999E-2</v>
      </c>
      <c r="BY92" s="19">
        <v>1.218873E-2</v>
      </c>
      <c r="BZ92" s="19">
        <v>1.205147E-2</v>
      </c>
      <c r="CA92" s="19">
        <v>1.1918359999999999E-2</v>
      </c>
      <c r="CB92" s="19">
        <v>1.1789350000000001E-2</v>
      </c>
      <c r="CC92" s="19">
        <v>1.1663379999999999E-2</v>
      </c>
      <c r="CD92" s="19">
        <v>1.153915E-2</v>
      </c>
      <c r="CE92" s="19">
        <v>1.1416030000000001E-2</v>
      </c>
      <c r="CF92" s="19">
        <v>1.129409E-2</v>
      </c>
      <c r="CG92" s="19">
        <v>1.117366E-2</v>
      </c>
      <c r="CH92" s="19">
        <v>1.1054700000000001E-2</v>
      </c>
      <c r="CI92" s="19">
        <v>1.0936690000000001E-2</v>
      </c>
      <c r="CJ92" s="19">
        <v>1.0818980000000001E-2</v>
      </c>
      <c r="CK92" s="19">
        <v>1.070132E-2</v>
      </c>
      <c r="CL92" s="19">
        <v>1.0584059999999999E-2</v>
      </c>
      <c r="CM92" s="19">
        <v>1.046794E-2</v>
      </c>
      <c r="CN92" s="19">
        <v>1.035373E-2</v>
      </c>
      <c r="CO92" s="19">
        <v>1.0241999999999999E-2</v>
      </c>
      <c r="CP92" s="19">
        <v>1.0133079999999999E-2</v>
      </c>
      <c r="CQ92" s="19">
        <v>1.002699E-2</v>
      </c>
      <c r="CR92" s="19">
        <v>9.9236589999999996E-3</v>
      </c>
      <c r="CS92" s="19">
        <v>9.8230160000000004E-3</v>
      </c>
      <c r="CT92" s="19">
        <v>9.7250129999999994E-3</v>
      </c>
      <c r="CU92" s="19">
        <v>9.6294850000000001E-3</v>
      </c>
      <c r="CV92" s="19">
        <v>9.5360849999999997E-3</v>
      </c>
      <c r="CW92" s="19">
        <v>9.4443559999999992E-3</v>
      </c>
      <c r="CX92" s="19">
        <v>9.3539710000000009E-3</v>
      </c>
      <c r="CY92" s="19">
        <v>9.2648509999999993E-3</v>
      </c>
      <c r="CZ92" s="19">
        <v>9.1770859999999992E-3</v>
      </c>
      <c r="DA92" s="19">
        <v>9.0907290000000005E-3</v>
      </c>
      <c r="DB92" s="19">
        <v>9.0056310000000001E-3</v>
      </c>
      <c r="DC92" s="19">
        <v>8.9214840000000004E-3</v>
      </c>
      <c r="DD92" s="19">
        <v>8.8380079999999996E-3</v>
      </c>
      <c r="DE92" s="19">
        <v>8.7550670000000001E-3</v>
      </c>
      <c r="DF92" s="19">
        <v>8.6726089999999995E-3</v>
      </c>
      <c r="DG92" s="19">
        <v>8.5905449999999998E-3</v>
      </c>
      <c r="DH92" s="19">
        <v>8.5087119999999999E-3</v>
      </c>
      <c r="DI92" s="19">
        <v>8.4269610000000002E-3</v>
      </c>
      <c r="DJ92" s="19">
        <v>8.3453020000000006E-3</v>
      </c>
      <c r="DK92" s="19">
        <v>8.263945E-3</v>
      </c>
      <c r="DL92" s="19">
        <v>8.1832320000000004E-3</v>
      </c>
      <c r="DM92" s="19">
        <v>8.1035139999999992E-3</v>
      </c>
      <c r="DN92" s="19">
        <v>8.0250270000000005E-3</v>
      </c>
      <c r="DO92" s="19">
        <v>7.9478469999999992E-3</v>
      </c>
      <c r="DP92" s="19">
        <v>7.8719719999999997E-3</v>
      </c>
      <c r="DQ92" s="19">
        <v>7.7974189999999999E-3</v>
      </c>
      <c r="DR92" s="19">
        <v>7.7242769999999999E-3</v>
      </c>
      <c r="DS92" s="19">
        <v>7.6526600000000004E-3</v>
      </c>
      <c r="DT92" s="19">
        <v>7.5826230000000001E-3</v>
      </c>
      <c r="DU92" s="19">
        <v>7.5140989999999998E-3</v>
      </c>
      <c r="DV92" s="19">
        <v>7.4469519999999997E-3</v>
      </c>
      <c r="DW92" s="19">
        <v>7.3810669999999998E-3</v>
      </c>
      <c r="DX92" s="19">
        <v>7.3164179999999999E-3</v>
      </c>
      <c r="DY92" s="19">
        <v>7.2530449999999996E-3</v>
      </c>
      <c r="DZ92" s="19">
        <v>7.1909870000000002E-3</v>
      </c>
      <c r="EA92" s="19">
        <v>7.1302040000000002E-3</v>
      </c>
      <c r="EB92" s="19">
        <v>7.0705810000000003E-3</v>
      </c>
      <c r="EC92" s="19">
        <v>7.0120039999999996E-3</v>
      </c>
      <c r="ED92" s="19">
        <v>6.9544200000000002E-3</v>
      </c>
      <c r="EE92" s="19">
        <v>6.8978249999999998E-3</v>
      </c>
      <c r="EF92" s="19">
        <v>6.8422079999999998E-3</v>
      </c>
      <c r="EG92" s="19">
        <v>6.7874650000000003E-3</v>
      </c>
      <c r="EH92" s="19">
        <v>6.7334109999999999E-3</v>
      </c>
      <c r="EI92" s="19">
        <v>6.679819E-3</v>
      </c>
      <c r="EJ92" s="19">
        <v>6.626509E-3</v>
      </c>
      <c r="EK92" s="19">
        <v>6.5733750000000002E-3</v>
      </c>
      <c r="EL92" s="19">
        <v>6.5203850000000001E-3</v>
      </c>
      <c r="EM92" s="19">
        <v>6.4675280000000002E-3</v>
      </c>
      <c r="EN92" s="19">
        <v>6.4147980000000002E-3</v>
      </c>
      <c r="EO92" s="19">
        <v>6.3621830000000004E-3</v>
      </c>
      <c r="EP92" s="19">
        <v>6.3096790000000003E-3</v>
      </c>
      <c r="EQ92" s="19">
        <v>6.2572790000000001E-3</v>
      </c>
      <c r="ER92" s="19">
        <v>6.2049970000000003E-3</v>
      </c>
      <c r="ES92" s="19">
        <v>6.152856E-3</v>
      </c>
      <c r="ET92" s="19">
        <v>6.1009000000000002E-3</v>
      </c>
      <c r="EU92" s="19">
        <v>6.049174E-3</v>
      </c>
      <c r="EV92" s="19">
        <v>5.9977219999999996E-3</v>
      </c>
      <c r="EW92" s="19">
        <v>5.9465560000000004E-3</v>
      </c>
      <c r="EX92" s="19">
        <v>5.895679E-3</v>
      </c>
      <c r="EY92" s="19">
        <v>5.8450810000000002E-3</v>
      </c>
      <c r="EZ92" s="19">
        <v>5.7947729999999996E-3</v>
      </c>
      <c r="FA92" s="19">
        <v>5.7447970000000003E-3</v>
      </c>
      <c r="FB92" s="19">
        <v>5.6952210000000003E-3</v>
      </c>
      <c r="FC92" s="19">
        <v>5.6461080000000004E-3</v>
      </c>
      <c r="FD92" s="19">
        <v>5.597505E-3</v>
      </c>
      <c r="FE92" s="19">
        <v>5.5494309999999996E-3</v>
      </c>
      <c r="FF92" s="19">
        <v>5.5018899999999997E-3</v>
      </c>
      <c r="FG92" s="19">
        <v>5.4548870000000003E-3</v>
      </c>
      <c r="FH92" s="19">
        <v>5.4084440000000001E-3</v>
      </c>
      <c r="FI92" s="19">
        <v>5.3625859999999999E-3</v>
      </c>
      <c r="FJ92" s="19">
        <v>5.3173389999999999E-3</v>
      </c>
      <c r="FK92" s="19">
        <v>5.2727060000000003E-3</v>
      </c>
      <c r="FL92" s="19">
        <v>5.2286759999999998E-3</v>
      </c>
      <c r="FM92" s="19">
        <v>5.1852460000000001E-3</v>
      </c>
      <c r="FN92" s="19">
        <v>5.1424269999999998E-3</v>
      </c>
      <c r="FO92" s="19">
        <v>5.1002570000000004E-3</v>
      </c>
      <c r="FP92" s="19">
        <v>5.0587970000000003E-3</v>
      </c>
      <c r="FQ92" s="19">
        <v>5.0181130000000003E-3</v>
      </c>
      <c r="FR92" s="19">
        <v>4.9782630000000001E-3</v>
      </c>
      <c r="FS92" s="19">
        <v>4.939293E-3</v>
      </c>
      <c r="FT92" s="19">
        <v>4.9012270000000002E-3</v>
      </c>
      <c r="FU92" s="19">
        <v>4.8640649999999999E-3</v>
      </c>
      <c r="FV92" s="19">
        <v>4.8277900000000002E-3</v>
      </c>
      <c r="FW92" s="19">
        <v>4.792358E-3</v>
      </c>
      <c r="FX92" s="19">
        <v>4.7577139999999997E-3</v>
      </c>
      <c r="FY92" s="19">
        <v>4.7237959999999997E-3</v>
      </c>
      <c r="FZ92" s="19">
        <v>4.69054E-3</v>
      </c>
      <c r="GA92" s="19">
        <v>4.6578820000000003E-3</v>
      </c>
      <c r="GB92" s="19">
        <v>4.6257659999999999E-3</v>
      </c>
      <c r="GC92" s="19">
        <v>4.5941350000000001E-3</v>
      </c>
      <c r="GD92" s="19">
        <v>4.5629390000000002E-3</v>
      </c>
      <c r="GE92" s="19">
        <v>4.5321240000000002E-3</v>
      </c>
      <c r="GF92" s="19">
        <v>4.5016359999999998E-3</v>
      </c>
      <c r="GG92" s="19">
        <v>4.4714070000000002E-3</v>
      </c>
      <c r="GH92" s="19">
        <v>4.4413660000000004E-3</v>
      </c>
      <c r="GI92" s="19">
        <v>4.411435E-3</v>
      </c>
      <c r="GJ92" s="19">
        <v>4.3815540000000002E-3</v>
      </c>
      <c r="GK92" s="19">
        <v>4.351677E-3</v>
      </c>
      <c r="GL92" s="19">
        <v>4.3217849999999999E-3</v>
      </c>
      <c r="GM92" s="19">
        <v>4.2918729999999999E-3</v>
      </c>
      <c r="GN92" s="19">
        <v>4.2619449999999996E-3</v>
      </c>
      <c r="GO92" s="19">
        <v>4.2320070000000003E-3</v>
      </c>
      <c r="GP92" s="19">
        <v>4.2020620000000003E-3</v>
      </c>
      <c r="GQ92" s="19">
        <v>4.1721099999999997E-3</v>
      </c>
      <c r="GR92" s="19">
        <v>4.142148E-3</v>
      </c>
      <c r="GS92" s="19">
        <v>4.1121730000000002E-3</v>
      </c>
      <c r="GT92" s="19">
        <v>4.082179E-3</v>
      </c>
      <c r="GU92" s="19">
        <v>4.0521680000000001E-3</v>
      </c>
      <c r="GV92" s="19">
        <v>4.022154E-3</v>
      </c>
      <c r="GW92" s="19">
        <v>3.9921679999999999E-3</v>
      </c>
      <c r="GX92" s="19">
        <v>3.9622549999999996E-3</v>
      </c>
      <c r="GY92" s="19">
        <v>3.9324750000000004E-3</v>
      </c>
      <c r="GZ92" s="19">
        <v>3.90289E-3</v>
      </c>
      <c r="HA92" s="19">
        <v>3.8735599999999999E-3</v>
      </c>
      <c r="HB92" s="19">
        <v>3.8445329999999998E-3</v>
      </c>
      <c r="HC92" s="19">
        <v>3.8158459999999999E-3</v>
      </c>
      <c r="HD92" s="19">
        <v>3.7875199999999999E-3</v>
      </c>
      <c r="HE92" s="19">
        <v>3.7595649999999999E-3</v>
      </c>
      <c r="HF92" s="19">
        <v>3.731973E-3</v>
      </c>
      <c r="HG92" s="19">
        <v>3.7047270000000001E-3</v>
      </c>
      <c r="HH92" s="19">
        <v>3.6778039999999998E-3</v>
      </c>
      <c r="HI92" s="19">
        <v>3.6511820000000002E-3</v>
      </c>
      <c r="HJ92" s="19">
        <v>3.6248410000000002E-3</v>
      </c>
      <c r="HK92" s="19">
        <v>3.598768E-3</v>
      </c>
      <c r="HL92" s="19">
        <v>3.572956E-3</v>
      </c>
      <c r="HM92" s="19">
        <v>3.5473969999999999E-3</v>
      </c>
      <c r="HN92" s="19">
        <v>3.5220809999999998E-3</v>
      </c>
      <c r="HO92" s="19">
        <v>3.497001E-3</v>
      </c>
      <c r="HP92" s="19">
        <v>3.4721420000000001E-3</v>
      </c>
      <c r="HQ92" s="19">
        <v>3.4474900000000001E-3</v>
      </c>
      <c r="HR92" s="19">
        <v>3.4230279999999998E-3</v>
      </c>
      <c r="HS92" s="19">
        <v>3.3987359999999999E-3</v>
      </c>
      <c r="HT92" s="19">
        <v>3.374597E-3</v>
      </c>
      <c r="HU92" s="19">
        <v>3.3505990000000001E-3</v>
      </c>
      <c r="HV92" s="19">
        <v>3.3267380000000001E-3</v>
      </c>
      <c r="HW92" s="19">
        <v>3.3030160000000002E-3</v>
      </c>
      <c r="HX92" s="19">
        <v>3.2794389999999999E-3</v>
      </c>
      <c r="HY92" s="19">
        <v>3.2560129999999999E-3</v>
      </c>
      <c r="HZ92" s="15">
        <v>3.2327440000000001E-3</v>
      </c>
      <c r="IA92" s="19">
        <v>3.2096339999999998E-3</v>
      </c>
      <c r="IB92" s="19">
        <v>3.1866830000000001E-3</v>
      </c>
      <c r="IC92" s="19">
        <v>3.163885E-3</v>
      </c>
      <c r="ID92" s="19">
        <v>3.1412300000000001E-3</v>
      </c>
      <c r="IE92" s="19">
        <v>3.1187049999999998E-3</v>
      </c>
      <c r="IF92" s="19">
        <v>3.0963029999999999E-3</v>
      </c>
      <c r="IG92" s="19">
        <v>3.0740170000000001E-3</v>
      </c>
      <c r="IH92" s="19">
        <v>3.051851E-3</v>
      </c>
      <c r="II92" s="19">
        <v>3.0298170000000002E-3</v>
      </c>
      <c r="IJ92" s="19">
        <v>3.0079339999999999E-3</v>
      </c>
      <c r="IK92" s="19">
        <v>2.986229E-3</v>
      </c>
      <c r="IL92" s="19">
        <v>2.9647319999999999E-3</v>
      </c>
      <c r="IM92" s="19">
        <v>2.9434719999999999E-3</v>
      </c>
      <c r="IN92" s="19">
        <v>2.9224799999999999E-3</v>
      </c>
      <c r="IO92" s="19">
        <v>2.9017779999999998E-3</v>
      </c>
      <c r="IP92" s="19">
        <v>2.881382E-3</v>
      </c>
      <c r="IQ92" s="19">
        <v>2.8613000000000002E-3</v>
      </c>
      <c r="IR92" s="19">
        <v>2.8415350000000001E-3</v>
      </c>
      <c r="IS92" s="19">
        <v>2.8220889999999998E-3</v>
      </c>
      <c r="IT92" s="19">
        <v>2.8029660000000001E-3</v>
      </c>
      <c r="IU92" s="19">
        <v>2.784169E-3</v>
      </c>
      <c r="IV92" s="19">
        <v>2.765698E-3</v>
      </c>
      <c r="IW92" s="19">
        <v>2.747551E-3</v>
      </c>
      <c r="IX92" s="19">
        <v>2.7297179999999999E-3</v>
      </c>
      <c r="IY92" s="19">
        <v>2.712187E-3</v>
      </c>
      <c r="IZ92" s="19">
        <v>2.694938E-3</v>
      </c>
      <c r="JA92" s="19">
        <v>2.6779490000000002E-3</v>
      </c>
      <c r="JB92" s="19">
        <v>2.6611909999999998E-3</v>
      </c>
      <c r="JC92" s="19">
        <v>2.6446339999999999E-3</v>
      </c>
      <c r="JD92" s="19">
        <v>2.6282499999999999E-3</v>
      </c>
      <c r="JE92" s="19">
        <v>2.612011E-3</v>
      </c>
      <c r="JF92" s="19">
        <v>2.5958969999999998E-3</v>
      </c>
      <c r="JG92" s="19">
        <v>2.579895E-3</v>
      </c>
      <c r="JH92" s="19">
        <v>2.5639949999999999E-3</v>
      </c>
      <c r="JI92" s="19">
        <v>2.5481879999999998E-3</v>
      </c>
      <c r="JJ92" s="19">
        <v>2.5324700000000002E-3</v>
      </c>
      <c r="JK92" s="19">
        <v>2.5168349999999998E-3</v>
      </c>
      <c r="JL92" s="19">
        <v>2.5012799999999998E-3</v>
      </c>
      <c r="JM92" s="19">
        <v>2.4857999999999998E-3</v>
      </c>
      <c r="JN92" s="19">
        <v>2.470388E-3</v>
      </c>
      <c r="JO92" s="19">
        <v>2.4550370000000002E-3</v>
      </c>
      <c r="JP92" s="19">
        <v>2.4397389999999998E-3</v>
      </c>
      <c r="JQ92" s="19">
        <v>2.4244879999999998E-3</v>
      </c>
      <c r="JR92" s="19">
        <v>2.4092789999999998E-3</v>
      </c>
      <c r="JS92" s="19">
        <v>2.394111E-3</v>
      </c>
      <c r="JT92" s="19">
        <v>2.3789839999999998E-3</v>
      </c>
      <c r="JU92" s="19">
        <v>2.363899E-3</v>
      </c>
      <c r="JV92" s="19">
        <v>2.3488599999999999E-3</v>
      </c>
      <c r="JW92" s="19">
        <v>2.3338679999999998E-3</v>
      </c>
      <c r="JX92" s="19">
        <v>2.318928E-3</v>
      </c>
      <c r="JY92" s="19">
        <v>2.3040410000000002E-3</v>
      </c>
      <c r="JZ92" s="19">
        <v>2.2892089999999999E-3</v>
      </c>
      <c r="KA92" s="19">
        <v>2.27443E-3</v>
      </c>
      <c r="KB92" s="19">
        <v>2.2597049999999999E-3</v>
      </c>
      <c r="KC92" s="19">
        <v>2.2450349999999998E-3</v>
      </c>
      <c r="KD92" s="19">
        <v>2.2304239999999999E-3</v>
      </c>
      <c r="KE92" s="19">
        <v>2.215879E-3</v>
      </c>
      <c r="KF92" s="19">
        <v>2.2014140000000001E-3</v>
      </c>
      <c r="KG92" s="19">
        <v>2.1870420000000002E-3</v>
      </c>
      <c r="KH92" s="19">
        <v>2.1727819999999998E-3</v>
      </c>
      <c r="KI92" s="19">
        <v>2.1586520000000001E-3</v>
      </c>
      <c r="KJ92" s="19">
        <v>2.14467E-3</v>
      </c>
      <c r="KK92" s="19">
        <v>2.1308540000000002E-3</v>
      </c>
      <c r="KL92" s="19">
        <v>2.1172169999999998E-3</v>
      </c>
      <c r="KM92" s="19">
        <v>2.10377E-3</v>
      </c>
      <c r="KN92" s="19">
        <v>2.0905170000000001E-3</v>
      </c>
      <c r="KO92" s="19">
        <v>2.0774629999999999E-3</v>
      </c>
      <c r="KP92" s="19">
        <v>2.0646079999999999E-3</v>
      </c>
      <c r="KQ92" s="19">
        <v>2.0519499999999999E-3</v>
      </c>
      <c r="KR92" s="19">
        <v>2.039487E-3</v>
      </c>
      <c r="KS92" s="19">
        <v>2.0272139999999998E-3</v>
      </c>
      <c r="KT92" s="19">
        <v>2.0151240000000001E-3</v>
      </c>
      <c r="KU92" s="15">
        <v>2.003211E-3</v>
      </c>
      <c r="KV92" s="19">
        <v>1.9914669999999998E-3</v>
      </c>
      <c r="KW92" s="19">
        <v>1.9798810000000002E-3</v>
      </c>
      <c r="KX92" s="19">
        <v>1.9684440000000002E-3</v>
      </c>
      <c r="KY92" s="19">
        <v>1.9571419999999998E-3</v>
      </c>
      <c r="KZ92" s="19">
        <v>1.945961E-3</v>
      </c>
      <c r="LA92" s="19">
        <v>1.9348869999999999E-3</v>
      </c>
      <c r="LB92" s="19">
        <v>1.9239039999999999E-3</v>
      </c>
      <c r="LC92" s="19">
        <v>1.912997E-3</v>
      </c>
      <c r="LD92" s="19">
        <v>1.9021520000000001E-3</v>
      </c>
      <c r="LE92" s="19">
        <v>1.8913560000000001E-3</v>
      </c>
      <c r="LF92" s="19">
        <v>1.8805950000000001E-3</v>
      </c>
      <c r="LG92" s="19">
        <v>1.8698619999999999E-3</v>
      </c>
      <c r="LH92" s="19">
        <v>1.8591460000000001E-3</v>
      </c>
      <c r="LI92" s="19">
        <v>1.8484420000000001E-3</v>
      </c>
      <c r="LJ92" s="19">
        <v>1.837745E-3</v>
      </c>
      <c r="LK92" s="19">
        <v>1.827048E-3</v>
      </c>
      <c r="LL92" s="19">
        <v>1.816345E-3</v>
      </c>
      <c r="LM92" s="19">
        <v>1.8056260000000001E-3</v>
      </c>
      <c r="LN92" s="19">
        <v>1.7948840000000001E-3</v>
      </c>
      <c r="LO92" s="19">
        <v>1.7841059999999999E-3</v>
      </c>
      <c r="LP92" s="19">
        <v>1.7732830000000001E-3</v>
      </c>
      <c r="LQ92" s="19">
        <v>1.7624019999999999E-3</v>
      </c>
      <c r="LR92" s="19">
        <v>1.7514550000000001E-3</v>
      </c>
      <c r="LS92" s="19">
        <v>1.7404320000000001E-3</v>
      </c>
      <c r="LT92" s="19">
        <v>1.7293289999999999E-3</v>
      </c>
      <c r="LU92" s="19">
        <v>1.718142E-3</v>
      </c>
      <c r="LV92" s="19">
        <v>1.7068739999999999E-3</v>
      </c>
      <c r="LW92" s="19">
        <v>1.695528E-3</v>
      </c>
      <c r="LX92" s="19">
        <v>1.6841110000000001E-3</v>
      </c>
      <c r="LY92" s="19">
        <v>1.672633E-3</v>
      </c>
      <c r="LZ92" s="19">
        <v>1.6611040000000001E-3</v>
      </c>
      <c r="MA92" s="19">
        <v>1.649537E-3</v>
      </c>
      <c r="MB92" s="19">
        <v>1.637945E-3</v>
      </c>
      <c r="MC92" s="19">
        <v>1.626342E-3</v>
      </c>
      <c r="MD92" s="19">
        <v>1.614741E-3</v>
      </c>
      <c r="ME92" s="19">
        <v>1.603155E-3</v>
      </c>
      <c r="MF92" s="19">
        <v>1.5915969999999999E-3</v>
      </c>
      <c r="MG92" s="19">
        <v>1.580078E-3</v>
      </c>
      <c r="MH92" s="19">
        <v>1.568612E-3</v>
      </c>
      <c r="MI92" s="19">
        <v>1.557211E-3</v>
      </c>
      <c r="MJ92" s="19">
        <v>1.545886E-3</v>
      </c>
      <c r="MK92" s="19">
        <v>1.5346489999999999E-3</v>
      </c>
      <c r="ML92" s="19">
        <v>1.523511E-3</v>
      </c>
      <c r="MM92" s="19">
        <v>1.5124839999999999E-3</v>
      </c>
      <c r="MN92" s="19">
        <v>1.5015790000000001E-3</v>
      </c>
      <c r="MO92" s="19">
        <v>1.4908059999999999E-3</v>
      </c>
      <c r="MP92" s="19">
        <v>1.480175E-3</v>
      </c>
      <c r="MQ92" s="19">
        <v>1.4696959999999999E-3</v>
      </c>
      <c r="MR92" s="19">
        <v>1.4593780000000001E-3</v>
      </c>
      <c r="MS92" s="19">
        <v>1.449229E-3</v>
      </c>
      <c r="MT92" s="19">
        <v>1.439259E-3</v>
      </c>
      <c r="MU92" s="19">
        <v>1.429477E-3</v>
      </c>
      <c r="MV92" s="19">
        <v>1.41989E-3</v>
      </c>
      <c r="MW92" s="19">
        <v>1.4105039999999999E-3</v>
      </c>
      <c r="MX92" s="19">
        <v>1.401324E-3</v>
      </c>
      <c r="MY92" s="19">
        <v>1.392353E-3</v>
      </c>
      <c r="MZ92" s="19">
        <v>1.3835939999999999E-3</v>
      </c>
      <c r="NA92" s="19">
        <v>1.3750469999999999E-3</v>
      </c>
      <c r="NB92" s="19">
        <v>1.366709E-3</v>
      </c>
      <c r="NC92" s="19">
        <v>1.3585789999999999E-3</v>
      </c>
      <c r="ND92" s="19">
        <v>1.3506499999999999E-3</v>
      </c>
      <c r="NE92" s="19">
        <v>1.3429169999999999E-3</v>
      </c>
      <c r="NF92" s="19">
        <v>1.335372E-3</v>
      </c>
      <c r="NG92" s="19">
        <v>1.3280049999999999E-3</v>
      </c>
      <c r="NH92" s="19">
        <v>1.3208040000000001E-3</v>
      </c>
      <c r="NI92" s="19">
        <v>1.3137579999999999E-3</v>
      </c>
      <c r="NJ92" s="19">
        <v>1.3068520000000001E-3</v>
      </c>
      <c r="NK92" s="19">
        <v>1.3000690000000001E-3</v>
      </c>
      <c r="NL92" s="19">
        <v>1.2933949999999999E-3</v>
      </c>
      <c r="NM92" s="19">
        <v>1.286812E-3</v>
      </c>
      <c r="NN92" s="19">
        <v>1.280303E-3</v>
      </c>
      <c r="NO92" s="19">
        <v>1.2738510000000001E-3</v>
      </c>
      <c r="NP92" s="19">
        <v>1.267439E-3</v>
      </c>
      <c r="NQ92" s="19">
        <v>1.2610500000000001E-3</v>
      </c>
      <c r="NR92" s="19">
        <v>1.25467E-3</v>
      </c>
      <c r="NS92" s="19">
        <v>1.248283E-3</v>
      </c>
      <c r="NT92" s="19">
        <v>1.2418780000000001E-3</v>
      </c>
      <c r="NU92" s="19">
        <v>1.235442E-3</v>
      </c>
      <c r="NV92" s="19">
        <v>1.2289670000000001E-3</v>
      </c>
      <c r="NW92" s="19">
        <v>1.222442E-3</v>
      </c>
      <c r="NX92" s="19">
        <v>1.21586E-3</v>
      </c>
      <c r="NY92" s="19">
        <v>1.2092159999999999E-3</v>
      </c>
      <c r="NZ92" s="19">
        <v>1.2025029999999999E-3</v>
      </c>
      <c r="OA92" s="19">
        <v>1.195715E-3</v>
      </c>
      <c r="OB92" s="19">
        <v>1.188847E-3</v>
      </c>
      <c r="OC92" s="19">
        <v>1.181894E-3</v>
      </c>
      <c r="OD92" s="19">
        <v>1.174851E-3</v>
      </c>
      <c r="OE92" s="19">
        <v>1.167712E-3</v>
      </c>
      <c r="OF92" s="19">
        <v>1.1604720000000001E-3</v>
      </c>
      <c r="OG92" s="19">
        <v>1.1531250000000001E-3</v>
      </c>
      <c r="OH92" s="19">
        <v>1.145666E-3</v>
      </c>
      <c r="OI92" s="19">
        <v>1.1380870000000001E-3</v>
      </c>
      <c r="OJ92" s="19">
        <v>1.130383E-3</v>
      </c>
      <c r="OK92" s="19">
        <v>1.122547E-3</v>
      </c>
      <c r="OL92" s="19">
        <v>1.1145739999999999E-3</v>
      </c>
      <c r="OM92" s="19">
        <v>1.1064580000000001E-3</v>
      </c>
      <c r="ON92" s="19">
        <v>1.098194E-3</v>
      </c>
      <c r="OO92" s="19">
        <v>1.0897820000000001E-3</v>
      </c>
      <c r="OP92" s="19">
        <v>1.0812179999999999E-3</v>
      </c>
    </row>
    <row r="93" spans="1:406" x14ac:dyDescent="0.25">
      <c r="A93" t="str">
        <f t="shared" si="1"/>
        <v>Helicopter-MEDIUM-5-20-Any</v>
      </c>
      <c r="B93" t="s">
        <v>194</v>
      </c>
      <c r="C93" s="17" t="s">
        <v>42</v>
      </c>
      <c r="D93" s="18">
        <v>5</v>
      </c>
      <c r="E93" s="17">
        <v>20</v>
      </c>
      <c r="F93" s="82" t="s">
        <v>187</v>
      </c>
      <c r="G93" s="15">
        <v>0.97235159999999998</v>
      </c>
      <c r="H93" s="15">
        <v>0.99528179999999999</v>
      </c>
      <c r="I93" s="15">
        <v>0.97725490000000004</v>
      </c>
      <c r="J93" s="15">
        <v>0.91494319999999996</v>
      </c>
      <c r="K93" s="15">
        <v>0.82816199999999995</v>
      </c>
      <c r="L93" s="15">
        <v>0.73479190000000005</v>
      </c>
      <c r="M93" s="15">
        <v>0.64650890000000005</v>
      </c>
      <c r="N93" s="15">
        <v>0.56784699999999999</v>
      </c>
      <c r="O93" s="15">
        <v>0.49989359999999999</v>
      </c>
      <c r="P93" s="15">
        <v>0.44150060000000002</v>
      </c>
      <c r="Q93" s="15">
        <v>0.39150610000000002</v>
      </c>
      <c r="R93" s="15">
        <v>0.3485664</v>
      </c>
      <c r="S93" s="15">
        <v>0.31196380000000001</v>
      </c>
      <c r="T93" s="15">
        <v>0.28071990000000002</v>
      </c>
      <c r="U93" s="15">
        <v>0.2538974</v>
      </c>
      <c r="V93" s="15">
        <v>0.2306742</v>
      </c>
      <c r="W93" s="15">
        <v>0.21040500000000001</v>
      </c>
      <c r="X93" s="15">
        <v>0.19261429999999999</v>
      </c>
      <c r="Y93" s="15">
        <v>0.17705019999999999</v>
      </c>
      <c r="Z93" s="15">
        <v>0.1634351</v>
      </c>
      <c r="AA93" s="15">
        <v>0.1514692</v>
      </c>
      <c r="AB93" s="15">
        <v>0.1408742</v>
      </c>
      <c r="AC93" s="15">
        <v>0.13137779999999999</v>
      </c>
      <c r="AD93" s="15">
        <v>0.12275899999999999</v>
      </c>
      <c r="AE93" s="15">
        <v>0.11497350000000001</v>
      </c>
      <c r="AF93" s="15">
        <v>0.1079556</v>
      </c>
      <c r="AG93" s="19">
        <v>0.10157770000000001</v>
      </c>
      <c r="AH93" s="19">
        <v>9.5657530000000004E-2</v>
      </c>
      <c r="AI93" s="19">
        <v>9.0120870000000006E-2</v>
      </c>
      <c r="AJ93" s="19">
        <v>8.4934629999999997E-2</v>
      </c>
      <c r="AK93" s="19">
        <v>8.0164159999999998E-2</v>
      </c>
      <c r="AL93" s="19">
        <v>7.5849589999999995E-2</v>
      </c>
      <c r="AM93" s="19">
        <v>7.1942439999999996E-2</v>
      </c>
      <c r="AN93" s="19">
        <v>6.8314550000000002E-2</v>
      </c>
      <c r="AO93" s="19">
        <v>6.4895640000000004E-2</v>
      </c>
      <c r="AP93" s="19">
        <v>6.1638690000000003E-2</v>
      </c>
      <c r="AQ93" s="19">
        <v>5.8618709999999997E-2</v>
      </c>
      <c r="AR93" s="19">
        <v>5.58834E-2</v>
      </c>
      <c r="AS93" s="19">
        <v>5.3381270000000001E-2</v>
      </c>
      <c r="AT93" s="19">
        <v>5.0999660000000002E-2</v>
      </c>
      <c r="AU93" s="19">
        <v>4.8705539999999999E-2</v>
      </c>
      <c r="AV93" s="19">
        <v>4.663523E-2</v>
      </c>
      <c r="AW93" s="19">
        <v>4.4708379999999999E-2</v>
      </c>
      <c r="AX93" s="19">
        <v>4.2973690000000002E-2</v>
      </c>
      <c r="AY93" s="19">
        <v>4.1414510000000002E-2</v>
      </c>
      <c r="AZ93" s="19">
        <v>3.9940379999999998E-2</v>
      </c>
      <c r="BA93" s="19">
        <v>3.8494010000000002E-2</v>
      </c>
      <c r="BB93" s="19">
        <v>3.7086429999999997E-2</v>
      </c>
      <c r="BC93" s="19">
        <v>3.5770299999999998E-2</v>
      </c>
      <c r="BD93" s="19">
        <v>3.4564869999999998E-2</v>
      </c>
      <c r="BE93" s="19">
        <v>3.3450229999999997E-2</v>
      </c>
      <c r="BF93" s="19">
        <v>3.2387180000000002E-2</v>
      </c>
      <c r="BG93" s="19">
        <v>3.1365150000000001E-2</v>
      </c>
      <c r="BH93" s="19">
        <v>3.0391089999999999E-2</v>
      </c>
      <c r="BI93" s="19">
        <v>2.9473530000000001E-2</v>
      </c>
      <c r="BJ93" s="19">
        <v>2.8607730000000001E-2</v>
      </c>
      <c r="BK93" s="19">
        <v>2.7785770000000001E-2</v>
      </c>
      <c r="BL93" s="19">
        <v>2.6948409999999999E-2</v>
      </c>
      <c r="BM93" s="19">
        <v>2.6157529999999998E-2</v>
      </c>
      <c r="BN93" s="19">
        <v>2.5410479999999999E-2</v>
      </c>
      <c r="BO93" s="19">
        <v>2.470371E-2</v>
      </c>
      <c r="BP93" s="19">
        <v>2.4033590000000001E-2</v>
      </c>
      <c r="BQ93" s="19">
        <v>2.3398490000000001E-2</v>
      </c>
      <c r="BR93" s="15">
        <v>2.279834E-2</v>
      </c>
      <c r="BS93" s="19">
        <v>2.2232979999999999E-2</v>
      </c>
      <c r="BT93" s="15">
        <v>2.1700819999999999E-2</v>
      </c>
      <c r="BU93" s="19">
        <v>2.1199079999999999E-2</v>
      </c>
      <c r="BV93" s="19">
        <v>2.072504E-2</v>
      </c>
      <c r="BW93" s="19">
        <v>2.0277549999999998E-2</v>
      </c>
      <c r="BX93" s="19">
        <v>1.985611E-2</v>
      </c>
      <c r="BY93" s="19">
        <v>1.945999E-2</v>
      </c>
      <c r="BZ93" s="19">
        <v>1.908758E-2</v>
      </c>
      <c r="CA93" s="19">
        <v>1.8736880000000001E-2</v>
      </c>
      <c r="CB93" s="19">
        <v>1.8405850000000001E-2</v>
      </c>
      <c r="CC93" s="19">
        <v>1.8093390000000001E-2</v>
      </c>
      <c r="CD93" s="19">
        <v>1.779874E-2</v>
      </c>
      <c r="CE93" s="19">
        <v>1.7521169999999999E-2</v>
      </c>
      <c r="CF93" s="19">
        <v>1.7259799999999999E-2</v>
      </c>
      <c r="CG93" s="19">
        <v>1.7013750000000001E-2</v>
      </c>
      <c r="CH93" s="19">
        <v>1.6782129999999999E-2</v>
      </c>
      <c r="CI93" s="19">
        <v>1.6564240000000001E-2</v>
      </c>
      <c r="CJ93" s="19">
        <v>1.6359060000000002E-2</v>
      </c>
      <c r="CK93" s="19">
        <v>1.6165249999999999E-2</v>
      </c>
      <c r="CL93" s="19">
        <v>1.598142E-2</v>
      </c>
      <c r="CM93" s="19">
        <v>1.5806440000000001E-2</v>
      </c>
      <c r="CN93" s="19">
        <v>1.563964E-2</v>
      </c>
      <c r="CO93" s="19">
        <v>1.5480789999999999E-2</v>
      </c>
      <c r="CP93" s="15">
        <v>1.53299E-2</v>
      </c>
      <c r="CQ93" s="15">
        <v>1.5186949999999999E-2</v>
      </c>
      <c r="CR93" s="19">
        <v>1.5051749999999999E-2</v>
      </c>
      <c r="CS93" s="19">
        <v>1.492399E-2</v>
      </c>
      <c r="CT93" s="19">
        <v>1.480311E-2</v>
      </c>
      <c r="CU93" s="19">
        <v>1.46885E-2</v>
      </c>
      <c r="CV93" s="19">
        <v>1.4579470000000001E-2</v>
      </c>
      <c r="CW93" s="19">
        <v>1.4475429999999999E-2</v>
      </c>
      <c r="CX93" s="19">
        <v>1.437566E-2</v>
      </c>
      <c r="CY93" s="19">
        <v>1.4279460000000001E-2</v>
      </c>
      <c r="CZ93" s="19">
        <v>1.418618E-2</v>
      </c>
      <c r="DA93" s="19">
        <v>1.4095170000000001E-2</v>
      </c>
      <c r="DB93" s="19">
        <v>1.400588E-2</v>
      </c>
      <c r="DC93" s="19">
        <v>1.3917880000000001E-2</v>
      </c>
      <c r="DD93" s="19">
        <v>1.383066E-2</v>
      </c>
      <c r="DE93" s="19">
        <v>1.3743770000000001E-2</v>
      </c>
      <c r="DF93" s="19">
        <v>1.365682E-2</v>
      </c>
      <c r="DG93" s="19">
        <v>1.356949E-2</v>
      </c>
      <c r="DH93" s="19">
        <v>1.348165E-2</v>
      </c>
      <c r="DI93" s="19">
        <v>1.339335E-2</v>
      </c>
      <c r="DJ93" s="19">
        <v>1.330462E-2</v>
      </c>
      <c r="DK93" s="19">
        <v>1.321549E-2</v>
      </c>
      <c r="DL93" s="19">
        <v>1.3125919999999999E-2</v>
      </c>
      <c r="DM93" s="19">
        <v>1.303587E-2</v>
      </c>
      <c r="DN93" s="19">
        <v>1.2945399999999999E-2</v>
      </c>
      <c r="DO93" s="19">
        <v>1.285465E-2</v>
      </c>
      <c r="DP93" s="15">
        <v>1.2763729999999999E-2</v>
      </c>
      <c r="DQ93" s="15">
        <v>1.267272E-2</v>
      </c>
      <c r="DR93" s="19">
        <v>1.258158E-2</v>
      </c>
      <c r="DS93" s="19">
        <v>1.2490269999999999E-2</v>
      </c>
      <c r="DT93" s="19">
        <v>1.239878E-2</v>
      </c>
      <c r="DU93" s="19">
        <v>1.2307210000000001E-2</v>
      </c>
      <c r="DV93" s="19">
        <v>1.221566E-2</v>
      </c>
      <c r="DW93" s="19">
        <v>1.21242E-2</v>
      </c>
      <c r="DX93" s="19">
        <v>1.20328E-2</v>
      </c>
      <c r="DY93" s="15">
        <v>1.194141E-2</v>
      </c>
      <c r="DZ93" s="19">
        <v>1.1850060000000001E-2</v>
      </c>
      <c r="EA93" s="15">
        <v>1.1758869999999999E-2</v>
      </c>
      <c r="EB93" s="19">
        <v>1.166796E-2</v>
      </c>
      <c r="EC93" s="19">
        <v>1.157739E-2</v>
      </c>
      <c r="ED93" s="19">
        <v>1.148709E-2</v>
      </c>
      <c r="EE93" s="19">
        <v>1.1397060000000001E-2</v>
      </c>
      <c r="EF93" s="19">
        <v>1.1307309999999999E-2</v>
      </c>
      <c r="EG93" s="19">
        <v>1.1217939999999999E-2</v>
      </c>
      <c r="EH93" s="19">
        <v>1.112907E-2</v>
      </c>
      <c r="EI93" s="19">
        <v>1.104078E-2</v>
      </c>
      <c r="EJ93" s="19">
        <v>1.0953050000000001E-2</v>
      </c>
      <c r="EK93" s="19">
        <v>1.0865959999999999E-2</v>
      </c>
      <c r="EL93" s="19">
        <v>1.077968E-2</v>
      </c>
      <c r="EM93" s="19">
        <v>1.0694469999999999E-2</v>
      </c>
      <c r="EN93" s="19">
        <v>1.0610609999999999E-2</v>
      </c>
      <c r="EO93" s="19">
        <v>1.0528239999999999E-2</v>
      </c>
      <c r="EP93" s="19">
        <v>1.0447349999999999E-2</v>
      </c>
      <c r="EQ93" s="19">
        <v>1.0367889999999999E-2</v>
      </c>
      <c r="ER93" s="19">
        <v>1.028986E-2</v>
      </c>
      <c r="ES93" s="19">
        <v>1.0213359999999999E-2</v>
      </c>
      <c r="ET93" s="19">
        <v>1.01385E-2</v>
      </c>
      <c r="EU93" s="19">
        <v>1.0065320000000001E-2</v>
      </c>
      <c r="EV93" s="19">
        <v>9.9937619999999998E-3</v>
      </c>
      <c r="EW93" s="19">
        <v>9.9237700000000002E-3</v>
      </c>
      <c r="EX93" s="19">
        <v>9.8553149999999999E-3</v>
      </c>
      <c r="EY93" s="19">
        <v>9.7884779999999998E-3</v>
      </c>
      <c r="EZ93" s="19">
        <v>9.7233449999999996E-3</v>
      </c>
      <c r="FA93" s="19">
        <v>9.6599470000000003E-3</v>
      </c>
      <c r="FB93" s="19">
        <v>9.5982020000000001E-3</v>
      </c>
      <c r="FC93" s="19">
        <v>9.5380269999999993E-3</v>
      </c>
      <c r="FD93" s="19">
        <v>9.4793580000000002E-3</v>
      </c>
      <c r="FE93" s="19">
        <v>9.4222339999999998E-3</v>
      </c>
      <c r="FF93" s="19">
        <v>9.3666860000000008E-3</v>
      </c>
      <c r="FG93" s="19">
        <v>9.3126909999999997E-3</v>
      </c>
      <c r="FH93" s="19">
        <v>9.2601379999999994E-3</v>
      </c>
      <c r="FI93" s="19">
        <v>9.2089240000000003E-3</v>
      </c>
      <c r="FJ93" s="19">
        <v>9.1589830000000007E-3</v>
      </c>
      <c r="FK93" s="19">
        <v>9.1103539999999993E-3</v>
      </c>
      <c r="FL93" s="19">
        <v>9.063059E-3</v>
      </c>
      <c r="FM93" s="19">
        <v>9.0170839999999999E-3</v>
      </c>
      <c r="FN93" s="19">
        <v>8.9723349999999997E-3</v>
      </c>
      <c r="FO93" s="19">
        <v>8.9287189999999999E-3</v>
      </c>
      <c r="FP93" s="19">
        <v>8.8861819999999994E-3</v>
      </c>
      <c r="FQ93" s="19">
        <v>8.8447419999999992E-3</v>
      </c>
      <c r="FR93" s="19">
        <v>8.8044000000000004E-3</v>
      </c>
      <c r="FS93" s="19">
        <v>8.7651029999999998E-3</v>
      </c>
      <c r="FT93" s="19">
        <v>8.7267200000000003E-3</v>
      </c>
      <c r="FU93" s="19">
        <v>8.6890909999999995E-3</v>
      </c>
      <c r="FV93" s="19">
        <v>8.6520850000000003E-3</v>
      </c>
      <c r="FW93" s="19">
        <v>8.6156280000000002E-3</v>
      </c>
      <c r="FX93" s="19">
        <v>8.5796250000000004E-3</v>
      </c>
      <c r="FY93" s="19">
        <v>8.5439580000000008E-3</v>
      </c>
      <c r="FZ93" s="19">
        <v>8.5084759999999992E-3</v>
      </c>
      <c r="GA93" s="19">
        <v>8.4730410000000006E-3</v>
      </c>
      <c r="GB93" s="19">
        <v>8.4375660000000005E-3</v>
      </c>
      <c r="GC93" s="19">
        <v>8.4020329999999997E-3</v>
      </c>
      <c r="GD93" s="19">
        <v>8.3664150000000003E-3</v>
      </c>
      <c r="GE93" s="19">
        <v>8.3306609999999996E-3</v>
      </c>
      <c r="GF93" s="19">
        <v>8.2946830000000006E-3</v>
      </c>
      <c r="GG93" s="19">
        <v>8.2584070000000006E-3</v>
      </c>
      <c r="GH93" s="19">
        <v>8.2217969999999994E-3</v>
      </c>
      <c r="GI93" s="19">
        <v>8.1848619999999993E-3</v>
      </c>
      <c r="GJ93" s="19">
        <v>8.1476010000000008E-3</v>
      </c>
      <c r="GK93" s="19">
        <v>8.1099810000000005E-3</v>
      </c>
      <c r="GL93" s="19">
        <v>8.0719429999999998E-3</v>
      </c>
      <c r="GM93" s="19">
        <v>8.0334340000000008E-3</v>
      </c>
      <c r="GN93" s="19">
        <v>7.9944400000000002E-3</v>
      </c>
      <c r="GO93" s="19">
        <v>7.9549770000000002E-3</v>
      </c>
      <c r="GP93" s="19">
        <v>7.9150469999999997E-3</v>
      </c>
      <c r="GQ93" s="19">
        <v>7.8746249999999997E-3</v>
      </c>
      <c r="GR93" s="19">
        <v>7.8336599999999992E-3</v>
      </c>
      <c r="GS93" s="19">
        <v>7.7921090000000002E-3</v>
      </c>
      <c r="GT93" s="19">
        <v>7.7499639999999998E-3</v>
      </c>
      <c r="GU93" s="19">
        <v>7.7072429999999999E-3</v>
      </c>
      <c r="GV93" s="19">
        <v>7.6639680000000002E-3</v>
      </c>
      <c r="GW93" s="19">
        <v>7.6201259999999996E-3</v>
      </c>
      <c r="GX93" s="19">
        <v>7.5757009999999998E-3</v>
      </c>
      <c r="GY93" s="19">
        <v>7.5306929999999998E-3</v>
      </c>
      <c r="GZ93" s="19">
        <v>7.4851479999999996E-3</v>
      </c>
      <c r="HA93" s="19">
        <v>7.4391370000000002E-3</v>
      </c>
      <c r="HB93" s="19">
        <v>7.3927430000000002E-3</v>
      </c>
      <c r="HC93" s="19">
        <v>7.3460280000000001E-3</v>
      </c>
      <c r="HD93" s="19">
        <v>7.2990620000000003E-3</v>
      </c>
      <c r="HE93" s="19">
        <v>7.2519330000000003E-3</v>
      </c>
      <c r="HF93" s="19">
        <v>7.2047439999999999E-3</v>
      </c>
      <c r="HG93" s="19">
        <v>7.1576000000000001E-3</v>
      </c>
      <c r="HH93" s="19">
        <v>7.1105919999999998E-3</v>
      </c>
      <c r="HI93" s="19">
        <v>7.0637679999999998E-3</v>
      </c>
      <c r="HJ93" s="19">
        <v>7.0171679999999998E-3</v>
      </c>
      <c r="HK93" s="19">
        <v>6.9708349999999999E-3</v>
      </c>
      <c r="HL93" s="19">
        <v>6.9248419999999996E-3</v>
      </c>
      <c r="HM93" s="19">
        <v>6.8792610000000002E-3</v>
      </c>
      <c r="HN93" s="19">
        <v>6.8341499999999998E-3</v>
      </c>
      <c r="HO93" s="19">
        <v>6.7895359999999997E-3</v>
      </c>
      <c r="HP93" s="19">
        <v>6.7454460000000004E-3</v>
      </c>
      <c r="HQ93" s="19">
        <v>6.7019189999999998E-3</v>
      </c>
      <c r="HR93" s="19">
        <v>6.6590069999999998E-3</v>
      </c>
      <c r="HS93" s="19">
        <v>6.6167639999999998E-3</v>
      </c>
      <c r="HT93" s="19">
        <v>6.5752390000000001E-3</v>
      </c>
      <c r="HU93" s="19">
        <v>6.5344510000000001E-3</v>
      </c>
      <c r="HV93" s="19">
        <v>6.4944210000000002E-3</v>
      </c>
      <c r="HW93" s="19">
        <v>6.4551670000000004E-3</v>
      </c>
      <c r="HX93" s="19">
        <v>6.4167260000000002E-3</v>
      </c>
      <c r="HY93" s="19">
        <v>6.3791339999999998E-3</v>
      </c>
      <c r="HZ93" s="19">
        <v>6.3424199999999997E-3</v>
      </c>
      <c r="IA93" s="19">
        <v>6.3065919999999998E-3</v>
      </c>
      <c r="IB93" s="19">
        <v>6.2716509999999996E-3</v>
      </c>
      <c r="IC93" s="19">
        <v>6.2375979999999996E-3</v>
      </c>
      <c r="ID93" s="19">
        <v>6.2044520000000001E-3</v>
      </c>
      <c r="IE93" s="19">
        <v>6.1722330000000001E-3</v>
      </c>
      <c r="IF93" s="19">
        <v>6.1409500000000001E-3</v>
      </c>
      <c r="IG93" s="19">
        <v>6.1105919999999998E-3</v>
      </c>
      <c r="IH93" s="19">
        <v>6.0811479999999998E-3</v>
      </c>
      <c r="II93" s="19">
        <v>6.0526169999999997E-3</v>
      </c>
      <c r="IJ93" s="19">
        <v>6.0250149999999999E-3</v>
      </c>
      <c r="IK93" s="19">
        <v>5.998354E-3</v>
      </c>
      <c r="IL93" s="19">
        <v>5.9726390000000001E-3</v>
      </c>
      <c r="IM93" s="19">
        <v>5.947857E-3</v>
      </c>
      <c r="IN93" s="19">
        <v>5.923991E-3</v>
      </c>
      <c r="IO93" s="19">
        <v>5.9010219999999997E-3</v>
      </c>
      <c r="IP93" s="19">
        <v>5.8789539999999996E-3</v>
      </c>
      <c r="IQ93" s="19">
        <v>5.8577760000000003E-3</v>
      </c>
      <c r="IR93" s="19">
        <v>5.8374769999999998E-3</v>
      </c>
      <c r="IS93" s="19">
        <v>5.8180230000000003E-3</v>
      </c>
      <c r="IT93" s="19">
        <v>5.7993790000000003E-3</v>
      </c>
      <c r="IU93" s="19">
        <v>5.781507E-3</v>
      </c>
      <c r="IV93" s="19">
        <v>5.7643859999999998E-3</v>
      </c>
      <c r="IW93" s="19">
        <v>5.7479779999999999E-3</v>
      </c>
      <c r="IX93" s="19">
        <v>5.7322429999999997E-3</v>
      </c>
      <c r="IY93" s="19">
        <v>5.7171210000000004E-3</v>
      </c>
      <c r="IZ93" s="19">
        <v>5.7025490000000003E-3</v>
      </c>
      <c r="JA93" s="19">
        <v>5.6884570000000001E-3</v>
      </c>
      <c r="JB93" s="19">
        <v>5.6747899999999999E-3</v>
      </c>
      <c r="JC93" s="19">
        <v>5.6614839999999996E-3</v>
      </c>
      <c r="JD93" s="19">
        <v>5.6484810000000003E-3</v>
      </c>
      <c r="JE93" s="19">
        <v>5.6357220000000001E-3</v>
      </c>
      <c r="JF93" s="19">
        <v>5.6231450000000004E-3</v>
      </c>
      <c r="JG93" s="19">
        <v>5.6106970000000004E-3</v>
      </c>
      <c r="JH93" s="19">
        <v>5.5983409999999997E-3</v>
      </c>
      <c r="JI93" s="19">
        <v>5.586036E-3</v>
      </c>
      <c r="JJ93" s="19">
        <v>5.5737470000000004E-3</v>
      </c>
      <c r="JK93" s="19">
        <v>5.5614339999999996E-3</v>
      </c>
      <c r="JL93" s="19">
        <v>5.5490610000000001E-3</v>
      </c>
      <c r="JM93" s="19">
        <v>5.5365910000000004E-3</v>
      </c>
      <c r="JN93" s="19">
        <v>5.5240059999999997E-3</v>
      </c>
      <c r="JO93" s="19">
        <v>5.5112829999999996E-3</v>
      </c>
      <c r="JP93" s="19">
        <v>5.4983999999999996E-3</v>
      </c>
      <c r="JQ93" s="19">
        <v>5.4853289999999997E-3</v>
      </c>
      <c r="JR93" s="19">
        <v>5.4720410000000004E-3</v>
      </c>
      <c r="JS93" s="19">
        <v>5.4585079999999999E-3</v>
      </c>
      <c r="JT93" s="19">
        <v>5.4447150000000001E-3</v>
      </c>
      <c r="JU93" s="19">
        <v>5.4306479999999997E-3</v>
      </c>
      <c r="JV93" s="19">
        <v>5.416293E-3</v>
      </c>
      <c r="JW93" s="19">
        <v>5.4016259999999996E-3</v>
      </c>
      <c r="JX93" s="19">
        <v>5.386633E-3</v>
      </c>
      <c r="JY93" s="19">
        <v>5.3712969999999997E-3</v>
      </c>
      <c r="JZ93" s="19">
        <v>5.3556150000000002E-3</v>
      </c>
      <c r="KA93" s="19">
        <v>5.3395860000000003E-3</v>
      </c>
      <c r="KB93" s="19">
        <v>5.3232100000000001E-3</v>
      </c>
      <c r="KC93" s="19">
        <v>5.3064799999999997E-3</v>
      </c>
      <c r="KD93" s="19">
        <v>5.2894109999999999E-3</v>
      </c>
      <c r="KE93" s="19">
        <v>5.2720129999999999E-3</v>
      </c>
      <c r="KF93" s="19">
        <v>5.2543140000000004E-3</v>
      </c>
      <c r="KG93" s="19">
        <v>5.2363490000000004E-3</v>
      </c>
      <c r="KH93" s="19">
        <v>5.2181450000000004E-3</v>
      </c>
      <c r="KI93" s="19">
        <v>5.1997279999999998E-3</v>
      </c>
      <c r="KJ93" s="19">
        <v>5.1811369999999997E-3</v>
      </c>
      <c r="KK93" s="19">
        <v>5.1624039999999998E-3</v>
      </c>
      <c r="KL93" s="19">
        <v>5.1435639999999998E-3</v>
      </c>
      <c r="KM93" s="19">
        <v>5.1246490000000002E-3</v>
      </c>
      <c r="KN93" s="19">
        <v>5.1056749999999996E-3</v>
      </c>
      <c r="KO93" s="19">
        <v>5.0866499999999999E-3</v>
      </c>
      <c r="KP93" s="19">
        <v>5.0675920000000001E-3</v>
      </c>
      <c r="KQ93" s="19">
        <v>5.0485139999999996E-3</v>
      </c>
      <c r="KR93" s="19">
        <v>5.0294329999999998E-3</v>
      </c>
      <c r="KS93" s="19">
        <v>5.0103609999999996E-3</v>
      </c>
      <c r="KT93" s="19">
        <v>4.9912999999999997E-3</v>
      </c>
      <c r="KU93" s="19">
        <v>4.972247E-3</v>
      </c>
      <c r="KV93" s="19">
        <v>4.9532070000000003E-3</v>
      </c>
      <c r="KW93" s="19">
        <v>4.9341849999999998E-3</v>
      </c>
      <c r="KX93" s="19">
        <v>4.9151890000000004E-3</v>
      </c>
      <c r="KY93" s="19">
        <v>4.8962329999999998E-3</v>
      </c>
      <c r="KZ93" s="19">
        <v>4.8773169999999999E-3</v>
      </c>
      <c r="LA93" s="19">
        <v>4.8584379999999996E-3</v>
      </c>
      <c r="LB93" s="19">
        <v>4.839604E-3</v>
      </c>
      <c r="LC93" s="19">
        <v>4.8208189999999996E-3</v>
      </c>
      <c r="LD93" s="19">
        <v>4.8020930000000003E-3</v>
      </c>
      <c r="LE93" s="19">
        <v>4.7834380000000001E-3</v>
      </c>
      <c r="LF93" s="19">
        <v>4.7648539999999998E-3</v>
      </c>
      <c r="LG93" s="19">
        <v>4.7463369999999998E-3</v>
      </c>
      <c r="LH93" s="19">
        <v>4.7278930000000004E-3</v>
      </c>
      <c r="LI93" s="19">
        <v>4.709525E-3</v>
      </c>
      <c r="LJ93" s="19">
        <v>4.6912430000000003E-3</v>
      </c>
      <c r="LK93" s="19">
        <v>4.6730579999999999E-3</v>
      </c>
      <c r="LL93" s="19">
        <v>4.6549699999999996E-3</v>
      </c>
      <c r="LM93" s="19">
        <v>4.6369790000000003E-3</v>
      </c>
      <c r="LN93" s="19">
        <v>4.6190909999999996E-3</v>
      </c>
      <c r="LO93" s="19">
        <v>4.6013180000000001E-3</v>
      </c>
      <c r="LP93" s="19">
        <v>4.5836770000000004E-3</v>
      </c>
      <c r="LQ93" s="19">
        <v>4.5661790000000001E-3</v>
      </c>
      <c r="LR93" s="19">
        <v>4.5488309999999997E-3</v>
      </c>
      <c r="LS93" s="19">
        <v>4.531635E-3</v>
      </c>
      <c r="LT93" s="19">
        <v>4.5145979999999999E-3</v>
      </c>
      <c r="LU93" s="19">
        <v>4.4977369999999999E-3</v>
      </c>
      <c r="LV93" s="19">
        <v>4.4810659999999997E-3</v>
      </c>
      <c r="LW93" s="19">
        <v>4.4646019999999998E-3</v>
      </c>
      <c r="LX93" s="19">
        <v>4.4483489999999999E-3</v>
      </c>
      <c r="LY93" s="19">
        <v>4.4323119999999999E-3</v>
      </c>
      <c r="LZ93" s="19">
        <v>4.4165000000000003E-3</v>
      </c>
      <c r="MA93" s="19">
        <v>4.4009260000000003E-3</v>
      </c>
      <c r="MB93" s="19">
        <v>4.3856049999999999E-3</v>
      </c>
      <c r="MC93" s="19">
        <v>4.3705489999999996E-3</v>
      </c>
      <c r="MD93" s="19">
        <v>4.3557659999999996E-3</v>
      </c>
      <c r="ME93" s="19">
        <v>4.3412570000000003E-3</v>
      </c>
      <c r="MF93" s="19">
        <v>4.3270269999999998E-3</v>
      </c>
      <c r="MG93" s="19">
        <v>4.313084E-3</v>
      </c>
      <c r="MH93" s="19">
        <v>4.2994369999999997E-3</v>
      </c>
      <c r="MI93" s="19">
        <v>4.286092E-3</v>
      </c>
      <c r="MJ93" s="19">
        <v>4.2730449999999996E-3</v>
      </c>
      <c r="MK93" s="19">
        <v>4.2602919999999997E-3</v>
      </c>
      <c r="ML93" s="19">
        <v>4.2478259999999997E-3</v>
      </c>
      <c r="MM93" s="19">
        <v>4.2356410000000001E-3</v>
      </c>
      <c r="MN93" s="19">
        <v>4.2237350000000002E-3</v>
      </c>
      <c r="MO93" s="19">
        <v>4.2120949999999999E-3</v>
      </c>
      <c r="MP93" s="19">
        <v>4.2007010000000003E-3</v>
      </c>
      <c r="MQ93" s="19">
        <v>4.1895300000000003E-3</v>
      </c>
      <c r="MR93" s="19">
        <v>4.1785559999999999E-3</v>
      </c>
      <c r="MS93" s="19">
        <v>4.1677559999999999E-3</v>
      </c>
      <c r="MT93" s="19">
        <v>4.1571109999999998E-3</v>
      </c>
      <c r="MU93" s="19">
        <v>4.1465950000000003E-3</v>
      </c>
      <c r="MV93" s="19">
        <v>4.1361829999999999E-3</v>
      </c>
      <c r="MW93" s="19">
        <v>4.125844E-3</v>
      </c>
      <c r="MX93" s="19">
        <v>4.1155549999999999E-3</v>
      </c>
      <c r="MY93" s="19">
        <v>4.1052950000000001E-3</v>
      </c>
      <c r="MZ93" s="19">
        <v>4.0950489999999999E-3</v>
      </c>
      <c r="NA93" s="19">
        <v>4.0848020000000002E-3</v>
      </c>
      <c r="NB93" s="19">
        <v>4.0745340000000003E-3</v>
      </c>
      <c r="NC93" s="19">
        <v>4.0642270000000001E-3</v>
      </c>
      <c r="ND93" s="19">
        <v>4.0538609999999997E-3</v>
      </c>
      <c r="NE93" s="19">
        <v>4.0434260000000001E-3</v>
      </c>
      <c r="NF93" s="19">
        <v>4.0329099999999998E-3</v>
      </c>
      <c r="NG93" s="19">
        <v>4.022304E-3</v>
      </c>
      <c r="NH93" s="19">
        <v>4.0115940000000003E-3</v>
      </c>
      <c r="NI93" s="19">
        <v>4.0007630000000001E-3</v>
      </c>
      <c r="NJ93" s="19">
        <v>3.9897980000000001E-3</v>
      </c>
      <c r="NK93" s="19">
        <v>3.9786880000000002E-3</v>
      </c>
      <c r="NL93" s="19">
        <v>3.9674269999999999E-3</v>
      </c>
      <c r="NM93" s="19">
        <v>3.9560089999999999E-3</v>
      </c>
      <c r="NN93" s="19">
        <v>3.944426E-3</v>
      </c>
      <c r="NO93" s="19">
        <v>3.9326680000000003E-3</v>
      </c>
      <c r="NP93" s="19">
        <v>3.9207280000000001E-3</v>
      </c>
      <c r="NQ93" s="19">
        <v>3.9086019999999997E-3</v>
      </c>
      <c r="NR93" s="19">
        <v>3.8962900000000002E-3</v>
      </c>
      <c r="NS93" s="19">
        <v>3.883793E-3</v>
      </c>
      <c r="NT93" s="19">
        <v>3.8711129999999998E-3</v>
      </c>
      <c r="NU93" s="19">
        <v>3.8582529999999999E-3</v>
      </c>
      <c r="NV93" s="19">
        <v>3.8452180000000001E-3</v>
      </c>
      <c r="NW93" s="19">
        <v>3.8320189999999999E-3</v>
      </c>
      <c r="NX93" s="19">
        <v>3.8186740000000002E-3</v>
      </c>
      <c r="NY93" s="19">
        <v>3.8051980000000001E-3</v>
      </c>
      <c r="NZ93" s="19">
        <v>3.791609E-3</v>
      </c>
      <c r="OA93" s="19">
        <v>3.7779229999999999E-3</v>
      </c>
      <c r="OB93" s="19">
        <v>3.7641530000000001E-3</v>
      </c>
      <c r="OC93" s="19">
        <v>3.7503139999999998E-3</v>
      </c>
      <c r="OD93" s="19">
        <v>3.736423E-3</v>
      </c>
      <c r="OE93" s="19">
        <v>3.7224910000000001E-3</v>
      </c>
      <c r="OF93" s="19">
        <v>3.7085299999999998E-3</v>
      </c>
      <c r="OG93" s="19">
        <v>3.6945490000000001E-3</v>
      </c>
      <c r="OH93" s="19">
        <v>3.6805520000000001E-3</v>
      </c>
      <c r="OI93" s="19">
        <v>3.666547E-3</v>
      </c>
      <c r="OJ93" s="19">
        <v>3.652541E-3</v>
      </c>
      <c r="OK93" s="19">
        <v>3.6385390000000001E-3</v>
      </c>
      <c r="OL93" s="19">
        <v>3.6245470000000001E-3</v>
      </c>
      <c r="OM93" s="19">
        <v>3.6105659999999999E-3</v>
      </c>
      <c r="ON93" s="19">
        <v>3.5966010000000001E-3</v>
      </c>
      <c r="OO93" s="19">
        <v>3.582656E-3</v>
      </c>
      <c r="OP93" s="19">
        <v>3.5687359999999999E-3</v>
      </c>
    </row>
    <row r="94" spans="1:406" x14ac:dyDescent="0.25">
      <c r="A94" t="str">
        <f t="shared" si="1"/>
        <v>Helicopter-MEDIUM-5-14-Any</v>
      </c>
      <c r="B94" t="s">
        <v>194</v>
      </c>
      <c r="C94" s="17" t="s">
        <v>42</v>
      </c>
      <c r="D94" s="18">
        <v>5</v>
      </c>
      <c r="E94" s="17">
        <v>14</v>
      </c>
      <c r="F94" s="82" t="s">
        <v>187</v>
      </c>
      <c r="G94" s="15">
        <v>1.0218309999999999</v>
      </c>
      <c r="H94" s="15">
        <v>0.91943900000000001</v>
      </c>
      <c r="I94" s="15">
        <v>0.78476460000000003</v>
      </c>
      <c r="J94" s="15">
        <v>0.65642239999999996</v>
      </c>
      <c r="K94" s="15">
        <v>0.54876659999999999</v>
      </c>
      <c r="L94" s="15">
        <v>0.46147349999999998</v>
      </c>
      <c r="M94" s="15">
        <v>0.3916654</v>
      </c>
      <c r="N94" s="15">
        <v>0.33570119999999998</v>
      </c>
      <c r="O94" s="15">
        <v>0.2904659</v>
      </c>
      <c r="P94" s="15">
        <v>0.25331979999999998</v>
      </c>
      <c r="Q94" s="15">
        <v>0.2225202</v>
      </c>
      <c r="R94" s="15">
        <v>0.1969407</v>
      </c>
      <c r="S94" s="15">
        <v>0.17585149999999999</v>
      </c>
      <c r="T94" s="15">
        <v>0.15833</v>
      </c>
      <c r="U94" s="15">
        <v>0.143516</v>
      </c>
      <c r="V94" s="15">
        <v>0.1306263</v>
      </c>
      <c r="W94" s="15">
        <v>0.1191367</v>
      </c>
      <c r="X94" s="15">
        <v>0.10895870000000001</v>
      </c>
      <c r="Y94" s="19">
        <v>9.9944779999999997E-2</v>
      </c>
      <c r="Z94" s="19">
        <v>9.2033110000000001E-2</v>
      </c>
      <c r="AA94" s="19">
        <v>8.5128960000000004E-2</v>
      </c>
      <c r="AB94" s="19">
        <v>7.8976039999999997E-2</v>
      </c>
      <c r="AC94" s="19">
        <v>7.3468629999999993E-2</v>
      </c>
      <c r="AD94" s="15">
        <v>6.8592479999999997E-2</v>
      </c>
      <c r="AE94" s="19">
        <v>6.4172779999999999E-2</v>
      </c>
      <c r="AF94" s="19">
        <v>6.0139440000000002E-2</v>
      </c>
      <c r="AG94" s="19">
        <v>5.6453370000000003E-2</v>
      </c>
      <c r="AH94" s="19">
        <v>5.3022119999999999E-2</v>
      </c>
      <c r="AI94" s="19">
        <v>4.992415E-2</v>
      </c>
      <c r="AJ94" s="19">
        <v>4.7523709999999997E-2</v>
      </c>
      <c r="AK94" s="19">
        <v>4.5418149999999997E-2</v>
      </c>
      <c r="AL94" s="15">
        <v>4.3525290000000001E-2</v>
      </c>
      <c r="AM94" s="15">
        <v>4.1712470000000001E-2</v>
      </c>
      <c r="AN94" s="19">
        <v>3.9906570000000002E-2</v>
      </c>
      <c r="AO94" s="19">
        <v>3.8190410000000001E-2</v>
      </c>
      <c r="AP94" s="15">
        <v>3.6683180000000003E-2</v>
      </c>
      <c r="AQ94" s="19">
        <v>3.5377899999999997E-2</v>
      </c>
      <c r="AR94" s="19">
        <v>3.4166929999999998E-2</v>
      </c>
      <c r="AS94" s="19">
        <v>3.2980620000000002E-2</v>
      </c>
      <c r="AT94" s="19">
        <v>3.183391E-2</v>
      </c>
      <c r="AU94" s="19">
        <v>3.0772770000000001E-2</v>
      </c>
      <c r="AV94" s="19">
        <v>2.9823240000000001E-2</v>
      </c>
      <c r="AW94" s="15">
        <v>2.8971380000000001E-2</v>
      </c>
      <c r="AX94" s="19">
        <v>2.8187460000000001E-2</v>
      </c>
      <c r="AY94" s="19">
        <v>2.7456899999999999E-2</v>
      </c>
      <c r="AZ94" s="19">
        <v>2.667112E-2</v>
      </c>
      <c r="BA94" s="15">
        <v>2.594372E-2</v>
      </c>
      <c r="BB94" s="15">
        <v>2.5267029999999999E-2</v>
      </c>
      <c r="BC94" s="19">
        <v>2.4635310000000001E-2</v>
      </c>
      <c r="BD94" s="19">
        <v>2.4046140000000001E-2</v>
      </c>
      <c r="BE94" s="19">
        <v>2.34995E-2</v>
      </c>
      <c r="BF94" s="19">
        <v>2.2993469999999998E-2</v>
      </c>
      <c r="BG94" s="15">
        <v>2.2522360000000002E-2</v>
      </c>
      <c r="BH94" s="19">
        <v>2.20799E-2</v>
      </c>
      <c r="BI94" s="19">
        <v>2.166336E-2</v>
      </c>
      <c r="BJ94" s="19">
        <v>2.1273690000000001E-2</v>
      </c>
      <c r="BK94" s="19">
        <v>2.0912320000000002E-2</v>
      </c>
      <c r="BL94" s="19">
        <v>2.0578260000000001E-2</v>
      </c>
      <c r="BM94" s="19">
        <v>2.0267719999999999E-2</v>
      </c>
      <c r="BN94" s="19">
        <v>1.9975949999999999E-2</v>
      </c>
      <c r="BO94" s="19">
        <v>1.969949E-2</v>
      </c>
      <c r="BP94" s="15">
        <v>1.9436829999999999E-2</v>
      </c>
      <c r="BQ94" s="15">
        <v>1.918719E-2</v>
      </c>
      <c r="BR94" s="19">
        <v>1.8949629999999999E-2</v>
      </c>
      <c r="BS94" s="19">
        <v>1.8723150000000001E-2</v>
      </c>
      <c r="BT94" s="19">
        <v>1.850694E-2</v>
      </c>
      <c r="BU94" s="19">
        <v>1.8300159999999999E-2</v>
      </c>
      <c r="BV94" s="19">
        <v>1.810163E-2</v>
      </c>
      <c r="BW94" s="19">
        <v>1.7909629999999999E-2</v>
      </c>
      <c r="BX94" s="19">
        <v>1.772195E-2</v>
      </c>
      <c r="BY94" s="19">
        <v>1.7536639999999999E-2</v>
      </c>
      <c r="BZ94" s="15">
        <v>1.7352699999999999E-2</v>
      </c>
      <c r="CA94" s="19">
        <v>1.7170120000000001E-2</v>
      </c>
      <c r="CB94" s="19">
        <v>1.698935E-2</v>
      </c>
      <c r="CC94" s="19">
        <v>1.6810740000000001E-2</v>
      </c>
      <c r="CD94" s="19">
        <v>1.6634079999999999E-2</v>
      </c>
      <c r="CE94" s="19">
        <v>1.6458960000000002E-2</v>
      </c>
      <c r="CF94" s="19">
        <v>1.6285239999999999E-2</v>
      </c>
      <c r="CG94" s="19">
        <v>1.6113280000000001E-2</v>
      </c>
      <c r="CH94" s="19">
        <v>1.594367E-2</v>
      </c>
      <c r="CI94" s="19">
        <v>1.577696E-2</v>
      </c>
      <c r="CJ94" s="19">
        <v>1.5613180000000001E-2</v>
      </c>
      <c r="CK94" s="19">
        <v>1.545204E-2</v>
      </c>
      <c r="CL94" s="19">
        <v>1.5293350000000001E-2</v>
      </c>
      <c r="CM94" s="19">
        <v>1.513727E-2</v>
      </c>
      <c r="CN94" s="19">
        <v>1.498418E-2</v>
      </c>
      <c r="CO94" s="15">
        <v>1.483431E-2</v>
      </c>
      <c r="CP94" s="19">
        <v>1.468739E-2</v>
      </c>
      <c r="CQ94" s="19">
        <v>1.4542940000000001E-2</v>
      </c>
      <c r="CR94" s="19">
        <v>1.4400619999999999E-2</v>
      </c>
      <c r="CS94" s="19">
        <v>1.426057E-2</v>
      </c>
      <c r="CT94" s="19">
        <v>1.4123180000000001E-2</v>
      </c>
      <c r="CU94" s="19">
        <v>1.398891E-2</v>
      </c>
      <c r="CV94" s="19">
        <v>1.385802E-2</v>
      </c>
      <c r="CW94" s="19">
        <v>1.373069E-2</v>
      </c>
      <c r="CX94" s="19">
        <v>1.360717E-2</v>
      </c>
      <c r="CY94" s="19">
        <v>1.348778E-2</v>
      </c>
      <c r="CZ94" s="19">
        <v>1.3372709999999999E-2</v>
      </c>
      <c r="DA94" s="19">
        <v>1.3261999999999999E-2</v>
      </c>
      <c r="DB94" s="19">
        <v>1.3155480000000001E-2</v>
      </c>
      <c r="DC94" s="19">
        <v>1.3052970000000001E-2</v>
      </c>
      <c r="DD94" s="19">
        <v>1.295438E-2</v>
      </c>
      <c r="DE94" s="19">
        <v>1.285973E-2</v>
      </c>
      <c r="DF94" s="19">
        <v>1.276888E-2</v>
      </c>
      <c r="DG94" s="15">
        <v>1.268147E-2</v>
      </c>
      <c r="DH94" s="19">
        <v>1.2596980000000001E-2</v>
      </c>
      <c r="DI94" s="19">
        <v>1.2514870000000001E-2</v>
      </c>
      <c r="DJ94" s="19">
        <v>1.243471E-2</v>
      </c>
      <c r="DK94" s="19">
        <v>1.2356239999999999E-2</v>
      </c>
      <c r="DL94" s="19">
        <v>1.2279160000000001E-2</v>
      </c>
      <c r="DM94" s="19">
        <v>1.220311E-2</v>
      </c>
      <c r="DN94" s="19">
        <v>1.212766E-2</v>
      </c>
      <c r="DO94" s="19">
        <v>1.2052459999999999E-2</v>
      </c>
      <c r="DP94" s="19">
        <v>1.197723E-2</v>
      </c>
      <c r="DQ94" s="19">
        <v>1.190187E-2</v>
      </c>
      <c r="DR94" s="19">
        <v>1.182625E-2</v>
      </c>
      <c r="DS94" s="15">
        <v>1.1750210000000001E-2</v>
      </c>
      <c r="DT94" s="19">
        <v>1.167355E-2</v>
      </c>
      <c r="DU94" s="19">
        <v>1.159612E-2</v>
      </c>
      <c r="DV94" s="19">
        <v>1.151784E-2</v>
      </c>
      <c r="DW94" s="19">
        <v>1.1438800000000001E-2</v>
      </c>
      <c r="DX94" s="19">
        <v>1.1359040000000001E-2</v>
      </c>
      <c r="DY94" s="19">
        <v>1.127854E-2</v>
      </c>
      <c r="DZ94" s="19">
        <v>1.1197210000000001E-2</v>
      </c>
      <c r="EA94" s="19">
        <v>1.111501E-2</v>
      </c>
      <c r="EB94" s="19">
        <v>1.103195E-2</v>
      </c>
      <c r="EC94" s="19">
        <v>1.094819E-2</v>
      </c>
      <c r="ED94" s="19">
        <v>1.086385E-2</v>
      </c>
      <c r="EE94" s="19">
        <v>1.0778940000000001E-2</v>
      </c>
      <c r="EF94" s="19">
        <v>1.069344E-2</v>
      </c>
      <c r="EG94" s="19">
        <v>1.060737E-2</v>
      </c>
      <c r="EH94" s="19">
        <v>1.052078E-2</v>
      </c>
      <c r="EI94" s="19">
        <v>1.043383E-2</v>
      </c>
      <c r="EJ94" s="19">
        <v>1.0346620000000001E-2</v>
      </c>
      <c r="EK94" s="19">
        <v>1.02592E-2</v>
      </c>
      <c r="EL94" s="19">
        <v>1.0171589999999999E-2</v>
      </c>
      <c r="EM94" s="19">
        <v>1.008385E-2</v>
      </c>
      <c r="EN94" s="19">
        <v>9.9961300000000006E-3</v>
      </c>
      <c r="EO94" s="19">
        <v>9.9087089999999999E-3</v>
      </c>
      <c r="EP94" s="19">
        <v>9.8218909999999993E-3</v>
      </c>
      <c r="EQ94" s="15">
        <v>9.7359609999999996E-3</v>
      </c>
      <c r="ER94" s="19">
        <v>9.6511370000000006E-3</v>
      </c>
      <c r="ES94" s="19">
        <v>9.5676259999999992E-3</v>
      </c>
      <c r="ET94" s="19">
        <v>9.4856060000000006E-3</v>
      </c>
      <c r="EU94" s="19">
        <v>9.4052749999999994E-3</v>
      </c>
      <c r="EV94" s="19">
        <v>9.3268069999999995E-3</v>
      </c>
      <c r="EW94" s="19">
        <v>9.2503570000000007E-3</v>
      </c>
      <c r="EX94" s="19">
        <v>9.1760239999999996E-3</v>
      </c>
      <c r="EY94" s="19">
        <v>9.1038950000000007E-3</v>
      </c>
      <c r="EZ94" s="19">
        <v>9.0340279999999995E-3</v>
      </c>
      <c r="FA94" s="19">
        <v>8.9664879999999999E-3</v>
      </c>
      <c r="FB94" s="19">
        <v>8.9013089999999996E-3</v>
      </c>
      <c r="FC94" s="19">
        <v>8.8385210000000002E-3</v>
      </c>
      <c r="FD94" s="19">
        <v>8.7781290000000008E-3</v>
      </c>
      <c r="FE94" s="19">
        <v>8.7201259999999999E-3</v>
      </c>
      <c r="FF94" s="19">
        <v>8.6644770000000003E-3</v>
      </c>
      <c r="FG94" s="19">
        <v>8.6111460000000001E-3</v>
      </c>
      <c r="FH94" s="19">
        <v>8.5600840000000008E-3</v>
      </c>
      <c r="FI94" s="19">
        <v>8.5112020000000007E-3</v>
      </c>
      <c r="FJ94" s="19">
        <v>8.4643800000000005E-3</v>
      </c>
      <c r="FK94" s="19">
        <v>8.4194839999999996E-3</v>
      </c>
      <c r="FL94" s="19">
        <v>8.3763469999999993E-3</v>
      </c>
      <c r="FM94" s="19">
        <v>8.3348109999999993E-3</v>
      </c>
      <c r="FN94" s="19">
        <v>8.2947149999999994E-3</v>
      </c>
      <c r="FO94" s="19">
        <v>8.2559179999999992E-3</v>
      </c>
      <c r="FP94" s="19">
        <v>8.2182880000000007E-3</v>
      </c>
      <c r="FQ94" s="19">
        <v>8.1817179999999993E-3</v>
      </c>
      <c r="FR94" s="19">
        <v>8.1460899999999999E-3</v>
      </c>
      <c r="FS94" s="19">
        <v>8.1113220000000007E-3</v>
      </c>
      <c r="FT94" s="19">
        <v>8.0773359999999992E-3</v>
      </c>
      <c r="FU94" s="19">
        <v>8.0440570000000003E-3</v>
      </c>
      <c r="FV94" s="19">
        <v>8.0114039999999997E-3</v>
      </c>
      <c r="FW94" s="15">
        <v>7.9792999999999999E-3</v>
      </c>
      <c r="FX94" s="19">
        <v>7.9476410000000001E-3</v>
      </c>
      <c r="FY94" s="19">
        <v>7.9163510000000003E-3</v>
      </c>
      <c r="FZ94" s="19">
        <v>7.8853469999999991E-3</v>
      </c>
      <c r="GA94" s="19">
        <v>7.8545490000000006E-3</v>
      </c>
      <c r="GB94" s="19">
        <v>7.8238700000000001E-3</v>
      </c>
      <c r="GC94" s="19">
        <v>7.7932210000000003E-3</v>
      </c>
      <c r="GD94" s="19">
        <v>7.7625020000000001E-3</v>
      </c>
      <c r="GE94" s="19">
        <v>7.7316310000000001E-3</v>
      </c>
      <c r="GF94" s="19">
        <v>7.700531E-3</v>
      </c>
      <c r="GG94" s="19">
        <v>7.6691240000000003E-3</v>
      </c>
      <c r="GH94" s="19">
        <v>7.6373420000000001E-3</v>
      </c>
      <c r="GI94" s="19">
        <v>7.6051340000000004E-3</v>
      </c>
      <c r="GJ94" s="19">
        <v>7.5724329999999999E-3</v>
      </c>
      <c r="GK94" s="19">
        <v>7.5391929999999996E-3</v>
      </c>
      <c r="GL94" s="19">
        <v>7.505365E-3</v>
      </c>
      <c r="GM94" s="19">
        <v>7.4709190000000003E-3</v>
      </c>
      <c r="GN94" s="19">
        <v>7.435845E-3</v>
      </c>
      <c r="GO94" s="19">
        <v>7.4001620000000001E-3</v>
      </c>
      <c r="GP94" s="19">
        <v>7.3638999999999996E-3</v>
      </c>
      <c r="GQ94" s="19">
        <v>7.3271200000000003E-3</v>
      </c>
      <c r="GR94" s="19">
        <v>7.2898989999999999E-3</v>
      </c>
      <c r="GS94" s="19">
        <v>7.2523240000000001E-3</v>
      </c>
      <c r="GT94" s="19">
        <v>7.2145009999999999E-3</v>
      </c>
      <c r="GU94" s="19">
        <v>7.176544E-3</v>
      </c>
      <c r="GV94" s="19">
        <v>7.1385390000000002E-3</v>
      </c>
      <c r="GW94" s="19">
        <v>7.100566E-3</v>
      </c>
      <c r="GX94" s="19">
        <v>7.0626899999999999E-3</v>
      </c>
      <c r="GY94" s="19">
        <v>7.0249700000000002E-3</v>
      </c>
      <c r="GZ94" s="19">
        <v>6.9874550000000001E-3</v>
      </c>
      <c r="HA94" s="19">
        <v>6.9501939999999998E-3</v>
      </c>
      <c r="HB94" s="19">
        <v>6.9132209999999998E-3</v>
      </c>
      <c r="HC94" s="19">
        <v>6.8765650000000003E-3</v>
      </c>
      <c r="HD94" s="19">
        <v>6.8402469999999998E-3</v>
      </c>
      <c r="HE94" s="19">
        <v>6.8042850000000002E-3</v>
      </c>
      <c r="HF94" s="19">
        <v>6.7686819999999998E-3</v>
      </c>
      <c r="HG94" s="19">
        <v>6.7334459999999997E-3</v>
      </c>
      <c r="HH94" s="19">
        <v>6.6985669999999999E-3</v>
      </c>
      <c r="HI94" s="19">
        <v>6.6640390000000001E-3</v>
      </c>
      <c r="HJ94" s="19">
        <v>6.6298470000000003E-3</v>
      </c>
      <c r="HK94" s="19">
        <v>6.5959800000000004E-3</v>
      </c>
      <c r="HL94" s="19">
        <v>6.562427E-3</v>
      </c>
      <c r="HM94" s="19">
        <v>6.5291849999999998E-3</v>
      </c>
      <c r="HN94" s="19">
        <v>6.4962500000000003E-3</v>
      </c>
      <c r="HO94" s="19">
        <v>6.4636219999999996E-3</v>
      </c>
      <c r="HP94" s="19">
        <v>6.4312909999999996E-3</v>
      </c>
      <c r="HQ94" s="19">
        <v>6.3992459999999999E-3</v>
      </c>
      <c r="HR94" s="19">
        <v>6.3674719999999999E-3</v>
      </c>
      <c r="HS94" s="19">
        <v>6.335958E-3</v>
      </c>
      <c r="HT94" s="19">
        <v>6.3046869999999998E-3</v>
      </c>
      <c r="HU94" s="19">
        <v>6.2736340000000002E-3</v>
      </c>
      <c r="HV94" s="19">
        <v>6.2427580000000002E-3</v>
      </c>
      <c r="HW94" s="19">
        <v>6.212019E-3</v>
      </c>
      <c r="HX94" s="19">
        <v>6.1813770000000001E-3</v>
      </c>
      <c r="HY94" s="19">
        <v>6.1507999999999997E-3</v>
      </c>
      <c r="HZ94" s="19">
        <v>6.1202610000000001E-3</v>
      </c>
      <c r="IA94" s="19">
        <v>6.0897390000000003E-3</v>
      </c>
      <c r="IB94" s="19">
        <v>6.059208E-3</v>
      </c>
      <c r="IC94" s="19">
        <v>6.0286530000000001E-3</v>
      </c>
      <c r="ID94" s="19">
        <v>5.9980659999999998E-3</v>
      </c>
      <c r="IE94" s="19">
        <v>5.9674480000000002E-3</v>
      </c>
      <c r="IF94" s="19">
        <v>5.9368010000000002E-3</v>
      </c>
      <c r="IG94" s="19">
        <v>5.906133E-3</v>
      </c>
      <c r="IH94" s="19">
        <v>5.875445E-3</v>
      </c>
      <c r="II94" s="19">
        <v>5.8447500000000001E-3</v>
      </c>
      <c r="IJ94" s="19">
        <v>5.8140639999999999E-3</v>
      </c>
      <c r="IK94" s="19">
        <v>5.7834089999999998E-3</v>
      </c>
      <c r="IL94" s="19">
        <v>5.7528029999999999E-3</v>
      </c>
      <c r="IM94" s="19">
        <v>5.722268E-3</v>
      </c>
      <c r="IN94" s="19">
        <v>5.6918180000000004E-3</v>
      </c>
      <c r="IO94" s="19">
        <v>5.6614810000000003E-3</v>
      </c>
      <c r="IP94" s="19">
        <v>5.6312849999999998E-3</v>
      </c>
      <c r="IQ94" s="19">
        <v>5.6012600000000003E-3</v>
      </c>
      <c r="IR94" s="19">
        <v>5.5714370000000003E-3</v>
      </c>
      <c r="IS94" s="19">
        <v>5.5418400000000001E-3</v>
      </c>
      <c r="IT94" s="19">
        <v>5.5124859999999996E-3</v>
      </c>
      <c r="IU94" s="19">
        <v>5.4833939999999999E-3</v>
      </c>
      <c r="IV94" s="19">
        <v>5.4545779999999999E-3</v>
      </c>
      <c r="IW94" s="19">
        <v>5.4260560000000003E-3</v>
      </c>
      <c r="IX94" s="19">
        <v>5.3978460000000004E-3</v>
      </c>
      <c r="IY94" s="19">
        <v>5.3699660000000003E-3</v>
      </c>
      <c r="IZ94" s="19">
        <v>5.3424350000000004E-3</v>
      </c>
      <c r="JA94" s="19">
        <v>5.3152779999999997E-3</v>
      </c>
      <c r="JB94" s="19">
        <v>5.288526E-3</v>
      </c>
      <c r="JC94" s="19">
        <v>5.2622190000000003E-3</v>
      </c>
      <c r="JD94" s="19">
        <v>5.2363940000000001E-3</v>
      </c>
      <c r="JE94" s="19">
        <v>5.211088E-3</v>
      </c>
      <c r="JF94" s="19">
        <v>5.1863309999999998E-3</v>
      </c>
      <c r="JG94" s="19">
        <v>5.1621460000000003E-3</v>
      </c>
      <c r="JH94" s="19">
        <v>5.1385570000000002E-3</v>
      </c>
      <c r="JI94" s="19">
        <v>5.1155860000000001E-3</v>
      </c>
      <c r="JJ94" s="19">
        <v>5.0932470000000004E-3</v>
      </c>
      <c r="JK94" s="19">
        <v>5.0715489999999998E-3</v>
      </c>
      <c r="JL94" s="19">
        <v>5.0504929999999996E-3</v>
      </c>
      <c r="JM94" s="19">
        <v>5.0300780000000003E-3</v>
      </c>
      <c r="JN94" s="19">
        <v>5.0102979999999998E-3</v>
      </c>
      <c r="JO94" s="19">
        <v>4.9911519999999996E-3</v>
      </c>
      <c r="JP94" s="19">
        <v>4.9726270000000003E-3</v>
      </c>
      <c r="JQ94" s="19">
        <v>4.954712E-3</v>
      </c>
      <c r="JR94" s="19">
        <v>4.9373849999999999E-3</v>
      </c>
      <c r="JS94" s="19">
        <v>4.920626E-3</v>
      </c>
      <c r="JT94" s="19">
        <v>4.904416E-3</v>
      </c>
      <c r="JU94" s="19">
        <v>4.8887389999999996E-3</v>
      </c>
      <c r="JV94" s="19">
        <v>4.873573E-3</v>
      </c>
      <c r="JW94" s="19">
        <v>4.8588950000000002E-3</v>
      </c>
      <c r="JX94" s="19">
        <v>4.8446779999999998E-3</v>
      </c>
      <c r="JY94" s="19">
        <v>4.8308930000000002E-3</v>
      </c>
      <c r="JZ94" s="19">
        <v>4.8175140000000002E-3</v>
      </c>
      <c r="KA94" s="19">
        <v>4.8045190000000002E-3</v>
      </c>
      <c r="KB94" s="19">
        <v>4.7918809999999996E-3</v>
      </c>
      <c r="KC94" s="19">
        <v>4.7795770000000001E-3</v>
      </c>
      <c r="KD94" s="19">
        <v>4.7675790000000001E-3</v>
      </c>
      <c r="KE94" s="19">
        <v>4.7558560000000001E-3</v>
      </c>
      <c r="KF94" s="19">
        <v>4.7443800000000003E-3</v>
      </c>
      <c r="KG94" s="19">
        <v>4.733129E-3</v>
      </c>
      <c r="KH94" s="19">
        <v>4.7220730000000002E-3</v>
      </c>
      <c r="KI94" s="19">
        <v>4.7111790000000002E-3</v>
      </c>
      <c r="KJ94" s="19">
        <v>4.7004109999999998E-3</v>
      </c>
      <c r="KK94" s="19">
        <v>4.6897270000000003E-3</v>
      </c>
      <c r="KL94" s="19">
        <v>4.6790829999999997E-3</v>
      </c>
      <c r="KM94" s="19">
        <v>4.6684400000000003E-3</v>
      </c>
      <c r="KN94" s="19">
        <v>4.6577529999999997E-3</v>
      </c>
      <c r="KO94" s="19">
        <v>4.6469739999999999E-3</v>
      </c>
      <c r="KP94" s="19">
        <v>4.6360480000000003E-3</v>
      </c>
      <c r="KQ94" s="19">
        <v>4.6249200000000002E-3</v>
      </c>
      <c r="KR94" s="19">
        <v>4.613537E-3</v>
      </c>
      <c r="KS94" s="19">
        <v>4.6018500000000002E-3</v>
      </c>
      <c r="KT94" s="19">
        <v>4.5898129999999999E-3</v>
      </c>
      <c r="KU94" s="19">
        <v>4.5773799999999998E-3</v>
      </c>
      <c r="KV94" s="19">
        <v>4.5645060000000003E-3</v>
      </c>
      <c r="KW94" s="19">
        <v>4.5511500000000003E-3</v>
      </c>
      <c r="KX94" s="19">
        <v>4.5372759999999998E-3</v>
      </c>
      <c r="KY94" s="19">
        <v>4.5228610000000004E-3</v>
      </c>
      <c r="KZ94" s="19">
        <v>4.5078829999999999E-3</v>
      </c>
      <c r="LA94" s="19">
        <v>4.4923250000000001E-3</v>
      </c>
      <c r="LB94" s="19">
        <v>4.4761699999999998E-3</v>
      </c>
      <c r="LC94" s="19">
        <v>4.4594029999999998E-3</v>
      </c>
      <c r="LD94" s="19">
        <v>4.4420170000000004E-3</v>
      </c>
      <c r="LE94" s="19">
        <v>4.4240130000000001E-3</v>
      </c>
      <c r="LF94" s="19">
        <v>4.4053979999999996E-3</v>
      </c>
      <c r="LG94" s="19">
        <v>4.3861810000000003E-3</v>
      </c>
      <c r="LH94" s="19">
        <v>4.3663679999999998E-3</v>
      </c>
      <c r="LI94" s="19">
        <v>4.3459730000000004E-3</v>
      </c>
      <c r="LJ94" s="19">
        <v>4.3250119999999996E-3</v>
      </c>
      <c r="LK94" s="19">
        <v>4.3035080000000002E-3</v>
      </c>
      <c r="LL94" s="19">
        <v>4.2814860000000001E-3</v>
      </c>
      <c r="LM94" s="19">
        <v>4.2589769999999997E-3</v>
      </c>
      <c r="LN94" s="19">
        <v>4.236007E-3</v>
      </c>
      <c r="LO94" s="19">
        <v>4.2126079999999996E-3</v>
      </c>
      <c r="LP94" s="19">
        <v>4.1888170000000001E-3</v>
      </c>
      <c r="LQ94" s="19">
        <v>4.164676E-3</v>
      </c>
      <c r="LR94" s="19">
        <v>4.1402310000000003E-3</v>
      </c>
      <c r="LS94" s="19">
        <v>4.1155300000000001E-3</v>
      </c>
      <c r="LT94" s="19">
        <v>4.090621E-3</v>
      </c>
      <c r="LU94" s="19">
        <v>4.0655539999999999E-3</v>
      </c>
      <c r="LV94" s="19">
        <v>4.0403829999999998E-3</v>
      </c>
      <c r="LW94" s="19">
        <v>4.0151639999999999E-3</v>
      </c>
      <c r="LX94" s="19">
        <v>3.989958E-3</v>
      </c>
      <c r="LY94" s="19">
        <v>3.9648210000000003E-3</v>
      </c>
      <c r="LZ94" s="19">
        <v>3.9398050000000002E-3</v>
      </c>
      <c r="MA94" s="19">
        <v>3.9149650000000003E-3</v>
      </c>
      <c r="MB94" s="19">
        <v>3.8903499999999999E-3</v>
      </c>
      <c r="MC94" s="15">
        <v>3.8660119999999998E-3</v>
      </c>
      <c r="MD94" s="19">
        <v>3.8419980000000001E-3</v>
      </c>
      <c r="ME94" s="19">
        <v>3.8183499999999999E-3</v>
      </c>
      <c r="MF94" s="19">
        <v>3.795105E-3</v>
      </c>
      <c r="MG94" s="19">
        <v>3.7722950000000002E-3</v>
      </c>
      <c r="MH94" s="19">
        <v>3.7499479999999999E-3</v>
      </c>
      <c r="MI94" s="19">
        <v>3.7280909999999998E-3</v>
      </c>
      <c r="MJ94" s="19">
        <v>3.7067480000000002E-3</v>
      </c>
      <c r="MK94" s="19">
        <v>3.6859340000000001E-3</v>
      </c>
      <c r="ML94" s="19">
        <v>3.665663E-3</v>
      </c>
      <c r="MM94" s="19">
        <v>3.645943E-3</v>
      </c>
      <c r="MN94" s="19">
        <v>3.62678E-3</v>
      </c>
      <c r="MO94" s="19">
        <v>3.6081809999999998E-3</v>
      </c>
      <c r="MP94" s="19">
        <v>3.590148E-3</v>
      </c>
      <c r="MQ94" s="19">
        <v>3.5726820000000002E-3</v>
      </c>
      <c r="MR94" s="19">
        <v>3.5557779999999999E-3</v>
      </c>
      <c r="MS94" s="19">
        <v>3.539431E-3</v>
      </c>
      <c r="MT94" s="19">
        <v>3.5236339999999999E-3</v>
      </c>
      <c r="MU94" s="19">
        <v>3.508377E-3</v>
      </c>
      <c r="MV94" s="19">
        <v>3.4936519999999999E-3</v>
      </c>
      <c r="MW94" s="19">
        <v>3.4794460000000002E-3</v>
      </c>
      <c r="MX94" s="19">
        <v>3.465746E-3</v>
      </c>
      <c r="MY94" s="19">
        <v>3.4525379999999998E-3</v>
      </c>
      <c r="MZ94" s="19">
        <v>3.439807E-3</v>
      </c>
      <c r="NA94" s="19">
        <v>3.4275410000000001E-3</v>
      </c>
      <c r="NB94" s="19">
        <v>3.4157290000000002E-3</v>
      </c>
      <c r="NC94" s="19">
        <v>3.4043599999999999E-3</v>
      </c>
      <c r="ND94" s="19">
        <v>3.3934199999999999E-3</v>
      </c>
      <c r="NE94" s="19">
        <v>3.3828970000000002E-3</v>
      </c>
      <c r="NF94" s="19">
        <v>3.3727760000000001E-3</v>
      </c>
      <c r="NG94" s="19">
        <v>3.3630449999999998E-3</v>
      </c>
      <c r="NH94" s="19">
        <v>3.353689E-3</v>
      </c>
      <c r="NI94" s="19">
        <v>3.3446930000000001E-3</v>
      </c>
      <c r="NJ94" s="19">
        <v>3.3360389999999998E-3</v>
      </c>
      <c r="NK94" s="19">
        <v>3.3277070000000001E-3</v>
      </c>
      <c r="NL94" s="19">
        <v>3.3196760000000001E-3</v>
      </c>
      <c r="NM94" s="19">
        <v>3.3119260000000002E-3</v>
      </c>
      <c r="NN94" s="19">
        <v>3.3044319999999999E-3</v>
      </c>
      <c r="NO94" s="19">
        <v>3.297173E-3</v>
      </c>
      <c r="NP94" s="19">
        <v>3.2901229999999998E-3</v>
      </c>
      <c r="NQ94" s="19">
        <v>3.2832540000000002E-3</v>
      </c>
      <c r="NR94" s="19">
        <v>3.2765379999999998E-3</v>
      </c>
      <c r="NS94" s="19">
        <v>3.269948E-3</v>
      </c>
      <c r="NT94" s="19">
        <v>3.2634560000000001E-3</v>
      </c>
      <c r="NU94" s="19">
        <v>3.2570329999999999E-3</v>
      </c>
      <c r="NV94" s="19">
        <v>3.2506499999999999E-3</v>
      </c>
      <c r="NW94" s="19">
        <v>3.2442769999999998E-3</v>
      </c>
      <c r="NX94" s="15">
        <v>3.2378849999999998E-3</v>
      </c>
      <c r="NY94" s="19">
        <v>3.2314470000000001E-3</v>
      </c>
      <c r="NZ94" s="19">
        <v>3.2249370000000002E-3</v>
      </c>
      <c r="OA94" s="19">
        <v>3.2183300000000001E-3</v>
      </c>
      <c r="OB94" s="19">
        <v>3.211602E-3</v>
      </c>
      <c r="OC94" s="19">
        <v>3.2047289999999999E-3</v>
      </c>
      <c r="OD94" s="19">
        <v>3.19769E-3</v>
      </c>
      <c r="OE94" s="19">
        <v>3.190465E-3</v>
      </c>
      <c r="OF94" s="19">
        <v>3.183034E-3</v>
      </c>
      <c r="OG94" s="19">
        <v>3.1753800000000002E-3</v>
      </c>
      <c r="OH94" s="19">
        <v>3.1674849999999998E-3</v>
      </c>
      <c r="OI94" s="19">
        <v>3.159331E-3</v>
      </c>
      <c r="OJ94" s="19">
        <v>3.1509009999999998E-3</v>
      </c>
      <c r="OK94" s="19">
        <v>3.1421800000000001E-3</v>
      </c>
      <c r="OL94" s="19">
        <v>3.1331530000000001E-3</v>
      </c>
      <c r="OM94" s="19">
        <v>3.1238070000000001E-3</v>
      </c>
      <c r="ON94" s="19">
        <v>3.114131E-3</v>
      </c>
      <c r="OO94" s="19">
        <v>3.1041139999999998E-3</v>
      </c>
      <c r="OP94" s="19">
        <v>3.093747E-3</v>
      </c>
    </row>
    <row r="95" spans="1:406" x14ac:dyDescent="0.25">
      <c r="A95" t="str">
        <f t="shared" si="1"/>
        <v>Helicopter-MEDIUM-5-7-Any</v>
      </c>
      <c r="B95" t="s">
        <v>194</v>
      </c>
      <c r="C95" s="17" t="s">
        <v>42</v>
      </c>
      <c r="D95" s="18">
        <v>5</v>
      </c>
      <c r="E95" s="17">
        <v>7</v>
      </c>
      <c r="F95" s="82" t="s">
        <v>187</v>
      </c>
      <c r="G95" s="15">
        <v>0.5295318</v>
      </c>
      <c r="H95" s="15">
        <v>0.39075369999999998</v>
      </c>
      <c r="I95" s="15">
        <v>0.30084610000000001</v>
      </c>
      <c r="J95" s="15">
        <v>0.23831769999999999</v>
      </c>
      <c r="K95" s="15">
        <v>0.1942228</v>
      </c>
      <c r="L95" s="15">
        <v>0.1624649</v>
      </c>
      <c r="M95" s="15">
        <v>0.1375796</v>
      </c>
      <c r="N95" s="15">
        <v>0.1176363</v>
      </c>
      <c r="O95" s="19">
        <v>0.10122879999999999</v>
      </c>
      <c r="P95" s="19">
        <v>8.7635610000000003E-2</v>
      </c>
      <c r="Q95" s="15">
        <v>7.7812850000000003E-2</v>
      </c>
      <c r="R95" s="15">
        <v>7.0165740000000004E-2</v>
      </c>
      <c r="S95" s="15">
        <v>6.3208490000000006E-2</v>
      </c>
      <c r="T95" s="19">
        <v>5.7828600000000001E-2</v>
      </c>
      <c r="U95" s="19">
        <v>5.3627290000000001E-2</v>
      </c>
      <c r="V95" s="19">
        <v>4.8848030000000001E-2</v>
      </c>
      <c r="W95" s="19">
        <v>4.644268E-2</v>
      </c>
      <c r="X95" s="19">
        <v>4.4638270000000001E-2</v>
      </c>
      <c r="Y95" s="19">
        <v>4.2339870000000002E-2</v>
      </c>
      <c r="Z95" s="19">
        <v>4.0537530000000002E-2</v>
      </c>
      <c r="AA95" s="19">
        <v>3.9293740000000001E-2</v>
      </c>
      <c r="AB95" s="19">
        <v>3.7817160000000002E-2</v>
      </c>
      <c r="AC95" s="19">
        <v>3.6373349999999999E-2</v>
      </c>
      <c r="AD95" s="19">
        <v>3.525677E-2</v>
      </c>
      <c r="AE95" s="19">
        <v>3.425243E-2</v>
      </c>
      <c r="AF95" s="19">
        <v>3.3265259999999998E-2</v>
      </c>
      <c r="AG95" s="19">
        <v>3.230657E-2</v>
      </c>
      <c r="AH95" s="19">
        <v>3.1396649999999998E-2</v>
      </c>
      <c r="AI95" s="15">
        <v>3.0561580000000001E-2</v>
      </c>
      <c r="AJ95" s="19">
        <v>2.9782820000000002E-2</v>
      </c>
      <c r="AK95" s="19">
        <v>2.9003879999999999E-2</v>
      </c>
      <c r="AL95" s="19">
        <v>2.822556E-2</v>
      </c>
      <c r="AM95" s="19">
        <v>2.7479630000000001E-2</v>
      </c>
      <c r="AN95" s="19">
        <v>2.680159E-2</v>
      </c>
      <c r="AO95" s="15">
        <v>2.6178860000000002E-2</v>
      </c>
      <c r="AP95" s="19">
        <v>2.5618809999999999E-2</v>
      </c>
      <c r="AQ95" s="19">
        <v>2.5105800000000001E-2</v>
      </c>
      <c r="AR95" s="15">
        <v>2.4619990000000001E-2</v>
      </c>
      <c r="AS95" s="19">
        <v>2.416399E-2</v>
      </c>
      <c r="AT95" s="15">
        <v>2.3736460000000001E-2</v>
      </c>
      <c r="AU95" s="19">
        <v>2.332656E-2</v>
      </c>
      <c r="AV95" s="19">
        <v>2.292976E-2</v>
      </c>
      <c r="AW95" s="15">
        <v>2.2545180000000001E-2</v>
      </c>
      <c r="AX95" s="19">
        <v>2.2172319999999999E-2</v>
      </c>
      <c r="AY95" s="19">
        <v>2.181021E-2</v>
      </c>
      <c r="AZ95" s="19">
        <v>2.1455599999999998E-2</v>
      </c>
      <c r="BA95" s="19">
        <v>2.1104879999999999E-2</v>
      </c>
      <c r="BB95" s="19">
        <v>2.0758809999999999E-2</v>
      </c>
      <c r="BC95" s="19">
        <v>2.0420799999999999E-2</v>
      </c>
      <c r="BD95" s="19">
        <v>2.009296E-2</v>
      </c>
      <c r="BE95" s="19">
        <v>1.9777179999999998E-2</v>
      </c>
      <c r="BF95" s="19">
        <v>1.947579E-2</v>
      </c>
      <c r="BG95" s="19">
        <v>1.91892E-2</v>
      </c>
      <c r="BH95" s="19">
        <v>1.891576E-2</v>
      </c>
      <c r="BI95" s="19">
        <v>1.865232E-2</v>
      </c>
      <c r="BJ95" s="19">
        <v>1.839559E-2</v>
      </c>
      <c r="BK95" s="19">
        <v>1.8144710000000001E-2</v>
      </c>
      <c r="BL95" s="19">
        <v>1.7901279999999999E-2</v>
      </c>
      <c r="BM95" s="19">
        <v>1.7666879999999999E-2</v>
      </c>
      <c r="BN95" s="15">
        <v>1.744134E-2</v>
      </c>
      <c r="BO95" s="19">
        <v>1.7222769999999998E-2</v>
      </c>
      <c r="BP95" s="19">
        <v>1.70089E-2</v>
      </c>
      <c r="BQ95" s="19">
        <v>1.67987E-2</v>
      </c>
      <c r="BR95" s="19">
        <v>1.6592780000000001E-2</v>
      </c>
      <c r="BS95" s="19">
        <v>1.639202E-2</v>
      </c>
      <c r="BT95" s="19">
        <v>1.619576E-2</v>
      </c>
      <c r="BU95" s="19">
        <v>1.6001439999999999E-2</v>
      </c>
      <c r="BV95" s="19">
        <v>1.5806589999999999E-2</v>
      </c>
      <c r="BW95" s="15">
        <v>1.561104E-2</v>
      </c>
      <c r="BX95" s="19">
        <v>1.54168E-2</v>
      </c>
      <c r="BY95" s="19">
        <v>1.522627E-2</v>
      </c>
      <c r="BZ95" s="19">
        <v>1.504086E-2</v>
      </c>
      <c r="CA95" s="19">
        <v>1.486084E-2</v>
      </c>
      <c r="CB95" s="19">
        <v>1.468594E-2</v>
      </c>
      <c r="CC95" s="19">
        <v>1.4516060000000001E-2</v>
      </c>
      <c r="CD95" s="19">
        <v>1.43515E-2</v>
      </c>
      <c r="CE95" s="19">
        <v>1.419252E-2</v>
      </c>
      <c r="CF95" s="19">
        <v>1.403883E-2</v>
      </c>
      <c r="CG95" s="19">
        <v>1.3889530000000001E-2</v>
      </c>
      <c r="CH95" s="19">
        <v>1.374365E-2</v>
      </c>
      <c r="CI95" s="15">
        <v>1.360081E-2</v>
      </c>
      <c r="CJ95" s="19">
        <v>1.3461219999999999E-2</v>
      </c>
      <c r="CK95" s="19">
        <v>1.332525E-2</v>
      </c>
      <c r="CL95" s="19">
        <v>1.3192829999999999E-2</v>
      </c>
      <c r="CM95" s="19">
        <v>1.3063389999999999E-2</v>
      </c>
      <c r="CN95" s="19">
        <v>1.293622E-2</v>
      </c>
      <c r="CO95" s="19">
        <v>1.281099E-2</v>
      </c>
      <c r="CP95" s="19">
        <v>1.2687840000000001E-2</v>
      </c>
      <c r="CQ95" s="19">
        <v>1.2567139999999999E-2</v>
      </c>
      <c r="CR95" s="19">
        <v>1.244893E-2</v>
      </c>
      <c r="CS95" s="19">
        <v>1.2332650000000001E-2</v>
      </c>
      <c r="CT95" s="19">
        <v>1.2217250000000001E-2</v>
      </c>
      <c r="CU95" s="19">
        <v>1.21017E-2</v>
      </c>
      <c r="CV95" s="19">
        <v>1.198545E-2</v>
      </c>
      <c r="CW95" s="19">
        <v>1.186853E-2</v>
      </c>
      <c r="CX95" s="19">
        <v>1.1751259999999999E-2</v>
      </c>
      <c r="CY95" s="19">
        <v>1.163405E-2</v>
      </c>
      <c r="CZ95" s="19">
        <v>1.151726E-2</v>
      </c>
      <c r="DA95" s="19">
        <v>1.1401339999999999E-2</v>
      </c>
      <c r="DB95" s="15">
        <v>1.128672E-2</v>
      </c>
      <c r="DC95" s="19">
        <v>1.117376E-2</v>
      </c>
      <c r="DD95" s="19">
        <v>1.1062570000000001E-2</v>
      </c>
      <c r="DE95" s="19">
        <v>1.095315E-2</v>
      </c>
      <c r="DF95" s="19">
        <v>1.0845530000000001E-2</v>
      </c>
      <c r="DG95" s="19">
        <v>1.0739780000000001E-2</v>
      </c>
      <c r="DH95" s="19">
        <v>1.063602E-2</v>
      </c>
      <c r="DI95" s="19">
        <v>1.053429E-2</v>
      </c>
      <c r="DJ95" s="19">
        <v>1.0434529999999999E-2</v>
      </c>
      <c r="DK95" s="19">
        <v>1.0336639999999999E-2</v>
      </c>
      <c r="DL95" s="19">
        <v>1.0240549999999999E-2</v>
      </c>
      <c r="DM95" s="19">
        <v>1.0146240000000001E-2</v>
      </c>
      <c r="DN95" s="19">
        <v>1.005375E-2</v>
      </c>
      <c r="DO95" s="19">
        <v>9.9630729999999994E-3</v>
      </c>
      <c r="DP95" s="19">
        <v>9.8741860000000001E-3</v>
      </c>
      <c r="DQ95" s="19">
        <v>9.7869940000000002E-3</v>
      </c>
      <c r="DR95" s="19">
        <v>9.7014049999999998E-3</v>
      </c>
      <c r="DS95" s="19">
        <v>9.6173890000000005E-3</v>
      </c>
      <c r="DT95" s="19">
        <v>9.5349930000000003E-3</v>
      </c>
      <c r="DU95" s="19">
        <v>9.4542659999999994E-3</v>
      </c>
      <c r="DV95" s="19">
        <v>9.3751949999999994E-3</v>
      </c>
      <c r="DW95" s="19">
        <v>9.2976610000000005E-3</v>
      </c>
      <c r="DX95" s="19">
        <v>9.2214859999999992E-3</v>
      </c>
      <c r="DY95" s="19">
        <v>9.1465339999999996E-3</v>
      </c>
      <c r="DZ95" s="19">
        <v>9.0727689999999996E-3</v>
      </c>
      <c r="EA95" s="19">
        <v>9.0002429999999998E-3</v>
      </c>
      <c r="EB95" s="19">
        <v>8.9290370000000008E-3</v>
      </c>
      <c r="EC95" s="19">
        <v>8.8591959999999997E-3</v>
      </c>
      <c r="ED95" s="19">
        <v>8.7907000000000002E-3</v>
      </c>
      <c r="EE95" s="19">
        <v>8.7234800000000005E-3</v>
      </c>
      <c r="EF95" s="19">
        <v>8.6574349999999998E-3</v>
      </c>
      <c r="EG95" s="19">
        <v>8.5924560000000001E-3</v>
      </c>
      <c r="EH95" s="19">
        <v>8.5284169999999999E-3</v>
      </c>
      <c r="EI95" s="19">
        <v>8.4651729999999994E-3</v>
      </c>
      <c r="EJ95" s="19">
        <v>8.4025560000000003E-3</v>
      </c>
      <c r="EK95" s="19">
        <v>8.3403990000000001E-3</v>
      </c>
      <c r="EL95" s="19">
        <v>8.2785459999999995E-3</v>
      </c>
      <c r="EM95" s="19">
        <v>8.2168789999999998E-3</v>
      </c>
      <c r="EN95" s="19">
        <v>8.1553100000000007E-3</v>
      </c>
      <c r="EO95" s="19">
        <v>8.0937639999999998E-3</v>
      </c>
      <c r="EP95" s="19">
        <v>8.0321669999999998E-3</v>
      </c>
      <c r="EQ95" s="19">
        <v>7.9704440000000001E-3</v>
      </c>
      <c r="ER95" s="19">
        <v>7.9085360000000007E-3</v>
      </c>
      <c r="ES95" s="19">
        <v>7.8464290000000003E-3</v>
      </c>
      <c r="ET95" s="19">
        <v>7.7841610000000004E-3</v>
      </c>
      <c r="EU95" s="19">
        <v>7.7218089999999996E-3</v>
      </c>
      <c r="EV95" s="19">
        <v>7.6594499999999999E-3</v>
      </c>
      <c r="EW95" s="19">
        <v>7.5971370000000003E-3</v>
      </c>
      <c r="EX95" s="19">
        <v>7.5348899999999998E-3</v>
      </c>
      <c r="EY95" s="19">
        <v>7.4727120000000003E-3</v>
      </c>
      <c r="EZ95" s="19">
        <v>7.4106129999999999E-3</v>
      </c>
      <c r="FA95" s="19">
        <v>7.3486380000000002E-3</v>
      </c>
      <c r="FB95" s="19">
        <v>7.2868680000000002E-3</v>
      </c>
      <c r="FC95" s="19">
        <v>7.2254060000000002E-3</v>
      </c>
      <c r="FD95" s="19">
        <v>7.1643740000000003E-3</v>
      </c>
      <c r="FE95" s="19">
        <v>7.1038949999999998E-3</v>
      </c>
      <c r="FF95" s="19">
        <v>7.0441100000000001E-3</v>
      </c>
      <c r="FG95" s="19">
        <v>6.9851699999999997E-3</v>
      </c>
      <c r="FH95" s="19">
        <v>6.9272259999999999E-3</v>
      </c>
      <c r="FI95" s="19">
        <v>6.8704049999999996E-3</v>
      </c>
      <c r="FJ95" s="19">
        <v>6.8147850000000003E-3</v>
      </c>
      <c r="FK95" s="19">
        <v>6.7603840000000004E-3</v>
      </c>
      <c r="FL95" s="19">
        <v>6.7071700000000001E-3</v>
      </c>
      <c r="FM95" s="19">
        <v>6.6550860000000002E-3</v>
      </c>
      <c r="FN95" s="19">
        <v>6.6040769999999999E-3</v>
      </c>
      <c r="FO95" s="19">
        <v>6.554097E-3</v>
      </c>
      <c r="FP95" s="19">
        <v>6.5051060000000001E-3</v>
      </c>
      <c r="FQ95" s="19">
        <v>6.4570640000000002E-3</v>
      </c>
      <c r="FR95" s="19">
        <v>6.4099170000000002E-3</v>
      </c>
      <c r="FS95" s="19">
        <v>6.3636099999999996E-3</v>
      </c>
      <c r="FT95" s="19">
        <v>6.318092E-3</v>
      </c>
      <c r="FU95" s="19">
        <v>6.2733249999999997E-3</v>
      </c>
      <c r="FV95" s="19">
        <v>6.229287E-3</v>
      </c>
      <c r="FW95" s="19">
        <v>6.1859660000000002E-3</v>
      </c>
      <c r="FX95" s="19">
        <v>6.1433399999999997E-3</v>
      </c>
      <c r="FY95" s="19">
        <v>6.1013819999999998E-3</v>
      </c>
      <c r="FZ95" s="19">
        <v>6.0600519999999998E-3</v>
      </c>
      <c r="GA95" s="19">
        <v>6.0192989999999997E-3</v>
      </c>
      <c r="GB95" s="19">
        <v>5.9790750000000004E-3</v>
      </c>
      <c r="GC95" s="19">
        <v>5.9393279999999998E-3</v>
      </c>
      <c r="GD95" s="19">
        <v>5.9000099999999998E-3</v>
      </c>
      <c r="GE95" s="19">
        <v>5.8610800000000003E-3</v>
      </c>
      <c r="GF95" s="19">
        <v>5.8225059999999999E-3</v>
      </c>
      <c r="GG95" s="19">
        <v>5.7842620000000001E-3</v>
      </c>
      <c r="GH95" s="19">
        <v>5.7463239999999997E-3</v>
      </c>
      <c r="GI95" s="19">
        <v>5.7086649999999999E-3</v>
      </c>
      <c r="GJ95" s="19">
        <v>5.6712459999999996E-3</v>
      </c>
      <c r="GK95" s="19">
        <v>5.6340189999999997E-3</v>
      </c>
      <c r="GL95" s="19">
        <v>5.5969369999999997E-3</v>
      </c>
      <c r="GM95" s="19">
        <v>5.5599530000000003E-3</v>
      </c>
      <c r="GN95" s="19">
        <v>5.5230380000000001E-3</v>
      </c>
      <c r="GO95" s="19">
        <v>5.4861770000000001E-3</v>
      </c>
      <c r="GP95" s="19">
        <v>5.4493850000000002E-3</v>
      </c>
      <c r="GQ95" s="19">
        <v>5.4127020000000001E-3</v>
      </c>
      <c r="GR95" s="19">
        <v>5.3761950000000003E-3</v>
      </c>
      <c r="GS95" s="19">
        <v>5.3399490000000001E-3</v>
      </c>
      <c r="GT95" s="19">
        <v>5.3040520000000001E-3</v>
      </c>
      <c r="GU95" s="19">
        <v>5.2685830000000003E-3</v>
      </c>
      <c r="GV95" s="19">
        <v>5.2336029999999999E-3</v>
      </c>
      <c r="GW95" s="19">
        <v>5.1991520000000003E-3</v>
      </c>
      <c r="GX95" s="19">
        <v>5.1652549999999997E-3</v>
      </c>
      <c r="GY95" s="19">
        <v>5.1319180000000001E-3</v>
      </c>
      <c r="GZ95" s="19">
        <v>5.0991300000000003E-3</v>
      </c>
      <c r="HA95" s="19">
        <v>5.0668600000000003E-3</v>
      </c>
      <c r="HB95" s="19">
        <v>5.0350610000000004E-3</v>
      </c>
      <c r="HC95" s="19">
        <v>5.0036660000000004E-3</v>
      </c>
      <c r="HD95" s="19">
        <v>4.9725999999999998E-3</v>
      </c>
      <c r="HE95" s="19">
        <v>4.9417849999999998E-3</v>
      </c>
      <c r="HF95" s="19">
        <v>4.9111440000000001E-3</v>
      </c>
      <c r="HG95" s="19">
        <v>4.880601E-3</v>
      </c>
      <c r="HH95" s="19">
        <v>4.8500920000000003E-3</v>
      </c>
      <c r="HI95" s="19">
        <v>4.819561E-3</v>
      </c>
      <c r="HJ95" s="19">
        <v>4.7889669999999999E-3</v>
      </c>
      <c r="HK95" s="19">
        <v>4.758282E-3</v>
      </c>
      <c r="HL95" s="19">
        <v>4.7274910000000003E-3</v>
      </c>
      <c r="HM95" s="19">
        <v>4.6965840000000002E-3</v>
      </c>
      <c r="HN95" s="19">
        <v>4.6655589999999997E-3</v>
      </c>
      <c r="HO95" s="19">
        <v>4.6344170000000001E-3</v>
      </c>
      <c r="HP95" s="19">
        <v>4.603167E-3</v>
      </c>
      <c r="HQ95" s="19">
        <v>4.571823E-3</v>
      </c>
      <c r="HR95" s="19">
        <v>4.5404130000000001E-3</v>
      </c>
      <c r="HS95" s="19">
        <v>4.508962E-3</v>
      </c>
      <c r="HT95" s="19">
        <v>4.4775070000000004E-3</v>
      </c>
      <c r="HU95" s="19">
        <v>4.4460840000000003E-3</v>
      </c>
      <c r="HV95" s="19">
        <v>4.4147279999999997E-3</v>
      </c>
      <c r="HW95" s="19">
        <v>4.3834740000000001E-3</v>
      </c>
      <c r="HX95" s="19">
        <v>4.3523529999999998E-3</v>
      </c>
      <c r="HY95" s="19">
        <v>4.3213879999999998E-3</v>
      </c>
      <c r="HZ95" s="19">
        <v>4.2905959999999998E-3</v>
      </c>
      <c r="IA95" s="19">
        <v>4.2599880000000001E-3</v>
      </c>
      <c r="IB95" s="19">
        <v>4.2295750000000002E-3</v>
      </c>
      <c r="IC95" s="19">
        <v>4.1993719999999998E-3</v>
      </c>
      <c r="ID95" s="19">
        <v>4.1693980000000004E-3</v>
      </c>
      <c r="IE95" s="19">
        <v>4.1396760000000001E-3</v>
      </c>
      <c r="IF95" s="19">
        <v>4.1102409999999997E-3</v>
      </c>
      <c r="IG95" s="19">
        <v>4.0811279999999998E-3</v>
      </c>
      <c r="IH95" s="19">
        <v>4.052384E-3</v>
      </c>
      <c r="II95" s="19">
        <v>4.0240570000000002E-3</v>
      </c>
      <c r="IJ95" s="19">
        <v>3.9961959999999996E-3</v>
      </c>
      <c r="IK95" s="19">
        <v>3.9688479999999996E-3</v>
      </c>
      <c r="IL95" s="19">
        <v>3.9420569999999997E-3</v>
      </c>
      <c r="IM95" s="19">
        <v>3.9158580000000004E-3</v>
      </c>
      <c r="IN95" s="19">
        <v>3.8902759999999998E-3</v>
      </c>
      <c r="IO95" s="19">
        <v>3.8653279999999999E-3</v>
      </c>
      <c r="IP95" s="19">
        <v>3.8410190000000002E-3</v>
      </c>
      <c r="IQ95" s="19">
        <v>3.817343E-3</v>
      </c>
      <c r="IR95" s="19">
        <v>3.7942840000000002E-3</v>
      </c>
      <c r="IS95" s="19">
        <v>3.7718109999999999E-3</v>
      </c>
      <c r="IT95" s="19">
        <v>3.7498879999999998E-3</v>
      </c>
      <c r="IU95" s="19">
        <v>3.7284689999999999E-3</v>
      </c>
      <c r="IV95" s="19">
        <v>3.7075039999999999E-3</v>
      </c>
      <c r="IW95" s="19">
        <v>3.6869339999999998E-3</v>
      </c>
      <c r="IX95" s="19">
        <v>3.6667029999999999E-3</v>
      </c>
      <c r="IY95" s="19">
        <v>3.6467510000000002E-3</v>
      </c>
      <c r="IZ95" s="19">
        <v>3.6270220000000001E-3</v>
      </c>
      <c r="JA95" s="19">
        <v>3.6074620000000001E-3</v>
      </c>
      <c r="JB95" s="19">
        <v>3.5880230000000001E-3</v>
      </c>
      <c r="JC95" s="19">
        <v>3.5686630000000001E-3</v>
      </c>
      <c r="JD95" s="19">
        <v>3.549342E-3</v>
      </c>
      <c r="JE95" s="19">
        <v>3.5300280000000002E-3</v>
      </c>
      <c r="JF95" s="19">
        <v>3.5106899999999999E-3</v>
      </c>
      <c r="JG95" s="19">
        <v>3.4913019999999999E-3</v>
      </c>
      <c r="JH95" s="19">
        <v>3.4718420000000002E-3</v>
      </c>
      <c r="JI95" s="19">
        <v>3.4522889999999999E-3</v>
      </c>
      <c r="JJ95" s="19">
        <v>3.4326249999999999E-3</v>
      </c>
      <c r="JK95" s="19">
        <v>3.4128330000000001E-3</v>
      </c>
      <c r="JL95" s="19">
        <v>3.3929009999999998E-3</v>
      </c>
      <c r="JM95" s="19">
        <v>3.3728180000000001E-3</v>
      </c>
      <c r="JN95" s="19">
        <v>3.3525759999999999E-3</v>
      </c>
      <c r="JO95" s="19">
        <v>3.3321750000000002E-3</v>
      </c>
      <c r="JP95" s="19">
        <v>3.3116170000000002E-3</v>
      </c>
      <c r="JQ95" s="19">
        <v>3.2909079999999999E-3</v>
      </c>
      <c r="JR95" s="19">
        <v>3.2700580000000002E-3</v>
      </c>
      <c r="JS95" s="19">
        <v>3.2490819999999999E-3</v>
      </c>
      <c r="JT95" s="19">
        <v>3.2279969999999998E-3</v>
      </c>
      <c r="JU95" s="19">
        <v>3.2068209999999999E-3</v>
      </c>
      <c r="JV95" s="19">
        <v>3.1855780000000001E-3</v>
      </c>
      <c r="JW95" s="19">
        <v>3.1642889999999998E-3</v>
      </c>
      <c r="JX95" s="19">
        <v>3.1429790000000002E-3</v>
      </c>
      <c r="JY95" s="19">
        <v>3.121675E-3</v>
      </c>
      <c r="JZ95" s="19">
        <v>3.100406E-3</v>
      </c>
      <c r="KA95" s="19">
        <v>3.0792020000000001E-3</v>
      </c>
      <c r="KB95" s="19">
        <v>3.0580970000000001E-3</v>
      </c>
      <c r="KC95" s="19">
        <v>3.0371230000000001E-3</v>
      </c>
      <c r="KD95" s="19">
        <v>3.0163159999999998E-3</v>
      </c>
      <c r="KE95" s="19">
        <v>2.9957109999999999E-3</v>
      </c>
      <c r="KF95" s="19">
        <v>2.9753399999999999E-3</v>
      </c>
      <c r="KG95" s="19">
        <v>2.9552319999999999E-3</v>
      </c>
      <c r="KH95" s="19">
        <v>2.9354149999999998E-3</v>
      </c>
      <c r="KI95" s="19">
        <v>2.9159089999999999E-3</v>
      </c>
      <c r="KJ95" s="19">
        <v>2.8967350000000001E-3</v>
      </c>
      <c r="KK95" s="19">
        <v>2.877905E-3</v>
      </c>
      <c r="KL95" s="19">
        <v>2.85943E-3</v>
      </c>
      <c r="KM95" s="19">
        <v>2.8413190000000001E-3</v>
      </c>
      <c r="KN95" s="19">
        <v>2.8235769999999999E-3</v>
      </c>
      <c r="KO95" s="19">
        <v>2.8062069999999998E-3</v>
      </c>
      <c r="KP95" s="19">
        <v>2.7892120000000001E-3</v>
      </c>
      <c r="KQ95" s="19">
        <v>2.7725919999999999E-3</v>
      </c>
      <c r="KR95" s="19">
        <v>2.7563449999999999E-3</v>
      </c>
      <c r="KS95" s="19">
        <v>2.740466E-3</v>
      </c>
      <c r="KT95" s="19">
        <v>2.724948E-3</v>
      </c>
      <c r="KU95" s="19">
        <v>2.709777E-3</v>
      </c>
      <c r="KV95" s="15">
        <v>2.6949370000000001E-3</v>
      </c>
      <c r="KW95" s="19">
        <v>2.6804060000000002E-3</v>
      </c>
      <c r="KX95" s="19">
        <v>2.6661580000000001E-3</v>
      </c>
      <c r="KY95" s="19">
        <v>2.6521660000000001E-3</v>
      </c>
      <c r="KZ95" s="19">
        <v>2.6383980000000001E-3</v>
      </c>
      <c r="LA95" s="19">
        <v>2.6248220000000002E-3</v>
      </c>
      <c r="LB95" s="19">
        <v>2.6114049999999998E-3</v>
      </c>
      <c r="LC95" s="19">
        <v>2.5981160000000001E-3</v>
      </c>
      <c r="LD95" s="19">
        <v>2.5849229999999998E-3</v>
      </c>
      <c r="LE95" s="19">
        <v>2.5717980000000001E-3</v>
      </c>
      <c r="LF95" s="19">
        <v>2.5587129999999998E-3</v>
      </c>
      <c r="LG95" s="19">
        <v>2.5456440000000001E-3</v>
      </c>
      <c r="LH95" s="19">
        <v>2.5325690000000001E-3</v>
      </c>
      <c r="LI95" s="19">
        <v>2.519468E-3</v>
      </c>
      <c r="LJ95" s="19">
        <v>2.5063260000000001E-3</v>
      </c>
      <c r="LK95" s="19">
        <v>2.4931269999999999E-3</v>
      </c>
      <c r="LL95" s="19">
        <v>2.47986E-3</v>
      </c>
      <c r="LM95" s="19">
        <v>2.4665160000000002E-3</v>
      </c>
      <c r="LN95" s="19">
        <v>2.4530849999999998E-3</v>
      </c>
      <c r="LO95" s="19">
        <v>2.439559E-3</v>
      </c>
      <c r="LP95" s="19">
        <v>2.4259310000000001E-3</v>
      </c>
      <c r="LQ95" s="19">
        <v>2.412193E-3</v>
      </c>
      <c r="LR95" s="19">
        <v>2.3983350000000001E-3</v>
      </c>
      <c r="LS95" s="19">
        <v>2.3843499999999999E-3</v>
      </c>
      <c r="LT95" s="19">
        <v>2.3702300000000001E-3</v>
      </c>
      <c r="LU95" s="19">
        <v>2.3559660000000001E-3</v>
      </c>
      <c r="LV95" s="19">
        <v>2.3415530000000001E-3</v>
      </c>
      <c r="LW95" s="19">
        <v>2.3269839999999998E-3</v>
      </c>
      <c r="LX95" s="19">
        <v>2.3122569999999999E-3</v>
      </c>
      <c r="LY95" s="19">
        <v>2.2973730000000001E-3</v>
      </c>
      <c r="LZ95" s="19">
        <v>2.2823330000000001E-3</v>
      </c>
      <c r="MA95" s="19">
        <v>2.2671459999999998E-3</v>
      </c>
      <c r="MB95" s="19">
        <v>2.251823E-3</v>
      </c>
      <c r="MC95" s="19">
        <v>2.2363779999999998E-3</v>
      </c>
      <c r="MD95" s="19">
        <v>2.22083E-3</v>
      </c>
      <c r="ME95" s="19">
        <v>2.2052009999999999E-3</v>
      </c>
      <c r="MF95" s="19">
        <v>2.1895170000000002E-3</v>
      </c>
      <c r="MG95" s="19">
        <v>2.1738030000000002E-3</v>
      </c>
      <c r="MH95" s="19">
        <v>2.1580890000000002E-3</v>
      </c>
      <c r="MI95" s="19">
        <v>2.1424009999999999E-3</v>
      </c>
      <c r="MJ95" s="19">
        <v>2.1267690000000001E-3</v>
      </c>
      <c r="MK95" s="19">
        <v>2.1112180000000002E-3</v>
      </c>
      <c r="ML95" s="19">
        <v>2.0957739999999999E-3</v>
      </c>
      <c r="MM95" s="19">
        <v>2.0804600000000001E-3</v>
      </c>
      <c r="MN95" s="19">
        <v>2.0652959999999999E-3</v>
      </c>
      <c r="MO95" s="19">
        <v>2.050301E-3</v>
      </c>
      <c r="MP95" s="19">
        <v>2.0354919999999999E-3</v>
      </c>
      <c r="MQ95" s="19">
        <v>2.020885E-3</v>
      </c>
      <c r="MR95" s="19">
        <v>2.0064940000000002E-3</v>
      </c>
      <c r="MS95" s="19">
        <v>1.9923330000000002E-3</v>
      </c>
      <c r="MT95" s="19">
        <v>1.9784160000000002E-3</v>
      </c>
      <c r="MU95" s="19">
        <v>1.9647549999999999E-3</v>
      </c>
      <c r="MV95" s="19">
        <v>1.951365E-3</v>
      </c>
      <c r="MW95" s="19">
        <v>1.938258E-3</v>
      </c>
      <c r="MX95" s="19">
        <v>1.92545E-3</v>
      </c>
      <c r="MY95" s="19">
        <v>1.9129520000000001E-3</v>
      </c>
      <c r="MZ95" s="19">
        <v>1.9007780000000001E-3</v>
      </c>
      <c r="NA95" s="19">
        <v>1.8889390000000001E-3</v>
      </c>
      <c r="NB95" s="19">
        <v>1.8774429999999999E-3</v>
      </c>
      <c r="NC95" s="19">
        <v>1.8662970000000001E-3</v>
      </c>
      <c r="ND95" s="19">
        <v>1.8555049999999999E-3</v>
      </c>
      <c r="NE95" s="19">
        <v>1.845066E-3</v>
      </c>
      <c r="NF95" s="19">
        <v>1.834975E-3</v>
      </c>
      <c r="NG95" s="19">
        <v>1.8252240000000001E-3</v>
      </c>
      <c r="NH95" s="19">
        <v>1.8158009999999999E-3</v>
      </c>
      <c r="NI95" s="19">
        <v>1.8066899999999999E-3</v>
      </c>
      <c r="NJ95" s="19">
        <v>1.797873E-3</v>
      </c>
      <c r="NK95" s="19">
        <v>1.7893290000000001E-3</v>
      </c>
      <c r="NL95" s="19">
        <v>1.781033E-3</v>
      </c>
      <c r="NM95" s="19">
        <v>1.7729620000000001E-3</v>
      </c>
      <c r="NN95" s="19">
        <v>1.765092E-3</v>
      </c>
      <c r="NO95" s="19">
        <v>1.757396E-3</v>
      </c>
      <c r="NP95" s="19">
        <v>1.7498520000000001E-3</v>
      </c>
      <c r="NQ95" s="19">
        <v>1.7424350000000001E-3</v>
      </c>
      <c r="NR95" s="19">
        <v>1.7351230000000001E-3</v>
      </c>
      <c r="NS95" s="19">
        <v>1.7278949999999999E-3</v>
      </c>
      <c r="NT95" s="19">
        <v>1.7207310000000001E-3</v>
      </c>
      <c r="NU95" s="19">
        <v>1.713612E-3</v>
      </c>
      <c r="NV95" s="19">
        <v>1.7065170000000001E-3</v>
      </c>
      <c r="NW95" s="19">
        <v>1.699428E-3</v>
      </c>
      <c r="NX95" s="19">
        <v>1.6923249999999999E-3</v>
      </c>
      <c r="NY95" s="19">
        <v>1.685188E-3</v>
      </c>
      <c r="NZ95" s="19">
        <v>1.677998E-3</v>
      </c>
      <c r="OA95" s="19">
        <v>1.670735E-3</v>
      </c>
      <c r="OB95" s="19">
        <v>1.6633780000000001E-3</v>
      </c>
      <c r="OC95" s="19">
        <v>1.6559089999999999E-3</v>
      </c>
      <c r="OD95" s="19">
        <v>1.648308E-3</v>
      </c>
      <c r="OE95" s="19">
        <v>1.640559E-3</v>
      </c>
      <c r="OF95" s="19">
        <v>1.632646E-3</v>
      </c>
      <c r="OG95" s="19">
        <v>1.6245560000000001E-3</v>
      </c>
      <c r="OH95" s="19">
        <v>1.616276E-3</v>
      </c>
      <c r="OI95" s="19">
        <v>1.6077979999999999E-3</v>
      </c>
      <c r="OJ95" s="19">
        <v>1.5991149999999999E-3</v>
      </c>
      <c r="OK95" s="19">
        <v>1.5902220000000001E-3</v>
      </c>
      <c r="OL95" s="19">
        <v>1.581116E-3</v>
      </c>
      <c r="OM95" s="19">
        <v>1.571797E-3</v>
      </c>
      <c r="ON95" s="19">
        <v>1.562267E-3</v>
      </c>
      <c r="OO95" s="19">
        <v>1.552529E-3</v>
      </c>
      <c r="OP95" s="19">
        <v>1.5425860000000001E-3</v>
      </c>
    </row>
    <row r="96" spans="1:406" x14ac:dyDescent="0.25">
      <c r="A96" t="str">
        <f t="shared" si="1"/>
        <v>Helicopter-MEDIUM-6-20-Any</v>
      </c>
      <c r="B96" t="s">
        <v>194</v>
      </c>
      <c r="C96" s="17" t="s">
        <v>42</v>
      </c>
      <c r="D96" s="18">
        <v>6</v>
      </c>
      <c r="E96" s="17">
        <v>20</v>
      </c>
      <c r="F96" s="82" t="s">
        <v>187</v>
      </c>
      <c r="G96" s="15">
        <v>0.935639</v>
      </c>
      <c r="H96" s="15">
        <v>0.95219500000000001</v>
      </c>
      <c r="I96" s="15">
        <v>0.9686437</v>
      </c>
      <c r="J96" s="15">
        <v>0.96243769999999995</v>
      </c>
      <c r="K96" s="15">
        <v>0.9285101</v>
      </c>
      <c r="L96" s="15">
        <v>0.87125649999999999</v>
      </c>
      <c r="M96" s="15">
        <v>0.80026870000000006</v>
      </c>
      <c r="N96" s="15">
        <v>0.72674669999999997</v>
      </c>
      <c r="O96" s="15">
        <v>0.65581540000000005</v>
      </c>
      <c r="P96" s="15">
        <v>0.59005459999999998</v>
      </c>
      <c r="Q96" s="15">
        <v>0.53092709999999999</v>
      </c>
      <c r="R96" s="15">
        <v>0.4785819</v>
      </c>
      <c r="S96" s="15">
        <v>0.43235170000000001</v>
      </c>
      <c r="T96" s="15">
        <v>0.3916734</v>
      </c>
      <c r="U96" s="15">
        <v>0.35585290000000003</v>
      </c>
      <c r="V96" s="15">
        <v>0.32417109999999999</v>
      </c>
      <c r="W96" s="15">
        <v>0.29628330000000003</v>
      </c>
      <c r="X96" s="15">
        <v>0.27176620000000001</v>
      </c>
      <c r="Y96" s="15">
        <v>0.25016159999999998</v>
      </c>
      <c r="Z96" s="15">
        <v>0.2310566</v>
      </c>
      <c r="AA96" s="15">
        <v>0.214004</v>
      </c>
      <c r="AB96" s="15">
        <v>0.198624</v>
      </c>
      <c r="AC96" s="15">
        <v>0.18479029999999999</v>
      </c>
      <c r="AD96" s="15">
        <v>0.17242950000000001</v>
      </c>
      <c r="AE96" s="15">
        <v>0.16142110000000001</v>
      </c>
      <c r="AF96" s="15">
        <v>0.15152769999999999</v>
      </c>
      <c r="AG96" s="15">
        <v>0.14250570000000001</v>
      </c>
      <c r="AH96" s="15">
        <v>0.13421269999999999</v>
      </c>
      <c r="AI96" s="15">
        <v>0.1266129</v>
      </c>
      <c r="AJ96" s="15">
        <v>0.1196837</v>
      </c>
      <c r="AK96" s="15">
        <v>0.1133955</v>
      </c>
      <c r="AL96" s="15">
        <v>0.1076348</v>
      </c>
      <c r="AM96" s="19">
        <v>0.1022612</v>
      </c>
      <c r="AN96" s="19">
        <v>9.7151719999999997E-2</v>
      </c>
      <c r="AO96" s="19">
        <v>9.2312939999999996E-2</v>
      </c>
      <c r="AP96" s="19">
        <v>8.7807949999999996E-2</v>
      </c>
      <c r="AQ96" s="19">
        <v>8.3676979999999998E-2</v>
      </c>
      <c r="AR96" s="19">
        <v>7.9863649999999994E-2</v>
      </c>
      <c r="AS96" s="19">
        <v>7.6267639999999998E-2</v>
      </c>
      <c r="AT96" s="19">
        <v>7.2805960000000003E-2</v>
      </c>
      <c r="AU96" s="19">
        <v>6.9502289999999994E-2</v>
      </c>
      <c r="AV96" s="19">
        <v>6.6444690000000001E-2</v>
      </c>
      <c r="AW96" s="19">
        <v>6.3661010000000004E-2</v>
      </c>
      <c r="AX96" s="19">
        <v>6.1103409999999997E-2</v>
      </c>
      <c r="AY96" s="19">
        <v>5.866644E-2</v>
      </c>
      <c r="AZ96" s="19">
        <v>5.6275949999999998E-2</v>
      </c>
      <c r="BA96" s="15">
        <v>5.395788E-2</v>
      </c>
      <c r="BB96" s="19">
        <v>5.1798660000000003E-2</v>
      </c>
      <c r="BC96" s="19">
        <v>4.9836680000000001E-2</v>
      </c>
      <c r="BD96" s="19">
        <v>4.8108900000000003E-2</v>
      </c>
      <c r="BE96" s="19">
        <v>4.6425889999999997E-2</v>
      </c>
      <c r="BF96" s="19">
        <v>4.4760250000000001E-2</v>
      </c>
      <c r="BG96" s="19">
        <v>4.3155470000000001E-2</v>
      </c>
      <c r="BH96" s="19">
        <v>4.1668120000000003E-2</v>
      </c>
      <c r="BI96" s="15">
        <v>4.0304109999999997E-2</v>
      </c>
      <c r="BJ96" s="19">
        <v>3.9035710000000001E-2</v>
      </c>
      <c r="BK96" s="19">
        <v>3.782485E-2</v>
      </c>
      <c r="BL96" s="19">
        <v>3.6657210000000003E-2</v>
      </c>
      <c r="BM96" s="19">
        <v>3.5539899999999999E-2</v>
      </c>
      <c r="BN96" s="19">
        <v>3.4485870000000002E-2</v>
      </c>
      <c r="BO96" s="19">
        <v>3.3493599999999998E-2</v>
      </c>
      <c r="BP96" s="19">
        <v>3.2554470000000002E-2</v>
      </c>
      <c r="BQ96" s="19">
        <v>3.1656869999999997E-2</v>
      </c>
      <c r="BR96" s="15">
        <v>3.0797390000000001E-2</v>
      </c>
      <c r="BS96" s="19">
        <v>2.9978210000000002E-2</v>
      </c>
      <c r="BT96" s="19">
        <v>2.9148239999999999E-2</v>
      </c>
      <c r="BU96" s="19">
        <v>2.8358319999999999E-2</v>
      </c>
      <c r="BV96" s="19">
        <v>2.7606189999999999E-2</v>
      </c>
      <c r="BW96" s="15">
        <v>2.689045E-2</v>
      </c>
      <c r="BX96" s="15">
        <v>2.6209219999999998E-2</v>
      </c>
      <c r="BY96" s="19">
        <v>2.5559780000000001E-2</v>
      </c>
      <c r="BZ96" s="19">
        <v>2.493942E-2</v>
      </c>
      <c r="CA96" s="19">
        <v>2.4346110000000001E-2</v>
      </c>
      <c r="CB96" s="19">
        <v>2.3779040000000001E-2</v>
      </c>
      <c r="CC96" s="15">
        <v>2.3238060000000001E-2</v>
      </c>
      <c r="CD96" s="19">
        <v>2.272271E-2</v>
      </c>
      <c r="CE96" s="19">
        <v>2.2231919999999999E-2</v>
      </c>
      <c r="CF96" s="19">
        <v>2.1764289999999999E-2</v>
      </c>
      <c r="CG96" s="19">
        <v>2.1318429999999999E-2</v>
      </c>
      <c r="CH96" s="15">
        <v>2.089367E-2</v>
      </c>
      <c r="CI96" s="19">
        <v>2.0489819999999999E-2</v>
      </c>
      <c r="CJ96" s="15">
        <v>2.010694E-2</v>
      </c>
      <c r="CK96" s="19">
        <v>1.9744669999999999E-2</v>
      </c>
      <c r="CL96" s="19">
        <v>1.9401970000000001E-2</v>
      </c>
      <c r="CM96" s="19">
        <v>1.907741E-2</v>
      </c>
      <c r="CN96" s="19">
        <v>1.8769620000000001E-2</v>
      </c>
      <c r="CO96" s="19">
        <v>1.8477730000000001E-2</v>
      </c>
      <c r="CP96" s="19">
        <v>1.820134E-2</v>
      </c>
      <c r="CQ96" s="19">
        <v>1.7940049999999999E-2</v>
      </c>
      <c r="CR96" s="19">
        <v>1.7693270000000001E-2</v>
      </c>
      <c r="CS96" s="19">
        <v>1.7460199999999999E-2</v>
      </c>
      <c r="CT96" s="19">
        <v>1.7239999999999998E-2</v>
      </c>
      <c r="CU96" s="15">
        <v>1.7031939999999999E-2</v>
      </c>
      <c r="CV96" s="19">
        <v>1.6835490000000002E-2</v>
      </c>
      <c r="CW96" s="19">
        <v>1.664999E-2</v>
      </c>
      <c r="CX96" s="19">
        <v>1.64745E-2</v>
      </c>
      <c r="CY96" s="19">
        <v>1.6308039999999999E-2</v>
      </c>
      <c r="CZ96" s="19">
        <v>1.614964E-2</v>
      </c>
      <c r="DA96" s="19">
        <v>1.5998640000000001E-2</v>
      </c>
      <c r="DB96" s="19">
        <v>1.585481E-2</v>
      </c>
      <c r="DC96" s="19">
        <v>1.5718159999999998E-2</v>
      </c>
      <c r="DD96" s="19">
        <v>1.558879E-2</v>
      </c>
      <c r="DE96" s="19">
        <v>1.546675E-2</v>
      </c>
      <c r="DF96" s="19">
        <v>1.53519E-2</v>
      </c>
      <c r="DG96" s="19">
        <v>1.524383E-2</v>
      </c>
      <c r="DH96" s="15">
        <v>1.5141989999999999E-2</v>
      </c>
      <c r="DI96" s="19">
        <v>1.504575E-2</v>
      </c>
      <c r="DJ96" s="19">
        <v>1.4954490000000001E-2</v>
      </c>
      <c r="DK96" s="15">
        <v>1.4867679999999999E-2</v>
      </c>
      <c r="DL96" s="19">
        <v>1.4784800000000001E-2</v>
      </c>
      <c r="DM96" s="19">
        <v>1.4705309999999999E-2</v>
      </c>
      <c r="DN96" s="15">
        <v>1.462865E-2</v>
      </c>
      <c r="DO96" s="15">
        <v>1.4554269999999999E-2</v>
      </c>
      <c r="DP96" s="19">
        <v>1.448165E-2</v>
      </c>
      <c r="DQ96" s="19">
        <v>1.44104E-2</v>
      </c>
      <c r="DR96" s="19">
        <v>1.4340220000000001E-2</v>
      </c>
      <c r="DS96" s="15">
        <v>1.427086E-2</v>
      </c>
      <c r="DT96" s="19">
        <v>1.4202080000000001E-2</v>
      </c>
      <c r="DU96" s="19">
        <v>1.4133720000000001E-2</v>
      </c>
      <c r="DV96" s="19">
        <v>1.4065619999999999E-2</v>
      </c>
      <c r="DW96" s="19">
        <v>1.399773E-2</v>
      </c>
      <c r="DX96" s="19">
        <v>1.3930069999999999E-2</v>
      </c>
      <c r="DY96" s="19">
        <v>1.3862660000000001E-2</v>
      </c>
      <c r="DZ96" s="19">
        <v>1.3795460000000001E-2</v>
      </c>
      <c r="EA96" s="19">
        <v>1.372842E-2</v>
      </c>
      <c r="EB96" s="19">
        <v>1.36615E-2</v>
      </c>
      <c r="EC96" s="19">
        <v>1.359467E-2</v>
      </c>
      <c r="ED96" s="19">
        <v>1.352797E-2</v>
      </c>
      <c r="EE96" s="19">
        <v>1.346145E-2</v>
      </c>
      <c r="EF96" s="15">
        <v>1.339518E-2</v>
      </c>
      <c r="EG96" s="19">
        <v>1.3329209999999999E-2</v>
      </c>
      <c r="EH96" s="19">
        <v>1.32636E-2</v>
      </c>
      <c r="EI96" s="19">
        <v>1.3198400000000001E-2</v>
      </c>
      <c r="EJ96" s="19">
        <v>1.313367E-2</v>
      </c>
      <c r="EK96" s="19">
        <v>1.306944E-2</v>
      </c>
      <c r="EL96" s="19">
        <v>1.30057E-2</v>
      </c>
      <c r="EM96" s="19">
        <v>1.294243E-2</v>
      </c>
      <c r="EN96" s="19">
        <v>1.287963E-2</v>
      </c>
      <c r="EO96" s="15">
        <v>1.281731E-2</v>
      </c>
      <c r="EP96" s="19">
        <v>1.2755499999999999E-2</v>
      </c>
      <c r="EQ96" s="19">
        <v>1.2694230000000001E-2</v>
      </c>
      <c r="ER96" s="19">
        <v>1.2633490000000001E-2</v>
      </c>
      <c r="ES96" s="19">
        <v>1.2573229999999999E-2</v>
      </c>
      <c r="ET96" s="19">
        <v>1.2513450000000001E-2</v>
      </c>
      <c r="EU96" s="19">
        <v>1.2454130000000001E-2</v>
      </c>
      <c r="EV96" s="19">
        <v>1.239524E-2</v>
      </c>
      <c r="EW96" s="19">
        <v>1.233678E-2</v>
      </c>
      <c r="EX96" s="19">
        <v>1.227872E-2</v>
      </c>
      <c r="EY96" s="19">
        <v>1.2220989999999999E-2</v>
      </c>
      <c r="EZ96" s="15">
        <v>1.216356E-2</v>
      </c>
      <c r="FA96" s="19">
        <v>1.210645E-2</v>
      </c>
      <c r="FB96" s="19">
        <v>1.204964E-2</v>
      </c>
      <c r="FC96" s="19">
        <v>1.1993139999999999E-2</v>
      </c>
      <c r="FD96" s="19">
        <v>1.193694E-2</v>
      </c>
      <c r="FE96" s="19">
        <v>1.1881020000000001E-2</v>
      </c>
      <c r="FF96" s="19">
        <v>1.182538E-2</v>
      </c>
      <c r="FG96" s="19">
        <v>1.1770050000000001E-2</v>
      </c>
      <c r="FH96" s="19">
        <v>1.1715089999999999E-2</v>
      </c>
      <c r="FI96" s="19">
        <v>1.166056E-2</v>
      </c>
      <c r="FJ96" s="19">
        <v>1.160653E-2</v>
      </c>
      <c r="FK96" s="19">
        <v>1.1553040000000001E-2</v>
      </c>
      <c r="FL96" s="19">
        <v>1.1500140000000001E-2</v>
      </c>
      <c r="FM96" s="19">
        <v>1.1447860000000001E-2</v>
      </c>
      <c r="FN96" s="19">
        <v>1.13962E-2</v>
      </c>
      <c r="FO96" s="19">
        <v>1.134509E-2</v>
      </c>
      <c r="FP96" s="19">
        <v>1.1294439999999999E-2</v>
      </c>
      <c r="FQ96" s="19">
        <v>1.124412E-2</v>
      </c>
      <c r="FR96" s="19">
        <v>1.1194000000000001E-2</v>
      </c>
      <c r="FS96" s="19">
        <v>1.1143999999999999E-2</v>
      </c>
      <c r="FT96" s="19">
        <v>1.1094039999999999E-2</v>
      </c>
      <c r="FU96" s="19">
        <v>1.104405E-2</v>
      </c>
      <c r="FV96" s="15">
        <v>1.099399E-2</v>
      </c>
      <c r="FW96" s="19">
        <v>1.094376E-2</v>
      </c>
      <c r="FX96" s="19">
        <v>1.089334E-2</v>
      </c>
      <c r="FY96" s="19">
        <v>1.084271E-2</v>
      </c>
      <c r="FZ96" s="19">
        <v>1.079185E-2</v>
      </c>
      <c r="GA96" s="19">
        <v>1.074076E-2</v>
      </c>
      <c r="GB96" s="19">
        <v>1.068942E-2</v>
      </c>
      <c r="GC96" s="19">
        <v>1.0637779999999999E-2</v>
      </c>
      <c r="GD96" s="19">
        <v>1.0585809999999999E-2</v>
      </c>
      <c r="GE96" s="19">
        <v>1.0533509999999999E-2</v>
      </c>
      <c r="GF96" s="19">
        <v>1.048088E-2</v>
      </c>
      <c r="GG96" s="19">
        <v>1.04279E-2</v>
      </c>
      <c r="GH96" s="19">
        <v>1.037454E-2</v>
      </c>
      <c r="GI96" s="19">
        <v>1.032074E-2</v>
      </c>
      <c r="GJ96" s="19">
        <v>1.026646E-2</v>
      </c>
      <c r="GK96" s="19">
        <v>1.0211670000000001E-2</v>
      </c>
      <c r="GL96" s="19">
        <v>1.015637E-2</v>
      </c>
      <c r="GM96" s="19">
        <v>1.010055E-2</v>
      </c>
      <c r="GN96" s="19">
        <v>1.004416E-2</v>
      </c>
      <c r="GO96" s="19">
        <v>9.9871769999999999E-3</v>
      </c>
      <c r="GP96" s="19">
        <v>9.9295760000000007E-3</v>
      </c>
      <c r="GQ96" s="19">
        <v>9.8713659999999995E-3</v>
      </c>
      <c r="GR96" s="19">
        <v>9.8125790000000001E-3</v>
      </c>
      <c r="GS96" s="19">
        <v>9.7532509999999992E-3</v>
      </c>
      <c r="GT96" s="19">
        <v>9.6934229999999996E-3</v>
      </c>
      <c r="GU96" s="19">
        <v>9.6331509999999995E-3</v>
      </c>
      <c r="GV96" s="19">
        <v>9.5725329999999994E-3</v>
      </c>
      <c r="GW96" s="19">
        <v>9.5116920000000004E-3</v>
      </c>
      <c r="GX96" s="19">
        <v>9.4507830000000008E-3</v>
      </c>
      <c r="GY96" s="19">
        <v>9.3899380000000005E-3</v>
      </c>
      <c r="GZ96" s="19">
        <v>9.3292710000000001E-3</v>
      </c>
      <c r="HA96" s="19">
        <v>9.2688679999999996E-3</v>
      </c>
      <c r="HB96" s="19">
        <v>9.2088320000000001E-3</v>
      </c>
      <c r="HC96" s="19">
        <v>9.1492510000000006E-3</v>
      </c>
      <c r="HD96" s="19">
        <v>9.0902150000000004E-3</v>
      </c>
      <c r="HE96" s="19">
        <v>9.0317880000000007E-3</v>
      </c>
      <c r="HF96" s="19">
        <v>8.9740180000000003E-3</v>
      </c>
      <c r="HG96" s="19">
        <v>8.9169209999999995E-3</v>
      </c>
      <c r="HH96" s="19">
        <v>8.8605409999999996E-3</v>
      </c>
      <c r="HI96" s="19">
        <v>8.8049240000000004E-3</v>
      </c>
      <c r="HJ96" s="19">
        <v>8.7501279999999994E-3</v>
      </c>
      <c r="HK96" s="19">
        <v>8.6961920000000002E-3</v>
      </c>
      <c r="HL96" s="19">
        <v>8.643141E-3</v>
      </c>
      <c r="HM96" s="19">
        <v>8.5909799999999998E-3</v>
      </c>
      <c r="HN96" s="19">
        <v>8.5397330000000007E-3</v>
      </c>
      <c r="HO96" s="19">
        <v>8.4894289999999997E-3</v>
      </c>
      <c r="HP96" s="19">
        <v>8.4401089999999995E-3</v>
      </c>
      <c r="HQ96" s="19">
        <v>8.3917999999999996E-3</v>
      </c>
      <c r="HR96" s="19">
        <v>8.3445250000000002E-3</v>
      </c>
      <c r="HS96" s="19">
        <v>8.2982739999999996E-3</v>
      </c>
      <c r="HT96" s="19">
        <v>8.2530599999999996E-3</v>
      </c>
      <c r="HU96" s="19">
        <v>8.2088909999999994E-3</v>
      </c>
      <c r="HV96" s="19">
        <v>8.1657929999999993E-3</v>
      </c>
      <c r="HW96" s="19">
        <v>8.1237740000000003E-3</v>
      </c>
      <c r="HX96" s="19">
        <v>8.0828370000000007E-3</v>
      </c>
      <c r="HY96" s="19">
        <v>8.0429520000000008E-3</v>
      </c>
      <c r="HZ96" s="19">
        <v>8.0041120000000007E-3</v>
      </c>
      <c r="IA96" s="19">
        <v>7.9663049999999999E-3</v>
      </c>
      <c r="IB96" s="19">
        <v>7.9295319999999996E-3</v>
      </c>
      <c r="IC96" s="19">
        <v>7.8937810000000008E-3</v>
      </c>
      <c r="ID96" s="19">
        <v>7.8590310000000007E-3</v>
      </c>
      <c r="IE96" s="19">
        <v>7.8252340000000004E-3</v>
      </c>
      <c r="IF96" s="19">
        <v>7.7923640000000004E-3</v>
      </c>
      <c r="IG96" s="19">
        <v>7.7603899999999998E-3</v>
      </c>
      <c r="IH96" s="19">
        <v>7.7292960000000001E-3</v>
      </c>
      <c r="II96" s="19">
        <v>7.6990490000000003E-3</v>
      </c>
      <c r="IJ96" s="19">
        <v>7.6696139999999999E-3</v>
      </c>
      <c r="IK96" s="19">
        <v>7.6409379999999999E-3</v>
      </c>
      <c r="IL96" s="19">
        <v>7.61299E-3</v>
      </c>
      <c r="IM96" s="19">
        <v>7.585736E-3</v>
      </c>
      <c r="IN96" s="19">
        <v>7.5591599999999997E-3</v>
      </c>
      <c r="IO96" s="19">
        <v>7.5332280000000003E-3</v>
      </c>
      <c r="IP96" s="19">
        <v>7.5078970000000004E-3</v>
      </c>
      <c r="IQ96" s="19">
        <v>7.4831009999999998E-3</v>
      </c>
      <c r="IR96" s="19">
        <v>7.4587910000000002E-3</v>
      </c>
      <c r="IS96" s="19">
        <v>7.4349059999999998E-3</v>
      </c>
      <c r="IT96" s="19">
        <v>7.4114020000000001E-3</v>
      </c>
      <c r="IU96" s="19">
        <v>7.3882150000000001E-3</v>
      </c>
      <c r="IV96" s="19">
        <v>7.3652759999999996E-3</v>
      </c>
      <c r="IW96" s="19">
        <v>7.3425010000000004E-3</v>
      </c>
      <c r="IX96" s="19">
        <v>7.3198150000000003E-3</v>
      </c>
      <c r="IY96" s="19">
        <v>7.2971420000000004E-3</v>
      </c>
      <c r="IZ96" s="19">
        <v>7.2744330000000003E-3</v>
      </c>
      <c r="JA96" s="19">
        <v>7.2516339999999999E-3</v>
      </c>
      <c r="JB96" s="19">
        <v>7.2286989999999999E-3</v>
      </c>
      <c r="JC96" s="19">
        <v>7.2055740000000002E-3</v>
      </c>
      <c r="JD96" s="19">
        <v>7.1822240000000001E-3</v>
      </c>
      <c r="JE96" s="19">
        <v>7.1586130000000003E-3</v>
      </c>
      <c r="JF96" s="19">
        <v>7.1347299999999997E-3</v>
      </c>
      <c r="JG96" s="19">
        <v>7.110557E-3</v>
      </c>
      <c r="JH96" s="19">
        <v>7.086073E-3</v>
      </c>
      <c r="JI96" s="19">
        <v>7.0612469999999997E-3</v>
      </c>
      <c r="JJ96" s="19">
        <v>7.0360600000000002E-3</v>
      </c>
      <c r="JK96" s="19">
        <v>7.0104950000000003E-3</v>
      </c>
      <c r="JL96" s="19">
        <v>6.9845590000000004E-3</v>
      </c>
      <c r="JM96" s="19">
        <v>6.9582460000000004E-3</v>
      </c>
      <c r="JN96" s="19">
        <v>6.9315499999999999E-3</v>
      </c>
      <c r="JO96" s="19">
        <v>6.9044570000000001E-3</v>
      </c>
      <c r="JP96" s="19">
        <v>6.8769599999999997E-3</v>
      </c>
      <c r="JQ96" s="19">
        <v>6.8490540000000003E-3</v>
      </c>
      <c r="JR96" s="19">
        <v>6.8207509999999999E-3</v>
      </c>
      <c r="JS96" s="19">
        <v>6.7920519999999998E-3</v>
      </c>
      <c r="JT96" s="19">
        <v>6.7629600000000002E-3</v>
      </c>
      <c r="JU96" s="19">
        <v>6.7334730000000002E-3</v>
      </c>
      <c r="JV96" s="19">
        <v>6.7035990000000002E-3</v>
      </c>
      <c r="JW96" s="19">
        <v>6.6733540000000003E-3</v>
      </c>
      <c r="JX96" s="19">
        <v>6.6427750000000001E-3</v>
      </c>
      <c r="JY96" s="19">
        <v>6.6118879999999998E-3</v>
      </c>
      <c r="JZ96" s="19">
        <v>6.5807289999999996E-3</v>
      </c>
      <c r="KA96" s="19">
        <v>6.5493289999999996E-3</v>
      </c>
      <c r="KB96" s="19">
        <v>6.517732E-3</v>
      </c>
      <c r="KC96" s="15">
        <v>6.4859790000000002E-3</v>
      </c>
      <c r="KD96" s="19">
        <v>6.4541340000000003E-3</v>
      </c>
      <c r="KE96" s="19">
        <v>6.4222489999999997E-3</v>
      </c>
      <c r="KF96" s="19">
        <v>6.3903750000000002E-3</v>
      </c>
      <c r="KG96" s="19">
        <v>6.3585489999999998E-3</v>
      </c>
      <c r="KH96" s="19">
        <v>6.3268090000000001E-3</v>
      </c>
      <c r="KI96" s="19">
        <v>6.2951830000000002E-3</v>
      </c>
      <c r="KJ96" s="19">
        <v>6.2637070000000003E-3</v>
      </c>
      <c r="KK96" s="19">
        <v>6.2324040000000004E-3</v>
      </c>
      <c r="KL96" s="19">
        <v>6.2012910000000003E-3</v>
      </c>
      <c r="KM96" s="19">
        <v>6.170376E-3</v>
      </c>
      <c r="KN96" s="19">
        <v>6.1396619999999997E-3</v>
      </c>
      <c r="KO96" s="19">
        <v>6.1091569999999996E-3</v>
      </c>
      <c r="KP96" s="19">
        <v>6.0788789999999997E-3</v>
      </c>
      <c r="KQ96" s="19">
        <v>6.0488340000000003E-3</v>
      </c>
      <c r="KR96" s="19">
        <v>6.0190230000000001E-3</v>
      </c>
      <c r="KS96" s="19">
        <v>5.9894420000000002E-3</v>
      </c>
      <c r="KT96" s="19">
        <v>5.9600859999999999E-3</v>
      </c>
      <c r="KU96" s="19">
        <v>5.9309539999999996E-3</v>
      </c>
      <c r="KV96" s="19">
        <v>5.9020549999999998E-3</v>
      </c>
      <c r="KW96" s="19">
        <v>5.8733919999999998E-3</v>
      </c>
      <c r="KX96" s="19">
        <v>5.8449649999999997E-3</v>
      </c>
      <c r="KY96" s="19">
        <v>5.8167690000000003E-3</v>
      </c>
      <c r="KZ96" s="19">
        <v>5.788807E-3</v>
      </c>
      <c r="LA96" s="19">
        <v>5.76108E-3</v>
      </c>
      <c r="LB96" s="19">
        <v>5.733602E-3</v>
      </c>
      <c r="LC96" s="19">
        <v>5.7063790000000001E-3</v>
      </c>
      <c r="LD96" s="19">
        <v>5.6794130000000003E-3</v>
      </c>
      <c r="LE96" s="19">
        <v>5.6527050000000001E-3</v>
      </c>
      <c r="LF96" s="19">
        <v>5.6262619999999999E-3</v>
      </c>
      <c r="LG96" s="19">
        <v>5.6000930000000004E-3</v>
      </c>
      <c r="LH96" s="19">
        <v>5.5742179999999997E-3</v>
      </c>
      <c r="LI96" s="19">
        <v>5.5486499999999996E-3</v>
      </c>
      <c r="LJ96" s="19">
        <v>5.5233979999999997E-3</v>
      </c>
      <c r="LK96" s="19">
        <v>5.4984659999999996E-3</v>
      </c>
      <c r="LL96" s="19">
        <v>5.473866E-3</v>
      </c>
      <c r="LM96" s="19">
        <v>5.4496060000000001E-3</v>
      </c>
      <c r="LN96" s="19">
        <v>5.4257070000000001E-3</v>
      </c>
      <c r="LO96" s="19">
        <v>5.4021779999999997E-3</v>
      </c>
      <c r="LP96" s="19">
        <v>5.3790280000000001E-3</v>
      </c>
      <c r="LQ96" s="19">
        <v>5.3562590000000004E-3</v>
      </c>
      <c r="LR96" s="19">
        <v>5.3338780000000002E-3</v>
      </c>
      <c r="LS96" s="19">
        <v>5.3118949999999996E-3</v>
      </c>
      <c r="LT96" s="19">
        <v>5.2903289999999999E-3</v>
      </c>
      <c r="LU96" s="19">
        <v>5.26919E-3</v>
      </c>
      <c r="LV96" s="15">
        <v>5.2484840000000003E-3</v>
      </c>
      <c r="LW96" s="19">
        <v>5.2282129999999998E-3</v>
      </c>
      <c r="LX96" s="19">
        <v>5.2083829999999996E-3</v>
      </c>
      <c r="LY96" s="19">
        <v>5.189005E-3</v>
      </c>
      <c r="LZ96" s="19">
        <v>5.1700950000000004E-3</v>
      </c>
      <c r="MA96" s="19">
        <v>5.1516620000000004E-3</v>
      </c>
      <c r="MB96" s="19">
        <v>5.1337099999999997E-3</v>
      </c>
      <c r="MC96" s="19">
        <v>5.1162400000000002E-3</v>
      </c>
      <c r="MD96" s="19">
        <v>5.0992549999999996E-3</v>
      </c>
      <c r="ME96" s="19">
        <v>5.0827609999999999E-3</v>
      </c>
      <c r="MF96" s="19">
        <v>5.0667669999999998E-3</v>
      </c>
      <c r="MG96" s="19">
        <v>5.0512760000000004E-3</v>
      </c>
      <c r="MH96" s="19">
        <v>5.0362779999999999E-3</v>
      </c>
      <c r="MI96" s="19">
        <v>5.0217600000000001E-3</v>
      </c>
      <c r="MJ96" s="19">
        <v>5.0077089999999999E-3</v>
      </c>
      <c r="MK96" s="15">
        <v>4.9941100000000004E-3</v>
      </c>
      <c r="ML96" s="19">
        <v>4.9809479999999998E-3</v>
      </c>
      <c r="MM96" s="19">
        <v>4.9681999999999999E-3</v>
      </c>
      <c r="MN96" s="19">
        <v>4.9558299999999996E-3</v>
      </c>
      <c r="MO96" s="19">
        <v>4.9437960000000003E-3</v>
      </c>
      <c r="MP96" s="19">
        <v>4.9320600000000003E-3</v>
      </c>
      <c r="MQ96" s="19">
        <v>4.9205860000000002E-3</v>
      </c>
      <c r="MR96" s="19">
        <v>4.9093399999999999E-3</v>
      </c>
      <c r="MS96" s="19">
        <v>4.8982840000000001E-3</v>
      </c>
      <c r="MT96" s="19">
        <v>4.8873759999999997E-3</v>
      </c>
      <c r="MU96" s="19">
        <v>4.8765709999999997E-3</v>
      </c>
      <c r="MV96" s="19">
        <v>4.8658340000000003E-3</v>
      </c>
      <c r="MW96" s="19">
        <v>4.8551360000000003E-3</v>
      </c>
      <c r="MX96" s="19">
        <v>4.8444539999999998E-3</v>
      </c>
      <c r="MY96" s="19">
        <v>4.8337609999999998E-3</v>
      </c>
      <c r="MZ96" s="19">
        <v>4.823028E-3</v>
      </c>
      <c r="NA96" s="19">
        <v>4.8122260000000002E-3</v>
      </c>
      <c r="NB96" s="19">
        <v>4.801334E-3</v>
      </c>
      <c r="NC96" s="19">
        <v>4.7903360000000001E-3</v>
      </c>
      <c r="ND96" s="19">
        <v>4.7792210000000002E-3</v>
      </c>
      <c r="NE96" s="19">
        <v>4.7679699999999998E-3</v>
      </c>
      <c r="NF96" s="19">
        <v>4.7565649999999999E-3</v>
      </c>
      <c r="NG96" s="19">
        <v>4.7449830000000004E-3</v>
      </c>
      <c r="NH96" s="19">
        <v>4.7332099999999998E-3</v>
      </c>
      <c r="NI96" s="19">
        <v>4.721238E-3</v>
      </c>
      <c r="NJ96" s="19">
        <v>4.7090589999999998E-3</v>
      </c>
      <c r="NK96" s="19">
        <v>4.6966619999999999E-3</v>
      </c>
      <c r="NL96" s="19">
        <v>4.684031E-3</v>
      </c>
      <c r="NM96" s="19">
        <v>4.6711519999999996E-3</v>
      </c>
      <c r="NN96" s="19">
        <v>4.6580160000000001E-3</v>
      </c>
      <c r="NO96" s="19">
        <v>4.6446229999999996E-3</v>
      </c>
      <c r="NP96" s="19">
        <v>4.6309740000000004E-3</v>
      </c>
      <c r="NQ96" s="19">
        <v>4.6170710000000004E-3</v>
      </c>
      <c r="NR96" s="19">
        <v>4.6029130000000001E-3</v>
      </c>
      <c r="NS96" s="19">
        <v>4.5885040000000002E-3</v>
      </c>
      <c r="NT96" s="19">
        <v>4.5738519999999998E-3</v>
      </c>
      <c r="NU96" s="19">
        <v>4.5589749999999998E-3</v>
      </c>
      <c r="NV96" s="19">
        <v>4.5438910000000004E-3</v>
      </c>
      <c r="NW96" s="19">
        <v>4.5286179999999999E-3</v>
      </c>
      <c r="NX96" s="19">
        <v>4.5131720000000002E-3</v>
      </c>
      <c r="NY96" s="19">
        <v>4.497572E-3</v>
      </c>
      <c r="NZ96" s="19">
        <v>4.4818360000000003E-3</v>
      </c>
      <c r="OA96" s="19">
        <v>4.4659870000000003E-3</v>
      </c>
      <c r="OB96" s="19">
        <v>4.4500449999999997E-3</v>
      </c>
      <c r="OC96" s="19">
        <v>4.4340279999999996E-3</v>
      </c>
      <c r="OD96" s="19">
        <v>4.4179509999999998E-3</v>
      </c>
      <c r="OE96" s="19">
        <v>4.401823E-3</v>
      </c>
      <c r="OF96" s="19">
        <v>4.3856549999999996E-3</v>
      </c>
      <c r="OG96" s="19">
        <v>4.3694570000000002E-3</v>
      </c>
      <c r="OH96" s="19">
        <v>4.3532390000000001E-3</v>
      </c>
      <c r="OI96" s="19">
        <v>4.337006E-3</v>
      </c>
      <c r="OJ96" s="19">
        <v>4.3207640000000004E-3</v>
      </c>
      <c r="OK96" s="19">
        <v>4.3045169999999999E-3</v>
      </c>
      <c r="OL96" s="19">
        <v>4.2882700000000003E-3</v>
      </c>
      <c r="OM96" s="19">
        <v>4.2720290000000001E-3</v>
      </c>
      <c r="ON96" s="19">
        <v>4.2558020000000004E-3</v>
      </c>
      <c r="OO96" s="19">
        <v>4.2395920000000004E-3</v>
      </c>
      <c r="OP96" s="19">
        <v>4.2234029999999997E-3</v>
      </c>
    </row>
    <row r="97" spans="1:406" x14ac:dyDescent="0.25">
      <c r="A97" t="str">
        <f t="shared" si="1"/>
        <v>Helicopter-MEDIUM-6-14-Any</v>
      </c>
      <c r="B97" t="s">
        <v>194</v>
      </c>
      <c r="C97" s="17" t="s">
        <v>42</v>
      </c>
      <c r="D97" s="18">
        <v>6</v>
      </c>
      <c r="E97" s="17">
        <v>14</v>
      </c>
      <c r="F97" s="82" t="s">
        <v>187</v>
      </c>
      <c r="G97" s="15">
        <v>1.008653</v>
      </c>
      <c r="H97" s="15">
        <v>0.9929751</v>
      </c>
      <c r="I97" s="15">
        <v>0.91879440000000001</v>
      </c>
      <c r="J97" s="15">
        <v>0.81560069999999996</v>
      </c>
      <c r="K97" s="15">
        <v>0.71043959999999995</v>
      </c>
      <c r="L97" s="15">
        <v>0.61434829999999996</v>
      </c>
      <c r="M97" s="15">
        <v>0.53134570000000003</v>
      </c>
      <c r="N97" s="15">
        <v>0.46126099999999998</v>
      </c>
      <c r="O97" s="15">
        <v>0.40261429999999998</v>
      </c>
      <c r="P97" s="15">
        <v>0.3535663</v>
      </c>
      <c r="Q97" s="15">
        <v>0.31236659999999999</v>
      </c>
      <c r="R97" s="15">
        <v>0.27768710000000002</v>
      </c>
      <c r="S97" s="15">
        <v>0.24826889999999999</v>
      </c>
      <c r="T97" s="15">
        <v>0.22320319999999999</v>
      </c>
      <c r="U97" s="15">
        <v>0.20186409999999999</v>
      </c>
      <c r="V97" s="15">
        <v>0.18344489999999999</v>
      </c>
      <c r="W97" s="15">
        <v>0.16745460000000001</v>
      </c>
      <c r="X97" s="15">
        <v>0.15354999999999999</v>
      </c>
      <c r="Y97" s="15">
        <v>0.14140649999999999</v>
      </c>
      <c r="Z97" s="15">
        <v>0.1307585</v>
      </c>
      <c r="AA97" s="15">
        <v>0.12130340000000001</v>
      </c>
      <c r="AB97" s="15">
        <v>0.11277239999999999</v>
      </c>
      <c r="AC97" s="15">
        <v>0.104967</v>
      </c>
      <c r="AD97" s="19">
        <v>9.7758590000000006E-2</v>
      </c>
      <c r="AE97" s="19">
        <v>9.1199429999999998E-2</v>
      </c>
      <c r="AF97" s="19">
        <v>8.5362460000000001E-2</v>
      </c>
      <c r="AG97" s="19">
        <v>8.0177999999999999E-2</v>
      </c>
      <c r="AH97" s="19">
        <v>7.5518619999999995E-2</v>
      </c>
      <c r="AI97" s="19">
        <v>7.1251610000000007E-2</v>
      </c>
      <c r="AJ97" s="19">
        <v>6.724774E-2</v>
      </c>
      <c r="AK97" s="19">
        <v>6.3518400000000003E-2</v>
      </c>
      <c r="AL97" s="19">
        <v>6.016328E-2</v>
      </c>
      <c r="AM97" s="19">
        <v>5.7151790000000001E-2</v>
      </c>
      <c r="AN97" s="19">
        <v>5.4363069999999999E-2</v>
      </c>
      <c r="AO97" s="19">
        <v>5.1726399999999999E-2</v>
      </c>
      <c r="AP97" s="15">
        <v>4.9212159999999998E-2</v>
      </c>
      <c r="AQ97" s="19">
        <v>4.7072620000000003E-2</v>
      </c>
      <c r="AR97" s="19">
        <v>4.5173049999999999E-2</v>
      </c>
      <c r="AS97" s="19">
        <v>4.3543449999999997E-2</v>
      </c>
      <c r="AT97" s="19">
        <v>4.2071320000000002E-2</v>
      </c>
      <c r="AU97" s="19">
        <v>4.062938E-2</v>
      </c>
      <c r="AV97" s="19">
        <v>3.9192299999999999E-2</v>
      </c>
      <c r="AW97" s="19">
        <v>3.7823919999999997E-2</v>
      </c>
      <c r="AX97" s="19">
        <v>3.6582759999999999E-2</v>
      </c>
      <c r="AY97" s="19">
        <v>3.5468069999999997E-2</v>
      </c>
      <c r="AZ97" s="19">
        <v>3.4432690000000002E-2</v>
      </c>
      <c r="BA97" s="15">
        <v>3.3439070000000001E-2</v>
      </c>
      <c r="BB97" s="19">
        <v>3.2483989999999997E-2</v>
      </c>
      <c r="BC97" s="19">
        <v>3.1585130000000003E-2</v>
      </c>
      <c r="BD97" s="19">
        <v>3.0755000000000001E-2</v>
      </c>
      <c r="BE97" s="19">
        <v>2.9991049999999998E-2</v>
      </c>
      <c r="BF97" s="19">
        <v>2.9280299999999999E-2</v>
      </c>
      <c r="BG97" s="19">
        <v>2.8536450000000001E-2</v>
      </c>
      <c r="BH97" s="19">
        <v>2.7848520000000002E-2</v>
      </c>
      <c r="BI97" s="15">
        <v>2.7210479999999999E-2</v>
      </c>
      <c r="BJ97" s="19">
        <v>2.6614970000000002E-2</v>
      </c>
      <c r="BK97" s="19">
        <v>2.6056670000000001E-2</v>
      </c>
      <c r="BL97" s="19">
        <v>2.5533460000000001E-2</v>
      </c>
      <c r="BM97" s="19">
        <v>2.5044739999999999E-2</v>
      </c>
      <c r="BN97" s="19">
        <v>2.4588829999999999E-2</v>
      </c>
      <c r="BO97" s="15">
        <v>2.4162059999999999E-2</v>
      </c>
      <c r="BP97" s="19">
        <v>2.376006E-2</v>
      </c>
      <c r="BQ97" s="19">
        <v>2.3379859999999999E-2</v>
      </c>
      <c r="BR97" s="15">
        <v>2.302036E-2</v>
      </c>
      <c r="BS97" s="19">
        <v>2.268152E-2</v>
      </c>
      <c r="BT97" s="19">
        <v>2.236289E-2</v>
      </c>
      <c r="BU97" s="19">
        <v>2.206284E-2</v>
      </c>
      <c r="BV97" s="15">
        <v>2.1778789999999999E-2</v>
      </c>
      <c r="BW97" s="19">
        <v>2.150848E-2</v>
      </c>
      <c r="BX97" s="19">
        <v>2.1250769999999999E-2</v>
      </c>
      <c r="BY97" s="19">
        <v>2.1005599999999999E-2</v>
      </c>
      <c r="BZ97" s="19">
        <v>2.077319E-2</v>
      </c>
      <c r="CA97" s="19">
        <v>2.0553499999999999E-2</v>
      </c>
      <c r="CB97" s="19">
        <v>2.0346179999999998E-2</v>
      </c>
      <c r="CC97" s="19">
        <v>2.0150580000000001E-2</v>
      </c>
      <c r="CD97" s="19">
        <v>1.9965670000000001E-2</v>
      </c>
      <c r="CE97" s="19">
        <v>1.9790149999999999E-2</v>
      </c>
      <c r="CF97" s="19">
        <v>1.9622469999999999E-2</v>
      </c>
      <c r="CG97" s="19">
        <v>1.946111E-2</v>
      </c>
      <c r="CH97" s="15">
        <v>1.9304579999999998E-2</v>
      </c>
      <c r="CI97" s="19">
        <v>1.9151580000000001E-2</v>
      </c>
      <c r="CJ97" s="19">
        <v>1.9000989999999999E-2</v>
      </c>
      <c r="CK97" s="19">
        <v>1.8851929999999999E-2</v>
      </c>
      <c r="CL97" s="19">
        <v>1.8703709999999998E-2</v>
      </c>
      <c r="CM97" s="19">
        <v>1.8555809999999999E-2</v>
      </c>
      <c r="CN97" s="19">
        <v>1.840791E-2</v>
      </c>
      <c r="CO97" s="19">
        <v>1.8259919999999999E-2</v>
      </c>
      <c r="CP97" s="19">
        <v>1.8112059999999999E-2</v>
      </c>
      <c r="CQ97" s="19">
        <v>1.7964730000000002E-2</v>
      </c>
      <c r="CR97" s="19">
        <v>1.7818420000000001E-2</v>
      </c>
      <c r="CS97" s="19">
        <v>1.7673640000000001E-2</v>
      </c>
      <c r="CT97" s="19">
        <v>1.753072E-2</v>
      </c>
      <c r="CU97" s="19">
        <v>1.7389849999999998E-2</v>
      </c>
      <c r="CV97" s="19">
        <v>1.7251140000000002E-2</v>
      </c>
      <c r="CW97" s="19">
        <v>1.711472E-2</v>
      </c>
      <c r="CX97" s="19">
        <v>1.6980729999999999E-2</v>
      </c>
      <c r="CY97" s="19">
        <v>1.6849380000000001E-2</v>
      </c>
      <c r="CZ97" s="19">
        <v>1.6720769999999999E-2</v>
      </c>
      <c r="DA97" s="19">
        <v>1.6594870000000001E-2</v>
      </c>
      <c r="DB97" s="19">
        <v>1.6471510000000002E-2</v>
      </c>
      <c r="DC97" s="19">
        <v>1.6350489999999999E-2</v>
      </c>
      <c r="DD97" s="19">
        <v>1.6231510000000001E-2</v>
      </c>
      <c r="DE97" s="19">
        <v>1.611425E-2</v>
      </c>
      <c r="DF97" s="19">
        <v>1.59983E-2</v>
      </c>
      <c r="DG97" s="19">
        <v>1.58832E-2</v>
      </c>
      <c r="DH97" s="19">
        <v>1.5768520000000001E-2</v>
      </c>
      <c r="DI97" s="19">
        <v>1.565395E-2</v>
      </c>
      <c r="DJ97" s="19">
        <v>1.553934E-2</v>
      </c>
      <c r="DK97" s="19">
        <v>1.542469E-2</v>
      </c>
      <c r="DL97" s="19">
        <v>1.531008E-2</v>
      </c>
      <c r="DM97" s="19">
        <v>1.5195520000000001E-2</v>
      </c>
      <c r="DN97" s="19">
        <v>1.5081010000000001E-2</v>
      </c>
      <c r="DO97" s="15">
        <v>1.4966500000000001E-2</v>
      </c>
      <c r="DP97" s="19">
        <v>1.4851949999999999E-2</v>
      </c>
      <c r="DQ97" s="19">
        <v>1.4737449999999999E-2</v>
      </c>
      <c r="DR97" s="19">
        <v>1.462306E-2</v>
      </c>
      <c r="DS97" s="19">
        <v>1.450882E-2</v>
      </c>
      <c r="DT97" s="19">
        <v>1.439475E-2</v>
      </c>
      <c r="DU97" s="19">
        <v>1.4280849999999999E-2</v>
      </c>
      <c r="DV97" s="19">
        <v>1.416711E-2</v>
      </c>
      <c r="DW97" s="19">
        <v>1.4053589999999999E-2</v>
      </c>
      <c r="DX97" s="19">
        <v>1.3940340000000001E-2</v>
      </c>
      <c r="DY97" s="19">
        <v>1.382737E-2</v>
      </c>
      <c r="DZ97" s="19">
        <v>1.371468E-2</v>
      </c>
      <c r="EA97" s="19">
        <v>1.360225E-2</v>
      </c>
      <c r="EB97" s="19">
        <v>1.349008E-2</v>
      </c>
      <c r="EC97" s="19">
        <v>1.337824E-2</v>
      </c>
      <c r="ED97" s="19">
        <v>1.3266780000000001E-2</v>
      </c>
      <c r="EE97" s="19">
        <v>1.3155740000000001E-2</v>
      </c>
      <c r="EF97" s="19">
        <v>1.304511E-2</v>
      </c>
      <c r="EG97" s="19">
        <v>1.2934869999999999E-2</v>
      </c>
      <c r="EH97" s="19">
        <v>1.2825029999999999E-2</v>
      </c>
      <c r="EI97" s="19">
        <v>1.271569E-2</v>
      </c>
      <c r="EJ97" s="19">
        <v>1.260701E-2</v>
      </c>
      <c r="EK97" s="19">
        <v>1.249923E-2</v>
      </c>
      <c r="EL97" s="19">
        <v>1.23926E-2</v>
      </c>
      <c r="EM97" s="19">
        <v>1.228741E-2</v>
      </c>
      <c r="EN97" s="15">
        <v>1.218385E-2</v>
      </c>
      <c r="EO97" s="19">
        <v>1.208213E-2</v>
      </c>
      <c r="EP97" s="15">
        <v>1.1982420000000001E-2</v>
      </c>
      <c r="EQ97" s="19">
        <v>1.1884840000000001E-2</v>
      </c>
      <c r="ER97" s="15">
        <v>1.178948E-2</v>
      </c>
      <c r="ES97" s="19">
        <v>1.1696440000000001E-2</v>
      </c>
      <c r="ET97" s="19">
        <v>1.160578E-2</v>
      </c>
      <c r="EU97" s="19">
        <v>1.1517579999999999E-2</v>
      </c>
      <c r="EV97" s="19">
        <v>1.143191E-2</v>
      </c>
      <c r="EW97" s="19">
        <v>1.1348799999999999E-2</v>
      </c>
      <c r="EX97" s="19">
        <v>1.126828E-2</v>
      </c>
      <c r="EY97" s="19">
        <v>1.119034E-2</v>
      </c>
      <c r="EZ97" s="19">
        <v>1.111496E-2</v>
      </c>
      <c r="FA97" s="19">
        <v>1.1042110000000001E-2</v>
      </c>
      <c r="FB97" s="19">
        <v>1.0971760000000001E-2</v>
      </c>
      <c r="FC97" s="19">
        <v>1.0903879999999999E-2</v>
      </c>
      <c r="FD97" s="19">
        <v>1.083838E-2</v>
      </c>
      <c r="FE97" s="19">
        <v>1.0775180000000001E-2</v>
      </c>
      <c r="FF97" s="19">
        <v>1.0714130000000001E-2</v>
      </c>
      <c r="FG97" s="19">
        <v>1.0655090000000001E-2</v>
      </c>
      <c r="FH97" s="19">
        <v>1.059789E-2</v>
      </c>
      <c r="FI97" s="19">
        <v>1.0542340000000001E-2</v>
      </c>
      <c r="FJ97" s="19">
        <v>1.04882E-2</v>
      </c>
      <c r="FK97" s="19">
        <v>1.043528E-2</v>
      </c>
      <c r="FL97" s="19">
        <v>1.0383379999999999E-2</v>
      </c>
      <c r="FM97" s="19">
        <v>1.0332350000000001E-2</v>
      </c>
      <c r="FN97" s="19">
        <v>1.0282060000000001E-2</v>
      </c>
      <c r="FO97" s="19">
        <v>1.0232379999999999E-2</v>
      </c>
      <c r="FP97" s="19">
        <v>1.018318E-2</v>
      </c>
      <c r="FQ97" s="19">
        <v>1.013433E-2</v>
      </c>
      <c r="FR97" s="19">
        <v>1.00857E-2</v>
      </c>
      <c r="FS97" s="19">
        <v>1.003721E-2</v>
      </c>
      <c r="FT97" s="19">
        <v>9.988762E-3</v>
      </c>
      <c r="FU97" s="19">
        <v>9.9403010000000003E-3</v>
      </c>
      <c r="FV97" s="19">
        <v>9.8917520000000002E-3</v>
      </c>
      <c r="FW97" s="19">
        <v>9.8430410000000003E-3</v>
      </c>
      <c r="FX97" s="19">
        <v>9.7940960000000004E-3</v>
      </c>
      <c r="FY97" s="19">
        <v>9.7448680000000003E-3</v>
      </c>
      <c r="FZ97" s="19">
        <v>9.6953230000000005E-3</v>
      </c>
      <c r="GA97" s="19">
        <v>9.6454460000000002E-3</v>
      </c>
      <c r="GB97" s="19">
        <v>9.5952060000000002E-3</v>
      </c>
      <c r="GC97" s="19">
        <v>9.5445660000000009E-3</v>
      </c>
      <c r="GD97" s="19">
        <v>9.4934770000000002E-3</v>
      </c>
      <c r="GE97" s="19">
        <v>9.4418939999999993E-3</v>
      </c>
      <c r="GF97" s="19">
        <v>9.3897990000000008E-3</v>
      </c>
      <c r="GG97" s="19">
        <v>9.3371879999999997E-3</v>
      </c>
      <c r="GH97" s="19">
        <v>9.2840479999999996E-3</v>
      </c>
      <c r="GI97" s="19">
        <v>9.2303699999999999E-3</v>
      </c>
      <c r="GJ97" s="19">
        <v>9.1761429999999995E-3</v>
      </c>
      <c r="GK97" s="19">
        <v>9.1213839999999997E-3</v>
      </c>
      <c r="GL97" s="19">
        <v>9.0661439999999999E-3</v>
      </c>
      <c r="GM97" s="19">
        <v>9.0105069999999992E-3</v>
      </c>
      <c r="GN97" s="19">
        <v>8.9545639999999999E-3</v>
      </c>
      <c r="GO97" s="19">
        <v>8.898431E-3</v>
      </c>
      <c r="GP97" s="19">
        <v>8.8422369999999993E-3</v>
      </c>
      <c r="GQ97" s="19">
        <v>8.7861209999999992E-3</v>
      </c>
      <c r="GR97" s="19">
        <v>8.7302160000000007E-3</v>
      </c>
      <c r="GS97" s="19">
        <v>8.6746529999999992E-3</v>
      </c>
      <c r="GT97" s="19">
        <v>8.6195330000000004E-3</v>
      </c>
      <c r="GU97" s="19">
        <v>8.5649420000000007E-3</v>
      </c>
      <c r="GV97" s="19">
        <v>8.5109450000000007E-3</v>
      </c>
      <c r="GW97" s="19">
        <v>8.4576070000000007E-3</v>
      </c>
      <c r="GX97" s="19">
        <v>8.4049789999999999E-3</v>
      </c>
      <c r="GY97" s="19">
        <v>8.3531230000000005E-3</v>
      </c>
      <c r="GZ97" s="19">
        <v>8.3020730000000001E-3</v>
      </c>
      <c r="HA97" s="19">
        <v>8.2518499999999998E-3</v>
      </c>
      <c r="HB97" s="19">
        <v>8.2024620000000006E-3</v>
      </c>
      <c r="HC97" s="19">
        <v>8.1539119999999993E-3</v>
      </c>
      <c r="HD97" s="19">
        <v>8.1061899999999992E-3</v>
      </c>
      <c r="HE97" s="19">
        <v>8.0593000000000001E-3</v>
      </c>
      <c r="HF97" s="19">
        <v>8.0132280000000007E-3</v>
      </c>
      <c r="HG97" s="19">
        <v>7.9679539999999993E-3</v>
      </c>
      <c r="HH97" s="19">
        <v>7.9234470000000001E-3</v>
      </c>
      <c r="HI97" s="19">
        <v>7.87968E-3</v>
      </c>
      <c r="HJ97" s="19">
        <v>7.8366330000000008E-3</v>
      </c>
      <c r="HK97" s="19">
        <v>7.7943029999999998E-3</v>
      </c>
      <c r="HL97" s="19">
        <v>7.752676E-3</v>
      </c>
      <c r="HM97" s="19">
        <v>7.71173E-3</v>
      </c>
      <c r="HN97" s="19">
        <v>7.6714390000000004E-3</v>
      </c>
      <c r="HO97" s="19">
        <v>7.6317770000000002E-3</v>
      </c>
      <c r="HP97" s="19">
        <v>7.5927219999999997E-3</v>
      </c>
      <c r="HQ97" s="19">
        <v>7.5542559999999996E-3</v>
      </c>
      <c r="HR97" s="19">
        <v>7.5163440000000003E-3</v>
      </c>
      <c r="HS97" s="19">
        <v>7.4789289999999996E-3</v>
      </c>
      <c r="HT97" s="19">
        <v>7.4419450000000002E-3</v>
      </c>
      <c r="HU97" s="19">
        <v>7.4053290000000004E-3</v>
      </c>
      <c r="HV97" s="19">
        <v>7.3690120000000003E-3</v>
      </c>
      <c r="HW97" s="19">
        <v>7.3329399999999996E-3</v>
      </c>
      <c r="HX97" s="19">
        <v>7.2970509999999997E-3</v>
      </c>
      <c r="HY97" s="19">
        <v>7.2612780000000004E-3</v>
      </c>
      <c r="HZ97" s="19">
        <v>7.2255640000000003E-3</v>
      </c>
      <c r="IA97" s="19">
        <v>7.1898659999999996E-3</v>
      </c>
      <c r="IB97" s="19">
        <v>7.1541560000000001E-3</v>
      </c>
      <c r="IC97" s="19">
        <v>7.1184280000000004E-3</v>
      </c>
      <c r="ID97" s="19">
        <v>7.0826730000000003E-3</v>
      </c>
      <c r="IE97" s="19">
        <v>7.0468830000000003E-3</v>
      </c>
      <c r="IF97" s="19">
        <v>7.0110479999999998E-3</v>
      </c>
      <c r="IG97" s="19">
        <v>6.9751659999999997E-3</v>
      </c>
      <c r="IH97" s="19">
        <v>6.939242E-3</v>
      </c>
      <c r="II97" s="19">
        <v>6.9032950000000003E-3</v>
      </c>
      <c r="IJ97" s="19">
        <v>6.8673420000000002E-3</v>
      </c>
      <c r="IK97" s="19">
        <v>6.8313979999999998E-3</v>
      </c>
      <c r="IL97" s="19">
        <v>6.7954779999999998E-3</v>
      </c>
      <c r="IM97" s="19">
        <v>6.759597E-3</v>
      </c>
      <c r="IN97" s="19">
        <v>6.7237770000000002E-3</v>
      </c>
      <c r="IO97" s="19">
        <v>6.6880500000000001E-3</v>
      </c>
      <c r="IP97" s="19">
        <v>6.6524389999999996E-3</v>
      </c>
      <c r="IQ97" s="19">
        <v>6.6169599999999999E-3</v>
      </c>
      <c r="IR97" s="19">
        <v>6.5816249999999998E-3</v>
      </c>
      <c r="IS97" s="19">
        <v>6.5464449999999997E-3</v>
      </c>
      <c r="IT97" s="19">
        <v>6.5114370000000001E-3</v>
      </c>
      <c r="IU97" s="19">
        <v>6.4766260000000001E-3</v>
      </c>
      <c r="IV97" s="19">
        <v>6.4420370000000003E-3</v>
      </c>
      <c r="IW97" s="19">
        <v>6.4076920000000004E-3</v>
      </c>
      <c r="IX97" s="19">
        <v>6.3736139999999997E-3</v>
      </c>
      <c r="IY97" s="19">
        <v>6.3398300000000003E-3</v>
      </c>
      <c r="IZ97" s="19">
        <v>6.3063859999999998E-3</v>
      </c>
      <c r="JA97" s="19">
        <v>6.2733329999999999E-3</v>
      </c>
      <c r="JB97" s="19">
        <v>6.2407260000000003E-3</v>
      </c>
      <c r="JC97" s="19">
        <v>6.2086199999999998E-3</v>
      </c>
      <c r="JD97" s="19">
        <v>6.1770669999999996E-3</v>
      </c>
      <c r="JE97" s="19">
        <v>6.1461160000000001E-3</v>
      </c>
      <c r="JF97" s="19">
        <v>6.1158159999999996E-3</v>
      </c>
      <c r="JG97" s="19">
        <v>6.0862140000000004E-3</v>
      </c>
      <c r="JH97" s="19">
        <v>6.0573470000000003E-3</v>
      </c>
      <c r="JI97" s="19">
        <v>6.0292389999999996E-3</v>
      </c>
      <c r="JJ97" s="15">
        <v>6.0019039999999997E-3</v>
      </c>
      <c r="JK97" s="19">
        <v>5.9753480000000001E-3</v>
      </c>
      <c r="JL97" s="19">
        <v>5.9495759999999998E-3</v>
      </c>
      <c r="JM97" s="19">
        <v>5.924594E-3</v>
      </c>
      <c r="JN97" s="19">
        <v>5.9004019999999999E-3</v>
      </c>
      <c r="JO97" s="19">
        <v>5.8769970000000001E-3</v>
      </c>
      <c r="JP97" s="19">
        <v>5.8543650000000003E-3</v>
      </c>
      <c r="JQ97" s="19">
        <v>5.8324930000000002E-3</v>
      </c>
      <c r="JR97" s="19">
        <v>5.8113629999999999E-3</v>
      </c>
      <c r="JS97" s="19">
        <v>5.7909609999999999E-3</v>
      </c>
      <c r="JT97" s="19">
        <v>5.7712700000000002E-3</v>
      </c>
      <c r="JU97" s="19">
        <v>5.7522679999999996E-3</v>
      </c>
      <c r="JV97" s="19">
        <v>5.7339260000000003E-3</v>
      </c>
      <c r="JW97" s="19">
        <v>5.7162130000000004E-3</v>
      </c>
      <c r="JX97" s="19">
        <v>5.699099E-3</v>
      </c>
      <c r="JY97" s="19">
        <v>5.6825570000000004E-3</v>
      </c>
      <c r="JZ97" s="19">
        <v>5.6665600000000002E-3</v>
      </c>
      <c r="KA97" s="19">
        <v>5.6510780000000004E-3</v>
      </c>
      <c r="KB97" s="19">
        <v>5.6360769999999998E-3</v>
      </c>
      <c r="KC97" s="19">
        <v>5.6215229999999998E-3</v>
      </c>
      <c r="KD97" s="19">
        <v>5.6073809999999998E-3</v>
      </c>
      <c r="KE97" s="19">
        <v>5.5936220000000004E-3</v>
      </c>
      <c r="KF97" s="19">
        <v>5.5802120000000002E-3</v>
      </c>
      <c r="KG97" s="19">
        <v>5.5671169999999999E-3</v>
      </c>
      <c r="KH97" s="19">
        <v>5.5542990000000004E-3</v>
      </c>
      <c r="KI97" s="19">
        <v>5.5417189999999996E-3</v>
      </c>
      <c r="KJ97" s="19">
        <v>5.5293349999999998E-3</v>
      </c>
      <c r="KK97" s="19">
        <v>5.5171109999999999E-3</v>
      </c>
      <c r="KL97" s="19">
        <v>5.5050050000000003E-3</v>
      </c>
      <c r="KM97" s="19">
        <v>5.4929690000000003E-3</v>
      </c>
      <c r="KN97" s="19">
        <v>5.4809530000000002E-3</v>
      </c>
      <c r="KO97" s="19">
        <v>5.4688979999999998E-3</v>
      </c>
      <c r="KP97" s="19">
        <v>5.4567460000000002E-3</v>
      </c>
      <c r="KQ97" s="19">
        <v>5.44444E-3</v>
      </c>
      <c r="KR97" s="19">
        <v>5.431923E-3</v>
      </c>
      <c r="KS97" s="19">
        <v>5.4191359999999997E-3</v>
      </c>
      <c r="KT97" s="19">
        <v>5.4060189999999998E-3</v>
      </c>
      <c r="KU97" s="19">
        <v>5.3925129999999998E-3</v>
      </c>
      <c r="KV97" s="19">
        <v>5.3785660000000004E-3</v>
      </c>
      <c r="KW97" s="19">
        <v>5.3641319999999998E-3</v>
      </c>
      <c r="KX97" s="19">
        <v>5.3491709999999998E-3</v>
      </c>
      <c r="KY97" s="19">
        <v>5.3336479999999999E-3</v>
      </c>
      <c r="KZ97" s="19">
        <v>5.3175289999999997E-3</v>
      </c>
      <c r="LA97" s="19">
        <v>5.3007870000000004E-3</v>
      </c>
      <c r="LB97" s="19">
        <v>5.2833990000000003E-3</v>
      </c>
      <c r="LC97" s="19">
        <v>5.2653509999999997E-3</v>
      </c>
      <c r="LD97" s="19">
        <v>5.2466320000000002E-3</v>
      </c>
      <c r="LE97" s="19">
        <v>5.2272330000000004E-3</v>
      </c>
      <c r="LF97" s="19">
        <v>5.2071469999999996E-3</v>
      </c>
      <c r="LG97" s="19">
        <v>5.18637E-3</v>
      </c>
      <c r="LH97" s="19">
        <v>5.1648980000000002E-3</v>
      </c>
      <c r="LI97" s="19">
        <v>5.1427349999999998E-3</v>
      </c>
      <c r="LJ97" s="19">
        <v>5.1198889999999999E-3</v>
      </c>
      <c r="LK97" s="19">
        <v>5.0963689999999999E-3</v>
      </c>
      <c r="LL97" s="19">
        <v>5.072188E-3</v>
      </c>
      <c r="LM97" s="19">
        <v>5.0473640000000004E-3</v>
      </c>
      <c r="LN97" s="19">
        <v>5.0219180000000002E-3</v>
      </c>
      <c r="LO97" s="19">
        <v>4.9958779999999996E-3</v>
      </c>
      <c r="LP97" s="19">
        <v>4.9692759999999999E-3</v>
      </c>
      <c r="LQ97" s="19">
        <v>4.9421489999999998E-3</v>
      </c>
      <c r="LR97" s="19">
        <v>4.9145380000000004E-3</v>
      </c>
      <c r="LS97" s="19">
        <v>4.886484E-3</v>
      </c>
      <c r="LT97" s="19">
        <v>4.8580389999999998E-3</v>
      </c>
      <c r="LU97" s="19">
        <v>4.8292559999999997E-3</v>
      </c>
      <c r="LV97" s="19">
        <v>4.8001939999999998E-3</v>
      </c>
      <c r="LW97" s="19">
        <v>4.7709149999999997E-3</v>
      </c>
      <c r="LX97" s="19">
        <v>4.741482E-3</v>
      </c>
      <c r="LY97" s="19">
        <v>4.7119650000000003E-3</v>
      </c>
      <c r="LZ97" s="19">
        <v>4.6824290000000001E-3</v>
      </c>
      <c r="MA97" s="19">
        <v>4.6529429999999997E-3</v>
      </c>
      <c r="MB97" s="19">
        <v>4.6235699999999996E-3</v>
      </c>
      <c r="MC97" s="19">
        <v>4.5943729999999997E-3</v>
      </c>
      <c r="MD97" s="19">
        <v>4.565408E-3</v>
      </c>
      <c r="ME97" s="19">
        <v>4.5367289999999998E-3</v>
      </c>
      <c r="MF97" s="19">
        <v>4.5083850000000002E-3</v>
      </c>
      <c r="MG97" s="19">
        <v>4.4804149999999997E-3</v>
      </c>
      <c r="MH97" s="19">
        <v>4.4528620000000001E-3</v>
      </c>
      <c r="MI97" s="19">
        <v>4.4257569999999998E-3</v>
      </c>
      <c r="MJ97" s="19">
        <v>4.3991309999999997E-3</v>
      </c>
      <c r="MK97" s="19">
        <v>4.3730110000000004E-3</v>
      </c>
      <c r="ML97" s="19">
        <v>4.3474259999999997E-3</v>
      </c>
      <c r="MM97" s="19">
        <v>4.3223970000000004E-3</v>
      </c>
      <c r="MN97" s="19">
        <v>4.2979480000000002E-3</v>
      </c>
      <c r="MO97" s="19">
        <v>4.2740970000000001E-3</v>
      </c>
      <c r="MP97" s="19">
        <v>4.2508600000000004E-3</v>
      </c>
      <c r="MQ97" s="19">
        <v>4.2282500000000002E-3</v>
      </c>
      <c r="MR97" s="19">
        <v>4.2062779999999999E-3</v>
      </c>
      <c r="MS97" s="19">
        <v>4.1849519999999996E-3</v>
      </c>
      <c r="MT97" s="19">
        <v>4.1642770000000001E-3</v>
      </c>
      <c r="MU97" s="19">
        <v>4.144254E-3</v>
      </c>
      <c r="MV97" s="19">
        <v>4.1248810000000004E-3</v>
      </c>
      <c r="MW97" s="19">
        <v>4.1061539999999999E-3</v>
      </c>
      <c r="MX97" s="19">
        <v>4.0880689999999997E-3</v>
      </c>
      <c r="MY97" s="19">
        <v>4.070616E-3</v>
      </c>
      <c r="MZ97" s="19">
        <v>4.053788E-3</v>
      </c>
      <c r="NA97" s="19">
        <v>4.037573E-3</v>
      </c>
      <c r="NB97" s="19">
        <v>4.0219599999999998E-3</v>
      </c>
      <c r="NC97" s="19">
        <v>4.0069379999999998E-3</v>
      </c>
      <c r="ND97" s="19">
        <v>3.9924940000000001E-3</v>
      </c>
      <c r="NE97" s="19">
        <v>3.9786120000000003E-3</v>
      </c>
      <c r="NF97" s="19">
        <v>3.9652769999999997E-3</v>
      </c>
      <c r="NG97" s="19">
        <v>3.9524720000000003E-3</v>
      </c>
      <c r="NH97" s="19">
        <v>3.9401829999999999E-3</v>
      </c>
      <c r="NI97" s="19">
        <v>3.9283909999999998E-3</v>
      </c>
      <c r="NJ97" s="19">
        <v>3.9170780000000001E-3</v>
      </c>
      <c r="NK97" s="19">
        <v>3.9062279999999999E-3</v>
      </c>
      <c r="NL97" s="19">
        <v>3.895819E-3</v>
      </c>
      <c r="NM97" s="19">
        <v>3.8858320000000001E-3</v>
      </c>
      <c r="NN97" s="19">
        <v>3.8762480000000001E-3</v>
      </c>
      <c r="NO97" s="19">
        <v>3.8670480000000001E-3</v>
      </c>
      <c r="NP97" s="19">
        <v>3.8582120000000002E-3</v>
      </c>
      <c r="NQ97" s="19">
        <v>3.849716E-3</v>
      </c>
      <c r="NR97" s="19">
        <v>3.841536E-3</v>
      </c>
      <c r="NS97" s="19">
        <v>3.8336469999999999E-3</v>
      </c>
      <c r="NT97" s="19">
        <v>3.8260220000000001E-3</v>
      </c>
      <c r="NU97" s="19">
        <v>3.8186309999999998E-3</v>
      </c>
      <c r="NV97" s="19">
        <v>3.8114450000000001E-3</v>
      </c>
      <c r="NW97" s="19">
        <v>3.8044300000000001E-3</v>
      </c>
      <c r="NX97" s="19">
        <v>3.7975510000000001E-3</v>
      </c>
      <c r="NY97" s="19">
        <v>3.7907750000000001E-3</v>
      </c>
      <c r="NZ97" s="19">
        <v>3.7840669999999999E-3</v>
      </c>
      <c r="OA97" s="19">
        <v>3.7773949999999998E-3</v>
      </c>
      <c r="OB97" s="19">
        <v>3.7707280000000001E-3</v>
      </c>
      <c r="OC97" s="19">
        <v>3.7640339999999999E-3</v>
      </c>
      <c r="OD97" s="19">
        <v>3.757285E-3</v>
      </c>
      <c r="OE97" s="19">
        <v>3.7504499999999998E-3</v>
      </c>
      <c r="OF97" s="19">
        <v>3.7435049999999998E-3</v>
      </c>
      <c r="OG97" s="19">
        <v>3.7364239999999999E-3</v>
      </c>
      <c r="OH97" s="19">
        <v>3.7291830000000001E-3</v>
      </c>
      <c r="OI97" s="19">
        <v>3.7217579999999999E-3</v>
      </c>
      <c r="OJ97" s="19">
        <v>3.7141259999999999E-3</v>
      </c>
      <c r="OK97" s="19">
        <v>3.7062639999999999E-3</v>
      </c>
      <c r="OL97" s="19">
        <v>3.6981510000000002E-3</v>
      </c>
      <c r="OM97" s="19">
        <v>3.6897649999999998E-3</v>
      </c>
      <c r="ON97" s="19">
        <v>3.681087E-3</v>
      </c>
      <c r="OO97" s="19">
        <v>3.6720979999999999E-3</v>
      </c>
      <c r="OP97" s="19">
        <v>3.6627780000000002E-3</v>
      </c>
    </row>
    <row r="98" spans="1:406" x14ac:dyDescent="0.25">
      <c r="A98" t="str">
        <f t="shared" si="1"/>
        <v>Helicopter-MEDIUM-6-7-Any</v>
      </c>
      <c r="B98" t="s">
        <v>194</v>
      </c>
      <c r="C98" s="17" t="s">
        <v>42</v>
      </c>
      <c r="D98" s="18">
        <v>6</v>
      </c>
      <c r="E98" s="17">
        <v>7</v>
      </c>
      <c r="F98" s="82" t="s">
        <v>187</v>
      </c>
      <c r="G98" s="15">
        <v>0.69389080000000003</v>
      </c>
      <c r="H98" s="15">
        <v>0.52612919999999996</v>
      </c>
      <c r="I98" s="15">
        <v>0.40819220000000001</v>
      </c>
      <c r="J98" s="15">
        <v>0.32641189999999998</v>
      </c>
      <c r="K98" s="15">
        <v>0.26767279999999999</v>
      </c>
      <c r="L98" s="15">
        <v>0.224332</v>
      </c>
      <c r="M98" s="15">
        <v>0.19024540000000001</v>
      </c>
      <c r="N98" s="15">
        <v>0.16255259999999999</v>
      </c>
      <c r="O98" s="15">
        <v>0.14175280000000001</v>
      </c>
      <c r="P98" s="15">
        <v>0.12538540000000001</v>
      </c>
      <c r="Q98" s="15">
        <v>0.1109294</v>
      </c>
      <c r="R98" s="19">
        <v>9.8805229999999994E-2</v>
      </c>
      <c r="S98" s="19">
        <v>8.8149759999999994E-2</v>
      </c>
      <c r="T98" s="19">
        <v>7.8907389999999994E-2</v>
      </c>
      <c r="U98" s="19">
        <v>7.2525539999999999E-2</v>
      </c>
      <c r="V98" s="19">
        <v>6.7416760000000006E-2</v>
      </c>
      <c r="W98" s="19">
        <v>6.198058E-2</v>
      </c>
      <c r="X98" s="19">
        <v>5.7501219999999999E-2</v>
      </c>
      <c r="Y98" s="19">
        <v>5.3667039999999999E-2</v>
      </c>
      <c r="Z98" s="19">
        <v>5.0081769999999998E-2</v>
      </c>
      <c r="AA98" s="19">
        <v>4.7771609999999999E-2</v>
      </c>
      <c r="AB98" s="19">
        <v>4.6528979999999998E-2</v>
      </c>
      <c r="AC98" s="19">
        <v>4.4705000000000002E-2</v>
      </c>
      <c r="AD98" s="19">
        <v>4.2846910000000002E-2</v>
      </c>
      <c r="AE98" s="19">
        <v>4.123491E-2</v>
      </c>
      <c r="AF98" s="19">
        <v>3.9877999999999997E-2</v>
      </c>
      <c r="AG98" s="19">
        <v>3.8858179999999999E-2</v>
      </c>
      <c r="AH98" s="19">
        <v>3.805468E-2</v>
      </c>
      <c r="AI98" s="19">
        <v>3.7263299999999999E-2</v>
      </c>
      <c r="AJ98" s="19">
        <v>3.6477999999999997E-2</v>
      </c>
      <c r="AK98" s="19">
        <v>3.5720170000000002E-2</v>
      </c>
      <c r="AL98" s="19">
        <v>3.494858E-2</v>
      </c>
      <c r="AM98" s="19">
        <v>3.414002E-2</v>
      </c>
      <c r="AN98" s="15">
        <v>3.333796E-2</v>
      </c>
      <c r="AO98" s="15">
        <v>3.2590639999999997E-2</v>
      </c>
      <c r="AP98" s="19">
        <v>3.1912870000000003E-2</v>
      </c>
      <c r="AQ98" s="19">
        <v>3.1283829999999999E-2</v>
      </c>
      <c r="AR98" s="19">
        <v>3.061678E-2</v>
      </c>
      <c r="AS98" s="19">
        <v>2.9980529999999998E-2</v>
      </c>
      <c r="AT98" s="19">
        <v>2.9385660000000001E-2</v>
      </c>
      <c r="AU98" s="19">
        <v>2.8833689999999999E-2</v>
      </c>
      <c r="AV98" s="19">
        <v>2.831929E-2</v>
      </c>
      <c r="AW98" s="15">
        <v>2.7835309999999999E-2</v>
      </c>
      <c r="AX98" s="19">
        <v>2.7370780000000001E-2</v>
      </c>
      <c r="AY98" s="19">
        <v>2.6918049999999999E-2</v>
      </c>
      <c r="AZ98" s="19">
        <v>2.6476980000000001E-2</v>
      </c>
      <c r="BA98" s="19">
        <v>2.6047569999999999E-2</v>
      </c>
      <c r="BB98" s="19">
        <v>2.5627830000000001E-2</v>
      </c>
      <c r="BC98" s="19">
        <v>2.5216740000000001E-2</v>
      </c>
      <c r="BD98" s="19">
        <v>2.481628E-2</v>
      </c>
      <c r="BE98" s="19">
        <v>2.4429860000000001E-2</v>
      </c>
      <c r="BF98" s="15">
        <v>2.405873E-2</v>
      </c>
      <c r="BG98" s="19">
        <v>2.370042E-2</v>
      </c>
      <c r="BH98" s="19">
        <v>2.335013E-2</v>
      </c>
      <c r="BI98" s="19">
        <v>2.3004589999999998E-2</v>
      </c>
      <c r="BJ98" s="15">
        <v>2.266487E-2</v>
      </c>
      <c r="BK98" s="15">
        <v>2.2334340000000001E-2</v>
      </c>
      <c r="BL98" s="19">
        <v>2.2015219999999999E-2</v>
      </c>
      <c r="BM98" s="15">
        <v>2.1707500000000001E-2</v>
      </c>
      <c r="BN98" s="19">
        <v>2.1409589999999999E-2</v>
      </c>
      <c r="BO98" s="19">
        <v>2.111965E-2</v>
      </c>
      <c r="BP98" s="19">
        <v>2.0836799999999999E-2</v>
      </c>
      <c r="BQ98" s="19">
        <v>2.0560970000000001E-2</v>
      </c>
      <c r="BR98" s="19">
        <v>2.0291770000000001E-2</v>
      </c>
      <c r="BS98" s="19">
        <v>2.002748E-2</v>
      </c>
      <c r="BT98" s="19">
        <v>1.9765629999999999E-2</v>
      </c>
      <c r="BU98" s="15">
        <v>1.950472E-2</v>
      </c>
      <c r="BV98" s="19">
        <v>1.9245249999999998E-2</v>
      </c>
      <c r="BW98" s="19">
        <v>1.8989140000000002E-2</v>
      </c>
      <c r="BX98" s="19">
        <v>1.8738609999999999E-2</v>
      </c>
      <c r="BY98" s="15">
        <v>1.8495279999999999E-2</v>
      </c>
      <c r="BZ98" s="19">
        <v>1.8259620000000001E-2</v>
      </c>
      <c r="CA98" s="19">
        <v>1.8030999999999998E-2</v>
      </c>
      <c r="CB98" s="19">
        <v>1.7808569999999999E-2</v>
      </c>
      <c r="CC98" s="19">
        <v>1.759206E-2</v>
      </c>
      <c r="CD98" s="15">
        <v>1.738197E-2</v>
      </c>
      <c r="CE98" s="19">
        <v>1.7178659999999998E-2</v>
      </c>
      <c r="CF98" s="19">
        <v>1.698154E-2</v>
      </c>
      <c r="CG98" s="19">
        <v>1.6789310000000002E-2</v>
      </c>
      <c r="CH98" s="19">
        <v>1.6600920000000002E-2</v>
      </c>
      <c r="CI98" s="19">
        <v>1.6416239999999999E-2</v>
      </c>
      <c r="CJ98" s="19">
        <v>1.6235869999999999E-2</v>
      </c>
      <c r="CK98" s="19">
        <v>1.606026E-2</v>
      </c>
      <c r="CL98" s="19">
        <v>1.5889159999999999E-2</v>
      </c>
      <c r="CM98" s="15">
        <v>1.5721700000000002E-2</v>
      </c>
      <c r="CN98" s="15">
        <v>1.5557100000000001E-2</v>
      </c>
      <c r="CO98" s="19">
        <v>1.5395219999999999E-2</v>
      </c>
      <c r="CP98" s="19">
        <v>1.5236370000000001E-2</v>
      </c>
      <c r="CQ98" s="19">
        <v>1.508077E-2</v>
      </c>
      <c r="CR98" s="19">
        <v>1.492798E-2</v>
      </c>
      <c r="CS98" s="19">
        <v>1.477705E-2</v>
      </c>
      <c r="CT98" s="19">
        <v>1.4626989999999999E-2</v>
      </c>
      <c r="CU98" s="19">
        <v>1.447729E-2</v>
      </c>
      <c r="CV98" s="19">
        <v>1.432808E-2</v>
      </c>
      <c r="CW98" s="19">
        <v>1.4179860000000001E-2</v>
      </c>
      <c r="CX98" s="19">
        <v>1.403314E-2</v>
      </c>
      <c r="CY98" s="19">
        <v>1.3888269999999999E-2</v>
      </c>
      <c r="CZ98" s="19">
        <v>1.3745500000000001E-2</v>
      </c>
      <c r="DA98" s="19">
        <v>1.3605030000000001E-2</v>
      </c>
      <c r="DB98" s="19">
        <v>1.3467150000000001E-2</v>
      </c>
      <c r="DC98" s="19">
        <v>1.333208E-2</v>
      </c>
      <c r="DD98" s="19">
        <v>1.3199870000000001E-2</v>
      </c>
      <c r="DE98" s="19">
        <v>1.307036E-2</v>
      </c>
      <c r="DF98" s="19">
        <v>1.2943339999999999E-2</v>
      </c>
      <c r="DG98" s="19">
        <v>1.2818690000000001E-2</v>
      </c>
      <c r="DH98" s="19">
        <v>1.26964E-2</v>
      </c>
      <c r="DI98" s="19">
        <v>1.2576469999999999E-2</v>
      </c>
      <c r="DJ98" s="19">
        <v>1.2458800000000001E-2</v>
      </c>
      <c r="DK98" s="19">
        <v>1.2343160000000001E-2</v>
      </c>
      <c r="DL98" s="19">
        <v>1.222939E-2</v>
      </c>
      <c r="DM98" s="19">
        <v>1.211743E-2</v>
      </c>
      <c r="DN98" s="19">
        <v>1.200737E-2</v>
      </c>
      <c r="DO98" s="15">
        <v>1.18993E-2</v>
      </c>
      <c r="DP98" s="19">
        <v>1.179321E-2</v>
      </c>
      <c r="DQ98" s="19">
        <v>1.168901E-2</v>
      </c>
      <c r="DR98" s="19">
        <v>1.1586590000000001E-2</v>
      </c>
      <c r="DS98" s="19">
        <v>1.14859E-2</v>
      </c>
      <c r="DT98" s="19">
        <v>1.138692E-2</v>
      </c>
      <c r="DU98" s="19">
        <v>1.128971E-2</v>
      </c>
      <c r="DV98" s="19">
        <v>1.1194269999999999E-2</v>
      </c>
      <c r="DW98" s="15">
        <v>1.110063E-2</v>
      </c>
      <c r="DX98" s="19">
        <v>1.1008769999999999E-2</v>
      </c>
      <c r="DY98" s="19">
        <v>1.091869E-2</v>
      </c>
      <c r="DZ98" s="19">
        <v>1.08304E-2</v>
      </c>
      <c r="EA98" s="19">
        <v>1.0743880000000001E-2</v>
      </c>
      <c r="EB98" s="19">
        <v>1.065909E-2</v>
      </c>
      <c r="EC98" s="19">
        <v>1.057598E-2</v>
      </c>
      <c r="ED98" s="19">
        <v>1.0494450000000001E-2</v>
      </c>
      <c r="EE98" s="19">
        <v>1.0414349999999999E-2</v>
      </c>
      <c r="EF98" s="19">
        <v>1.0335530000000001E-2</v>
      </c>
      <c r="EG98" s="19">
        <v>1.0257799999999999E-2</v>
      </c>
      <c r="EH98" s="19">
        <v>1.0181010000000001E-2</v>
      </c>
      <c r="EI98" s="19">
        <v>1.0105019999999999E-2</v>
      </c>
      <c r="EJ98" s="19">
        <v>1.0029700000000001E-2</v>
      </c>
      <c r="EK98" s="19">
        <v>9.9549219999999997E-3</v>
      </c>
      <c r="EL98" s="19">
        <v>9.8805530000000003E-3</v>
      </c>
      <c r="EM98" s="19">
        <v>9.8064940000000007E-3</v>
      </c>
      <c r="EN98" s="19">
        <v>9.7326719999999995E-3</v>
      </c>
      <c r="EO98" s="19">
        <v>9.659038E-3</v>
      </c>
      <c r="EP98" s="19">
        <v>9.5855579999999992E-3</v>
      </c>
      <c r="EQ98" s="19">
        <v>9.5122079999999994E-3</v>
      </c>
      <c r="ER98" s="19">
        <v>9.4389710000000009E-3</v>
      </c>
      <c r="ES98" s="19">
        <v>9.3658430000000004E-3</v>
      </c>
      <c r="ET98" s="19">
        <v>9.2928300000000002E-3</v>
      </c>
      <c r="EU98" s="19">
        <v>9.2199480000000004E-3</v>
      </c>
      <c r="EV98" s="19">
        <v>9.1472169999999992E-3</v>
      </c>
      <c r="EW98" s="19">
        <v>9.0746620000000007E-3</v>
      </c>
      <c r="EX98" s="19">
        <v>9.0023199999999994E-3</v>
      </c>
      <c r="EY98" s="19">
        <v>8.9302429999999992E-3</v>
      </c>
      <c r="EZ98" s="19">
        <v>8.8584969999999999E-3</v>
      </c>
      <c r="FA98" s="19">
        <v>8.7871449999999997E-3</v>
      </c>
      <c r="FB98" s="19">
        <v>8.7162309999999996E-3</v>
      </c>
      <c r="FC98" s="19">
        <v>8.6457800000000005E-3</v>
      </c>
      <c r="FD98" s="19">
        <v>8.5758050000000006E-3</v>
      </c>
      <c r="FE98" s="19">
        <v>8.5063359999999998E-3</v>
      </c>
      <c r="FF98" s="19">
        <v>8.4374419999999999E-3</v>
      </c>
      <c r="FG98" s="19">
        <v>8.3692390000000005E-3</v>
      </c>
      <c r="FH98" s="19">
        <v>8.3018840000000007E-3</v>
      </c>
      <c r="FI98" s="19">
        <v>8.2355499999999995E-3</v>
      </c>
      <c r="FJ98" s="19">
        <v>8.1703980000000006E-3</v>
      </c>
      <c r="FK98" s="19">
        <v>8.1065660000000008E-3</v>
      </c>
      <c r="FL98" s="19">
        <v>8.0441520000000006E-3</v>
      </c>
      <c r="FM98" s="19">
        <v>7.9832089999999998E-3</v>
      </c>
      <c r="FN98" s="19">
        <v>7.9237470000000001E-3</v>
      </c>
      <c r="FO98" s="19">
        <v>7.8657329999999998E-3</v>
      </c>
      <c r="FP98" s="19">
        <v>7.8090959999999997E-3</v>
      </c>
      <c r="FQ98" s="19">
        <v>7.7537459999999997E-3</v>
      </c>
      <c r="FR98" s="19">
        <v>7.6995789999999998E-3</v>
      </c>
      <c r="FS98" s="19">
        <v>7.6464890000000002E-3</v>
      </c>
      <c r="FT98" s="19">
        <v>7.5943720000000003E-3</v>
      </c>
      <c r="FU98" s="19">
        <v>7.5431250000000004E-3</v>
      </c>
      <c r="FV98" s="19">
        <v>7.4926539999999996E-3</v>
      </c>
      <c r="FW98" s="19">
        <v>7.4428740000000004E-3</v>
      </c>
      <c r="FX98" s="19">
        <v>7.3937009999999999E-3</v>
      </c>
      <c r="FY98" s="19">
        <v>7.3450579999999998E-3</v>
      </c>
      <c r="FZ98" s="19">
        <v>7.2968690000000001E-3</v>
      </c>
      <c r="GA98" s="19">
        <v>7.2490690000000003E-3</v>
      </c>
      <c r="GB98" s="19">
        <v>7.2016040000000003E-3</v>
      </c>
      <c r="GC98" s="19">
        <v>7.1544219999999997E-3</v>
      </c>
      <c r="GD98" s="19">
        <v>7.1074850000000002E-3</v>
      </c>
      <c r="GE98" s="19">
        <v>7.0607589999999998E-3</v>
      </c>
      <c r="GF98" s="19">
        <v>7.0142160000000002E-3</v>
      </c>
      <c r="GG98" s="19">
        <v>6.9678329999999997E-3</v>
      </c>
      <c r="GH98" s="19">
        <v>6.9215889999999997E-3</v>
      </c>
      <c r="GI98" s="19">
        <v>6.8754690000000004E-3</v>
      </c>
      <c r="GJ98" s="19">
        <v>6.8294590000000004E-3</v>
      </c>
      <c r="GK98" s="19">
        <v>6.7835530000000003E-3</v>
      </c>
      <c r="GL98" s="19">
        <v>6.7377490000000003E-3</v>
      </c>
      <c r="GM98" s="19">
        <v>6.6920479999999999E-3</v>
      </c>
      <c r="GN98" s="19">
        <v>6.6464530000000001E-3</v>
      </c>
      <c r="GO98" s="19">
        <v>6.6009720000000001E-3</v>
      </c>
      <c r="GP98" s="19">
        <v>6.5556210000000002E-3</v>
      </c>
      <c r="GQ98" s="19">
        <v>6.5104250000000002E-3</v>
      </c>
      <c r="GR98" s="19">
        <v>6.4654259999999998E-3</v>
      </c>
      <c r="GS98" s="19">
        <v>6.420678E-3</v>
      </c>
      <c r="GT98" s="19">
        <v>6.37625E-3</v>
      </c>
      <c r="GU98" s="19">
        <v>6.3322229999999997E-3</v>
      </c>
      <c r="GV98" s="19">
        <v>6.2886859999999999E-3</v>
      </c>
      <c r="GW98" s="19">
        <v>6.2457249999999997E-3</v>
      </c>
      <c r="GX98" s="19">
        <v>6.2034229999999996E-3</v>
      </c>
      <c r="GY98" s="19">
        <v>6.1618489999999996E-3</v>
      </c>
      <c r="GZ98" s="19">
        <v>6.1210570000000001E-3</v>
      </c>
      <c r="HA98" s="19">
        <v>6.0810810000000003E-3</v>
      </c>
      <c r="HB98" s="19">
        <v>6.0419380000000002E-3</v>
      </c>
      <c r="HC98" s="19">
        <v>6.0036209999999998E-3</v>
      </c>
      <c r="HD98" s="19">
        <v>5.9661030000000004E-3</v>
      </c>
      <c r="HE98" s="19">
        <v>5.9293419999999998E-3</v>
      </c>
      <c r="HF98" s="19">
        <v>5.8932749999999999E-3</v>
      </c>
      <c r="HG98" s="19">
        <v>5.8578370000000003E-3</v>
      </c>
      <c r="HH98" s="19">
        <v>5.8229520000000002E-3</v>
      </c>
      <c r="HI98" s="19">
        <v>5.788545E-3</v>
      </c>
      <c r="HJ98" s="19">
        <v>5.7545410000000002E-3</v>
      </c>
      <c r="HK98" s="19">
        <v>5.720869E-3</v>
      </c>
      <c r="HL98" s="19">
        <v>5.6874600000000001E-3</v>
      </c>
      <c r="HM98" s="19">
        <v>5.6542500000000004E-3</v>
      </c>
      <c r="HN98" s="19">
        <v>5.6211830000000001E-3</v>
      </c>
      <c r="HO98" s="19">
        <v>5.5882079999999999E-3</v>
      </c>
      <c r="HP98" s="19">
        <v>5.5552860000000004E-3</v>
      </c>
      <c r="HQ98" s="19">
        <v>5.5223820000000002E-3</v>
      </c>
      <c r="HR98" s="19">
        <v>5.4894669999999996E-3</v>
      </c>
      <c r="HS98" s="19">
        <v>5.4565220000000001E-3</v>
      </c>
      <c r="HT98" s="19">
        <v>5.4235280000000004E-3</v>
      </c>
      <c r="HU98" s="19">
        <v>5.3904720000000003E-3</v>
      </c>
      <c r="HV98" s="19">
        <v>5.3573420000000002E-3</v>
      </c>
      <c r="HW98" s="19">
        <v>5.3241299999999998E-3</v>
      </c>
      <c r="HX98" s="19">
        <v>5.2908249999999999E-3</v>
      </c>
      <c r="HY98" s="19">
        <v>5.257421E-3</v>
      </c>
      <c r="HZ98" s="19">
        <v>5.2239139999999996E-3</v>
      </c>
      <c r="IA98" s="19">
        <v>5.1903039999999998E-3</v>
      </c>
      <c r="IB98" s="15">
        <v>5.1565930000000001E-3</v>
      </c>
      <c r="IC98" s="19">
        <v>5.1227929999999996E-3</v>
      </c>
      <c r="ID98" s="19">
        <v>5.0889170000000001E-3</v>
      </c>
      <c r="IE98" s="19">
        <v>5.0549840000000002E-3</v>
      </c>
      <c r="IF98" s="19">
        <v>5.0210189999999998E-3</v>
      </c>
      <c r="IG98" s="19">
        <v>4.9870469999999997E-3</v>
      </c>
      <c r="IH98" s="15">
        <v>4.9530989999999999E-3</v>
      </c>
      <c r="II98" s="19">
        <v>4.9192109999999997E-3</v>
      </c>
      <c r="IJ98" s="19">
        <v>4.8854199999999997E-3</v>
      </c>
      <c r="IK98" s="19">
        <v>4.8517710000000004E-3</v>
      </c>
      <c r="IL98" s="19">
        <v>4.8183159999999996E-3</v>
      </c>
      <c r="IM98" s="19">
        <v>4.7851090000000001E-3</v>
      </c>
      <c r="IN98" s="19">
        <v>4.752208E-3</v>
      </c>
      <c r="IO98" s="19">
        <v>4.7196709999999999E-3</v>
      </c>
      <c r="IP98" s="19">
        <v>4.6875559999999998E-3</v>
      </c>
      <c r="IQ98" s="19">
        <v>4.6559139999999997E-3</v>
      </c>
      <c r="IR98" s="19">
        <v>4.6247939999999998E-3</v>
      </c>
      <c r="IS98" s="19">
        <v>4.5942350000000003E-3</v>
      </c>
      <c r="IT98" s="19">
        <v>4.564266E-3</v>
      </c>
      <c r="IU98" s="19">
        <v>4.534911E-3</v>
      </c>
      <c r="IV98" s="19">
        <v>4.5061809999999997E-3</v>
      </c>
      <c r="IW98" s="19">
        <v>4.4780840000000002E-3</v>
      </c>
      <c r="IX98" s="19">
        <v>4.4506220000000004E-3</v>
      </c>
      <c r="IY98" s="19">
        <v>4.4237870000000002E-3</v>
      </c>
      <c r="IZ98" s="19">
        <v>4.3975669999999998E-3</v>
      </c>
      <c r="JA98" s="19">
        <v>4.3719420000000002E-3</v>
      </c>
      <c r="JB98" s="19">
        <v>4.346885E-3</v>
      </c>
      <c r="JC98" s="19">
        <v>4.3223640000000004E-3</v>
      </c>
      <c r="JD98" s="19">
        <v>4.2983400000000003E-3</v>
      </c>
      <c r="JE98" s="19">
        <v>4.2747690000000003E-3</v>
      </c>
      <c r="JF98" s="19">
        <v>4.251599E-3</v>
      </c>
      <c r="JG98" s="19">
        <v>4.2287790000000002E-3</v>
      </c>
      <c r="JH98" s="19">
        <v>4.2062519999999997E-3</v>
      </c>
      <c r="JI98" s="19">
        <v>4.1839679999999997E-3</v>
      </c>
      <c r="JJ98" s="19">
        <v>4.1618779999999999E-3</v>
      </c>
      <c r="JK98" s="19">
        <v>4.1399389999999996E-3</v>
      </c>
      <c r="JL98" s="19">
        <v>4.118114E-3</v>
      </c>
      <c r="JM98" s="19">
        <v>4.0963730000000004E-3</v>
      </c>
      <c r="JN98" s="19">
        <v>4.0746920000000004E-3</v>
      </c>
      <c r="JO98" s="19">
        <v>4.053053E-3</v>
      </c>
      <c r="JP98" s="19">
        <v>4.0314440000000003E-3</v>
      </c>
      <c r="JQ98" s="19">
        <v>4.0098549999999997E-3</v>
      </c>
      <c r="JR98" s="19">
        <v>3.988279E-3</v>
      </c>
      <c r="JS98" s="19">
        <v>3.9667080000000002E-3</v>
      </c>
      <c r="JT98" s="19">
        <v>3.9451390000000003E-3</v>
      </c>
      <c r="JU98" s="19">
        <v>3.923564E-3</v>
      </c>
      <c r="JV98" s="19">
        <v>3.901978E-3</v>
      </c>
      <c r="JW98" s="19">
        <v>3.8803750000000001E-3</v>
      </c>
      <c r="JX98" s="19">
        <v>3.8587439999999999E-3</v>
      </c>
      <c r="JY98" s="19">
        <v>3.8370729999999999E-3</v>
      </c>
      <c r="JZ98" s="19">
        <v>3.8153530000000001E-3</v>
      </c>
      <c r="KA98" s="19">
        <v>3.7935719999999998E-3</v>
      </c>
      <c r="KB98" s="19">
        <v>3.7717229999999998E-3</v>
      </c>
      <c r="KC98" s="19">
        <v>3.7498000000000002E-3</v>
      </c>
      <c r="KD98" s="19">
        <v>3.7277999999999999E-3</v>
      </c>
      <c r="KE98" s="19">
        <v>3.7057240000000001E-3</v>
      </c>
      <c r="KF98" s="19">
        <v>3.6835829999999998E-3</v>
      </c>
      <c r="KG98" s="19">
        <v>3.6613919999999999E-3</v>
      </c>
      <c r="KH98" s="19">
        <v>3.6391750000000001E-3</v>
      </c>
      <c r="KI98" s="19">
        <v>3.6169599999999998E-3</v>
      </c>
      <c r="KJ98" s="19">
        <v>3.594781E-3</v>
      </c>
      <c r="KK98" s="19">
        <v>3.5726719999999998E-3</v>
      </c>
      <c r="KL98" s="19">
        <v>3.5506719999999999E-3</v>
      </c>
      <c r="KM98" s="19">
        <v>3.5288189999999999E-3</v>
      </c>
      <c r="KN98" s="19">
        <v>3.5071479999999999E-3</v>
      </c>
      <c r="KO98" s="19">
        <v>3.4856900000000001E-3</v>
      </c>
      <c r="KP98" s="19">
        <v>3.4644739999999999E-3</v>
      </c>
      <c r="KQ98" s="19">
        <v>3.4435199999999998E-3</v>
      </c>
      <c r="KR98" s="19">
        <v>3.4228470000000001E-3</v>
      </c>
      <c r="KS98" s="19">
        <v>3.4024649999999999E-3</v>
      </c>
      <c r="KT98" s="19">
        <v>3.3823849999999999E-3</v>
      </c>
      <c r="KU98" s="19">
        <v>3.3626099999999998E-3</v>
      </c>
      <c r="KV98" s="19">
        <v>3.3431419999999999E-3</v>
      </c>
      <c r="KW98" s="19">
        <v>3.3239760000000002E-3</v>
      </c>
      <c r="KX98" s="19">
        <v>3.30511E-3</v>
      </c>
      <c r="KY98" s="19">
        <v>3.2865379999999999E-3</v>
      </c>
      <c r="KZ98" s="19">
        <v>3.268254E-3</v>
      </c>
      <c r="LA98" s="19">
        <v>3.2502490000000002E-3</v>
      </c>
      <c r="LB98" s="19">
        <v>3.2325159999999999E-3</v>
      </c>
      <c r="LC98" s="19">
        <v>3.2150450000000001E-3</v>
      </c>
      <c r="LD98" s="19">
        <v>3.19783E-3</v>
      </c>
      <c r="LE98" s="19">
        <v>3.1808600000000002E-3</v>
      </c>
      <c r="LF98" s="19">
        <v>3.1641270000000001E-3</v>
      </c>
      <c r="LG98" s="19">
        <v>3.1476189999999999E-3</v>
      </c>
      <c r="LH98" s="19">
        <v>3.1313220000000002E-3</v>
      </c>
      <c r="LI98" s="19">
        <v>3.1152200000000001E-3</v>
      </c>
      <c r="LJ98" s="19">
        <v>3.0992929999999999E-3</v>
      </c>
      <c r="LK98" s="19">
        <v>3.0835200000000002E-3</v>
      </c>
      <c r="LL98" s="19">
        <v>3.0678789999999999E-3</v>
      </c>
      <c r="LM98" s="19">
        <v>3.0523429999999999E-3</v>
      </c>
      <c r="LN98" s="19">
        <v>3.036885E-3</v>
      </c>
      <c r="LO98" s="19">
        <v>3.0214780000000002E-3</v>
      </c>
      <c r="LP98" s="19">
        <v>3.0060960000000002E-3</v>
      </c>
      <c r="LQ98" s="19">
        <v>2.9907139999999998E-3</v>
      </c>
      <c r="LR98" s="19">
        <v>2.9753079999999999E-3</v>
      </c>
      <c r="LS98" s="19">
        <v>2.9598580000000001E-3</v>
      </c>
      <c r="LT98" s="19">
        <v>2.944342E-3</v>
      </c>
      <c r="LU98" s="19">
        <v>2.928745E-3</v>
      </c>
      <c r="LV98" s="19">
        <v>2.9130499999999999E-3</v>
      </c>
      <c r="LW98" s="19">
        <v>2.8972440000000002E-3</v>
      </c>
      <c r="LX98" s="19">
        <v>2.8813179999999999E-3</v>
      </c>
      <c r="LY98" s="19">
        <v>2.865261E-3</v>
      </c>
      <c r="LZ98" s="19">
        <v>2.849065E-3</v>
      </c>
      <c r="MA98" s="19">
        <v>2.8327259999999998E-3</v>
      </c>
      <c r="MB98" s="19">
        <v>2.816238E-3</v>
      </c>
      <c r="MC98" s="19">
        <v>2.799602E-3</v>
      </c>
      <c r="MD98" s="19">
        <v>2.7828169999999999E-3</v>
      </c>
      <c r="ME98" s="19">
        <v>2.765885E-3</v>
      </c>
      <c r="MF98" s="19">
        <v>2.7488109999999999E-3</v>
      </c>
      <c r="MG98" s="19">
        <v>2.7315989999999999E-3</v>
      </c>
      <c r="MH98" s="19">
        <v>2.71426E-3</v>
      </c>
      <c r="MI98" s="19">
        <v>2.696805E-3</v>
      </c>
      <c r="MJ98" s="19">
        <v>2.6792460000000001E-3</v>
      </c>
      <c r="MK98" s="19">
        <v>2.661601E-3</v>
      </c>
      <c r="ML98" s="19">
        <v>2.6438880000000001E-3</v>
      </c>
      <c r="MM98" s="19">
        <v>2.6261280000000001E-3</v>
      </c>
      <c r="MN98" s="19">
        <v>2.6083479999999999E-3</v>
      </c>
      <c r="MO98" s="19">
        <v>2.5905730000000001E-3</v>
      </c>
      <c r="MP98" s="19">
        <v>2.572834E-3</v>
      </c>
      <c r="MQ98" s="19">
        <v>2.5551599999999999E-3</v>
      </c>
      <c r="MR98" s="19">
        <v>2.537582E-3</v>
      </c>
      <c r="MS98" s="19">
        <v>2.520128E-3</v>
      </c>
      <c r="MT98" s="19">
        <v>2.502827E-3</v>
      </c>
      <c r="MU98" s="19">
        <v>2.4857059999999999E-3</v>
      </c>
      <c r="MV98" s="19">
        <v>2.4687889999999999E-3</v>
      </c>
      <c r="MW98" s="19">
        <v>2.452096E-3</v>
      </c>
      <c r="MX98" s="19">
        <v>2.435647E-3</v>
      </c>
      <c r="MY98" s="19">
        <v>2.4194580000000002E-3</v>
      </c>
      <c r="MZ98" s="19">
        <v>2.4035419999999998E-3</v>
      </c>
      <c r="NA98" s="19">
        <v>2.3879119999999998E-3</v>
      </c>
      <c r="NB98" s="19">
        <v>2.3725780000000002E-3</v>
      </c>
      <c r="NC98" s="19">
        <v>2.357549E-3</v>
      </c>
      <c r="ND98" s="19">
        <v>2.3428329999999999E-3</v>
      </c>
      <c r="NE98" s="19">
        <v>2.3284339999999999E-3</v>
      </c>
      <c r="NF98" s="19">
        <v>2.3143600000000001E-3</v>
      </c>
      <c r="NG98" s="19">
        <v>2.300613E-3</v>
      </c>
      <c r="NH98" s="19">
        <v>2.2871950000000001E-3</v>
      </c>
      <c r="NI98" s="19">
        <v>2.2741039999999999E-3</v>
      </c>
      <c r="NJ98" s="19">
        <v>2.2613389999999998E-3</v>
      </c>
      <c r="NK98" s="19">
        <v>2.2488930000000001E-3</v>
      </c>
      <c r="NL98" s="19">
        <v>2.2367609999999999E-3</v>
      </c>
      <c r="NM98" s="19">
        <v>2.2249320000000002E-3</v>
      </c>
      <c r="NN98" s="19">
        <v>2.2133959999999999E-3</v>
      </c>
      <c r="NO98" s="19">
        <v>2.20214E-3</v>
      </c>
      <c r="NP98" s="19">
        <v>2.191148E-3</v>
      </c>
      <c r="NQ98" s="19">
        <v>2.1804039999999999E-3</v>
      </c>
      <c r="NR98" s="19">
        <v>2.1698920000000001E-3</v>
      </c>
      <c r="NS98" s="19">
        <v>2.1595949999999998E-3</v>
      </c>
      <c r="NT98" s="19">
        <v>2.1494919999999998E-3</v>
      </c>
      <c r="NU98" s="19">
        <v>2.1395659999999999E-3</v>
      </c>
      <c r="NV98" s="19">
        <v>2.1297970000000001E-3</v>
      </c>
      <c r="NW98" s="19">
        <v>2.1201660000000002E-3</v>
      </c>
      <c r="NX98" s="19">
        <v>2.1106530000000001E-3</v>
      </c>
      <c r="NY98" s="19">
        <v>2.1012399999999999E-3</v>
      </c>
      <c r="NZ98" s="19">
        <v>2.0919060000000001E-3</v>
      </c>
      <c r="OA98" s="19">
        <v>2.0826339999999999E-3</v>
      </c>
      <c r="OB98" s="19">
        <v>2.0734070000000002E-3</v>
      </c>
      <c r="OC98" s="19">
        <v>2.0642059999999999E-3</v>
      </c>
      <c r="OD98" s="19">
        <v>2.0550149999999999E-3</v>
      </c>
      <c r="OE98" s="19">
        <v>2.045818E-3</v>
      </c>
      <c r="OF98" s="19">
        <v>2.036599E-3</v>
      </c>
      <c r="OG98" s="19">
        <v>2.0273439999999999E-3</v>
      </c>
      <c r="OH98" s="19">
        <v>2.0180369999999999E-3</v>
      </c>
      <c r="OI98" s="19">
        <v>2.0086629999999999E-3</v>
      </c>
      <c r="OJ98" s="19">
        <v>1.9992090000000001E-3</v>
      </c>
      <c r="OK98" s="19">
        <v>1.9896620000000001E-3</v>
      </c>
      <c r="OL98" s="19">
        <v>1.980009E-3</v>
      </c>
      <c r="OM98" s="19">
        <v>1.9702389999999999E-3</v>
      </c>
      <c r="ON98" s="19">
        <v>1.9603400000000001E-3</v>
      </c>
      <c r="OO98" s="19">
        <v>1.9503039999999999E-3</v>
      </c>
      <c r="OP98" s="19">
        <v>1.940123E-3</v>
      </c>
    </row>
    <row r="99" spans="1:406" x14ac:dyDescent="0.25">
      <c r="A99" t="str">
        <f t="shared" si="1"/>
        <v>Helicopter-COARSE-3-20-Any</v>
      </c>
      <c r="B99" t="s">
        <v>194</v>
      </c>
      <c r="C99" s="17" t="s">
        <v>40</v>
      </c>
      <c r="D99" s="18">
        <v>3</v>
      </c>
      <c r="E99" s="17">
        <v>20</v>
      </c>
      <c r="F99" s="82" t="s">
        <v>187</v>
      </c>
      <c r="G99" s="15">
        <v>0.77293000000000001</v>
      </c>
      <c r="H99" s="15">
        <v>0.55219569999999996</v>
      </c>
      <c r="I99" s="15">
        <v>0.40344289999999999</v>
      </c>
      <c r="J99" s="15">
        <v>0.3041644</v>
      </c>
      <c r="K99" s="15">
        <v>0.23656579999999999</v>
      </c>
      <c r="L99" s="15">
        <v>0.18870819999999999</v>
      </c>
      <c r="M99" s="15">
        <v>0.15392020000000001</v>
      </c>
      <c r="N99" s="15">
        <v>0.1281321</v>
      </c>
      <c r="O99" s="15">
        <v>0.10841339999999999</v>
      </c>
      <c r="P99" s="19">
        <v>9.3154410000000007E-2</v>
      </c>
      <c r="Q99" s="19">
        <v>8.1017080000000005E-2</v>
      </c>
      <c r="R99" s="19">
        <v>7.0964799999999995E-2</v>
      </c>
      <c r="S99" s="19">
        <v>6.2699469999999993E-2</v>
      </c>
      <c r="T99" s="19">
        <v>5.5655660000000003E-2</v>
      </c>
      <c r="U99" s="19">
        <v>4.9724169999999998E-2</v>
      </c>
      <c r="V99" s="19">
        <v>4.5977209999999998E-2</v>
      </c>
      <c r="W99" s="15">
        <v>4.2614899999999997E-2</v>
      </c>
      <c r="X99" s="19">
        <v>3.9275879999999999E-2</v>
      </c>
      <c r="Y99" s="19">
        <v>3.6192559999999999E-2</v>
      </c>
      <c r="Z99" s="19">
        <v>3.3303350000000002E-2</v>
      </c>
      <c r="AA99" s="19">
        <v>3.0815519999999999E-2</v>
      </c>
      <c r="AB99" s="19">
        <v>2.8835960000000001E-2</v>
      </c>
      <c r="AC99" s="19">
        <v>2.6976070000000001E-2</v>
      </c>
      <c r="AD99" s="19">
        <v>2.506796E-2</v>
      </c>
      <c r="AE99" s="19">
        <v>2.3273660000000002E-2</v>
      </c>
      <c r="AF99" s="19">
        <v>2.1735790000000001E-2</v>
      </c>
      <c r="AG99" s="15">
        <v>2.0460969999999998E-2</v>
      </c>
      <c r="AH99" s="19">
        <v>1.9337210000000001E-2</v>
      </c>
      <c r="AI99" s="19">
        <v>1.8269870000000001E-2</v>
      </c>
      <c r="AJ99" s="19">
        <v>1.7269050000000001E-2</v>
      </c>
      <c r="AK99" s="19">
        <v>1.636574E-2</v>
      </c>
      <c r="AL99" s="19">
        <v>1.546325E-2</v>
      </c>
      <c r="AM99" s="15">
        <v>1.4641680000000001E-2</v>
      </c>
      <c r="AN99" s="19">
        <v>1.388903E-2</v>
      </c>
      <c r="AO99" s="15">
        <v>1.3199610000000001E-2</v>
      </c>
      <c r="AP99" s="19">
        <v>1.2567999999999999E-2</v>
      </c>
      <c r="AQ99" s="19">
        <v>1.1990310000000001E-2</v>
      </c>
      <c r="AR99" s="19">
        <v>1.145998E-2</v>
      </c>
      <c r="AS99" s="19">
        <v>1.096658E-2</v>
      </c>
      <c r="AT99" s="19">
        <v>1.0506959999999999E-2</v>
      </c>
      <c r="AU99" s="19">
        <v>1.008335E-2</v>
      </c>
      <c r="AV99" s="19">
        <v>9.6963150000000005E-3</v>
      </c>
      <c r="AW99" s="19">
        <v>9.3417269999999993E-3</v>
      </c>
      <c r="AX99" s="19">
        <v>9.0130560000000002E-3</v>
      </c>
      <c r="AY99" s="19">
        <v>8.7050749999999996E-3</v>
      </c>
      <c r="AZ99" s="19">
        <v>8.4178529999999994E-3</v>
      </c>
      <c r="BA99" s="19">
        <v>8.1525810000000008E-3</v>
      </c>
      <c r="BB99" s="19">
        <v>7.9099319999999997E-3</v>
      </c>
      <c r="BC99" s="19">
        <v>7.6884409999999999E-3</v>
      </c>
      <c r="BD99" s="19">
        <v>7.4850159999999997E-3</v>
      </c>
      <c r="BE99" s="19">
        <v>7.2952360000000001E-3</v>
      </c>
      <c r="BF99" s="19">
        <v>7.1167560000000001E-3</v>
      </c>
      <c r="BG99" s="19">
        <v>6.949289E-3</v>
      </c>
      <c r="BH99" s="19">
        <v>6.7937830000000003E-3</v>
      </c>
      <c r="BI99" s="19">
        <v>6.6501349999999997E-3</v>
      </c>
      <c r="BJ99" s="19">
        <v>6.5177189999999999E-3</v>
      </c>
      <c r="BK99" s="19">
        <v>6.3950400000000003E-3</v>
      </c>
      <c r="BL99" s="19">
        <v>6.2814289999999998E-3</v>
      </c>
      <c r="BM99" s="19">
        <v>6.176529E-3</v>
      </c>
      <c r="BN99" s="19">
        <v>6.0803710000000002E-3</v>
      </c>
      <c r="BO99" s="19">
        <v>5.991718E-3</v>
      </c>
      <c r="BP99" s="19">
        <v>5.9087430000000002E-3</v>
      </c>
      <c r="BQ99" s="19">
        <v>5.8295860000000003E-3</v>
      </c>
      <c r="BR99" s="19">
        <v>5.753808E-3</v>
      </c>
      <c r="BS99" s="19">
        <v>5.6818709999999998E-3</v>
      </c>
      <c r="BT99" s="19">
        <v>5.6148170000000002E-3</v>
      </c>
      <c r="BU99" s="19">
        <v>5.5529749999999999E-3</v>
      </c>
      <c r="BV99" s="19">
        <v>5.4963039999999996E-3</v>
      </c>
      <c r="BW99" s="15">
        <v>5.4440929999999997E-3</v>
      </c>
      <c r="BX99" s="19">
        <v>5.3957299999999996E-3</v>
      </c>
      <c r="BY99" s="19">
        <v>5.3506860000000003E-3</v>
      </c>
      <c r="BZ99" s="19">
        <v>5.3089799999999996E-3</v>
      </c>
      <c r="CA99" s="19">
        <v>5.2705690000000001E-3</v>
      </c>
      <c r="CB99" s="19">
        <v>5.2352359999999999E-3</v>
      </c>
      <c r="CC99" s="19">
        <v>5.2023520000000004E-3</v>
      </c>
      <c r="CD99" s="19">
        <v>5.17134E-3</v>
      </c>
      <c r="CE99" s="19">
        <v>5.1414779999999997E-3</v>
      </c>
      <c r="CF99" s="19">
        <v>5.1125249999999997E-3</v>
      </c>
      <c r="CG99" s="19">
        <v>5.0840729999999997E-3</v>
      </c>
      <c r="CH99" s="19">
        <v>5.0558799999999996E-3</v>
      </c>
      <c r="CI99" s="19">
        <v>5.0274780000000002E-3</v>
      </c>
      <c r="CJ99" s="19">
        <v>4.9987260000000002E-3</v>
      </c>
      <c r="CK99" s="19">
        <v>4.9694379999999996E-3</v>
      </c>
      <c r="CL99" s="19">
        <v>4.9398059999999997E-3</v>
      </c>
      <c r="CM99" s="19">
        <v>4.9098350000000004E-3</v>
      </c>
      <c r="CN99" s="19">
        <v>4.8796079999999997E-3</v>
      </c>
      <c r="CO99" s="19">
        <v>4.8488740000000004E-3</v>
      </c>
      <c r="CP99" s="19">
        <v>4.8176419999999996E-3</v>
      </c>
      <c r="CQ99" s="19">
        <v>4.7858359999999999E-3</v>
      </c>
      <c r="CR99" s="19">
        <v>4.7537059999999999E-3</v>
      </c>
      <c r="CS99" s="19">
        <v>4.7212770000000003E-3</v>
      </c>
      <c r="CT99" s="19">
        <v>4.6886080000000004E-3</v>
      </c>
      <c r="CU99" s="19">
        <v>4.6554630000000003E-3</v>
      </c>
      <c r="CV99" s="19">
        <v>4.6217799999999998E-3</v>
      </c>
      <c r="CW99" s="19">
        <v>4.5875120000000002E-3</v>
      </c>
      <c r="CX99" s="19">
        <v>4.5528239999999996E-3</v>
      </c>
      <c r="CY99" s="19">
        <v>4.5178079999999999E-3</v>
      </c>
      <c r="CZ99" s="19">
        <v>4.4824840000000001E-3</v>
      </c>
      <c r="DA99" s="19">
        <v>4.4467170000000002E-3</v>
      </c>
      <c r="DB99" s="19">
        <v>4.4104699999999997E-3</v>
      </c>
      <c r="DC99" s="19">
        <v>4.3738350000000004E-3</v>
      </c>
      <c r="DD99" s="19">
        <v>4.3370270000000002E-3</v>
      </c>
      <c r="DE99" s="19">
        <v>4.3002680000000003E-3</v>
      </c>
      <c r="DF99" s="19">
        <v>4.2636460000000003E-3</v>
      </c>
      <c r="DG99" s="19">
        <v>4.227181E-3</v>
      </c>
      <c r="DH99" s="19">
        <v>4.1908869999999999E-3</v>
      </c>
      <c r="DI99" s="19">
        <v>4.1548569999999996E-3</v>
      </c>
      <c r="DJ99" s="19">
        <v>4.119241E-3</v>
      </c>
      <c r="DK99" s="19">
        <v>4.0841819999999996E-3</v>
      </c>
      <c r="DL99" s="19">
        <v>4.0497399999999996E-3</v>
      </c>
      <c r="DM99" s="19">
        <v>4.0158859999999998E-3</v>
      </c>
      <c r="DN99" s="19">
        <v>3.9826109999999996E-3</v>
      </c>
      <c r="DO99" s="19">
        <v>3.9499499999999998E-3</v>
      </c>
      <c r="DP99" s="19">
        <v>3.9180300000000003E-3</v>
      </c>
      <c r="DQ99" s="19">
        <v>3.8869489999999998E-3</v>
      </c>
      <c r="DR99" s="19">
        <v>3.856735E-3</v>
      </c>
      <c r="DS99" s="19">
        <v>3.8273169999999998E-3</v>
      </c>
      <c r="DT99" s="19">
        <v>3.7986669999999999E-3</v>
      </c>
      <c r="DU99" s="19">
        <v>3.7707869999999998E-3</v>
      </c>
      <c r="DV99" s="19">
        <v>3.7437719999999998E-3</v>
      </c>
      <c r="DW99" s="19">
        <v>3.7176790000000002E-3</v>
      </c>
      <c r="DX99" s="19">
        <v>3.6925040000000001E-3</v>
      </c>
      <c r="DY99" s="19">
        <v>3.6681449999999998E-3</v>
      </c>
      <c r="DZ99" s="19">
        <v>3.6445129999999998E-3</v>
      </c>
      <c r="EA99" s="19">
        <v>3.6215650000000002E-3</v>
      </c>
      <c r="EB99" s="19">
        <v>3.5993750000000001E-3</v>
      </c>
      <c r="EC99" s="19">
        <v>3.577981E-3</v>
      </c>
      <c r="ED99" s="19">
        <v>3.5574059999999999E-3</v>
      </c>
      <c r="EE99" s="19">
        <v>3.5375839999999999E-3</v>
      </c>
      <c r="EF99" s="19">
        <v>3.5184489999999999E-3</v>
      </c>
      <c r="EG99" s="19">
        <v>3.4999609999999998E-3</v>
      </c>
      <c r="EH99" s="19">
        <v>3.4821460000000002E-3</v>
      </c>
      <c r="EI99" s="19">
        <v>3.4649979999999999E-3</v>
      </c>
      <c r="EJ99" s="19">
        <v>3.448483E-3</v>
      </c>
      <c r="EK99" s="19">
        <v>3.4325010000000001E-3</v>
      </c>
      <c r="EL99" s="19">
        <v>3.416962E-3</v>
      </c>
      <c r="EM99" s="19">
        <v>3.4018170000000001E-3</v>
      </c>
      <c r="EN99" s="19">
        <v>3.387068E-3</v>
      </c>
      <c r="EO99" s="19">
        <v>3.3727060000000001E-3</v>
      </c>
      <c r="EP99" s="19">
        <v>3.3586900000000001E-3</v>
      </c>
      <c r="EQ99" s="19">
        <v>3.3449270000000001E-3</v>
      </c>
      <c r="ER99" s="19">
        <v>3.3313269999999998E-3</v>
      </c>
      <c r="ES99" s="19">
        <v>3.3178389999999999E-3</v>
      </c>
      <c r="ET99" s="19">
        <v>3.3044649999999999E-3</v>
      </c>
      <c r="EU99" s="19">
        <v>3.291197E-3</v>
      </c>
      <c r="EV99" s="19">
        <v>3.2780069999999999E-3</v>
      </c>
      <c r="EW99" s="19">
        <v>3.264823E-3</v>
      </c>
      <c r="EX99" s="19">
        <v>3.2515679999999998E-3</v>
      </c>
      <c r="EY99" s="19">
        <v>3.2382180000000002E-3</v>
      </c>
      <c r="EZ99" s="19">
        <v>3.224785E-3</v>
      </c>
      <c r="FA99" s="19">
        <v>3.2112730000000002E-3</v>
      </c>
      <c r="FB99" s="19">
        <v>3.1976679999999999E-3</v>
      </c>
      <c r="FC99" s="19">
        <v>3.1839260000000001E-3</v>
      </c>
      <c r="FD99" s="19">
        <v>3.1699990000000002E-3</v>
      </c>
      <c r="FE99" s="19">
        <v>3.1558889999999998E-3</v>
      </c>
      <c r="FF99" s="19">
        <v>3.1416320000000001E-3</v>
      </c>
      <c r="FG99" s="19">
        <v>3.1272700000000001E-3</v>
      </c>
      <c r="FH99" s="19">
        <v>3.1128390000000001E-3</v>
      </c>
      <c r="FI99" s="19">
        <v>3.098333E-3</v>
      </c>
      <c r="FJ99" s="19">
        <v>3.083737E-3</v>
      </c>
      <c r="FK99" s="19">
        <v>3.0690330000000001E-3</v>
      </c>
      <c r="FL99" s="19">
        <v>3.054247E-3</v>
      </c>
      <c r="FM99" s="19">
        <v>3.039403E-3</v>
      </c>
      <c r="FN99" s="19">
        <v>3.0245139999999998E-3</v>
      </c>
      <c r="FO99" s="19">
        <v>3.0095740000000001E-3</v>
      </c>
      <c r="FP99" s="19">
        <v>2.9945620000000001E-3</v>
      </c>
      <c r="FQ99" s="19">
        <v>2.9794539999999999E-3</v>
      </c>
      <c r="FR99" s="19">
        <v>2.9642549999999998E-3</v>
      </c>
      <c r="FS99" s="19">
        <v>2.9489799999999999E-3</v>
      </c>
      <c r="FT99" s="19">
        <v>2.9336259999999999E-3</v>
      </c>
      <c r="FU99" s="19">
        <v>2.9181810000000002E-3</v>
      </c>
      <c r="FV99" s="19">
        <v>2.9026199999999999E-3</v>
      </c>
      <c r="FW99" s="19">
        <v>2.8869270000000001E-3</v>
      </c>
      <c r="FX99" s="19">
        <v>2.8711180000000002E-3</v>
      </c>
      <c r="FY99" s="19">
        <v>2.8552270000000001E-3</v>
      </c>
      <c r="FZ99" s="19">
        <v>2.8392669999999999E-3</v>
      </c>
      <c r="GA99" s="19">
        <v>2.8232449999999998E-3</v>
      </c>
      <c r="GB99" s="19">
        <v>2.8071540000000001E-3</v>
      </c>
      <c r="GC99" s="19">
        <v>2.7910069999999999E-3</v>
      </c>
      <c r="GD99" s="19">
        <v>2.774823E-3</v>
      </c>
      <c r="GE99" s="19">
        <v>2.7586429999999999E-3</v>
      </c>
      <c r="GF99" s="19">
        <v>2.7424770000000001E-3</v>
      </c>
      <c r="GG99" s="19">
        <v>2.7263349999999999E-3</v>
      </c>
      <c r="GH99" s="19">
        <v>2.7102049999999998E-3</v>
      </c>
      <c r="GI99" s="19">
        <v>2.6940879999999999E-3</v>
      </c>
      <c r="GJ99" s="19">
        <v>2.6779849999999999E-3</v>
      </c>
      <c r="GK99" s="19">
        <v>2.6619249999999999E-3</v>
      </c>
      <c r="GL99" s="19">
        <v>2.6459080000000002E-3</v>
      </c>
      <c r="GM99" s="19">
        <v>2.6299420000000001E-3</v>
      </c>
      <c r="GN99" s="19">
        <v>2.614019E-3</v>
      </c>
      <c r="GO99" s="19">
        <v>2.598146E-3</v>
      </c>
      <c r="GP99" s="19">
        <v>2.5823209999999998E-3</v>
      </c>
      <c r="GQ99" s="19">
        <v>2.5665779999999999E-3</v>
      </c>
      <c r="GR99" s="19">
        <v>2.5509209999999998E-3</v>
      </c>
      <c r="GS99" s="19">
        <v>2.5353659999999998E-3</v>
      </c>
      <c r="GT99" s="19">
        <v>2.5199100000000002E-3</v>
      </c>
      <c r="GU99" s="19">
        <v>2.5045699999999998E-3</v>
      </c>
      <c r="GV99" s="19">
        <v>2.4893469999999998E-3</v>
      </c>
      <c r="GW99" s="19">
        <v>2.4742789999999998E-3</v>
      </c>
      <c r="GX99" s="19">
        <v>2.4593729999999999E-3</v>
      </c>
      <c r="GY99" s="19">
        <v>2.4446440000000002E-3</v>
      </c>
      <c r="GZ99" s="19">
        <v>2.4301000000000001E-3</v>
      </c>
      <c r="HA99" s="19">
        <v>2.415768E-3</v>
      </c>
      <c r="HB99" s="19">
        <v>2.4016599999999999E-3</v>
      </c>
      <c r="HC99" s="19">
        <v>2.3878129999999999E-3</v>
      </c>
      <c r="HD99" s="19">
        <v>2.3742250000000002E-3</v>
      </c>
      <c r="HE99" s="19">
        <v>2.3609030000000001E-3</v>
      </c>
      <c r="HF99" s="19">
        <v>2.3478380000000001E-3</v>
      </c>
      <c r="HG99" s="19">
        <v>2.33504E-3</v>
      </c>
      <c r="HH99" s="19">
        <v>2.3225020000000002E-3</v>
      </c>
      <c r="HI99" s="19">
        <v>2.3102399999999999E-3</v>
      </c>
      <c r="HJ99" s="19">
        <v>2.2982409999999999E-3</v>
      </c>
      <c r="HK99" s="19">
        <v>2.2865030000000001E-3</v>
      </c>
      <c r="HL99" s="19">
        <v>2.2750100000000001E-3</v>
      </c>
      <c r="HM99" s="19">
        <v>2.2637719999999998E-3</v>
      </c>
      <c r="HN99" s="19">
        <v>2.2527850000000002E-3</v>
      </c>
      <c r="HO99" s="19">
        <v>2.2420650000000001E-3</v>
      </c>
      <c r="HP99" s="19">
        <v>2.2316100000000002E-3</v>
      </c>
      <c r="HQ99" s="19">
        <v>2.2214259999999999E-3</v>
      </c>
      <c r="HR99" s="19">
        <v>2.2115049999999999E-3</v>
      </c>
      <c r="HS99" s="19">
        <v>2.201859E-3</v>
      </c>
      <c r="HT99" s="19">
        <v>2.192481E-3</v>
      </c>
      <c r="HU99" s="19">
        <v>2.1833809999999999E-3</v>
      </c>
      <c r="HV99" s="19">
        <v>2.1745509999999998E-3</v>
      </c>
      <c r="HW99" s="19">
        <v>2.1659880000000002E-3</v>
      </c>
      <c r="HX99" s="19">
        <v>2.157675E-3</v>
      </c>
      <c r="HY99" s="19">
        <v>2.1496179999999998E-3</v>
      </c>
      <c r="HZ99" s="19">
        <v>2.1418029999999998E-3</v>
      </c>
      <c r="IA99" s="19">
        <v>2.1342370000000002E-3</v>
      </c>
      <c r="IB99" s="19">
        <v>2.1269050000000001E-3</v>
      </c>
      <c r="IC99" s="19">
        <v>2.119803E-3</v>
      </c>
      <c r="ID99" s="19">
        <v>2.1129059999999999E-3</v>
      </c>
      <c r="IE99" s="19">
        <v>2.1062199999999998E-3</v>
      </c>
      <c r="IF99" s="19">
        <v>2.0997310000000001E-3</v>
      </c>
      <c r="IG99" s="19">
        <v>2.0934389999999999E-3</v>
      </c>
      <c r="IH99" s="19">
        <v>2.0873290000000002E-3</v>
      </c>
      <c r="II99" s="19">
        <v>2.0813960000000001E-3</v>
      </c>
      <c r="IJ99" s="19">
        <v>2.0756189999999999E-3</v>
      </c>
      <c r="IK99" s="19">
        <v>2.0699960000000002E-3</v>
      </c>
      <c r="IL99" s="19">
        <v>2.0645120000000001E-3</v>
      </c>
      <c r="IM99" s="19">
        <v>2.059164E-3</v>
      </c>
      <c r="IN99" s="19">
        <v>2.0539349999999998E-3</v>
      </c>
      <c r="IO99" s="19">
        <v>2.0488210000000001E-3</v>
      </c>
      <c r="IP99" s="19">
        <v>2.0438050000000001E-3</v>
      </c>
      <c r="IQ99" s="19">
        <v>2.0388839999999999E-3</v>
      </c>
      <c r="IR99" s="19">
        <v>2.03404E-3</v>
      </c>
      <c r="IS99" s="19">
        <v>2.0292639999999998E-3</v>
      </c>
      <c r="IT99" s="19">
        <v>2.0245369999999999E-3</v>
      </c>
      <c r="IU99" s="19">
        <v>2.0198500000000001E-3</v>
      </c>
      <c r="IV99" s="19">
        <v>2.0151840000000002E-3</v>
      </c>
      <c r="IW99" s="19">
        <v>2.010534E-3</v>
      </c>
      <c r="IX99" s="19">
        <v>2.0058810000000002E-3</v>
      </c>
      <c r="IY99" s="19">
        <v>2.0012179999999999E-3</v>
      </c>
      <c r="IZ99" s="19">
        <v>1.996524E-3</v>
      </c>
      <c r="JA99" s="19">
        <v>1.9917910000000001E-3</v>
      </c>
      <c r="JB99" s="19">
        <v>1.9869990000000001E-3</v>
      </c>
      <c r="JC99" s="19">
        <v>1.9821359999999998E-3</v>
      </c>
      <c r="JD99" s="19">
        <v>1.9771820000000001E-3</v>
      </c>
      <c r="JE99" s="19">
        <v>1.9721220000000002E-3</v>
      </c>
      <c r="JF99" s="19">
        <v>1.9669330000000001E-3</v>
      </c>
      <c r="JG99" s="19">
        <v>1.9616030000000001E-3</v>
      </c>
      <c r="JH99" s="19">
        <v>1.9561140000000001E-3</v>
      </c>
      <c r="JI99" s="19">
        <v>1.9504570000000001E-3</v>
      </c>
      <c r="JJ99" s="19">
        <v>1.944622E-3</v>
      </c>
      <c r="JK99" s="19">
        <v>1.938607E-3</v>
      </c>
      <c r="JL99" s="19">
        <v>1.9324069999999999E-3</v>
      </c>
      <c r="JM99" s="19">
        <v>1.926021E-3</v>
      </c>
      <c r="JN99" s="19">
        <v>1.919446E-3</v>
      </c>
      <c r="JO99" s="19">
        <v>1.912682E-3</v>
      </c>
      <c r="JP99" s="19">
        <v>1.9057259999999999E-3</v>
      </c>
      <c r="JQ99" s="19">
        <v>1.898584E-3</v>
      </c>
      <c r="JR99" s="19">
        <v>1.891259E-3</v>
      </c>
      <c r="JS99" s="19">
        <v>1.8837579999999999E-3</v>
      </c>
      <c r="JT99" s="19">
        <v>1.876083E-3</v>
      </c>
      <c r="JU99" s="19">
        <v>1.8682429999999999E-3</v>
      </c>
      <c r="JV99" s="19">
        <v>1.860237E-3</v>
      </c>
      <c r="JW99" s="19">
        <v>1.8520710000000001E-3</v>
      </c>
      <c r="JX99" s="19">
        <v>1.843749E-3</v>
      </c>
      <c r="JY99" s="19">
        <v>1.8352819999999999E-3</v>
      </c>
      <c r="JZ99" s="19">
        <v>1.8266770000000001E-3</v>
      </c>
      <c r="KA99" s="19">
        <v>1.817946E-3</v>
      </c>
      <c r="KB99" s="19">
        <v>1.809094E-3</v>
      </c>
      <c r="KC99" s="19">
        <v>1.800135E-3</v>
      </c>
      <c r="KD99" s="19">
        <v>1.791075E-3</v>
      </c>
      <c r="KE99" s="19">
        <v>1.7819299999999999E-3</v>
      </c>
      <c r="KF99" s="19">
        <v>1.77271E-3</v>
      </c>
      <c r="KG99" s="19">
        <v>1.7634300000000001E-3</v>
      </c>
      <c r="KH99" s="19">
        <v>1.7541010000000001E-3</v>
      </c>
      <c r="KI99" s="19">
        <v>1.74474E-3</v>
      </c>
      <c r="KJ99" s="19">
        <v>1.73536E-3</v>
      </c>
      <c r="KK99" s="19">
        <v>1.7259829999999999E-3</v>
      </c>
      <c r="KL99" s="19">
        <v>1.716626E-3</v>
      </c>
      <c r="KM99" s="19">
        <v>1.7073100000000001E-3</v>
      </c>
      <c r="KN99" s="19">
        <v>1.6980509999999999E-3</v>
      </c>
      <c r="KO99" s="19">
        <v>1.6888649999999999E-3</v>
      </c>
      <c r="KP99" s="19">
        <v>1.6797649999999999E-3</v>
      </c>
      <c r="KQ99" s="19">
        <v>1.6707639999999999E-3</v>
      </c>
      <c r="KR99" s="19">
        <v>1.661874E-3</v>
      </c>
      <c r="KS99" s="19">
        <v>1.6531009999999999E-3</v>
      </c>
      <c r="KT99" s="19">
        <v>1.644452E-3</v>
      </c>
      <c r="KU99" s="19">
        <v>1.6359320000000001E-3</v>
      </c>
      <c r="KV99" s="19">
        <v>1.6275440000000001E-3</v>
      </c>
      <c r="KW99" s="19">
        <v>1.619295E-3</v>
      </c>
      <c r="KX99" s="19">
        <v>1.6111879999999999E-3</v>
      </c>
      <c r="KY99" s="19">
        <v>1.603227E-3</v>
      </c>
      <c r="KZ99" s="19">
        <v>1.5954090000000001E-3</v>
      </c>
      <c r="LA99" s="19">
        <v>1.587736E-3</v>
      </c>
      <c r="LB99" s="19">
        <v>1.5802069999999999E-3</v>
      </c>
      <c r="LC99" s="19">
        <v>1.5728280000000001E-3</v>
      </c>
      <c r="LD99" s="19">
        <v>1.565597E-3</v>
      </c>
      <c r="LE99" s="19">
        <v>1.5585200000000001E-3</v>
      </c>
      <c r="LF99" s="19">
        <v>1.5515940000000001E-3</v>
      </c>
      <c r="LG99" s="19">
        <v>1.544819E-3</v>
      </c>
      <c r="LH99" s="19">
        <v>1.5381920000000001E-3</v>
      </c>
      <c r="LI99" s="19">
        <v>1.531714E-3</v>
      </c>
      <c r="LJ99" s="19">
        <v>1.525382E-3</v>
      </c>
      <c r="LK99" s="19">
        <v>1.519198E-3</v>
      </c>
      <c r="LL99" s="19">
        <v>1.513157E-3</v>
      </c>
      <c r="LM99" s="19">
        <v>1.5072569999999999E-3</v>
      </c>
      <c r="LN99" s="19">
        <v>1.5014970000000001E-3</v>
      </c>
      <c r="LO99" s="19">
        <v>1.4958759999999999E-3</v>
      </c>
      <c r="LP99" s="19">
        <v>1.490393E-3</v>
      </c>
      <c r="LQ99" s="19">
        <v>1.4850460000000001E-3</v>
      </c>
      <c r="LR99" s="19">
        <v>1.479834E-3</v>
      </c>
      <c r="LS99" s="19">
        <v>1.4747549999999999E-3</v>
      </c>
      <c r="LT99" s="19">
        <v>1.4698059999999999E-3</v>
      </c>
      <c r="LU99" s="19">
        <v>1.4649870000000001E-3</v>
      </c>
      <c r="LV99" s="19">
        <v>1.4602949999999999E-3</v>
      </c>
      <c r="LW99" s="19">
        <v>1.4557280000000001E-3</v>
      </c>
      <c r="LX99" s="19">
        <v>1.451284E-3</v>
      </c>
      <c r="LY99" s="19">
        <v>1.44696E-3</v>
      </c>
      <c r="LZ99" s="19">
        <v>1.4427509999999999E-3</v>
      </c>
      <c r="MA99" s="19">
        <v>1.43866E-3</v>
      </c>
      <c r="MB99" s="19">
        <v>1.434683E-3</v>
      </c>
      <c r="MC99" s="19">
        <v>1.43082E-3</v>
      </c>
      <c r="MD99" s="19">
        <v>1.427064E-3</v>
      </c>
      <c r="ME99" s="19">
        <v>1.4234110000000001E-3</v>
      </c>
      <c r="MF99" s="19">
        <v>1.4198559999999999E-3</v>
      </c>
      <c r="MG99" s="19">
        <v>1.4163940000000001E-3</v>
      </c>
      <c r="MH99" s="19">
        <v>1.4130200000000001E-3</v>
      </c>
      <c r="MI99" s="19">
        <v>1.409729E-3</v>
      </c>
      <c r="MJ99" s="19">
        <v>1.406514E-3</v>
      </c>
      <c r="MK99" s="19">
        <v>1.403367E-3</v>
      </c>
      <c r="ML99" s="19">
        <v>1.4002820000000001E-3</v>
      </c>
      <c r="MM99" s="19">
        <v>1.3972539999999999E-3</v>
      </c>
      <c r="MN99" s="19">
        <v>1.3942780000000001E-3</v>
      </c>
      <c r="MO99" s="19">
        <v>1.3913490000000001E-3</v>
      </c>
      <c r="MP99" s="15">
        <v>1.38846E-3</v>
      </c>
      <c r="MQ99" s="19">
        <v>1.3856039999999999E-3</v>
      </c>
      <c r="MR99" s="19">
        <v>1.382774E-3</v>
      </c>
      <c r="MS99" s="19">
        <v>1.379964E-3</v>
      </c>
      <c r="MT99" s="19">
        <v>1.377166E-3</v>
      </c>
      <c r="MU99" s="19">
        <v>1.374372E-3</v>
      </c>
      <c r="MV99" s="19">
        <v>1.3715769999999999E-3</v>
      </c>
      <c r="MW99" s="19">
        <v>1.3687689999999999E-3</v>
      </c>
      <c r="MX99" s="19">
        <v>1.365944E-3</v>
      </c>
      <c r="MY99" s="19">
        <v>1.363094E-3</v>
      </c>
      <c r="MZ99" s="19">
        <v>1.360212E-3</v>
      </c>
      <c r="NA99" s="19">
        <v>1.3572899999999999E-3</v>
      </c>
      <c r="NB99" s="19">
        <v>1.35432E-3</v>
      </c>
      <c r="NC99" s="19">
        <v>1.351292E-3</v>
      </c>
      <c r="ND99" s="19">
        <v>1.3481980000000001E-3</v>
      </c>
      <c r="NE99" s="19">
        <v>1.3450319999999999E-3</v>
      </c>
      <c r="NF99" s="19">
        <v>1.3417839999999999E-3</v>
      </c>
      <c r="NG99" s="19">
        <v>1.3384479999999999E-3</v>
      </c>
      <c r="NH99" s="19">
        <v>1.3350129999999999E-3</v>
      </c>
      <c r="NI99" s="19">
        <v>1.3314710000000001E-3</v>
      </c>
      <c r="NJ99" s="19">
        <v>1.327815E-3</v>
      </c>
      <c r="NK99" s="19">
        <v>1.3240400000000001E-3</v>
      </c>
      <c r="NL99" s="19">
        <v>1.320143E-3</v>
      </c>
      <c r="NM99" s="19">
        <v>1.3161220000000001E-3</v>
      </c>
      <c r="NN99" s="19">
        <v>1.311977E-3</v>
      </c>
      <c r="NO99" s="19">
        <v>1.3077080000000001E-3</v>
      </c>
      <c r="NP99" s="19">
        <v>1.3033159999999999E-3</v>
      </c>
      <c r="NQ99" s="19">
        <v>1.2988050000000001E-3</v>
      </c>
      <c r="NR99" s="19">
        <v>1.294176E-3</v>
      </c>
      <c r="NS99" s="19">
        <v>1.2894320000000001E-3</v>
      </c>
      <c r="NT99" s="19">
        <v>1.2845759999999999E-3</v>
      </c>
      <c r="NU99" s="19">
        <v>1.2796089999999999E-3</v>
      </c>
      <c r="NV99" s="19">
        <v>1.274535E-3</v>
      </c>
      <c r="NW99" s="19">
        <v>1.26936E-3</v>
      </c>
      <c r="NX99" s="19">
        <v>1.2640889999999999E-3</v>
      </c>
      <c r="NY99" s="19">
        <v>1.25873E-3</v>
      </c>
      <c r="NZ99" s="19">
        <v>1.2532870000000001E-3</v>
      </c>
      <c r="OA99" s="19">
        <v>1.247768E-3</v>
      </c>
      <c r="OB99" s="19">
        <v>1.2421789999999999E-3</v>
      </c>
      <c r="OC99" s="19">
        <v>1.236528E-3</v>
      </c>
      <c r="OD99" s="19">
        <v>1.2308200000000001E-3</v>
      </c>
      <c r="OE99" s="19">
        <v>1.2250609999999999E-3</v>
      </c>
      <c r="OF99" s="19">
        <v>1.2192590000000001E-3</v>
      </c>
      <c r="OG99" s="19">
        <v>1.2134190000000001E-3</v>
      </c>
      <c r="OH99" s="19">
        <v>1.207549E-3</v>
      </c>
      <c r="OI99" s="19">
        <v>1.201653E-3</v>
      </c>
      <c r="OJ99" s="19">
        <v>1.1957409999999999E-3</v>
      </c>
      <c r="OK99" s="19">
        <v>1.1898189999999999E-3</v>
      </c>
      <c r="OL99" s="19">
        <v>1.1838949999999999E-3</v>
      </c>
      <c r="OM99" s="19">
        <v>1.1779760000000001E-3</v>
      </c>
      <c r="ON99" s="19">
        <v>1.172071E-3</v>
      </c>
      <c r="OO99" s="19">
        <v>1.166187E-3</v>
      </c>
      <c r="OP99" s="19">
        <v>1.1603340000000001E-3</v>
      </c>
    </row>
    <row r="100" spans="1:406" x14ac:dyDescent="0.25">
      <c r="A100" t="str">
        <f t="shared" si="1"/>
        <v>Helicopter-COARSE-3-14-Any</v>
      </c>
      <c r="B100" t="s">
        <v>194</v>
      </c>
      <c r="C100" s="20" t="s">
        <v>40</v>
      </c>
      <c r="D100" s="18">
        <v>3</v>
      </c>
      <c r="E100" s="17">
        <v>14</v>
      </c>
      <c r="F100" s="82" t="s">
        <v>187</v>
      </c>
      <c r="G100" s="15">
        <v>0.4157305</v>
      </c>
      <c r="H100" s="15">
        <v>0.28273500000000001</v>
      </c>
      <c r="I100" s="15">
        <v>0.2045719</v>
      </c>
      <c r="J100" s="15">
        <v>0.15545300000000001</v>
      </c>
      <c r="K100" s="15">
        <v>0.1229166</v>
      </c>
      <c r="L100" s="19">
        <v>9.8698590000000003E-2</v>
      </c>
      <c r="M100" s="19">
        <v>8.0073790000000006E-2</v>
      </c>
      <c r="N100" s="15">
        <v>6.5959649999999995E-2</v>
      </c>
      <c r="O100" s="19">
        <v>5.5496360000000002E-2</v>
      </c>
      <c r="P100" s="15">
        <v>4.8502249999999997E-2</v>
      </c>
      <c r="Q100" s="19">
        <v>4.4870790000000001E-2</v>
      </c>
      <c r="R100" s="15">
        <v>4.0414289999999999E-2</v>
      </c>
      <c r="S100" s="19">
        <v>3.5953600000000002E-2</v>
      </c>
      <c r="T100" s="19">
        <v>3.2253629999999998E-2</v>
      </c>
      <c r="U100" s="15">
        <v>2.9283070000000001E-2</v>
      </c>
      <c r="V100" s="19">
        <v>2.717166E-2</v>
      </c>
      <c r="W100" s="19">
        <v>2.5379100000000002E-2</v>
      </c>
      <c r="X100" s="19">
        <v>2.324996E-2</v>
      </c>
      <c r="Y100" s="19">
        <v>2.1082759999999999E-2</v>
      </c>
      <c r="Z100" s="19">
        <v>1.938138E-2</v>
      </c>
      <c r="AA100" s="19">
        <v>1.8244590000000002E-2</v>
      </c>
      <c r="AB100" s="19">
        <v>1.731131E-2</v>
      </c>
      <c r="AC100" s="19">
        <v>1.6323009999999999E-2</v>
      </c>
      <c r="AD100" s="15">
        <v>1.5332490000000001E-2</v>
      </c>
      <c r="AE100" s="19">
        <v>1.445431E-2</v>
      </c>
      <c r="AF100" s="19">
        <v>1.372835E-2</v>
      </c>
      <c r="AG100" s="19">
        <v>1.2953859999999999E-2</v>
      </c>
      <c r="AH100" s="19">
        <v>1.2260409999999999E-2</v>
      </c>
      <c r="AI100" s="19">
        <v>1.1648540000000001E-2</v>
      </c>
      <c r="AJ100" s="15">
        <v>1.1114010000000001E-2</v>
      </c>
      <c r="AK100" s="19">
        <v>1.0645419999999999E-2</v>
      </c>
      <c r="AL100" s="19">
        <v>1.023076E-2</v>
      </c>
      <c r="AM100" s="19">
        <v>9.8537690000000001E-3</v>
      </c>
      <c r="AN100" s="19">
        <v>9.5063430000000004E-3</v>
      </c>
      <c r="AO100" s="19">
        <v>9.1950820000000003E-3</v>
      </c>
      <c r="AP100" s="19">
        <v>8.9249780000000001E-3</v>
      </c>
      <c r="AQ100" s="19">
        <v>8.6885369999999996E-3</v>
      </c>
      <c r="AR100" s="19">
        <v>8.4690890000000008E-3</v>
      </c>
      <c r="AS100" s="19">
        <v>8.2573690000000005E-3</v>
      </c>
      <c r="AT100" s="19">
        <v>8.0571529999999992E-3</v>
      </c>
      <c r="AU100" s="19">
        <v>7.8753880000000005E-3</v>
      </c>
      <c r="AV100" s="19">
        <v>7.7153839999999996E-3</v>
      </c>
      <c r="AW100" s="19">
        <v>7.5747419999999998E-3</v>
      </c>
      <c r="AX100" s="19">
        <v>7.4453929999999998E-3</v>
      </c>
      <c r="AY100" s="19">
        <v>7.3194699999999998E-3</v>
      </c>
      <c r="AZ100" s="19">
        <v>7.1970869999999996E-3</v>
      </c>
      <c r="BA100" s="19">
        <v>7.0825849999999997E-3</v>
      </c>
      <c r="BB100" s="19">
        <v>6.978349E-3</v>
      </c>
      <c r="BC100" s="19">
        <v>6.8841780000000003E-3</v>
      </c>
      <c r="BD100" s="19">
        <v>6.7982770000000001E-3</v>
      </c>
      <c r="BE100" s="19">
        <v>6.717972E-3</v>
      </c>
      <c r="BF100" s="19">
        <v>6.6414530000000003E-3</v>
      </c>
      <c r="BG100" s="19">
        <v>6.568061E-3</v>
      </c>
      <c r="BH100" s="19">
        <v>6.4980330000000003E-3</v>
      </c>
      <c r="BI100" s="19">
        <v>6.4319440000000002E-3</v>
      </c>
      <c r="BJ100" s="19">
        <v>6.3697650000000003E-3</v>
      </c>
      <c r="BK100" s="19">
        <v>6.3104190000000003E-3</v>
      </c>
      <c r="BL100" s="19">
        <v>6.2526120000000003E-3</v>
      </c>
      <c r="BM100" s="19">
        <v>6.1952969999999998E-3</v>
      </c>
      <c r="BN100" s="19">
        <v>6.1381439999999999E-3</v>
      </c>
      <c r="BO100" s="19">
        <v>6.0812629999999999E-3</v>
      </c>
      <c r="BP100" s="19">
        <v>6.0248109999999997E-3</v>
      </c>
      <c r="BQ100" s="19">
        <v>5.9685349999999996E-3</v>
      </c>
      <c r="BR100" s="19">
        <v>5.9121850000000004E-3</v>
      </c>
      <c r="BS100" s="19">
        <v>5.855552E-3</v>
      </c>
      <c r="BT100" s="19">
        <v>5.798821E-3</v>
      </c>
      <c r="BU100" s="19">
        <v>5.7423120000000003E-3</v>
      </c>
      <c r="BV100" s="19">
        <v>5.6863110000000003E-3</v>
      </c>
      <c r="BW100" s="19">
        <v>5.6308590000000002E-3</v>
      </c>
      <c r="BX100" s="19">
        <v>5.5759859999999998E-3</v>
      </c>
      <c r="BY100" s="19">
        <v>5.5218300000000001E-3</v>
      </c>
      <c r="BZ100" s="19">
        <v>5.4686550000000002E-3</v>
      </c>
      <c r="CA100" s="19">
        <v>5.4164850000000004E-3</v>
      </c>
      <c r="CB100" s="19">
        <v>5.3651230000000003E-3</v>
      </c>
      <c r="CC100" s="19">
        <v>5.3143230000000001E-3</v>
      </c>
      <c r="CD100" s="19">
        <v>5.2640889999999996E-3</v>
      </c>
      <c r="CE100" s="19">
        <v>5.2145890000000004E-3</v>
      </c>
      <c r="CF100" s="19">
        <v>5.1660350000000002E-3</v>
      </c>
      <c r="CG100" s="19">
        <v>5.1184009999999999E-3</v>
      </c>
      <c r="CH100" s="19">
        <v>5.0715229999999997E-3</v>
      </c>
      <c r="CI100" s="19">
        <v>5.0251749999999998E-3</v>
      </c>
      <c r="CJ100" s="19">
        <v>4.9793040000000004E-3</v>
      </c>
      <c r="CK100" s="19">
        <v>4.9340290000000004E-3</v>
      </c>
      <c r="CL100" s="19">
        <v>4.8895859999999996E-3</v>
      </c>
      <c r="CM100" s="19">
        <v>4.845996E-3</v>
      </c>
      <c r="CN100" s="19">
        <v>4.8031100000000002E-3</v>
      </c>
      <c r="CO100" s="19">
        <v>4.7606949999999997E-3</v>
      </c>
      <c r="CP100" s="19">
        <v>4.7187289999999996E-3</v>
      </c>
      <c r="CQ100" s="19">
        <v>4.6773140000000001E-3</v>
      </c>
      <c r="CR100" s="19">
        <v>4.6366710000000002E-3</v>
      </c>
      <c r="CS100" s="19">
        <v>4.596854E-3</v>
      </c>
      <c r="CT100" s="19">
        <v>4.5577450000000002E-3</v>
      </c>
      <c r="CU100" s="19">
        <v>4.5191140000000003E-3</v>
      </c>
      <c r="CV100" s="19">
        <v>4.4809369999999999E-3</v>
      </c>
      <c r="CW100" s="19">
        <v>4.4433420000000003E-3</v>
      </c>
      <c r="CX100" s="19">
        <v>4.4065959999999996E-3</v>
      </c>
      <c r="CY100" s="19">
        <v>4.370779E-3</v>
      </c>
      <c r="CZ100" s="19">
        <v>4.3357630000000003E-3</v>
      </c>
      <c r="DA100" s="19">
        <v>4.3013340000000004E-3</v>
      </c>
      <c r="DB100" s="19">
        <v>4.2673989999999998E-3</v>
      </c>
      <c r="DC100" s="19">
        <v>4.2340140000000004E-3</v>
      </c>
      <c r="DD100" s="19">
        <v>4.2013329999999998E-3</v>
      </c>
      <c r="DE100" s="19">
        <v>4.169453E-3</v>
      </c>
      <c r="DF100" s="19">
        <v>4.1383840000000002E-3</v>
      </c>
      <c r="DG100" s="19">
        <v>4.1081260000000001E-3</v>
      </c>
      <c r="DH100" s="19">
        <v>4.0787150000000001E-3</v>
      </c>
      <c r="DI100" s="19">
        <v>4.050171E-3</v>
      </c>
      <c r="DJ100" s="19">
        <v>4.0224869999999999E-3</v>
      </c>
      <c r="DK100" s="19">
        <v>3.9955600000000004E-3</v>
      </c>
      <c r="DL100" s="19">
        <v>3.9692470000000004E-3</v>
      </c>
      <c r="DM100" s="19">
        <v>3.9434270000000002E-3</v>
      </c>
      <c r="DN100" s="19">
        <v>3.918029E-3</v>
      </c>
      <c r="DO100" s="19">
        <v>3.8929860000000002E-3</v>
      </c>
      <c r="DP100" s="19">
        <v>3.868242E-3</v>
      </c>
      <c r="DQ100" s="19">
        <v>3.843721E-3</v>
      </c>
      <c r="DR100" s="19">
        <v>3.8193530000000002E-3</v>
      </c>
      <c r="DS100" s="19">
        <v>3.7950839999999998E-3</v>
      </c>
      <c r="DT100" s="19">
        <v>3.7708669999999998E-3</v>
      </c>
      <c r="DU100" s="19">
        <v>3.746657E-3</v>
      </c>
      <c r="DV100" s="19">
        <v>3.7224250000000001E-3</v>
      </c>
      <c r="DW100" s="19">
        <v>3.6981309999999999E-3</v>
      </c>
      <c r="DX100" s="19">
        <v>3.673759E-3</v>
      </c>
      <c r="DY100" s="19">
        <v>3.649317E-3</v>
      </c>
      <c r="DZ100" s="19">
        <v>3.624819E-3</v>
      </c>
      <c r="EA100" s="19">
        <v>3.600289E-3</v>
      </c>
      <c r="EB100" s="19">
        <v>3.5757499999999999E-3</v>
      </c>
      <c r="EC100" s="19">
        <v>3.5511940000000001E-3</v>
      </c>
      <c r="ED100" s="19">
        <v>3.5266270000000001E-3</v>
      </c>
      <c r="EE100" s="19">
        <v>3.502069E-3</v>
      </c>
      <c r="EF100" s="19">
        <v>3.4775399999999999E-3</v>
      </c>
      <c r="EG100" s="19">
        <v>3.453065E-3</v>
      </c>
      <c r="EH100" s="19">
        <v>3.4286640000000001E-3</v>
      </c>
      <c r="EI100" s="19">
        <v>3.40435E-3</v>
      </c>
      <c r="EJ100" s="19">
        <v>3.3801439999999999E-3</v>
      </c>
      <c r="EK100" s="19">
        <v>3.3560790000000001E-3</v>
      </c>
      <c r="EL100" s="19">
        <v>3.332167E-3</v>
      </c>
      <c r="EM100" s="19">
        <v>3.3084189999999999E-3</v>
      </c>
      <c r="EN100" s="19">
        <v>3.2848420000000001E-3</v>
      </c>
      <c r="EO100" s="19">
        <v>3.2614390000000001E-3</v>
      </c>
      <c r="EP100" s="19">
        <v>3.2382359999999998E-3</v>
      </c>
      <c r="EQ100" s="19">
        <v>3.2152769999999999E-3</v>
      </c>
      <c r="ER100" s="19">
        <v>3.1925949999999999E-3</v>
      </c>
      <c r="ES100" s="19">
        <v>3.170239E-3</v>
      </c>
      <c r="ET100" s="19">
        <v>3.1482580000000001E-3</v>
      </c>
      <c r="EU100" s="19">
        <v>3.126701E-3</v>
      </c>
      <c r="EV100" s="19">
        <v>3.1056270000000001E-3</v>
      </c>
      <c r="EW100" s="19">
        <v>3.085085E-3</v>
      </c>
      <c r="EX100" s="19">
        <v>3.0650859999999999E-3</v>
      </c>
      <c r="EY100" s="19">
        <v>3.0456390000000002E-3</v>
      </c>
      <c r="EZ100" s="19">
        <v>3.026749E-3</v>
      </c>
      <c r="FA100" s="19">
        <v>3.008419E-3</v>
      </c>
      <c r="FB100" s="19">
        <v>2.9906619999999998E-3</v>
      </c>
      <c r="FC100" s="19">
        <v>2.9734739999999998E-3</v>
      </c>
      <c r="FD100" s="19">
        <v>2.956817E-3</v>
      </c>
      <c r="FE100" s="19">
        <v>2.9406369999999999E-3</v>
      </c>
      <c r="FF100" s="19">
        <v>2.9248630000000002E-3</v>
      </c>
      <c r="FG100" s="19">
        <v>2.9094300000000002E-3</v>
      </c>
      <c r="FH100" s="19">
        <v>2.8942899999999999E-3</v>
      </c>
      <c r="FI100" s="19">
        <v>2.8794060000000002E-3</v>
      </c>
      <c r="FJ100" s="19">
        <v>2.8647410000000001E-3</v>
      </c>
      <c r="FK100" s="19">
        <v>2.8502610000000002E-3</v>
      </c>
      <c r="FL100" s="19">
        <v>2.8359269999999998E-3</v>
      </c>
      <c r="FM100" s="19">
        <v>2.8216999999999999E-3</v>
      </c>
      <c r="FN100" s="19">
        <v>2.8075520000000001E-3</v>
      </c>
      <c r="FO100" s="19">
        <v>2.7934589999999999E-3</v>
      </c>
      <c r="FP100" s="19">
        <v>2.7793929999999998E-3</v>
      </c>
      <c r="FQ100" s="19">
        <v>2.765329E-3</v>
      </c>
      <c r="FR100" s="19">
        <v>2.7512389999999999E-3</v>
      </c>
      <c r="FS100" s="19">
        <v>2.737101E-3</v>
      </c>
      <c r="FT100" s="19">
        <v>2.722899E-3</v>
      </c>
      <c r="FU100" s="19">
        <v>2.7086189999999998E-3</v>
      </c>
      <c r="FV100" s="19">
        <v>2.694246E-3</v>
      </c>
      <c r="FW100" s="19">
        <v>2.6797700000000002E-3</v>
      </c>
      <c r="FX100" s="19">
        <v>2.6651800000000001E-3</v>
      </c>
      <c r="FY100" s="19">
        <v>2.6504720000000001E-3</v>
      </c>
      <c r="FZ100" s="19">
        <v>2.6356460000000002E-3</v>
      </c>
      <c r="GA100" s="19">
        <v>2.6207050000000001E-3</v>
      </c>
      <c r="GB100" s="19">
        <v>2.605647E-3</v>
      </c>
      <c r="GC100" s="19">
        <v>2.590466E-3</v>
      </c>
      <c r="GD100" s="19">
        <v>2.5751459999999999E-3</v>
      </c>
      <c r="GE100" s="19">
        <v>2.559679E-3</v>
      </c>
      <c r="GF100" s="19">
        <v>2.5440620000000001E-3</v>
      </c>
      <c r="GG100" s="19">
        <v>2.528298E-3</v>
      </c>
      <c r="GH100" s="19">
        <v>2.5123960000000001E-3</v>
      </c>
      <c r="GI100" s="19">
        <v>2.4963709999999998E-3</v>
      </c>
      <c r="GJ100" s="19">
        <v>2.4802410000000002E-3</v>
      </c>
      <c r="GK100" s="19">
        <v>2.4640339999999999E-3</v>
      </c>
      <c r="GL100" s="19">
        <v>2.4477879999999998E-3</v>
      </c>
      <c r="GM100" s="19">
        <v>2.431543E-3</v>
      </c>
      <c r="GN100" s="19">
        <v>2.4153460000000001E-3</v>
      </c>
      <c r="GO100" s="19">
        <v>2.399235E-3</v>
      </c>
      <c r="GP100" s="19">
        <v>2.3832440000000001E-3</v>
      </c>
      <c r="GQ100" s="19">
        <v>2.3674030000000001E-3</v>
      </c>
      <c r="GR100" s="19">
        <v>2.351742E-3</v>
      </c>
      <c r="GS100" s="19">
        <v>2.3362859999999999E-3</v>
      </c>
      <c r="GT100" s="19">
        <v>2.3210570000000001E-3</v>
      </c>
      <c r="GU100" s="19">
        <v>2.3060730000000001E-3</v>
      </c>
      <c r="GV100" s="19">
        <v>2.291347E-3</v>
      </c>
      <c r="GW100" s="19">
        <v>2.276892E-3</v>
      </c>
      <c r="GX100" s="19">
        <v>2.262722E-3</v>
      </c>
      <c r="GY100" s="19">
        <v>2.2488460000000001E-3</v>
      </c>
      <c r="GZ100" s="19">
        <v>2.2352750000000001E-3</v>
      </c>
      <c r="HA100" s="19">
        <v>2.2220069999999998E-3</v>
      </c>
      <c r="HB100" s="19">
        <v>2.209038E-3</v>
      </c>
      <c r="HC100" s="19">
        <v>2.196356E-3</v>
      </c>
      <c r="HD100" s="19">
        <v>2.1839509999999999E-3</v>
      </c>
      <c r="HE100" s="19">
        <v>2.1718079999999999E-3</v>
      </c>
      <c r="HF100" s="19">
        <v>2.159911E-3</v>
      </c>
      <c r="HG100" s="19">
        <v>2.1482459999999999E-3</v>
      </c>
      <c r="HH100" s="19">
        <v>2.1368009999999998E-3</v>
      </c>
      <c r="HI100" s="19">
        <v>2.1255660000000002E-3</v>
      </c>
      <c r="HJ100" s="19">
        <v>2.1145420000000001E-3</v>
      </c>
      <c r="HK100" s="19">
        <v>2.1037299999999998E-3</v>
      </c>
      <c r="HL100" s="19">
        <v>2.0931299999999999E-3</v>
      </c>
      <c r="HM100" s="19">
        <v>2.0827350000000001E-3</v>
      </c>
      <c r="HN100" s="19">
        <v>2.072539E-3</v>
      </c>
      <c r="HO100" s="19">
        <v>2.0625349999999999E-3</v>
      </c>
      <c r="HP100" s="19">
        <v>2.052725E-3</v>
      </c>
      <c r="HQ100" s="19">
        <v>2.043104E-3</v>
      </c>
      <c r="HR100" s="19">
        <v>2.03367E-3</v>
      </c>
      <c r="HS100" s="19">
        <v>2.024409E-3</v>
      </c>
      <c r="HT100" s="19">
        <v>2.0153049999999998E-3</v>
      </c>
      <c r="HU100" s="19">
        <v>2.0063419999999999E-3</v>
      </c>
      <c r="HV100" s="19">
        <v>1.9975069999999999E-3</v>
      </c>
      <c r="HW100" s="19">
        <v>1.9887860000000002E-3</v>
      </c>
      <c r="HX100" s="19">
        <v>1.9801630000000001E-3</v>
      </c>
      <c r="HY100" s="19">
        <v>1.971623E-3</v>
      </c>
      <c r="HZ100" s="19">
        <v>1.9631480000000001E-3</v>
      </c>
      <c r="IA100" s="19">
        <v>1.9547219999999999E-3</v>
      </c>
      <c r="IB100" s="15">
        <v>1.946337E-3</v>
      </c>
      <c r="IC100" s="19">
        <v>1.937979E-3</v>
      </c>
      <c r="ID100" s="19">
        <v>1.92964E-3</v>
      </c>
      <c r="IE100" s="19">
        <v>1.921306E-3</v>
      </c>
      <c r="IF100" s="19">
        <v>1.9129679999999999E-3</v>
      </c>
      <c r="IG100" s="19">
        <v>1.904616E-3</v>
      </c>
      <c r="IH100" s="19">
        <v>1.8962499999999999E-3</v>
      </c>
      <c r="II100" s="19">
        <v>1.8878689999999999E-3</v>
      </c>
      <c r="IJ100" s="19">
        <v>1.8794770000000001E-3</v>
      </c>
      <c r="IK100" s="19">
        <v>1.871075E-3</v>
      </c>
      <c r="IL100" s="19">
        <v>1.862671E-3</v>
      </c>
      <c r="IM100" s="19">
        <v>1.8542719999999999E-3</v>
      </c>
      <c r="IN100" s="19">
        <v>1.8458890000000001E-3</v>
      </c>
      <c r="IO100" s="19">
        <v>1.8375290000000001E-3</v>
      </c>
      <c r="IP100" s="19">
        <v>1.8291990000000001E-3</v>
      </c>
      <c r="IQ100" s="19">
        <v>1.820901E-3</v>
      </c>
      <c r="IR100" s="19">
        <v>1.8126349999999999E-3</v>
      </c>
      <c r="IS100" s="19">
        <v>1.8044000000000001E-3</v>
      </c>
      <c r="IT100" s="19">
        <v>1.7961990000000001E-3</v>
      </c>
      <c r="IU100" s="19">
        <v>1.7880319999999999E-3</v>
      </c>
      <c r="IV100" s="19">
        <v>1.779901E-3</v>
      </c>
      <c r="IW100" s="19">
        <v>1.771803E-3</v>
      </c>
      <c r="IX100" s="19">
        <v>1.7637379999999999E-3</v>
      </c>
      <c r="IY100" s="19">
        <v>1.755707E-3</v>
      </c>
      <c r="IZ100" s="19">
        <v>1.7477110000000001E-3</v>
      </c>
      <c r="JA100" s="19">
        <v>1.73975E-3</v>
      </c>
      <c r="JB100" s="19">
        <v>1.7318189999999999E-3</v>
      </c>
      <c r="JC100" s="19">
        <v>1.7239060000000001E-3</v>
      </c>
      <c r="JD100" s="19">
        <v>1.7160000000000001E-3</v>
      </c>
      <c r="JE100" s="19">
        <v>1.708085E-3</v>
      </c>
      <c r="JF100" s="19">
        <v>1.7001469999999999E-3</v>
      </c>
      <c r="JG100" s="19">
        <v>1.6921709999999999E-3</v>
      </c>
      <c r="JH100" s="19">
        <v>1.684145E-3</v>
      </c>
      <c r="JI100" s="19">
        <v>1.676054E-3</v>
      </c>
      <c r="JJ100" s="19">
        <v>1.667892E-3</v>
      </c>
      <c r="JK100" s="19">
        <v>1.6596510000000001E-3</v>
      </c>
      <c r="JL100" s="19">
        <v>1.651334E-3</v>
      </c>
      <c r="JM100" s="19">
        <v>1.642938E-3</v>
      </c>
      <c r="JN100" s="19">
        <v>1.634468E-3</v>
      </c>
      <c r="JO100" s="19">
        <v>1.625923E-3</v>
      </c>
      <c r="JP100" s="19">
        <v>1.617306E-3</v>
      </c>
      <c r="JQ100" s="19">
        <v>1.6086220000000001E-3</v>
      </c>
      <c r="JR100" s="19">
        <v>1.599875E-3</v>
      </c>
      <c r="JS100" s="19">
        <v>1.591068E-3</v>
      </c>
      <c r="JT100" s="19">
        <v>1.5822029999999999E-3</v>
      </c>
      <c r="JU100" s="15">
        <v>1.573278E-3</v>
      </c>
      <c r="JV100" s="19">
        <v>1.5642939999999999E-3</v>
      </c>
      <c r="JW100" s="19">
        <v>1.555257E-3</v>
      </c>
      <c r="JX100" s="19">
        <v>1.5461730000000001E-3</v>
      </c>
      <c r="JY100" s="19">
        <v>1.5370469999999999E-3</v>
      </c>
      <c r="JZ100" s="19">
        <v>1.527886E-3</v>
      </c>
      <c r="KA100" s="19">
        <v>1.518695E-3</v>
      </c>
      <c r="KB100" s="19">
        <v>1.5094780000000001E-3</v>
      </c>
      <c r="KC100" s="19">
        <v>1.500241E-3</v>
      </c>
      <c r="KD100" s="19">
        <v>1.4909910000000001E-3</v>
      </c>
      <c r="KE100" s="19">
        <v>1.481731E-3</v>
      </c>
      <c r="KF100" s="19">
        <v>1.4724689999999999E-3</v>
      </c>
      <c r="KG100" s="19">
        <v>1.4632099999999999E-3</v>
      </c>
      <c r="KH100" s="19">
        <v>1.453965E-3</v>
      </c>
      <c r="KI100" s="19">
        <v>1.444746E-3</v>
      </c>
      <c r="KJ100" s="19">
        <v>1.435569E-3</v>
      </c>
      <c r="KK100" s="19">
        <v>1.426451E-3</v>
      </c>
      <c r="KL100" s="19">
        <v>1.417408E-3</v>
      </c>
      <c r="KM100" s="19">
        <v>1.408454E-3</v>
      </c>
      <c r="KN100" s="19">
        <v>1.399607E-3</v>
      </c>
      <c r="KO100" s="19">
        <v>1.3908810000000001E-3</v>
      </c>
      <c r="KP100" s="19">
        <v>1.3822870000000001E-3</v>
      </c>
      <c r="KQ100" s="19">
        <v>1.3738349999999999E-3</v>
      </c>
      <c r="KR100" s="19">
        <v>1.365532E-3</v>
      </c>
      <c r="KS100" s="19">
        <v>1.357381E-3</v>
      </c>
      <c r="KT100" s="19">
        <v>1.3493870000000001E-3</v>
      </c>
      <c r="KU100" s="19">
        <v>1.3415549999999999E-3</v>
      </c>
      <c r="KV100" s="19">
        <v>1.3338899999999999E-3</v>
      </c>
      <c r="KW100" s="19">
        <v>1.3263960000000001E-3</v>
      </c>
      <c r="KX100" s="19">
        <v>1.319078E-3</v>
      </c>
      <c r="KY100" s="19">
        <v>1.3119360000000001E-3</v>
      </c>
      <c r="KZ100" s="19">
        <v>1.3049730000000001E-3</v>
      </c>
      <c r="LA100" s="19">
        <v>1.298193E-3</v>
      </c>
      <c r="LB100" s="19">
        <v>1.291597E-3</v>
      </c>
      <c r="LC100" s="19">
        <v>1.2851830000000001E-3</v>
      </c>
      <c r="LD100" s="19">
        <v>1.2789500000000001E-3</v>
      </c>
      <c r="LE100" s="19">
        <v>1.27289E-3</v>
      </c>
      <c r="LF100" s="19">
        <v>1.2669999999999999E-3</v>
      </c>
      <c r="LG100" s="19">
        <v>1.2612750000000001E-3</v>
      </c>
      <c r="LH100" s="19">
        <v>1.2557110000000001E-3</v>
      </c>
      <c r="LI100" s="19">
        <v>1.250302E-3</v>
      </c>
      <c r="LJ100" s="19">
        <v>1.2450440000000001E-3</v>
      </c>
      <c r="LK100" s="19">
        <v>1.23993E-3</v>
      </c>
      <c r="LL100" s="19">
        <v>1.234955E-3</v>
      </c>
      <c r="LM100" s="19">
        <v>1.230112E-3</v>
      </c>
      <c r="LN100" s="19">
        <v>1.2253940000000001E-3</v>
      </c>
      <c r="LO100" s="19">
        <v>1.2207920000000001E-3</v>
      </c>
      <c r="LP100" s="19">
        <v>1.216296E-3</v>
      </c>
      <c r="LQ100" s="15">
        <v>1.2118949999999999E-3</v>
      </c>
      <c r="LR100" s="19">
        <v>1.2075790000000001E-3</v>
      </c>
      <c r="LS100" s="19">
        <v>1.203338E-3</v>
      </c>
      <c r="LT100" s="19">
        <v>1.1991630000000001E-3</v>
      </c>
      <c r="LU100" s="19">
        <v>1.195046E-3</v>
      </c>
      <c r="LV100" s="19">
        <v>1.190977E-3</v>
      </c>
      <c r="LW100" s="19">
        <v>1.18695E-3</v>
      </c>
      <c r="LX100" s="19">
        <v>1.1829550000000001E-3</v>
      </c>
      <c r="LY100" s="19">
        <v>1.178987E-3</v>
      </c>
      <c r="LZ100" s="19">
        <v>1.17504E-3</v>
      </c>
      <c r="MA100" s="19">
        <v>1.1711060000000001E-3</v>
      </c>
      <c r="MB100" s="19">
        <v>1.1671780000000001E-3</v>
      </c>
      <c r="MC100" s="19">
        <v>1.1632470000000001E-3</v>
      </c>
      <c r="MD100" s="19">
        <v>1.159307E-3</v>
      </c>
      <c r="ME100" s="19">
        <v>1.155351E-3</v>
      </c>
      <c r="MF100" s="19">
        <v>1.151371E-3</v>
      </c>
      <c r="MG100" s="19">
        <v>1.14736E-3</v>
      </c>
      <c r="MH100" s="19">
        <v>1.1433109999999999E-3</v>
      </c>
      <c r="MI100" s="19">
        <v>1.139216E-3</v>
      </c>
      <c r="MJ100" s="19">
        <v>1.135067E-3</v>
      </c>
      <c r="MK100" s="19">
        <v>1.1308589999999999E-3</v>
      </c>
      <c r="ML100" s="19">
        <v>1.126585E-3</v>
      </c>
      <c r="MM100" s="19">
        <v>1.1222420000000001E-3</v>
      </c>
      <c r="MN100" s="19">
        <v>1.117825E-3</v>
      </c>
      <c r="MO100" s="19">
        <v>1.113331E-3</v>
      </c>
      <c r="MP100" s="19">
        <v>1.1087569999999999E-3</v>
      </c>
      <c r="MQ100" s="19">
        <v>1.1041009999999999E-3</v>
      </c>
      <c r="MR100" s="19">
        <v>1.099362E-3</v>
      </c>
      <c r="MS100" s="19">
        <v>1.0945390000000001E-3</v>
      </c>
      <c r="MT100" s="19">
        <v>1.089633E-3</v>
      </c>
      <c r="MU100" s="19">
        <v>1.084645E-3</v>
      </c>
      <c r="MV100" s="19">
        <v>1.0795760000000001E-3</v>
      </c>
      <c r="MW100" s="19">
        <v>1.074429E-3</v>
      </c>
      <c r="MX100" s="19">
        <v>1.0692060000000001E-3</v>
      </c>
      <c r="MY100" s="19">
        <v>1.0639130000000001E-3</v>
      </c>
      <c r="MZ100" s="19">
        <v>1.0585550000000001E-3</v>
      </c>
      <c r="NA100" s="19">
        <v>1.0531360000000001E-3</v>
      </c>
      <c r="NB100" s="19">
        <v>1.04766E-3</v>
      </c>
      <c r="NC100" s="19">
        <v>1.0421339999999999E-3</v>
      </c>
      <c r="ND100" s="19">
        <v>1.036562E-3</v>
      </c>
      <c r="NE100" s="19">
        <v>1.030949E-3</v>
      </c>
      <c r="NF100" s="19">
        <v>1.0253009999999999E-3</v>
      </c>
      <c r="NG100" s="19">
        <v>1.019624E-3</v>
      </c>
      <c r="NH100" s="19">
        <v>1.013922E-3</v>
      </c>
      <c r="NI100" s="19">
        <v>1.008201E-3</v>
      </c>
      <c r="NJ100" s="19">
        <v>1.002466E-3</v>
      </c>
      <c r="NK100" s="19">
        <v>9.9672460000000004E-4</v>
      </c>
      <c r="NL100" s="19">
        <v>9.9098169999999996E-4</v>
      </c>
      <c r="NM100" s="19">
        <v>9.8524289999999998E-4</v>
      </c>
      <c r="NN100" s="19">
        <v>9.7951440000000004E-4</v>
      </c>
      <c r="NO100" s="19">
        <v>9.7380220000000003E-4</v>
      </c>
      <c r="NP100" s="19">
        <v>9.6811239999999995E-4</v>
      </c>
      <c r="NQ100" s="19">
        <v>9.6245100000000002E-4</v>
      </c>
      <c r="NR100" s="19">
        <v>9.5682380000000004E-4</v>
      </c>
      <c r="NS100" s="19">
        <v>9.5123530000000003E-4</v>
      </c>
      <c r="NT100" s="19">
        <v>9.4569059999999999E-4</v>
      </c>
      <c r="NU100" s="19">
        <v>9.4019410000000002E-4</v>
      </c>
      <c r="NV100" s="19">
        <v>9.3475009999999996E-4</v>
      </c>
      <c r="NW100" s="19">
        <v>9.2936259999999997E-4</v>
      </c>
      <c r="NX100" s="19">
        <v>9.2403530000000002E-4</v>
      </c>
      <c r="NY100" s="19">
        <v>9.1877180000000003E-4</v>
      </c>
      <c r="NZ100" s="19">
        <v>9.1357579999999997E-4</v>
      </c>
      <c r="OA100" s="19">
        <v>9.0845100000000001E-4</v>
      </c>
      <c r="OB100" s="19">
        <v>9.0340150000000003E-4</v>
      </c>
      <c r="OC100" s="19">
        <v>8.9843119999999995E-4</v>
      </c>
      <c r="OD100" s="19">
        <v>8.9354300000000001E-4</v>
      </c>
      <c r="OE100" s="19">
        <v>8.8873969999999996E-4</v>
      </c>
      <c r="OF100" s="19">
        <v>8.8402239999999996E-4</v>
      </c>
      <c r="OG100" s="19">
        <v>8.7939229999999999E-4</v>
      </c>
      <c r="OH100" s="19">
        <v>8.7484940000000005E-4</v>
      </c>
      <c r="OI100" s="19">
        <v>8.7039319999999997E-4</v>
      </c>
      <c r="OJ100" s="19">
        <v>8.6602140000000005E-4</v>
      </c>
      <c r="OK100" s="19">
        <v>8.617319E-4</v>
      </c>
      <c r="OL100" s="19">
        <v>8.5752110000000001E-4</v>
      </c>
      <c r="OM100" s="19">
        <v>8.5338570000000004E-4</v>
      </c>
      <c r="ON100" s="19">
        <v>8.4932200000000001E-4</v>
      </c>
      <c r="OO100" s="19">
        <v>8.4532599999999998E-4</v>
      </c>
      <c r="OP100" s="19">
        <v>8.4139390000000005E-4</v>
      </c>
    </row>
    <row r="101" spans="1:406" x14ac:dyDescent="0.25">
      <c r="A101" t="str">
        <f t="shared" si="1"/>
        <v>Helicopter-COARSE-3-7-Any</v>
      </c>
      <c r="B101" t="s">
        <v>194</v>
      </c>
      <c r="C101" s="20" t="s">
        <v>40</v>
      </c>
      <c r="D101" s="18">
        <v>3</v>
      </c>
      <c r="E101" s="17">
        <v>7</v>
      </c>
      <c r="F101" s="82" t="s">
        <v>187</v>
      </c>
      <c r="G101" s="15">
        <v>0.1226434</v>
      </c>
      <c r="H101" s="15">
        <v>8.3866319999999994E-2</v>
      </c>
      <c r="I101" s="19">
        <v>6.183437E-2</v>
      </c>
      <c r="J101" s="19">
        <v>4.7235329999999999E-2</v>
      </c>
      <c r="K101" s="19">
        <v>3.8699379999999999E-2</v>
      </c>
      <c r="L101" s="19">
        <v>3.2760539999999998E-2</v>
      </c>
      <c r="M101" s="19">
        <v>3.046395E-2</v>
      </c>
      <c r="N101" s="19">
        <v>2.6143699999999999E-2</v>
      </c>
      <c r="O101" s="19">
        <v>2.426348E-2</v>
      </c>
      <c r="P101" s="19">
        <v>2.3674190000000001E-2</v>
      </c>
      <c r="Q101" s="19">
        <v>2.183529E-2</v>
      </c>
      <c r="R101" s="19">
        <v>2.0317700000000001E-2</v>
      </c>
      <c r="S101" s="19">
        <v>1.8970790000000001E-2</v>
      </c>
      <c r="T101" s="19">
        <v>1.753913E-2</v>
      </c>
      <c r="U101" s="19">
        <v>1.6144990000000001E-2</v>
      </c>
      <c r="V101" s="19">
        <v>1.510337E-2</v>
      </c>
      <c r="W101" s="19">
        <v>1.4324190000000001E-2</v>
      </c>
      <c r="X101" s="19">
        <v>1.357972E-2</v>
      </c>
      <c r="Y101" s="19">
        <v>1.2873590000000001E-2</v>
      </c>
      <c r="Z101" s="19">
        <v>1.2225440000000001E-2</v>
      </c>
      <c r="AA101" s="19">
        <v>1.1563230000000001E-2</v>
      </c>
      <c r="AB101" s="19">
        <v>1.10118E-2</v>
      </c>
      <c r="AC101" s="19">
        <v>1.055011E-2</v>
      </c>
      <c r="AD101" s="19">
        <v>1.0136360000000001E-2</v>
      </c>
      <c r="AE101" s="19">
        <v>9.7975430000000006E-3</v>
      </c>
      <c r="AF101" s="19">
        <v>9.5023409999999992E-3</v>
      </c>
      <c r="AG101" s="19">
        <v>9.2299659999999992E-3</v>
      </c>
      <c r="AH101" s="19">
        <v>8.9959759999999993E-3</v>
      </c>
      <c r="AI101" s="19">
        <v>8.7881320000000006E-3</v>
      </c>
      <c r="AJ101" s="19">
        <v>8.5968250000000006E-3</v>
      </c>
      <c r="AK101" s="19">
        <v>8.4206219999999991E-3</v>
      </c>
      <c r="AL101" s="19">
        <v>8.2638620000000003E-3</v>
      </c>
      <c r="AM101" s="19">
        <v>8.120482E-3</v>
      </c>
      <c r="AN101" s="19">
        <v>7.9796829999999996E-3</v>
      </c>
      <c r="AO101" s="19">
        <v>7.8401870000000002E-3</v>
      </c>
      <c r="AP101" s="19">
        <v>7.7035300000000001E-3</v>
      </c>
      <c r="AQ101" s="19">
        <v>7.5700749999999999E-3</v>
      </c>
      <c r="AR101" s="19">
        <v>7.4414110000000002E-3</v>
      </c>
      <c r="AS101" s="19">
        <v>7.3198309999999997E-3</v>
      </c>
      <c r="AT101" s="19">
        <v>7.2047439999999999E-3</v>
      </c>
      <c r="AU101" s="19">
        <v>7.0936690000000004E-3</v>
      </c>
      <c r="AV101" s="19">
        <v>6.9838080000000002E-3</v>
      </c>
      <c r="AW101" s="19">
        <v>6.8735030000000004E-3</v>
      </c>
      <c r="AX101" s="19">
        <v>6.7649880000000004E-3</v>
      </c>
      <c r="AY101" s="19">
        <v>6.6612349999999997E-3</v>
      </c>
      <c r="AZ101" s="19">
        <v>6.5620419999999997E-3</v>
      </c>
      <c r="BA101" s="19">
        <v>6.4654960000000003E-3</v>
      </c>
      <c r="BB101" s="19">
        <v>6.3694219999999996E-3</v>
      </c>
      <c r="BC101" s="19">
        <v>6.2727590000000001E-3</v>
      </c>
      <c r="BD101" s="19">
        <v>6.1772720000000001E-3</v>
      </c>
      <c r="BE101" s="19">
        <v>6.0850619999999996E-3</v>
      </c>
      <c r="BF101" s="19">
        <v>5.9963330000000004E-3</v>
      </c>
      <c r="BG101" s="19">
        <v>5.910528E-3</v>
      </c>
      <c r="BH101" s="19">
        <v>5.8274599999999996E-3</v>
      </c>
      <c r="BI101" s="19">
        <v>5.7472540000000003E-3</v>
      </c>
      <c r="BJ101" s="19">
        <v>5.6701470000000004E-3</v>
      </c>
      <c r="BK101" s="19">
        <v>5.5958470000000001E-3</v>
      </c>
      <c r="BL101" s="19">
        <v>5.523371E-3</v>
      </c>
      <c r="BM101" s="19">
        <v>5.4516030000000002E-3</v>
      </c>
      <c r="BN101" s="19">
        <v>5.3799659999999999E-3</v>
      </c>
      <c r="BO101" s="19">
        <v>5.3088959999999996E-3</v>
      </c>
      <c r="BP101" s="19">
        <v>5.2392849999999998E-3</v>
      </c>
      <c r="BQ101" s="19">
        <v>5.1714329999999996E-3</v>
      </c>
      <c r="BR101" s="19">
        <v>5.1047970000000003E-3</v>
      </c>
      <c r="BS101" s="19">
        <v>5.0386509999999999E-3</v>
      </c>
      <c r="BT101" s="19">
        <v>4.9727349999999998E-3</v>
      </c>
      <c r="BU101" s="19">
        <v>4.9074139999999997E-3</v>
      </c>
      <c r="BV101" s="19">
        <v>4.8433019999999999E-3</v>
      </c>
      <c r="BW101" s="19">
        <v>4.7808369999999996E-3</v>
      </c>
      <c r="BX101" s="19">
        <v>4.7201999999999999E-3</v>
      </c>
      <c r="BY101" s="19">
        <v>4.6613949999999996E-3</v>
      </c>
      <c r="BZ101" s="19">
        <v>4.6042560000000001E-3</v>
      </c>
      <c r="CA101" s="19">
        <v>4.5486220000000004E-3</v>
      </c>
      <c r="CB101" s="19">
        <v>4.4945109999999996E-3</v>
      </c>
      <c r="CC101" s="19">
        <v>4.4419359999999996E-3</v>
      </c>
      <c r="CD101" s="19">
        <v>4.3906489999999999E-3</v>
      </c>
      <c r="CE101" s="19">
        <v>4.3402249999999996E-3</v>
      </c>
      <c r="CF101" s="19">
        <v>4.2903469999999999E-3</v>
      </c>
      <c r="CG101" s="19">
        <v>4.2409500000000003E-3</v>
      </c>
      <c r="CH101" s="19">
        <v>4.1921270000000004E-3</v>
      </c>
      <c r="CI101" s="19">
        <v>4.1439399999999996E-3</v>
      </c>
      <c r="CJ101" s="19">
        <v>4.0963299999999996E-3</v>
      </c>
      <c r="CK101" s="19">
        <v>4.049207E-3</v>
      </c>
      <c r="CL101" s="19">
        <v>4.0025859999999998E-3</v>
      </c>
      <c r="CM101" s="19">
        <v>3.9565429999999999E-3</v>
      </c>
      <c r="CN101" s="19">
        <v>3.911075E-3</v>
      </c>
      <c r="CO101" s="19">
        <v>3.8660769999999999E-3</v>
      </c>
      <c r="CP101" s="19">
        <v>3.821517E-3</v>
      </c>
      <c r="CQ101" s="19">
        <v>3.7776070000000001E-3</v>
      </c>
      <c r="CR101" s="19">
        <v>3.7347220000000002E-3</v>
      </c>
      <c r="CS101" s="19">
        <v>3.6931099999999999E-3</v>
      </c>
      <c r="CT101" s="19">
        <v>3.6527030000000002E-3</v>
      </c>
      <c r="CU101" s="19">
        <v>3.6132389999999999E-3</v>
      </c>
      <c r="CV101" s="19">
        <v>3.5745429999999999E-3</v>
      </c>
      <c r="CW101" s="19">
        <v>3.5366350000000002E-3</v>
      </c>
      <c r="CX101" s="19">
        <v>3.4996200000000002E-3</v>
      </c>
      <c r="CY101" s="19">
        <v>3.4634869999999999E-3</v>
      </c>
      <c r="CZ101" s="19">
        <v>3.4280249999999999E-3</v>
      </c>
      <c r="DA101" s="19">
        <v>3.3929609999999999E-3</v>
      </c>
      <c r="DB101" s="19">
        <v>3.3581420000000002E-3</v>
      </c>
      <c r="DC101" s="19">
        <v>3.3235719999999999E-3</v>
      </c>
      <c r="DD101" s="19">
        <v>3.2893039999999998E-3</v>
      </c>
      <c r="DE101" s="19">
        <v>3.2553149999999999E-3</v>
      </c>
      <c r="DF101" s="19">
        <v>3.2215080000000001E-3</v>
      </c>
      <c r="DG101" s="19">
        <v>3.1878129999999998E-3</v>
      </c>
      <c r="DH101" s="19">
        <v>3.1542800000000002E-3</v>
      </c>
      <c r="DI101" s="19">
        <v>3.1210399999999998E-3</v>
      </c>
      <c r="DJ101" s="19">
        <v>3.08822E-3</v>
      </c>
      <c r="DK101" s="19">
        <v>3.055884E-3</v>
      </c>
      <c r="DL101" s="19">
        <v>3.0240570000000001E-3</v>
      </c>
      <c r="DM101" s="19">
        <v>2.992775E-3</v>
      </c>
      <c r="DN101" s="19">
        <v>2.962082E-3</v>
      </c>
      <c r="DO101" s="19">
        <v>2.9320079999999998E-3</v>
      </c>
      <c r="DP101" s="19">
        <v>2.902539E-3</v>
      </c>
      <c r="DQ101" s="19">
        <v>2.8736320000000001E-3</v>
      </c>
      <c r="DR101" s="19">
        <v>2.845265E-3</v>
      </c>
      <c r="DS101" s="15">
        <v>2.8174440000000001E-3</v>
      </c>
      <c r="DT101" s="19">
        <v>2.7901990000000002E-3</v>
      </c>
      <c r="DU101" s="19">
        <v>2.7635379999999998E-3</v>
      </c>
      <c r="DV101" s="19">
        <v>2.7374259999999998E-3</v>
      </c>
      <c r="DW101" s="19">
        <v>2.7117809999999999E-3</v>
      </c>
      <c r="DX101" s="19">
        <v>2.6864910000000001E-3</v>
      </c>
      <c r="DY101" s="19">
        <v>2.6614310000000001E-3</v>
      </c>
      <c r="DZ101" s="19">
        <v>2.6364819999999999E-3</v>
      </c>
      <c r="EA101" s="19">
        <v>2.6115539999999999E-3</v>
      </c>
      <c r="EB101" s="19">
        <v>2.5865839999999998E-3</v>
      </c>
      <c r="EC101" s="19">
        <v>2.561542E-3</v>
      </c>
      <c r="ED101" s="19">
        <v>2.5364210000000001E-3</v>
      </c>
      <c r="EE101" s="19">
        <v>2.5112390000000002E-3</v>
      </c>
      <c r="EF101" s="19">
        <v>2.4860339999999998E-3</v>
      </c>
      <c r="EG101" s="19">
        <v>2.4608640000000001E-3</v>
      </c>
      <c r="EH101" s="19">
        <v>2.435797E-3</v>
      </c>
      <c r="EI101" s="19">
        <v>2.4109000000000001E-3</v>
      </c>
      <c r="EJ101" s="19">
        <v>2.3862340000000001E-3</v>
      </c>
      <c r="EK101" s="19">
        <v>2.361854E-3</v>
      </c>
      <c r="EL101" s="19">
        <v>2.3378119999999999E-3</v>
      </c>
      <c r="EM101" s="19">
        <v>2.3141619999999998E-3</v>
      </c>
      <c r="EN101" s="19">
        <v>2.2909470000000002E-3</v>
      </c>
      <c r="EO101" s="19">
        <v>2.2681870000000001E-3</v>
      </c>
      <c r="EP101" s="19">
        <v>2.2458690000000002E-3</v>
      </c>
      <c r="EQ101" s="19">
        <v>2.2239569999999999E-3</v>
      </c>
      <c r="ER101" s="19">
        <v>2.202421E-3</v>
      </c>
      <c r="ES101" s="19">
        <v>2.1812580000000002E-3</v>
      </c>
      <c r="ET101" s="19">
        <v>2.1604950000000001E-3</v>
      </c>
      <c r="EU101" s="15">
        <v>2.140168E-3</v>
      </c>
      <c r="EV101" s="19">
        <v>2.120299E-3</v>
      </c>
      <c r="EW101" s="19">
        <v>2.1008820000000001E-3</v>
      </c>
      <c r="EX101" s="19">
        <v>2.0818920000000001E-3</v>
      </c>
      <c r="EY101" s="19">
        <v>2.0632950000000001E-3</v>
      </c>
      <c r="EZ101" s="19">
        <v>2.0450640000000001E-3</v>
      </c>
      <c r="FA101" s="19">
        <v>2.027179E-3</v>
      </c>
      <c r="FB101" s="19">
        <v>2.0096160000000001E-3</v>
      </c>
      <c r="FC101" s="19">
        <v>1.9923459999999999E-3</v>
      </c>
      <c r="FD101" s="19">
        <v>1.9753409999999998E-3</v>
      </c>
      <c r="FE101" s="19">
        <v>1.9585829999999999E-3</v>
      </c>
      <c r="FF101" s="19">
        <v>1.9420749999999999E-3</v>
      </c>
      <c r="FG101" s="19">
        <v>1.925827E-3</v>
      </c>
      <c r="FH101" s="19">
        <v>1.9098520000000001E-3</v>
      </c>
      <c r="FI101" s="19">
        <v>1.894157E-3</v>
      </c>
      <c r="FJ101" s="19">
        <v>1.878734E-3</v>
      </c>
      <c r="FK101" s="19">
        <v>1.863569E-3</v>
      </c>
      <c r="FL101" s="19">
        <v>1.8486450000000001E-3</v>
      </c>
      <c r="FM101" s="19">
        <v>1.83395E-3</v>
      </c>
      <c r="FN101" s="19">
        <v>1.8194699999999999E-3</v>
      </c>
      <c r="FO101" s="19">
        <v>1.8051899999999999E-3</v>
      </c>
      <c r="FP101" s="19">
        <v>1.791087E-3</v>
      </c>
      <c r="FQ101" s="19">
        <v>1.777133E-3</v>
      </c>
      <c r="FR101" s="19">
        <v>1.763295E-3</v>
      </c>
      <c r="FS101" s="19">
        <v>1.7495410000000001E-3</v>
      </c>
      <c r="FT101" s="19">
        <v>1.735842E-3</v>
      </c>
      <c r="FU101" s="19">
        <v>1.7221719999999999E-3</v>
      </c>
      <c r="FV101" s="19">
        <v>1.7085100000000001E-3</v>
      </c>
      <c r="FW101" s="19">
        <v>1.69484E-3</v>
      </c>
      <c r="FX101" s="19">
        <v>1.6811510000000001E-3</v>
      </c>
      <c r="FY101" s="19">
        <v>1.667443E-3</v>
      </c>
      <c r="FZ101" s="19">
        <v>1.6537170000000001E-3</v>
      </c>
      <c r="GA101" s="19">
        <v>1.639974E-3</v>
      </c>
      <c r="GB101" s="19">
        <v>1.6262099999999999E-3</v>
      </c>
      <c r="GC101" s="19">
        <v>1.6124150000000001E-3</v>
      </c>
      <c r="GD101" s="19">
        <v>1.5985870000000001E-3</v>
      </c>
      <c r="GE101" s="19">
        <v>1.584731E-3</v>
      </c>
      <c r="GF101" s="19">
        <v>1.570861E-3</v>
      </c>
      <c r="GG101" s="19">
        <v>1.5569970000000001E-3</v>
      </c>
      <c r="GH101" s="19">
        <v>1.5431609999999999E-3</v>
      </c>
      <c r="GI101" s="19">
        <v>1.5293730000000001E-3</v>
      </c>
      <c r="GJ101" s="19">
        <v>1.515654E-3</v>
      </c>
      <c r="GK101" s="19">
        <v>1.502029E-3</v>
      </c>
      <c r="GL101" s="19">
        <v>1.4885250000000001E-3</v>
      </c>
      <c r="GM101" s="19">
        <v>1.475163E-3</v>
      </c>
      <c r="GN101" s="19">
        <v>1.461958E-3</v>
      </c>
      <c r="GO101" s="19">
        <v>1.4489189999999999E-3</v>
      </c>
      <c r="GP101" s="19">
        <v>1.4360519999999999E-3</v>
      </c>
      <c r="GQ101" s="19">
        <v>1.4233690000000001E-3</v>
      </c>
      <c r="GR101" s="19">
        <v>1.4108770000000001E-3</v>
      </c>
      <c r="GS101" s="19">
        <v>1.3985849999999999E-3</v>
      </c>
      <c r="GT101" s="19">
        <v>1.38649E-3</v>
      </c>
      <c r="GU101" s="19">
        <v>1.3745809999999999E-3</v>
      </c>
      <c r="GV101" s="19">
        <v>1.3628399999999999E-3</v>
      </c>
      <c r="GW101" s="19">
        <v>1.3512509999999999E-3</v>
      </c>
      <c r="GX101" s="19">
        <v>1.339802E-3</v>
      </c>
      <c r="GY101" s="19">
        <v>1.3284900000000001E-3</v>
      </c>
      <c r="GZ101" s="19">
        <v>1.3173130000000001E-3</v>
      </c>
      <c r="HA101" s="19">
        <v>1.306279E-3</v>
      </c>
      <c r="HB101" s="19">
        <v>1.295397E-3</v>
      </c>
      <c r="HC101" s="19">
        <v>1.284678E-3</v>
      </c>
      <c r="HD101" s="19">
        <v>1.2741359999999999E-3</v>
      </c>
      <c r="HE101" s="19">
        <v>1.2637830000000001E-3</v>
      </c>
      <c r="HF101" s="19">
        <v>1.2536279999999999E-3</v>
      </c>
      <c r="HG101" s="19">
        <v>1.2436750000000001E-3</v>
      </c>
      <c r="HH101" s="19">
        <v>1.2339230000000001E-3</v>
      </c>
      <c r="HI101" s="19">
        <v>1.224368E-3</v>
      </c>
      <c r="HJ101" s="19">
        <v>1.2149979999999999E-3</v>
      </c>
      <c r="HK101" s="19">
        <v>1.2057929999999999E-3</v>
      </c>
      <c r="HL101" s="19">
        <v>1.1967309999999999E-3</v>
      </c>
      <c r="HM101" s="19">
        <v>1.1877910000000001E-3</v>
      </c>
      <c r="HN101" s="19">
        <v>1.1789529999999999E-3</v>
      </c>
      <c r="HO101" s="19">
        <v>1.170204E-3</v>
      </c>
      <c r="HP101" s="19">
        <v>1.1615410000000001E-3</v>
      </c>
      <c r="HQ101" s="19">
        <v>1.1529629999999999E-3</v>
      </c>
      <c r="HR101" s="19">
        <v>1.144476E-3</v>
      </c>
      <c r="HS101" s="19">
        <v>1.136087E-3</v>
      </c>
      <c r="HT101" s="19">
        <v>1.1278060000000001E-3</v>
      </c>
      <c r="HU101" s="19">
        <v>1.1196400000000001E-3</v>
      </c>
      <c r="HV101" s="19">
        <v>1.111594E-3</v>
      </c>
      <c r="HW101" s="19">
        <v>1.1036659999999999E-3</v>
      </c>
      <c r="HX101" s="19">
        <v>1.095848E-3</v>
      </c>
      <c r="HY101" s="19">
        <v>1.088129E-3</v>
      </c>
      <c r="HZ101" s="19">
        <v>1.080494E-3</v>
      </c>
      <c r="IA101" s="19">
        <v>1.0729299999999999E-3</v>
      </c>
      <c r="IB101" s="19">
        <v>1.0654250000000001E-3</v>
      </c>
      <c r="IC101" s="19">
        <v>1.0579739999999999E-3</v>
      </c>
      <c r="ID101" s="19">
        <v>1.0505689999999999E-3</v>
      </c>
      <c r="IE101" s="19">
        <v>1.043207E-3</v>
      </c>
      <c r="IF101" s="19">
        <v>1.035888E-3</v>
      </c>
      <c r="IG101" s="19">
        <v>1.028609E-3</v>
      </c>
      <c r="IH101" s="19">
        <v>1.02137E-3</v>
      </c>
      <c r="II101" s="19">
        <v>1.0141670000000001E-3</v>
      </c>
      <c r="IJ101" s="19">
        <v>1.0069980000000001E-3</v>
      </c>
      <c r="IK101" s="19">
        <v>9.9985450000000006E-4</v>
      </c>
      <c r="IL101" s="19">
        <v>9.9273039999999996E-4</v>
      </c>
      <c r="IM101" s="19">
        <v>9.8561789999999992E-4</v>
      </c>
      <c r="IN101" s="19">
        <v>9.785092999999999E-4</v>
      </c>
      <c r="IO101" s="19">
        <v>9.7139830000000005E-4</v>
      </c>
      <c r="IP101" s="19">
        <v>9.6428080000000003E-4</v>
      </c>
      <c r="IQ101" s="19">
        <v>9.5715679999999997E-4</v>
      </c>
      <c r="IR101" s="19">
        <v>9.500299E-4</v>
      </c>
      <c r="IS101" s="19">
        <v>9.4290689999999996E-4</v>
      </c>
      <c r="IT101" s="19">
        <v>9.3579549999999996E-4</v>
      </c>
      <c r="IU101" s="19">
        <v>9.2870229999999999E-4</v>
      </c>
      <c r="IV101" s="19">
        <v>9.2163260000000002E-4</v>
      </c>
      <c r="IW101" s="19">
        <v>9.1459009999999999E-4</v>
      </c>
      <c r="IX101" s="19">
        <v>9.0757689999999998E-4</v>
      </c>
      <c r="IY101" s="19">
        <v>9.0059530000000001E-4</v>
      </c>
      <c r="IZ101" s="19">
        <v>8.9364760000000001E-4</v>
      </c>
      <c r="JA101" s="19">
        <v>8.8673669999999997E-4</v>
      </c>
      <c r="JB101" s="19">
        <v>8.7986640000000001E-4</v>
      </c>
      <c r="JC101" s="19">
        <v>8.7304180000000002E-4</v>
      </c>
      <c r="JD101" s="19">
        <v>8.6626979999999997E-4</v>
      </c>
      <c r="JE101" s="19">
        <v>8.5955899999999997E-4</v>
      </c>
      <c r="JF101" s="19">
        <v>8.5291990000000003E-4</v>
      </c>
      <c r="JG101" s="19">
        <v>8.4636409999999998E-4</v>
      </c>
      <c r="JH101" s="19">
        <v>8.3990400000000004E-4</v>
      </c>
      <c r="JI101" s="19">
        <v>8.3355199999999999E-4</v>
      </c>
      <c r="JJ101" s="19">
        <v>8.2731899999999997E-4</v>
      </c>
      <c r="JK101" s="19">
        <v>8.2121280000000004E-4</v>
      </c>
      <c r="JL101" s="19">
        <v>8.152376E-4</v>
      </c>
      <c r="JM101" s="19">
        <v>8.0939300000000005E-4</v>
      </c>
      <c r="JN101" s="19">
        <v>8.0367489999999997E-4</v>
      </c>
      <c r="JO101" s="19">
        <v>7.9807649999999995E-4</v>
      </c>
      <c r="JP101" s="19">
        <v>7.9258940000000004E-4</v>
      </c>
      <c r="JQ101" s="19">
        <v>7.8720519999999998E-4</v>
      </c>
      <c r="JR101" s="19">
        <v>7.8191540000000003E-4</v>
      </c>
      <c r="JS101" s="19">
        <v>7.7671269999999995E-4</v>
      </c>
      <c r="JT101" s="19">
        <v>7.7159129999999996E-4</v>
      </c>
      <c r="JU101" s="19">
        <v>7.6654670000000002E-4</v>
      </c>
      <c r="JV101" s="19">
        <v>7.6157530000000001E-4</v>
      </c>
      <c r="JW101" s="19">
        <v>7.5667439999999996E-4</v>
      </c>
      <c r="JX101" s="19">
        <v>7.5184049999999999E-4</v>
      </c>
      <c r="JY101" s="19">
        <v>7.4706999999999996E-4</v>
      </c>
      <c r="JZ101" s="19">
        <v>7.4235860000000002E-4</v>
      </c>
      <c r="KA101" s="19">
        <v>7.3770179999999995E-4</v>
      </c>
      <c r="KB101" s="19">
        <v>7.3309519999999997E-4</v>
      </c>
      <c r="KC101" s="19">
        <v>7.2853390000000005E-4</v>
      </c>
      <c r="KD101" s="19">
        <v>7.240123E-4</v>
      </c>
      <c r="KE101" s="19">
        <v>7.1952419999999999E-4</v>
      </c>
      <c r="KF101" s="19">
        <v>7.1506249999999999E-4</v>
      </c>
      <c r="KG101" s="19">
        <v>7.1061910000000004E-4</v>
      </c>
      <c r="KH101" s="19">
        <v>7.0618530000000001E-4</v>
      </c>
      <c r="KI101" s="19">
        <v>7.0175160000000001E-4</v>
      </c>
      <c r="KJ101" s="19">
        <v>6.9730789999999996E-4</v>
      </c>
      <c r="KK101" s="19">
        <v>6.9284480000000002E-4</v>
      </c>
      <c r="KL101" s="19">
        <v>6.8835420000000003E-4</v>
      </c>
      <c r="KM101" s="19">
        <v>6.8382990000000004E-4</v>
      </c>
      <c r="KN101" s="19">
        <v>6.7926870000000004E-4</v>
      </c>
      <c r="KO101" s="19">
        <v>6.7466930000000002E-4</v>
      </c>
      <c r="KP101" s="19">
        <v>6.7003240000000001E-4</v>
      </c>
      <c r="KQ101" s="19">
        <v>6.6536060000000003E-4</v>
      </c>
      <c r="KR101" s="19">
        <v>6.6065769999999995E-4</v>
      </c>
      <c r="KS101" s="19">
        <v>6.5592869999999998E-4</v>
      </c>
      <c r="KT101" s="19">
        <v>6.5117949999999995E-4</v>
      </c>
      <c r="KU101" s="19">
        <v>6.4641600000000003E-4</v>
      </c>
      <c r="KV101" s="19">
        <v>6.4164440000000005E-4</v>
      </c>
      <c r="KW101" s="19">
        <v>6.3687010000000003E-4</v>
      </c>
      <c r="KX101" s="19">
        <v>6.3209859999999998E-4</v>
      </c>
      <c r="KY101" s="19">
        <v>6.2733540000000005E-4</v>
      </c>
      <c r="KZ101" s="19">
        <v>6.2258590000000003E-4</v>
      </c>
      <c r="LA101" s="19">
        <v>6.178558E-4</v>
      </c>
      <c r="LB101" s="19">
        <v>6.1315040000000005E-4</v>
      </c>
      <c r="LC101" s="19">
        <v>6.0847519999999999E-4</v>
      </c>
      <c r="LD101" s="19">
        <v>6.0383530000000004E-4</v>
      </c>
      <c r="LE101" s="19">
        <v>5.9923609999999999E-4</v>
      </c>
      <c r="LF101" s="19">
        <v>5.9468260000000001E-4</v>
      </c>
      <c r="LG101" s="19">
        <v>5.9017960000000002E-4</v>
      </c>
      <c r="LH101" s="19">
        <v>5.8573139999999995E-4</v>
      </c>
      <c r="LI101" s="19">
        <v>5.813417E-4</v>
      </c>
      <c r="LJ101" s="19">
        <v>5.7701349999999998E-4</v>
      </c>
      <c r="LK101" s="19">
        <v>5.7274949999999995E-4</v>
      </c>
      <c r="LL101" s="19">
        <v>5.6855220000000001E-4</v>
      </c>
      <c r="LM101" s="19">
        <v>5.6442419999999996E-4</v>
      </c>
      <c r="LN101" s="19">
        <v>5.6036829999999999E-4</v>
      </c>
      <c r="LO101" s="19">
        <v>5.5638750000000005E-4</v>
      </c>
      <c r="LP101" s="19">
        <v>5.5248530000000001E-4</v>
      </c>
      <c r="LQ101" s="19">
        <v>5.4866599999999995E-4</v>
      </c>
      <c r="LR101" s="19">
        <v>5.449335E-4</v>
      </c>
      <c r="LS101" s="19">
        <v>5.4129120000000002E-4</v>
      </c>
      <c r="LT101" s="19">
        <v>5.3774189999999998E-4</v>
      </c>
      <c r="LU101" s="19">
        <v>5.3428660000000002E-4</v>
      </c>
      <c r="LV101" s="19">
        <v>5.3092479999999995E-4</v>
      </c>
      <c r="LW101" s="19">
        <v>5.2765440000000004E-4</v>
      </c>
      <c r="LX101" s="19">
        <v>5.2447159999999997E-4</v>
      </c>
      <c r="LY101" s="19">
        <v>5.213711E-4</v>
      </c>
      <c r="LZ101" s="19">
        <v>5.1834679999999999E-4</v>
      </c>
      <c r="MA101" s="19">
        <v>5.1539149999999998E-4</v>
      </c>
      <c r="MB101" s="19">
        <v>5.1249759999999998E-4</v>
      </c>
      <c r="MC101" s="19">
        <v>5.0965699999999995E-4</v>
      </c>
      <c r="MD101" s="19">
        <v>5.0686209999999999E-4</v>
      </c>
      <c r="ME101" s="19">
        <v>5.0410479999999996E-4</v>
      </c>
      <c r="MF101" s="19">
        <v>5.0137749999999996E-4</v>
      </c>
      <c r="MG101" s="19">
        <v>4.9867290000000001E-4</v>
      </c>
      <c r="MH101" s="19">
        <v>4.9598380000000003E-4</v>
      </c>
      <c r="MI101" s="19">
        <v>4.9330350000000001E-4</v>
      </c>
      <c r="MJ101" s="19">
        <v>4.9062580000000001E-4</v>
      </c>
      <c r="MK101" s="19">
        <v>4.8794540000000002E-4</v>
      </c>
      <c r="ML101" s="19">
        <v>4.8525769999999997E-4</v>
      </c>
      <c r="MM101" s="19">
        <v>4.8255900000000003E-4</v>
      </c>
      <c r="MN101" s="19">
        <v>4.7984619999999999E-4</v>
      </c>
      <c r="MO101" s="19">
        <v>4.771167E-4</v>
      </c>
      <c r="MP101" s="19">
        <v>4.7436849999999998E-4</v>
      </c>
      <c r="MQ101" s="19">
        <v>4.7159980000000001E-4</v>
      </c>
      <c r="MR101" s="19">
        <v>4.6880899999999999E-4</v>
      </c>
      <c r="MS101" s="19">
        <v>4.6599409999999999E-4</v>
      </c>
      <c r="MT101" s="19">
        <v>4.6315309999999998E-4</v>
      </c>
      <c r="MU101" s="19">
        <v>4.6028289999999999E-4</v>
      </c>
      <c r="MV101" s="19">
        <v>4.5738080000000002E-4</v>
      </c>
      <c r="MW101" s="19">
        <v>4.5444339999999999E-4</v>
      </c>
      <c r="MX101" s="19">
        <v>4.5146729999999999E-4</v>
      </c>
      <c r="MY101" s="19">
        <v>4.4844950000000002E-4</v>
      </c>
      <c r="MZ101" s="19">
        <v>4.4538679999999998E-4</v>
      </c>
      <c r="NA101" s="19">
        <v>4.4227639999999999E-4</v>
      </c>
      <c r="NB101" s="19">
        <v>4.3911630000000002E-4</v>
      </c>
      <c r="NC101" s="19">
        <v>4.3590529999999999E-4</v>
      </c>
      <c r="ND101" s="19">
        <v>4.3264269999999998E-4</v>
      </c>
      <c r="NE101" s="19">
        <v>4.2932860000000002E-4</v>
      </c>
      <c r="NF101" s="19">
        <v>4.2596380000000002E-4</v>
      </c>
      <c r="NG101" s="19">
        <v>4.2254929999999998E-4</v>
      </c>
      <c r="NH101" s="19">
        <v>4.1908709999999999E-4</v>
      </c>
      <c r="NI101" s="19">
        <v>4.1557950000000002E-4</v>
      </c>
      <c r="NJ101" s="19">
        <v>4.1202950000000002E-4</v>
      </c>
      <c r="NK101" s="19">
        <v>4.0844040000000001E-4</v>
      </c>
      <c r="NL101" s="19">
        <v>4.048163E-4</v>
      </c>
      <c r="NM101" s="19">
        <v>4.0116119999999999E-4</v>
      </c>
      <c r="NN101" s="19">
        <v>3.9747980000000001E-4</v>
      </c>
      <c r="NO101" s="19">
        <v>3.9377699999999999E-4</v>
      </c>
      <c r="NP101" s="19">
        <v>3.9005810000000002E-4</v>
      </c>
      <c r="NQ101" s="19">
        <v>3.8632800000000002E-4</v>
      </c>
      <c r="NR101" s="19">
        <v>3.8259140000000002E-4</v>
      </c>
      <c r="NS101" s="19">
        <v>3.7885240000000003E-4</v>
      </c>
      <c r="NT101" s="19">
        <v>3.751146E-4</v>
      </c>
      <c r="NU101" s="19">
        <v>3.7138060000000003E-4</v>
      </c>
      <c r="NV101" s="19">
        <v>3.6765270000000002E-4</v>
      </c>
      <c r="NW101" s="19">
        <v>3.6393189999999999E-4</v>
      </c>
      <c r="NX101" s="19">
        <v>3.6021879999999999E-4</v>
      </c>
      <c r="NY101" s="19">
        <v>3.5651310000000001E-4</v>
      </c>
      <c r="NZ101" s="19">
        <v>3.5281450000000002E-4</v>
      </c>
      <c r="OA101" s="19">
        <v>3.4912300000000001E-4</v>
      </c>
      <c r="OB101" s="19">
        <v>3.4543840000000002E-4</v>
      </c>
      <c r="OC101" s="19">
        <v>3.4176120000000001E-4</v>
      </c>
      <c r="OD101" s="19">
        <v>3.3809239999999999E-4</v>
      </c>
      <c r="OE101" s="19">
        <v>3.3443349999999998E-4</v>
      </c>
      <c r="OF101" s="19">
        <v>3.3078650000000002E-4</v>
      </c>
      <c r="OG101" s="19">
        <v>3.2715439999999999E-4</v>
      </c>
      <c r="OH101" s="19">
        <v>3.2354049999999999E-4</v>
      </c>
      <c r="OI101" s="19">
        <v>3.199481E-4</v>
      </c>
      <c r="OJ101" s="19">
        <v>3.1638059999999999E-4</v>
      </c>
      <c r="OK101" s="19">
        <v>3.1284120000000002E-4</v>
      </c>
      <c r="OL101" s="19">
        <v>3.0933309999999999E-4</v>
      </c>
      <c r="OM101" s="19">
        <v>3.0585889999999998E-4</v>
      </c>
      <c r="ON101" s="19">
        <v>3.024212E-4</v>
      </c>
      <c r="OO101" s="19">
        <v>2.9902180000000001E-4</v>
      </c>
      <c r="OP101" s="19">
        <v>2.9566210000000001E-4</v>
      </c>
    </row>
    <row r="102" spans="1:406" x14ac:dyDescent="0.25">
      <c r="A102" t="str">
        <f t="shared" si="1"/>
        <v>Helicopter-COARSE-4-20-Any</v>
      </c>
      <c r="B102" t="s">
        <v>194</v>
      </c>
      <c r="C102" s="20" t="s">
        <v>40</v>
      </c>
      <c r="D102" s="18">
        <v>4</v>
      </c>
      <c r="E102" s="17">
        <v>20</v>
      </c>
      <c r="F102" s="82" t="s">
        <v>187</v>
      </c>
      <c r="G102" s="15">
        <v>1.0428470000000001</v>
      </c>
      <c r="H102" s="15">
        <v>0.87023099999999998</v>
      </c>
      <c r="I102" s="15">
        <v>0.68939209999999995</v>
      </c>
      <c r="J102" s="15">
        <v>0.54251890000000003</v>
      </c>
      <c r="K102" s="15">
        <v>0.43146960000000001</v>
      </c>
      <c r="L102" s="15">
        <v>0.34863830000000001</v>
      </c>
      <c r="M102" s="15">
        <v>0.2865047</v>
      </c>
      <c r="N102" s="15">
        <v>0.23900099999999999</v>
      </c>
      <c r="O102" s="15">
        <v>0.20196710000000001</v>
      </c>
      <c r="P102" s="15">
        <v>0.17269399999999999</v>
      </c>
      <c r="Q102" s="15">
        <v>0.1493177</v>
      </c>
      <c r="R102" s="15">
        <v>0.13045979999999999</v>
      </c>
      <c r="S102" s="15">
        <v>0.11512989999999999</v>
      </c>
      <c r="T102" s="15">
        <v>0.1024573</v>
      </c>
      <c r="U102" s="19">
        <v>9.1823009999999997E-2</v>
      </c>
      <c r="V102" s="19">
        <v>8.2805400000000001E-2</v>
      </c>
      <c r="W102" s="19">
        <v>7.5095969999999998E-2</v>
      </c>
      <c r="X102" s="19">
        <v>6.8478839999999999E-2</v>
      </c>
      <c r="Y102" s="19">
        <v>6.2640979999999999E-2</v>
      </c>
      <c r="Z102" s="19">
        <v>5.735266E-2</v>
      </c>
      <c r="AA102" s="19">
        <v>5.2653690000000003E-2</v>
      </c>
      <c r="AB102" s="19">
        <v>4.8642659999999997E-2</v>
      </c>
      <c r="AC102" s="19">
        <v>4.5664530000000002E-2</v>
      </c>
      <c r="AD102" s="19">
        <v>4.2920689999999997E-2</v>
      </c>
      <c r="AE102" s="19">
        <v>4.0249100000000003E-2</v>
      </c>
      <c r="AF102" s="19">
        <v>3.7661689999999998E-2</v>
      </c>
      <c r="AG102" s="19">
        <v>3.527516E-2</v>
      </c>
      <c r="AH102" s="19">
        <v>3.3190190000000001E-2</v>
      </c>
      <c r="AI102" s="19">
        <v>3.139281E-2</v>
      </c>
      <c r="AJ102" s="19">
        <v>2.974077E-2</v>
      </c>
      <c r="AK102" s="19">
        <v>2.8105720000000001E-2</v>
      </c>
      <c r="AL102" s="19">
        <v>2.6516319999999999E-2</v>
      </c>
      <c r="AM102" s="19">
        <v>2.5040739999999999E-2</v>
      </c>
      <c r="AN102" s="19">
        <v>2.3717040000000002E-2</v>
      </c>
      <c r="AO102" s="19">
        <v>2.2519839999999999E-2</v>
      </c>
      <c r="AP102" s="19">
        <v>2.1407249999999999E-2</v>
      </c>
      <c r="AQ102" s="15">
        <v>2.0364690000000001E-2</v>
      </c>
      <c r="AR102" s="19">
        <v>1.9399989999999999E-2</v>
      </c>
      <c r="AS102" s="19">
        <v>1.844966E-2</v>
      </c>
      <c r="AT102" s="19">
        <v>1.756899E-2</v>
      </c>
      <c r="AU102" s="19">
        <v>1.6752349999999999E-2</v>
      </c>
      <c r="AV102" s="19">
        <v>1.5997839999999999E-2</v>
      </c>
      <c r="AW102" s="19">
        <v>1.5303580000000001E-2</v>
      </c>
      <c r="AX102" s="19">
        <v>1.466433E-2</v>
      </c>
      <c r="AY102" s="19">
        <v>1.407189E-2</v>
      </c>
      <c r="AZ102" s="19">
        <v>1.3517410000000001E-2</v>
      </c>
      <c r="BA102" s="19">
        <v>1.299554E-2</v>
      </c>
      <c r="BB102" s="19">
        <v>1.2505260000000001E-2</v>
      </c>
      <c r="BC102" s="19">
        <v>1.2046400000000001E-2</v>
      </c>
      <c r="BD102" s="19">
        <v>1.161734E-2</v>
      </c>
      <c r="BE102" s="19">
        <v>1.121492E-2</v>
      </c>
      <c r="BF102" s="19">
        <v>1.083572E-2</v>
      </c>
      <c r="BG102" s="19">
        <v>1.047798E-2</v>
      </c>
      <c r="BH102" s="19">
        <v>1.014134E-2</v>
      </c>
      <c r="BI102" s="19">
        <v>9.8256000000000003E-3</v>
      </c>
      <c r="BJ102" s="19">
        <v>9.5300809999999993E-3</v>
      </c>
      <c r="BK102" s="19">
        <v>9.2542579999999996E-3</v>
      </c>
      <c r="BL102" s="19">
        <v>8.9972360000000005E-3</v>
      </c>
      <c r="BM102" s="19">
        <v>8.7578010000000008E-3</v>
      </c>
      <c r="BN102" s="19">
        <v>8.5339560000000005E-3</v>
      </c>
      <c r="BO102" s="19">
        <v>8.3237789999999999E-3</v>
      </c>
      <c r="BP102" s="19">
        <v>8.1258029999999992E-3</v>
      </c>
      <c r="BQ102" s="19">
        <v>7.9394749999999997E-3</v>
      </c>
      <c r="BR102" s="19">
        <v>7.7645769999999999E-3</v>
      </c>
      <c r="BS102" s="19">
        <v>7.6014309999999996E-3</v>
      </c>
      <c r="BT102" s="19">
        <v>7.4501569999999998E-3</v>
      </c>
      <c r="BU102" s="19">
        <v>7.3105729999999999E-3</v>
      </c>
      <c r="BV102" s="19">
        <v>7.1815739999999996E-3</v>
      </c>
      <c r="BW102" s="19">
        <v>7.0616689999999996E-3</v>
      </c>
      <c r="BX102" s="19">
        <v>6.949401E-3</v>
      </c>
      <c r="BY102" s="19">
        <v>6.8440949999999997E-3</v>
      </c>
      <c r="BZ102" s="19">
        <v>6.7454059999999998E-3</v>
      </c>
      <c r="CA102" s="19">
        <v>6.6530740000000001E-3</v>
      </c>
      <c r="CB102" s="19">
        <v>6.5661210000000003E-3</v>
      </c>
      <c r="CC102" s="19">
        <v>6.4833440000000003E-3</v>
      </c>
      <c r="CD102" s="19">
        <v>6.4037180000000001E-3</v>
      </c>
      <c r="CE102" s="19">
        <v>6.3271059999999999E-3</v>
      </c>
      <c r="CF102" s="19">
        <v>6.2538799999999999E-3</v>
      </c>
      <c r="CG102" s="19">
        <v>6.1847270000000001E-3</v>
      </c>
      <c r="CH102" s="19">
        <v>6.120052E-3</v>
      </c>
      <c r="CI102" s="19">
        <v>6.0601530000000004E-3</v>
      </c>
      <c r="CJ102" s="19">
        <v>6.0050140000000004E-3</v>
      </c>
      <c r="CK102" s="19">
        <v>5.9545249999999996E-3</v>
      </c>
      <c r="CL102" s="19">
        <v>5.9082500000000003E-3</v>
      </c>
      <c r="CM102" s="19">
        <v>5.8658299999999998E-3</v>
      </c>
      <c r="CN102" s="19">
        <v>5.8268469999999996E-3</v>
      </c>
      <c r="CO102" s="19">
        <v>5.791086E-3</v>
      </c>
      <c r="CP102" s="19">
        <v>5.7582110000000001E-3</v>
      </c>
      <c r="CQ102" s="19">
        <v>5.727925E-3</v>
      </c>
      <c r="CR102" s="19">
        <v>5.6996540000000002E-3</v>
      </c>
      <c r="CS102" s="19">
        <v>5.6729459999999999E-3</v>
      </c>
      <c r="CT102" s="19">
        <v>5.6472689999999999E-3</v>
      </c>
      <c r="CU102" s="19">
        <v>5.6223250000000001E-3</v>
      </c>
      <c r="CV102" s="19">
        <v>5.5977650000000002E-3</v>
      </c>
      <c r="CW102" s="19">
        <v>5.5734310000000002E-3</v>
      </c>
      <c r="CX102" s="19">
        <v>5.5490219999999998E-3</v>
      </c>
      <c r="CY102" s="19">
        <v>5.5244179999999997E-3</v>
      </c>
      <c r="CZ102" s="19">
        <v>5.4994579999999996E-3</v>
      </c>
      <c r="DA102" s="19">
        <v>5.4741850000000003E-3</v>
      </c>
      <c r="DB102" s="19">
        <v>5.4485410000000003E-3</v>
      </c>
      <c r="DC102" s="19">
        <v>5.4225920000000004E-3</v>
      </c>
      <c r="DD102" s="19">
        <v>5.3962300000000001E-3</v>
      </c>
      <c r="DE102" s="19">
        <v>5.3694470000000003E-3</v>
      </c>
      <c r="DF102" s="19">
        <v>5.3421850000000002E-3</v>
      </c>
      <c r="DG102" s="19">
        <v>5.3145120000000004E-3</v>
      </c>
      <c r="DH102" s="19">
        <v>5.2864369999999997E-3</v>
      </c>
      <c r="DI102" s="19">
        <v>5.2580470000000001E-3</v>
      </c>
      <c r="DJ102" s="19">
        <v>5.229254E-3</v>
      </c>
      <c r="DK102" s="19">
        <v>5.200021E-3</v>
      </c>
      <c r="DL102" s="19">
        <v>5.1703089999999997E-3</v>
      </c>
      <c r="DM102" s="19">
        <v>5.1401679999999996E-3</v>
      </c>
      <c r="DN102" s="19">
        <v>5.1096049999999997E-3</v>
      </c>
      <c r="DO102" s="19">
        <v>5.0786720000000002E-3</v>
      </c>
      <c r="DP102" s="19">
        <v>5.0472609999999999E-3</v>
      </c>
      <c r="DQ102" s="19">
        <v>5.0153230000000004E-3</v>
      </c>
      <c r="DR102" s="19">
        <v>4.9828119999999997E-3</v>
      </c>
      <c r="DS102" s="19">
        <v>4.9497760000000003E-3</v>
      </c>
      <c r="DT102" s="19">
        <v>4.9162279999999999E-3</v>
      </c>
      <c r="DU102" s="19">
        <v>4.8822359999999999E-3</v>
      </c>
      <c r="DV102" s="15">
        <v>4.8477279999999999E-3</v>
      </c>
      <c r="DW102" s="19">
        <v>4.8127129999999997E-3</v>
      </c>
      <c r="DX102" s="19">
        <v>4.7772020000000004E-3</v>
      </c>
      <c r="DY102" s="19">
        <v>4.7413000000000004E-3</v>
      </c>
      <c r="DZ102" s="19">
        <v>4.7050979999999996E-3</v>
      </c>
      <c r="EA102" s="19">
        <v>4.6687600000000001E-3</v>
      </c>
      <c r="EB102" s="19">
        <v>4.6323500000000004E-3</v>
      </c>
      <c r="EC102" s="19">
        <v>4.595984E-3</v>
      </c>
      <c r="ED102" s="19">
        <v>4.5597420000000003E-3</v>
      </c>
      <c r="EE102" s="19">
        <v>4.5237369999999999E-3</v>
      </c>
      <c r="EF102" s="19">
        <v>4.4880340000000001E-3</v>
      </c>
      <c r="EG102" s="19">
        <v>4.4527179999999996E-3</v>
      </c>
      <c r="EH102" s="19">
        <v>4.417771E-3</v>
      </c>
      <c r="EI102" s="19">
        <v>4.3832400000000001E-3</v>
      </c>
      <c r="EJ102" s="19">
        <v>4.3491479999999997E-3</v>
      </c>
      <c r="EK102" s="19">
        <v>4.3155839999999999E-3</v>
      </c>
      <c r="EL102" s="19">
        <v>4.2825930000000003E-3</v>
      </c>
      <c r="EM102" s="19">
        <v>4.2502390000000003E-3</v>
      </c>
      <c r="EN102" s="19">
        <v>4.2184900000000001E-3</v>
      </c>
      <c r="EO102" s="19">
        <v>4.187362E-3</v>
      </c>
      <c r="EP102" s="19">
        <v>4.1568610000000004E-3</v>
      </c>
      <c r="EQ102" s="19">
        <v>4.1270559999999996E-3</v>
      </c>
      <c r="ER102" s="19">
        <v>4.0979900000000001E-3</v>
      </c>
      <c r="ES102" s="19">
        <v>4.0697049999999999E-3</v>
      </c>
      <c r="ET102" s="19">
        <v>4.0421629999999997E-3</v>
      </c>
      <c r="EU102" s="19">
        <v>4.0153710000000002E-3</v>
      </c>
      <c r="EV102" s="19">
        <v>3.9893289999999998E-3</v>
      </c>
      <c r="EW102" s="19">
        <v>3.9640969999999998E-3</v>
      </c>
      <c r="EX102" s="19">
        <v>3.9397140000000004E-3</v>
      </c>
      <c r="EY102" s="19">
        <v>3.9162210000000001E-3</v>
      </c>
      <c r="EZ102" s="19">
        <v>3.8935879999999999E-3</v>
      </c>
      <c r="FA102" s="19">
        <v>3.8718089999999999E-3</v>
      </c>
      <c r="FB102" s="19">
        <v>3.8508560000000002E-3</v>
      </c>
      <c r="FC102" s="19">
        <v>3.8307440000000001E-3</v>
      </c>
      <c r="FD102" s="19">
        <v>3.8114529999999998E-3</v>
      </c>
      <c r="FE102" s="19">
        <v>3.7929510000000001E-3</v>
      </c>
      <c r="FF102" s="19">
        <v>3.7751429999999999E-3</v>
      </c>
      <c r="FG102" s="19">
        <v>3.7579530000000001E-3</v>
      </c>
      <c r="FH102" s="19">
        <v>3.741295E-3</v>
      </c>
      <c r="FI102" s="19">
        <v>3.725141E-3</v>
      </c>
      <c r="FJ102" s="19">
        <v>3.7094559999999999E-3</v>
      </c>
      <c r="FK102" s="19">
        <v>3.6942160000000002E-3</v>
      </c>
      <c r="FL102" s="19">
        <v>3.6793590000000001E-3</v>
      </c>
      <c r="FM102" s="19">
        <v>3.6648330000000002E-3</v>
      </c>
      <c r="FN102" s="19">
        <v>3.650576E-3</v>
      </c>
      <c r="FO102" s="19">
        <v>3.6365899999999999E-3</v>
      </c>
      <c r="FP102" s="19">
        <v>3.622859E-3</v>
      </c>
      <c r="FQ102" s="19">
        <v>3.6093689999999999E-3</v>
      </c>
      <c r="FR102" s="19">
        <v>3.5960739999999999E-3</v>
      </c>
      <c r="FS102" s="19">
        <v>3.5829239999999999E-3</v>
      </c>
      <c r="FT102" s="19">
        <v>3.5698700000000002E-3</v>
      </c>
      <c r="FU102" s="19">
        <v>3.556919E-3</v>
      </c>
      <c r="FV102" s="19">
        <v>3.5440620000000002E-3</v>
      </c>
      <c r="FW102" s="19">
        <v>3.5312859999999998E-3</v>
      </c>
      <c r="FX102" s="19">
        <v>3.5185519999999999E-3</v>
      </c>
      <c r="FY102" s="19">
        <v>3.5058120000000001E-3</v>
      </c>
      <c r="FZ102" s="19">
        <v>3.493019E-3</v>
      </c>
      <c r="GA102" s="19">
        <v>3.480187E-3</v>
      </c>
      <c r="GB102" s="19">
        <v>3.4673130000000001E-3</v>
      </c>
      <c r="GC102" s="19">
        <v>3.4543920000000001E-3</v>
      </c>
      <c r="GD102" s="19">
        <v>3.4413899999999999E-3</v>
      </c>
      <c r="GE102" s="19">
        <v>3.4282679999999999E-3</v>
      </c>
      <c r="GF102" s="19">
        <v>3.414987E-3</v>
      </c>
      <c r="GG102" s="19">
        <v>3.4015540000000002E-3</v>
      </c>
      <c r="GH102" s="19">
        <v>3.3879800000000001E-3</v>
      </c>
      <c r="GI102" s="19">
        <v>3.37427E-3</v>
      </c>
      <c r="GJ102" s="19">
        <v>3.3604199999999998E-3</v>
      </c>
      <c r="GK102" s="19">
        <v>3.346417E-3</v>
      </c>
      <c r="GL102" s="19">
        <v>3.3322540000000002E-3</v>
      </c>
      <c r="GM102" s="19">
        <v>3.317974E-3</v>
      </c>
      <c r="GN102" s="19">
        <v>3.3036200000000002E-3</v>
      </c>
      <c r="GO102" s="19">
        <v>3.2892300000000002E-3</v>
      </c>
      <c r="GP102" s="19">
        <v>3.2748199999999999E-3</v>
      </c>
      <c r="GQ102" s="19">
        <v>3.2603900000000002E-3</v>
      </c>
      <c r="GR102" s="19">
        <v>3.2459260000000001E-3</v>
      </c>
      <c r="GS102" s="19">
        <v>3.2314399999999999E-3</v>
      </c>
      <c r="GT102" s="19">
        <v>3.2169450000000001E-3</v>
      </c>
      <c r="GU102" s="19">
        <v>3.2024509999999998E-3</v>
      </c>
      <c r="GV102" s="15">
        <v>3.1879489999999998E-3</v>
      </c>
      <c r="GW102" s="19">
        <v>3.173426E-3</v>
      </c>
      <c r="GX102" s="19">
        <v>3.158863E-3</v>
      </c>
      <c r="GY102" s="19">
        <v>3.1442610000000002E-3</v>
      </c>
      <c r="GZ102" s="19">
        <v>3.129625E-3</v>
      </c>
      <c r="HA102" s="19">
        <v>3.114964E-3</v>
      </c>
      <c r="HB102" s="19">
        <v>3.1002719999999998E-3</v>
      </c>
      <c r="HC102" s="19">
        <v>3.0855470000000001E-3</v>
      </c>
      <c r="HD102" s="19">
        <v>3.0707820000000002E-3</v>
      </c>
      <c r="HE102" s="19">
        <v>3.0559900000000002E-3</v>
      </c>
      <c r="HF102" s="19">
        <v>3.04119E-3</v>
      </c>
      <c r="HG102" s="19">
        <v>3.0264049999999998E-3</v>
      </c>
      <c r="HH102" s="19">
        <v>3.011639E-3</v>
      </c>
      <c r="HI102" s="19">
        <v>2.9968949999999999E-3</v>
      </c>
      <c r="HJ102" s="15">
        <v>2.9821769999999999E-3</v>
      </c>
      <c r="HK102" s="19">
        <v>2.967496E-3</v>
      </c>
      <c r="HL102" s="19">
        <v>2.9528750000000002E-3</v>
      </c>
      <c r="HM102" s="19">
        <v>2.9383370000000001E-3</v>
      </c>
      <c r="HN102" s="19">
        <v>2.923887E-3</v>
      </c>
      <c r="HO102" s="19">
        <v>2.9095290000000001E-3</v>
      </c>
      <c r="HP102" s="19">
        <v>2.8952650000000002E-3</v>
      </c>
      <c r="HQ102" s="19">
        <v>2.8811069999999999E-3</v>
      </c>
      <c r="HR102" s="19">
        <v>2.8670750000000002E-3</v>
      </c>
      <c r="HS102" s="19">
        <v>2.853188E-3</v>
      </c>
      <c r="HT102" s="19">
        <v>2.8394459999999998E-3</v>
      </c>
      <c r="HU102" s="19">
        <v>2.8258519999999998E-3</v>
      </c>
      <c r="HV102" s="19">
        <v>2.812405E-3</v>
      </c>
      <c r="HW102" s="19">
        <v>2.7991140000000001E-3</v>
      </c>
      <c r="HX102" s="19">
        <v>2.7859909999999998E-3</v>
      </c>
      <c r="HY102" s="19">
        <v>2.7730440000000001E-3</v>
      </c>
      <c r="HZ102" s="19">
        <v>2.7602640000000001E-3</v>
      </c>
      <c r="IA102" s="19">
        <v>2.747644E-3</v>
      </c>
      <c r="IB102" s="19">
        <v>2.7351699999999999E-3</v>
      </c>
      <c r="IC102" s="19">
        <v>2.722838E-3</v>
      </c>
      <c r="ID102" s="19">
        <v>2.710648E-3</v>
      </c>
      <c r="IE102" s="19">
        <v>2.698602E-3</v>
      </c>
      <c r="IF102" s="19">
        <v>2.686693E-3</v>
      </c>
      <c r="IG102" s="19">
        <v>2.6749170000000002E-3</v>
      </c>
      <c r="IH102" s="19">
        <v>2.6632650000000002E-3</v>
      </c>
      <c r="II102" s="19">
        <v>2.6517400000000001E-3</v>
      </c>
      <c r="IJ102" s="19">
        <v>2.6403419999999999E-3</v>
      </c>
      <c r="IK102" s="19">
        <v>2.6290689999999999E-3</v>
      </c>
      <c r="IL102" s="19">
        <v>2.6179100000000002E-3</v>
      </c>
      <c r="IM102" s="19">
        <v>2.606854E-3</v>
      </c>
      <c r="IN102" s="19">
        <v>2.5958880000000002E-3</v>
      </c>
      <c r="IO102" s="19">
        <v>2.5850069999999998E-3</v>
      </c>
      <c r="IP102" s="19">
        <v>2.5742059999999999E-3</v>
      </c>
      <c r="IQ102" s="19">
        <v>2.5634809999999998E-3</v>
      </c>
      <c r="IR102" s="19">
        <v>2.5528199999999999E-3</v>
      </c>
      <c r="IS102" s="19">
        <v>2.5422109999999999E-3</v>
      </c>
      <c r="IT102" s="19">
        <v>2.531639E-3</v>
      </c>
      <c r="IU102" s="19">
        <v>2.5210969999999999E-3</v>
      </c>
      <c r="IV102" s="19">
        <v>2.5105819999999999E-3</v>
      </c>
      <c r="IW102" s="19">
        <v>2.5000920000000002E-3</v>
      </c>
      <c r="IX102" s="19">
        <v>2.4896179999999999E-3</v>
      </c>
      <c r="IY102" s="19">
        <v>2.4791539999999999E-3</v>
      </c>
      <c r="IZ102" s="19">
        <v>2.4686869999999998E-3</v>
      </c>
      <c r="JA102" s="19">
        <v>2.4582219999999999E-3</v>
      </c>
      <c r="JB102" s="19">
        <v>2.4477570000000001E-3</v>
      </c>
      <c r="JC102" s="19">
        <v>2.437294E-3</v>
      </c>
      <c r="JD102" s="19">
        <v>2.426831E-3</v>
      </c>
      <c r="JE102" s="19">
        <v>2.4163679999999999E-3</v>
      </c>
      <c r="JF102" s="19">
        <v>2.4059070000000001E-3</v>
      </c>
      <c r="JG102" s="19">
        <v>2.3954649999999998E-3</v>
      </c>
      <c r="JH102" s="19">
        <v>2.3850569999999999E-3</v>
      </c>
      <c r="JI102" s="19">
        <v>2.3747040000000001E-3</v>
      </c>
      <c r="JJ102" s="19">
        <v>2.364419E-3</v>
      </c>
      <c r="JK102" s="19">
        <v>2.3542200000000002E-3</v>
      </c>
      <c r="JL102" s="19">
        <v>2.3441120000000002E-3</v>
      </c>
      <c r="JM102" s="19">
        <v>2.334114E-3</v>
      </c>
      <c r="JN102" s="19">
        <v>2.3242369999999998E-3</v>
      </c>
      <c r="JO102" s="19">
        <v>2.3144929999999999E-3</v>
      </c>
      <c r="JP102" s="19">
        <v>2.3048880000000002E-3</v>
      </c>
      <c r="JQ102" s="19">
        <v>2.295428E-3</v>
      </c>
      <c r="JR102" s="19">
        <v>2.2861119999999999E-3</v>
      </c>
      <c r="JS102" s="19">
        <v>2.276957E-3</v>
      </c>
      <c r="JT102" s="19">
        <v>2.2679649999999998E-3</v>
      </c>
      <c r="JU102" s="19">
        <v>2.2591450000000002E-3</v>
      </c>
      <c r="JV102" s="19">
        <v>2.2504970000000002E-3</v>
      </c>
      <c r="JW102" s="19">
        <v>2.2420180000000001E-3</v>
      </c>
      <c r="JX102" s="19">
        <v>2.2337049999999999E-3</v>
      </c>
      <c r="JY102" s="19">
        <v>2.2255700000000001E-3</v>
      </c>
      <c r="JZ102" s="19">
        <v>2.2176129999999998E-3</v>
      </c>
      <c r="KA102" s="19">
        <v>2.2098420000000001E-3</v>
      </c>
      <c r="KB102" s="19">
        <v>2.202252E-3</v>
      </c>
      <c r="KC102" s="19">
        <v>2.1948380000000002E-3</v>
      </c>
      <c r="KD102" s="19">
        <v>2.1875929999999998E-3</v>
      </c>
      <c r="KE102" s="19">
        <v>2.1805180000000002E-3</v>
      </c>
      <c r="KF102" s="19">
        <v>2.1736080000000001E-3</v>
      </c>
      <c r="KG102" s="19">
        <v>2.1668669999999998E-3</v>
      </c>
      <c r="KH102" s="19">
        <v>2.1602850000000001E-3</v>
      </c>
      <c r="KI102" s="19">
        <v>2.1538540000000002E-3</v>
      </c>
      <c r="KJ102" s="19">
        <v>2.1475660000000001E-3</v>
      </c>
      <c r="KK102" s="19">
        <v>2.1414170000000001E-3</v>
      </c>
      <c r="KL102" s="19">
        <v>2.1354019999999998E-3</v>
      </c>
      <c r="KM102" s="19">
        <v>2.1295160000000001E-3</v>
      </c>
      <c r="KN102" s="19">
        <v>2.1237460000000001E-3</v>
      </c>
      <c r="KO102" s="19">
        <v>2.118081E-3</v>
      </c>
      <c r="KP102" s="19">
        <v>2.1125079999999999E-3</v>
      </c>
      <c r="KQ102" s="19">
        <v>2.1070189999999999E-3</v>
      </c>
      <c r="KR102" s="19">
        <v>2.1016020000000002E-3</v>
      </c>
      <c r="KS102" s="19">
        <v>2.0962509999999999E-3</v>
      </c>
      <c r="KT102" s="19">
        <v>2.0909520000000001E-3</v>
      </c>
      <c r="KU102" s="19">
        <v>2.0856920000000001E-3</v>
      </c>
      <c r="KV102" s="19">
        <v>2.080457E-3</v>
      </c>
      <c r="KW102" s="19">
        <v>2.0752399999999999E-3</v>
      </c>
      <c r="KX102" s="19">
        <v>2.070031E-3</v>
      </c>
      <c r="KY102" s="19">
        <v>2.0648250000000002E-3</v>
      </c>
      <c r="KZ102" s="19">
        <v>2.0596070000000002E-3</v>
      </c>
      <c r="LA102" s="19">
        <v>2.0543660000000002E-3</v>
      </c>
      <c r="LB102" s="19">
        <v>2.0490899999999999E-3</v>
      </c>
      <c r="LC102" s="19">
        <v>2.0437770000000001E-3</v>
      </c>
      <c r="LD102" s="19">
        <v>2.0384209999999999E-3</v>
      </c>
      <c r="LE102" s="19">
        <v>2.0330209999999999E-3</v>
      </c>
      <c r="LF102" s="19">
        <v>2.027563E-3</v>
      </c>
      <c r="LG102" s="19">
        <v>2.0220390000000002E-3</v>
      </c>
      <c r="LH102" s="19">
        <v>2.0164380000000002E-3</v>
      </c>
      <c r="LI102" s="19">
        <v>2.010754E-3</v>
      </c>
      <c r="LJ102" s="19">
        <v>2.0049809999999999E-3</v>
      </c>
      <c r="LK102" s="19">
        <v>1.9991150000000001E-3</v>
      </c>
      <c r="LL102" s="19">
        <v>1.993149E-3</v>
      </c>
      <c r="LM102" s="19">
        <v>1.9870769999999999E-3</v>
      </c>
      <c r="LN102" s="19">
        <v>1.9808920000000002E-3</v>
      </c>
      <c r="LO102" s="19">
        <v>1.9745969999999998E-3</v>
      </c>
      <c r="LP102" s="19">
        <v>1.968189E-3</v>
      </c>
      <c r="LQ102" s="19">
        <v>1.9616709999999999E-3</v>
      </c>
      <c r="LR102" s="19">
        <v>1.9550399999999999E-3</v>
      </c>
      <c r="LS102" s="19">
        <v>1.9482970000000001E-3</v>
      </c>
      <c r="LT102" s="19">
        <v>1.94144E-3</v>
      </c>
      <c r="LU102" s="19">
        <v>1.934475E-3</v>
      </c>
      <c r="LV102" s="19">
        <v>1.927404E-3</v>
      </c>
      <c r="LW102" s="19">
        <v>1.920234E-3</v>
      </c>
      <c r="LX102" s="19">
        <v>1.912965E-3</v>
      </c>
      <c r="LY102" s="19">
        <v>1.905601E-3</v>
      </c>
      <c r="LZ102" s="19">
        <v>1.8981429999999999E-3</v>
      </c>
      <c r="MA102" s="19">
        <v>1.890599E-3</v>
      </c>
      <c r="MB102" s="19">
        <v>1.8829739999999999E-3</v>
      </c>
      <c r="MC102" s="19">
        <v>1.8752759999999999E-3</v>
      </c>
      <c r="MD102" s="19">
        <v>1.8675079999999999E-3</v>
      </c>
      <c r="ME102" s="19">
        <v>1.859674E-3</v>
      </c>
      <c r="MF102" s="19">
        <v>1.851779E-3</v>
      </c>
      <c r="MG102" s="19">
        <v>1.843831E-3</v>
      </c>
      <c r="MH102" s="19">
        <v>1.8358339999999999E-3</v>
      </c>
      <c r="MI102" s="19">
        <v>1.8277980000000001E-3</v>
      </c>
      <c r="MJ102" s="19">
        <v>1.8197210000000001E-3</v>
      </c>
      <c r="MK102" s="19">
        <v>1.8116079999999999E-3</v>
      </c>
      <c r="ML102" s="19">
        <v>1.8034609999999999E-3</v>
      </c>
      <c r="MM102" s="19">
        <v>1.795289E-3</v>
      </c>
      <c r="MN102" s="19">
        <v>1.787098E-3</v>
      </c>
      <c r="MO102" s="19">
        <v>1.7788979999999999E-3</v>
      </c>
      <c r="MP102" s="19">
        <v>1.7706950000000001E-3</v>
      </c>
      <c r="MQ102" s="19">
        <v>1.762495E-3</v>
      </c>
      <c r="MR102" s="19">
        <v>1.7543039999999999E-3</v>
      </c>
      <c r="MS102" s="19">
        <v>1.74613E-3</v>
      </c>
      <c r="MT102" s="19">
        <v>1.7379800000000001E-3</v>
      </c>
      <c r="MU102" s="19">
        <v>1.729862E-3</v>
      </c>
      <c r="MV102" s="19">
        <v>1.721775E-3</v>
      </c>
      <c r="MW102" s="19">
        <v>1.713724E-3</v>
      </c>
      <c r="MX102" s="19">
        <v>1.7057109999999999E-3</v>
      </c>
      <c r="MY102" s="19">
        <v>1.6977419999999999E-3</v>
      </c>
      <c r="MZ102" s="19">
        <v>1.6898200000000001E-3</v>
      </c>
      <c r="NA102" s="19">
        <v>1.6819529999999999E-3</v>
      </c>
      <c r="NB102" s="19">
        <v>1.6741359999999999E-3</v>
      </c>
      <c r="NC102" s="19">
        <v>1.6663750000000001E-3</v>
      </c>
      <c r="ND102" s="19">
        <v>1.658667E-3</v>
      </c>
      <c r="NE102" s="19">
        <v>1.65102E-3</v>
      </c>
      <c r="NF102" s="19">
        <v>1.6434349999999999E-3</v>
      </c>
      <c r="NG102" s="19">
        <v>1.6359160000000001E-3</v>
      </c>
      <c r="NH102" s="19">
        <v>1.628462E-3</v>
      </c>
      <c r="NI102" s="19">
        <v>1.6210759999999999E-3</v>
      </c>
      <c r="NJ102" s="19">
        <v>1.613757E-3</v>
      </c>
      <c r="NK102" s="19">
        <v>1.6065109999999999E-3</v>
      </c>
      <c r="NL102" s="19">
        <v>1.599339E-3</v>
      </c>
      <c r="NM102" s="19">
        <v>1.592247E-3</v>
      </c>
      <c r="NN102" s="19">
        <v>1.585234E-3</v>
      </c>
      <c r="NO102" s="19">
        <v>1.578302E-3</v>
      </c>
      <c r="NP102" s="19">
        <v>1.5714520000000001E-3</v>
      </c>
      <c r="NQ102" s="19">
        <v>1.564689E-3</v>
      </c>
      <c r="NR102" s="19">
        <v>1.5580119999999999E-3</v>
      </c>
      <c r="NS102" s="19">
        <v>1.551427E-3</v>
      </c>
      <c r="NT102" s="19">
        <v>1.544931E-3</v>
      </c>
      <c r="NU102" s="19">
        <v>1.5385259999999999E-3</v>
      </c>
      <c r="NV102" s="19">
        <v>1.5322090000000001E-3</v>
      </c>
      <c r="NW102" s="19">
        <v>1.525984E-3</v>
      </c>
      <c r="NX102" s="19">
        <v>1.519851E-3</v>
      </c>
      <c r="NY102" s="19">
        <v>1.513814E-3</v>
      </c>
      <c r="NZ102" s="19">
        <v>1.5078719999999999E-3</v>
      </c>
      <c r="OA102" s="19">
        <v>1.502024E-3</v>
      </c>
      <c r="OB102" s="19">
        <v>1.4962700000000001E-3</v>
      </c>
      <c r="OC102" s="19">
        <v>1.4906120000000001E-3</v>
      </c>
      <c r="OD102" s="19">
        <v>1.485049E-3</v>
      </c>
      <c r="OE102" s="19">
        <v>1.479583E-3</v>
      </c>
      <c r="OF102" s="19">
        <v>1.474213E-3</v>
      </c>
      <c r="OG102" s="19">
        <v>1.4689359999999999E-3</v>
      </c>
      <c r="OH102" s="19">
        <v>1.463752E-3</v>
      </c>
      <c r="OI102" s="19">
        <v>1.458661E-3</v>
      </c>
      <c r="OJ102" s="19">
        <v>1.453663E-3</v>
      </c>
      <c r="OK102" s="19">
        <v>1.448759E-3</v>
      </c>
      <c r="OL102" s="19">
        <v>1.443946E-3</v>
      </c>
      <c r="OM102" s="19">
        <v>1.4392249999999999E-3</v>
      </c>
      <c r="ON102" s="19">
        <v>1.434591E-3</v>
      </c>
      <c r="OO102" s="19">
        <v>1.430047E-3</v>
      </c>
      <c r="OP102" s="19">
        <v>1.4255889999999999E-3</v>
      </c>
    </row>
    <row r="103" spans="1:406" x14ac:dyDescent="0.25">
      <c r="A103" t="str">
        <f t="shared" si="1"/>
        <v>Helicopter-COARSE-4-14-Any</v>
      </c>
      <c r="B103" t="s">
        <v>194</v>
      </c>
      <c r="C103" s="20" t="s">
        <v>40</v>
      </c>
      <c r="D103" s="18">
        <v>4</v>
      </c>
      <c r="E103" s="17">
        <v>14</v>
      </c>
      <c r="F103" s="82" t="s">
        <v>187</v>
      </c>
      <c r="G103" s="15">
        <v>0.71068070000000005</v>
      </c>
      <c r="H103" s="15">
        <v>0.50941899999999996</v>
      </c>
      <c r="I103" s="15">
        <v>0.37567990000000001</v>
      </c>
      <c r="J103" s="15">
        <v>0.28572890000000001</v>
      </c>
      <c r="K103" s="15">
        <v>0.22397839999999999</v>
      </c>
      <c r="L103" s="15">
        <v>0.1800205</v>
      </c>
      <c r="M103" s="15">
        <v>0.14806810000000001</v>
      </c>
      <c r="N103" s="15">
        <v>0.1237579</v>
      </c>
      <c r="O103" s="15">
        <v>0.1047368</v>
      </c>
      <c r="P103" s="15">
        <v>8.9985869999999996E-2</v>
      </c>
      <c r="Q103" s="19">
        <v>7.8494960000000003E-2</v>
      </c>
      <c r="R103" s="19">
        <v>6.9094080000000002E-2</v>
      </c>
      <c r="S103" s="15">
        <v>6.108326E-2</v>
      </c>
      <c r="T103" s="19">
        <v>5.3880230000000001E-2</v>
      </c>
      <c r="U103" s="19">
        <v>4.7959090000000003E-2</v>
      </c>
      <c r="V103" s="15">
        <v>4.4463259999999998E-2</v>
      </c>
      <c r="W103" s="15">
        <v>4.1471920000000002E-2</v>
      </c>
      <c r="X103" s="19">
        <v>3.854954E-2</v>
      </c>
      <c r="Y103" s="19">
        <v>3.556459E-2</v>
      </c>
      <c r="Z103" s="15">
        <v>3.2570689999999999E-2</v>
      </c>
      <c r="AA103" s="19">
        <v>3.0080240000000001E-2</v>
      </c>
      <c r="AB103" s="19">
        <v>2.8233009999999999E-2</v>
      </c>
      <c r="AC103" s="19">
        <v>2.655776E-2</v>
      </c>
      <c r="AD103" s="19">
        <v>2.4818219999999998E-2</v>
      </c>
      <c r="AE103" s="19">
        <v>2.315099E-2</v>
      </c>
      <c r="AF103" s="19">
        <v>2.1692860000000001E-2</v>
      </c>
      <c r="AG103" s="19">
        <v>2.0479420000000002E-2</v>
      </c>
      <c r="AH103" s="19">
        <v>1.9440639999999999E-2</v>
      </c>
      <c r="AI103" s="19">
        <v>1.8485459999999999E-2</v>
      </c>
      <c r="AJ103" s="19">
        <v>1.758993E-2</v>
      </c>
      <c r="AK103" s="19">
        <v>1.6762550000000001E-2</v>
      </c>
      <c r="AL103" s="19">
        <v>1.590983E-2</v>
      </c>
      <c r="AM103" s="15">
        <v>1.513631E-2</v>
      </c>
      <c r="AN103" s="19">
        <v>1.443028E-2</v>
      </c>
      <c r="AO103" s="19">
        <v>1.378645E-2</v>
      </c>
      <c r="AP103" s="19">
        <v>1.32032E-2</v>
      </c>
      <c r="AQ103" s="19">
        <v>1.268003E-2</v>
      </c>
      <c r="AR103" s="19">
        <v>1.2208170000000001E-2</v>
      </c>
      <c r="AS103" s="19">
        <v>1.1774099999999999E-2</v>
      </c>
      <c r="AT103" s="19">
        <v>1.1373080000000001E-2</v>
      </c>
      <c r="AU103" s="19">
        <v>1.1007609999999999E-2</v>
      </c>
      <c r="AV103" s="19">
        <v>1.0678730000000001E-2</v>
      </c>
      <c r="AW103" s="19">
        <v>1.038349E-2</v>
      </c>
      <c r="AX103" s="19">
        <v>1.011504E-2</v>
      </c>
      <c r="AY103" s="19">
        <v>9.8664500000000006E-3</v>
      </c>
      <c r="AZ103" s="19">
        <v>9.6345949999999993E-3</v>
      </c>
      <c r="BA103" s="19">
        <v>9.4188090000000002E-3</v>
      </c>
      <c r="BB103" s="19">
        <v>9.2189660000000003E-3</v>
      </c>
      <c r="BC103" s="19">
        <v>9.0355350000000008E-3</v>
      </c>
      <c r="BD103" s="19">
        <v>8.8692609999999998E-3</v>
      </c>
      <c r="BE103" s="19">
        <v>8.7198280000000006E-3</v>
      </c>
      <c r="BF103" s="19">
        <v>8.5846340000000007E-3</v>
      </c>
      <c r="BG103" s="19">
        <v>8.4585419999999995E-3</v>
      </c>
      <c r="BH103" s="19">
        <v>8.3365769999999995E-3</v>
      </c>
      <c r="BI103" s="19">
        <v>8.2171689999999999E-3</v>
      </c>
      <c r="BJ103" s="19">
        <v>8.1019999999999998E-3</v>
      </c>
      <c r="BK103" s="19">
        <v>7.9934740000000004E-3</v>
      </c>
      <c r="BL103" s="19">
        <v>7.8931799999999996E-3</v>
      </c>
      <c r="BM103" s="19">
        <v>7.8013880000000002E-3</v>
      </c>
      <c r="BN103" s="19">
        <v>7.7171679999999999E-3</v>
      </c>
      <c r="BO103" s="19">
        <v>7.6387929999999996E-3</v>
      </c>
      <c r="BP103" s="19">
        <v>7.5645770000000003E-3</v>
      </c>
      <c r="BQ103" s="19">
        <v>7.4933960000000003E-3</v>
      </c>
      <c r="BR103" s="19">
        <v>7.4247499999999999E-3</v>
      </c>
      <c r="BS103" s="19">
        <v>7.3585309999999998E-3</v>
      </c>
      <c r="BT103" s="19">
        <v>7.2946759999999999E-3</v>
      </c>
      <c r="BU103" s="19">
        <v>7.2328760000000001E-3</v>
      </c>
      <c r="BV103" s="19">
        <v>7.1725560000000001E-3</v>
      </c>
      <c r="BW103" s="19">
        <v>7.1129360000000003E-3</v>
      </c>
      <c r="BX103" s="19">
        <v>7.0534220000000002E-3</v>
      </c>
      <c r="BY103" s="19">
        <v>6.9939700000000004E-3</v>
      </c>
      <c r="BZ103" s="19">
        <v>6.9349019999999997E-3</v>
      </c>
      <c r="CA103" s="19">
        <v>6.8764949999999998E-3</v>
      </c>
      <c r="CB103" s="19">
        <v>6.8187339999999999E-3</v>
      </c>
      <c r="CC103" s="19">
        <v>6.76124E-3</v>
      </c>
      <c r="CD103" s="19">
        <v>6.7036190000000001E-3</v>
      </c>
      <c r="CE103" s="19">
        <v>6.6459240000000001E-3</v>
      </c>
      <c r="CF103" s="19">
        <v>6.5885070000000004E-3</v>
      </c>
      <c r="CG103" s="19">
        <v>6.5316389999999997E-3</v>
      </c>
      <c r="CH103" s="19">
        <v>6.4752630000000002E-3</v>
      </c>
      <c r="CI103" s="19">
        <v>6.4190439999999996E-3</v>
      </c>
      <c r="CJ103" s="19">
        <v>6.3626919999999997E-3</v>
      </c>
      <c r="CK103" s="15">
        <v>6.306323E-3</v>
      </c>
      <c r="CL103" s="19">
        <v>6.2503580000000001E-3</v>
      </c>
      <c r="CM103" s="19">
        <v>6.195234E-3</v>
      </c>
      <c r="CN103" s="19">
        <v>6.1412289999999998E-3</v>
      </c>
      <c r="CO103" s="19">
        <v>6.0884099999999998E-3</v>
      </c>
      <c r="CP103" s="19">
        <v>6.0367570000000002E-3</v>
      </c>
      <c r="CQ103" s="19">
        <v>5.9863929999999996E-3</v>
      </c>
      <c r="CR103" s="19">
        <v>5.9375349999999999E-3</v>
      </c>
      <c r="CS103" s="19">
        <v>5.8902879999999996E-3</v>
      </c>
      <c r="CT103" s="19">
        <v>5.8445779999999996E-3</v>
      </c>
      <c r="CU103" s="19">
        <v>5.8001199999999998E-3</v>
      </c>
      <c r="CV103" s="19">
        <v>5.7565819999999997E-3</v>
      </c>
      <c r="CW103" s="19">
        <v>5.7137819999999997E-3</v>
      </c>
      <c r="CX103" s="19">
        <v>5.6716789999999998E-3</v>
      </c>
      <c r="CY103" s="19">
        <v>5.6302339999999996E-3</v>
      </c>
      <c r="CZ103" s="19">
        <v>5.5893519999999997E-3</v>
      </c>
      <c r="DA103" s="19">
        <v>5.548842E-3</v>
      </c>
      <c r="DB103" s="19">
        <v>5.5085000000000004E-3</v>
      </c>
      <c r="DC103" s="19">
        <v>5.4682530000000002E-3</v>
      </c>
      <c r="DD103" s="19">
        <v>5.4281829999999996E-3</v>
      </c>
      <c r="DE103" s="19">
        <v>5.3883630000000002E-3</v>
      </c>
      <c r="DF103" s="19">
        <v>5.348808E-3</v>
      </c>
      <c r="DG103" s="19">
        <v>5.3094279999999997E-3</v>
      </c>
      <c r="DH103" s="19">
        <v>5.2700999999999998E-3</v>
      </c>
      <c r="DI103" s="19">
        <v>5.2308119999999996E-3</v>
      </c>
      <c r="DJ103" s="19">
        <v>5.1917229999999997E-3</v>
      </c>
      <c r="DK103" s="19">
        <v>5.1529820000000004E-3</v>
      </c>
      <c r="DL103" s="19">
        <v>5.1146409999999996E-3</v>
      </c>
      <c r="DM103" s="19">
        <v>5.076657E-3</v>
      </c>
      <c r="DN103" s="19">
        <v>5.0389370000000003E-3</v>
      </c>
      <c r="DO103" s="19">
        <v>5.0014619999999999E-3</v>
      </c>
      <c r="DP103" s="19">
        <v>4.9643420000000001E-3</v>
      </c>
      <c r="DQ103" s="19">
        <v>4.927659E-3</v>
      </c>
      <c r="DR103" s="19">
        <v>4.891393E-3</v>
      </c>
      <c r="DS103" s="19">
        <v>4.8554610000000002E-3</v>
      </c>
      <c r="DT103" s="19">
        <v>4.8197659999999996E-3</v>
      </c>
      <c r="DU103" s="19">
        <v>4.7842880000000003E-3</v>
      </c>
      <c r="DV103" s="19">
        <v>4.7491089999999996E-3</v>
      </c>
      <c r="DW103" s="19">
        <v>4.7142900000000003E-3</v>
      </c>
      <c r="DX103" s="19">
        <v>4.6797990000000001E-3</v>
      </c>
      <c r="DY103" s="19">
        <v>4.6455619999999998E-3</v>
      </c>
      <c r="DZ103" s="19">
        <v>4.6115230000000002E-3</v>
      </c>
      <c r="EA103" s="19">
        <v>4.5777140000000001E-3</v>
      </c>
      <c r="EB103" s="19">
        <v>4.5442759999999999E-3</v>
      </c>
      <c r="EC103" s="15">
        <v>4.511368E-3</v>
      </c>
      <c r="ED103" s="19">
        <v>4.4790999999999997E-3</v>
      </c>
      <c r="EE103" s="19">
        <v>4.4475249999999999E-3</v>
      </c>
      <c r="EF103" s="19">
        <v>4.4166600000000002E-3</v>
      </c>
      <c r="EG103" s="19">
        <v>4.3865249999999996E-3</v>
      </c>
      <c r="EH103" s="19">
        <v>4.3571679999999998E-3</v>
      </c>
      <c r="EI103" s="19">
        <v>4.3286330000000001E-3</v>
      </c>
      <c r="EJ103" s="19">
        <v>4.3009260000000001E-3</v>
      </c>
      <c r="EK103" s="19">
        <v>4.2740060000000003E-3</v>
      </c>
      <c r="EL103" s="19">
        <v>4.2478220000000001E-3</v>
      </c>
      <c r="EM103" s="19">
        <v>4.222323E-3</v>
      </c>
      <c r="EN103" s="19">
        <v>4.1974949999999999E-3</v>
      </c>
      <c r="EO103" s="19">
        <v>4.173324E-3</v>
      </c>
      <c r="EP103" s="19">
        <v>4.1497640000000002E-3</v>
      </c>
      <c r="EQ103" s="19">
        <v>4.1267250000000004E-3</v>
      </c>
      <c r="ER103" s="19">
        <v>4.1041029999999996E-3</v>
      </c>
      <c r="ES103" s="19">
        <v>4.0818039999999996E-3</v>
      </c>
      <c r="ET103" s="19">
        <v>4.0597619999999997E-3</v>
      </c>
      <c r="EU103" s="19">
        <v>4.0379279999999997E-3</v>
      </c>
      <c r="EV103" s="19">
        <v>4.0162449999999999E-3</v>
      </c>
      <c r="EW103" s="19">
        <v>3.994638E-3</v>
      </c>
      <c r="EX103" s="19">
        <v>3.9730440000000002E-3</v>
      </c>
      <c r="EY103" s="19">
        <v>3.9514219999999996E-3</v>
      </c>
      <c r="EZ103" s="19">
        <v>3.9297630000000002E-3</v>
      </c>
      <c r="FA103" s="19">
        <v>3.9080690000000001E-3</v>
      </c>
      <c r="FB103" s="19">
        <v>3.8863359999999998E-3</v>
      </c>
      <c r="FC103" s="19">
        <v>3.8645390000000002E-3</v>
      </c>
      <c r="FD103" s="19">
        <v>3.8426549999999999E-3</v>
      </c>
      <c r="FE103" s="19">
        <v>3.820674E-3</v>
      </c>
      <c r="FF103" s="19">
        <v>3.7986109999999999E-3</v>
      </c>
      <c r="FG103" s="19">
        <v>3.7764790000000001E-3</v>
      </c>
      <c r="FH103" s="15">
        <v>3.7542880000000002E-3</v>
      </c>
      <c r="FI103" s="19">
        <v>3.7320399999999998E-3</v>
      </c>
      <c r="FJ103" s="19">
        <v>3.709735E-3</v>
      </c>
      <c r="FK103" s="19">
        <v>3.6873790000000002E-3</v>
      </c>
      <c r="FL103" s="19">
        <v>3.6649880000000001E-3</v>
      </c>
      <c r="FM103" s="19">
        <v>3.642574E-3</v>
      </c>
      <c r="FN103" s="19">
        <v>3.6201530000000001E-3</v>
      </c>
      <c r="FO103" s="19">
        <v>3.5977309999999998E-3</v>
      </c>
      <c r="FP103" s="19">
        <v>3.5753209999999998E-3</v>
      </c>
      <c r="FQ103" s="19">
        <v>3.5529450000000001E-3</v>
      </c>
      <c r="FR103" s="19">
        <v>3.5306309999999998E-3</v>
      </c>
      <c r="FS103" s="19">
        <v>3.5083990000000002E-3</v>
      </c>
      <c r="FT103" s="19">
        <v>3.4862669999999999E-3</v>
      </c>
      <c r="FU103" s="19">
        <v>3.464244E-3</v>
      </c>
      <c r="FV103" s="19">
        <v>3.4423499999999998E-3</v>
      </c>
      <c r="FW103" s="19">
        <v>3.420621E-3</v>
      </c>
      <c r="FX103" s="19">
        <v>3.3991049999999999E-3</v>
      </c>
      <c r="FY103" s="19">
        <v>3.377854E-3</v>
      </c>
      <c r="FZ103" s="19">
        <v>3.3569149999999998E-3</v>
      </c>
      <c r="GA103" s="19">
        <v>3.3363220000000001E-3</v>
      </c>
      <c r="GB103" s="19">
        <v>3.3161100000000002E-3</v>
      </c>
      <c r="GC103" s="19">
        <v>3.2963139999999998E-3</v>
      </c>
      <c r="GD103" s="19">
        <v>3.2769650000000002E-3</v>
      </c>
      <c r="GE103" s="19">
        <v>3.2580880000000001E-3</v>
      </c>
      <c r="GF103" s="19">
        <v>3.2396899999999999E-3</v>
      </c>
      <c r="GG103" s="19">
        <v>3.2217729999999998E-3</v>
      </c>
      <c r="GH103" s="19">
        <v>3.2043330000000002E-3</v>
      </c>
      <c r="GI103" s="19">
        <v>3.1873679999999999E-3</v>
      </c>
      <c r="GJ103" s="19">
        <v>3.1708790000000001E-3</v>
      </c>
      <c r="GK103" s="19">
        <v>3.1548650000000002E-3</v>
      </c>
      <c r="GL103" s="19">
        <v>3.1393189999999998E-3</v>
      </c>
      <c r="GM103" s="19">
        <v>3.1242259999999999E-3</v>
      </c>
      <c r="GN103" s="19">
        <v>3.1095680000000001E-3</v>
      </c>
      <c r="GO103" s="19">
        <v>3.0953299999999999E-3</v>
      </c>
      <c r="GP103" s="19">
        <v>3.0814969999999999E-3</v>
      </c>
      <c r="GQ103" s="19">
        <v>3.0680479999999999E-3</v>
      </c>
      <c r="GR103" s="19">
        <v>3.0549560000000002E-3</v>
      </c>
      <c r="GS103" s="19">
        <v>3.042182E-3</v>
      </c>
      <c r="GT103" s="19">
        <v>3.0296810000000002E-3</v>
      </c>
      <c r="GU103" s="19">
        <v>3.017413E-3</v>
      </c>
      <c r="GV103" s="19">
        <v>3.0053340000000001E-3</v>
      </c>
      <c r="GW103" s="19">
        <v>2.9934050000000002E-3</v>
      </c>
      <c r="GX103" s="19">
        <v>2.981577E-3</v>
      </c>
      <c r="GY103" s="19">
        <v>2.969803E-3</v>
      </c>
      <c r="GZ103" s="19">
        <v>2.9580359999999998E-3</v>
      </c>
      <c r="HA103" s="19">
        <v>2.9462440000000002E-3</v>
      </c>
      <c r="HB103" s="19">
        <v>2.934398E-3</v>
      </c>
      <c r="HC103" s="19">
        <v>2.9224759999999998E-3</v>
      </c>
      <c r="HD103" s="19">
        <v>2.9104489999999998E-3</v>
      </c>
      <c r="HE103" s="19">
        <v>2.8982909999999999E-3</v>
      </c>
      <c r="HF103" s="19">
        <v>2.885973E-3</v>
      </c>
      <c r="HG103" s="19">
        <v>2.873474E-3</v>
      </c>
      <c r="HH103" s="19">
        <v>2.8607799999999998E-3</v>
      </c>
      <c r="HI103" s="19">
        <v>2.847877E-3</v>
      </c>
      <c r="HJ103" s="19">
        <v>2.834755E-3</v>
      </c>
      <c r="HK103" s="19">
        <v>2.8213980000000001E-3</v>
      </c>
      <c r="HL103" s="19">
        <v>2.8077940000000002E-3</v>
      </c>
      <c r="HM103" s="19">
        <v>2.7939330000000002E-3</v>
      </c>
      <c r="HN103" s="19">
        <v>2.7798100000000002E-3</v>
      </c>
      <c r="HO103" s="19">
        <v>2.7654279999999999E-3</v>
      </c>
      <c r="HP103" s="19">
        <v>2.7507930000000001E-3</v>
      </c>
      <c r="HQ103" s="19">
        <v>2.7359120000000001E-3</v>
      </c>
      <c r="HR103" s="19">
        <v>2.7207920000000001E-3</v>
      </c>
      <c r="HS103" s="19">
        <v>2.7054430000000001E-3</v>
      </c>
      <c r="HT103" s="19">
        <v>2.689875E-3</v>
      </c>
      <c r="HU103" s="19">
        <v>2.6741030000000002E-3</v>
      </c>
      <c r="HV103" s="19">
        <v>2.658143E-3</v>
      </c>
      <c r="HW103" s="19">
        <v>2.6420129999999999E-3</v>
      </c>
      <c r="HX103" s="19">
        <v>2.6257310000000001E-3</v>
      </c>
      <c r="HY103" s="19">
        <v>2.6093240000000001E-3</v>
      </c>
      <c r="HZ103" s="19">
        <v>2.592825E-3</v>
      </c>
      <c r="IA103" s="19">
        <v>2.5762770000000001E-3</v>
      </c>
      <c r="IB103" s="19">
        <v>2.5597229999999999E-3</v>
      </c>
      <c r="IC103" s="19">
        <v>2.5432060000000001E-3</v>
      </c>
      <c r="ID103" s="19">
        <v>2.5267649999999998E-3</v>
      </c>
      <c r="IE103" s="19">
        <v>2.5104400000000001E-3</v>
      </c>
      <c r="IF103" s="19">
        <v>2.494268E-3</v>
      </c>
      <c r="IG103" s="19">
        <v>2.4782860000000001E-3</v>
      </c>
      <c r="IH103" s="19">
        <v>2.4625279999999999E-3</v>
      </c>
      <c r="II103" s="19">
        <v>2.447023E-3</v>
      </c>
      <c r="IJ103" s="19">
        <v>2.4317929999999998E-3</v>
      </c>
      <c r="IK103" s="15">
        <v>2.4168599999999998E-3</v>
      </c>
      <c r="IL103" s="19">
        <v>2.4022420000000002E-3</v>
      </c>
      <c r="IM103" s="19">
        <v>2.3879600000000002E-3</v>
      </c>
      <c r="IN103" s="19">
        <v>2.3740290000000002E-3</v>
      </c>
      <c r="IO103" s="19">
        <v>2.3604630000000001E-3</v>
      </c>
      <c r="IP103" s="19">
        <v>2.3472699999999998E-3</v>
      </c>
      <c r="IQ103" s="19">
        <v>2.3344569999999999E-3</v>
      </c>
      <c r="IR103" s="19">
        <v>2.3220290000000002E-3</v>
      </c>
      <c r="IS103" s="19">
        <v>2.3099919999999999E-3</v>
      </c>
      <c r="IT103" s="19">
        <v>2.2983489999999999E-3</v>
      </c>
      <c r="IU103" s="19">
        <v>2.2870999999999998E-3</v>
      </c>
      <c r="IV103" s="19">
        <v>2.276241E-3</v>
      </c>
      <c r="IW103" s="19">
        <v>2.2657670000000001E-3</v>
      </c>
      <c r="IX103" s="19">
        <v>2.2556680000000002E-3</v>
      </c>
      <c r="IY103" s="19">
        <v>2.2459390000000002E-3</v>
      </c>
      <c r="IZ103" s="19">
        <v>2.2365670000000001E-3</v>
      </c>
      <c r="JA103" s="19">
        <v>2.2275400000000001E-3</v>
      </c>
      <c r="JB103" s="19">
        <v>2.2188379999999999E-3</v>
      </c>
      <c r="JC103" s="19">
        <v>2.2104410000000001E-3</v>
      </c>
      <c r="JD103" s="15">
        <v>2.2023239999999999E-3</v>
      </c>
      <c r="JE103" s="19">
        <v>2.194466E-3</v>
      </c>
      <c r="JF103" s="19">
        <v>2.1868429999999999E-3</v>
      </c>
      <c r="JG103" s="19">
        <v>2.1794309999999999E-3</v>
      </c>
      <c r="JH103" s="19">
        <v>2.1722040000000001E-3</v>
      </c>
      <c r="JI103" s="19">
        <v>2.165134E-3</v>
      </c>
      <c r="JJ103" s="19">
        <v>2.1581949999999999E-3</v>
      </c>
      <c r="JK103" s="19">
        <v>2.1513669999999999E-3</v>
      </c>
      <c r="JL103" s="19">
        <v>2.1446299999999998E-3</v>
      </c>
      <c r="JM103" s="19">
        <v>2.137964E-3</v>
      </c>
      <c r="JN103" s="19">
        <v>2.1313489999999998E-3</v>
      </c>
      <c r="JO103" s="19">
        <v>2.1247670000000001E-3</v>
      </c>
      <c r="JP103" s="19">
        <v>2.1182010000000001E-3</v>
      </c>
      <c r="JQ103" s="19">
        <v>2.1116400000000001E-3</v>
      </c>
      <c r="JR103" s="19">
        <v>2.1050700000000001E-3</v>
      </c>
      <c r="JS103" s="19">
        <v>2.098478E-3</v>
      </c>
      <c r="JT103" s="19">
        <v>2.0918500000000001E-3</v>
      </c>
      <c r="JU103" s="19">
        <v>2.0851720000000002E-3</v>
      </c>
      <c r="JV103" s="19">
        <v>2.0784309999999999E-3</v>
      </c>
      <c r="JW103" s="19">
        <v>2.0716189999999998E-3</v>
      </c>
      <c r="JX103" s="19">
        <v>2.0647270000000001E-3</v>
      </c>
      <c r="JY103" s="19">
        <v>2.0577460000000001E-3</v>
      </c>
      <c r="JZ103" s="19">
        <v>2.0506639999999998E-3</v>
      </c>
      <c r="KA103" s="19">
        <v>2.0434720000000002E-3</v>
      </c>
      <c r="KB103" s="19">
        <v>2.03616E-3</v>
      </c>
      <c r="KC103" s="19">
        <v>2.0287209999999998E-3</v>
      </c>
      <c r="KD103" s="19">
        <v>2.0211489999999999E-3</v>
      </c>
      <c r="KE103" s="19">
        <v>2.01344E-3</v>
      </c>
      <c r="KF103" s="19">
        <v>2.0055870000000001E-3</v>
      </c>
      <c r="KG103" s="19">
        <v>1.9975890000000001E-3</v>
      </c>
      <c r="KH103" s="19">
        <v>1.9894439999999999E-3</v>
      </c>
      <c r="KI103" s="19">
        <v>1.9811590000000001E-3</v>
      </c>
      <c r="KJ103" s="19">
        <v>1.972737E-3</v>
      </c>
      <c r="KK103" s="19">
        <v>1.9641870000000001E-3</v>
      </c>
      <c r="KL103" s="19">
        <v>1.955512E-3</v>
      </c>
      <c r="KM103" s="19">
        <v>1.946723E-3</v>
      </c>
      <c r="KN103" s="19">
        <v>1.9378279999999999E-3</v>
      </c>
      <c r="KO103" s="19">
        <v>1.9288370000000001E-3</v>
      </c>
      <c r="KP103" s="19">
        <v>1.919762E-3</v>
      </c>
      <c r="KQ103" s="19">
        <v>1.9106119999999999E-3</v>
      </c>
      <c r="KR103" s="19">
        <v>1.901397E-3</v>
      </c>
      <c r="KS103" s="19">
        <v>1.8921260000000001E-3</v>
      </c>
      <c r="KT103" s="19">
        <v>1.8828079999999999E-3</v>
      </c>
      <c r="KU103" s="19">
        <v>1.873455E-3</v>
      </c>
      <c r="KV103" s="19">
        <v>1.864075E-3</v>
      </c>
      <c r="KW103" s="19">
        <v>1.8546770000000001E-3</v>
      </c>
      <c r="KX103" s="19">
        <v>1.8452690000000001E-3</v>
      </c>
      <c r="KY103" s="19">
        <v>1.835857E-3</v>
      </c>
      <c r="KZ103" s="19">
        <v>1.8264469999999999E-3</v>
      </c>
      <c r="LA103" s="19">
        <v>1.8170490000000001E-3</v>
      </c>
      <c r="LB103" s="19">
        <v>1.8076699999999999E-3</v>
      </c>
      <c r="LC103" s="19">
        <v>1.7983179999999999E-3</v>
      </c>
      <c r="LD103" s="19">
        <v>1.7889990000000001E-3</v>
      </c>
      <c r="LE103" s="19">
        <v>1.779723E-3</v>
      </c>
      <c r="LF103" s="19">
        <v>1.7704960000000001E-3</v>
      </c>
      <c r="LG103" s="19">
        <v>1.7613279999999999E-3</v>
      </c>
      <c r="LH103" s="19">
        <v>1.752226E-3</v>
      </c>
      <c r="LI103" s="19">
        <v>1.7431980000000001E-3</v>
      </c>
      <c r="LJ103" s="19">
        <v>1.7342499999999999E-3</v>
      </c>
      <c r="LK103" s="19">
        <v>1.725388E-3</v>
      </c>
      <c r="LL103" s="19">
        <v>1.7166169999999999E-3</v>
      </c>
      <c r="LM103" s="19">
        <v>1.707943E-3</v>
      </c>
      <c r="LN103" s="19">
        <v>1.6993690000000001E-3</v>
      </c>
      <c r="LO103" s="19">
        <v>1.690899E-3</v>
      </c>
      <c r="LP103" s="15">
        <v>1.682539E-3</v>
      </c>
      <c r="LQ103" s="19">
        <v>1.6742910000000001E-3</v>
      </c>
      <c r="LR103" s="19">
        <v>1.6661600000000001E-3</v>
      </c>
      <c r="LS103" s="19">
        <v>1.658147E-3</v>
      </c>
      <c r="LT103" s="15">
        <v>1.650253E-3</v>
      </c>
      <c r="LU103" s="19">
        <v>1.642475E-3</v>
      </c>
      <c r="LV103" s="19">
        <v>1.6348129999999999E-3</v>
      </c>
      <c r="LW103" s="19">
        <v>1.6272610000000001E-3</v>
      </c>
      <c r="LX103" s="19">
        <v>1.6198129999999999E-3</v>
      </c>
      <c r="LY103" s="19">
        <v>1.61246E-3</v>
      </c>
      <c r="LZ103" s="19">
        <v>1.605195E-3</v>
      </c>
      <c r="MA103" s="19">
        <v>1.598007E-3</v>
      </c>
      <c r="MB103" s="19">
        <v>1.59089E-3</v>
      </c>
      <c r="MC103" s="19">
        <v>1.583833E-3</v>
      </c>
      <c r="MD103" s="19">
        <v>1.5768290000000001E-3</v>
      </c>
      <c r="ME103" s="19">
        <v>1.5698680000000001E-3</v>
      </c>
      <c r="MF103" s="19">
        <v>1.5629439999999999E-3</v>
      </c>
      <c r="MG103" s="19">
        <v>1.5560509999999999E-3</v>
      </c>
      <c r="MH103" s="19">
        <v>1.549187E-3</v>
      </c>
      <c r="MI103" s="19">
        <v>1.542348E-3</v>
      </c>
      <c r="MJ103" s="19">
        <v>1.53553E-3</v>
      </c>
      <c r="MK103" s="19">
        <v>1.528731E-3</v>
      </c>
      <c r="ML103" s="19">
        <v>1.52195E-3</v>
      </c>
      <c r="MM103" s="19">
        <v>1.5151819999999999E-3</v>
      </c>
      <c r="MN103" s="19">
        <v>1.508428E-3</v>
      </c>
      <c r="MO103" s="19">
        <v>1.5016859999999999E-3</v>
      </c>
      <c r="MP103" s="19">
        <v>1.494953E-3</v>
      </c>
      <c r="MQ103" s="19">
        <v>1.488227E-3</v>
      </c>
      <c r="MR103" s="19">
        <v>1.481507E-3</v>
      </c>
      <c r="MS103" s="19">
        <v>1.4747899999999999E-3</v>
      </c>
      <c r="MT103" s="19">
        <v>1.468079E-3</v>
      </c>
      <c r="MU103" s="19">
        <v>1.4613720000000001E-3</v>
      </c>
      <c r="MV103" s="19">
        <v>1.454672E-3</v>
      </c>
      <c r="MW103" s="19">
        <v>1.4479790000000001E-3</v>
      </c>
      <c r="MX103" s="19">
        <v>1.441297E-3</v>
      </c>
      <c r="MY103" s="19">
        <v>1.434627E-3</v>
      </c>
      <c r="MZ103" s="19">
        <v>1.4279780000000001E-3</v>
      </c>
      <c r="NA103" s="19">
        <v>1.4213520000000001E-3</v>
      </c>
      <c r="NB103" s="19">
        <v>1.4147579999999999E-3</v>
      </c>
      <c r="NC103" s="19">
        <v>1.408201E-3</v>
      </c>
      <c r="ND103" s="19">
        <v>1.401689E-3</v>
      </c>
      <c r="NE103" s="19">
        <v>1.3952299999999999E-3</v>
      </c>
      <c r="NF103" s="19">
        <v>1.3888349999999999E-3</v>
      </c>
      <c r="NG103" s="19">
        <v>1.38251E-3</v>
      </c>
      <c r="NH103" s="19">
        <v>1.376267E-3</v>
      </c>
      <c r="NI103" s="19">
        <v>1.370109E-3</v>
      </c>
      <c r="NJ103" s="19">
        <v>1.3640449999999999E-3</v>
      </c>
      <c r="NK103" s="19">
        <v>1.3580790000000001E-3</v>
      </c>
      <c r="NL103" s="19">
        <v>1.3522180000000001E-3</v>
      </c>
      <c r="NM103" s="19">
        <v>1.3464639999999999E-3</v>
      </c>
      <c r="NN103" s="19">
        <v>1.340819E-3</v>
      </c>
      <c r="NO103" s="19">
        <v>1.335283E-3</v>
      </c>
      <c r="NP103" s="19">
        <v>1.329855E-3</v>
      </c>
      <c r="NQ103" s="19">
        <v>1.3245329999999999E-3</v>
      </c>
      <c r="NR103" s="19">
        <v>1.3193180000000001E-3</v>
      </c>
      <c r="NS103" s="19">
        <v>1.3142049999999999E-3</v>
      </c>
      <c r="NT103" s="19">
        <v>1.3091929999999999E-3</v>
      </c>
      <c r="NU103" s="19">
        <v>1.3042780000000001E-3</v>
      </c>
      <c r="NV103" s="19">
        <v>1.2994549999999999E-3</v>
      </c>
      <c r="NW103" s="19">
        <v>1.2947220000000001E-3</v>
      </c>
      <c r="NX103" s="19">
        <v>1.2900749999999999E-3</v>
      </c>
      <c r="NY103" s="19">
        <v>1.285509E-3</v>
      </c>
      <c r="NZ103" s="19">
        <v>1.2810219999999999E-3</v>
      </c>
      <c r="OA103" s="19">
        <v>1.276606E-3</v>
      </c>
      <c r="OB103" s="19">
        <v>1.2722569999999999E-3</v>
      </c>
      <c r="OC103" s="19">
        <v>1.2679690000000001E-3</v>
      </c>
      <c r="OD103" s="19">
        <v>1.2637379999999999E-3</v>
      </c>
      <c r="OE103" s="19">
        <v>1.259558E-3</v>
      </c>
      <c r="OF103" s="19">
        <v>1.2554249999999999E-3</v>
      </c>
      <c r="OG103" s="19">
        <v>1.251332E-3</v>
      </c>
      <c r="OH103" s="19">
        <v>1.247274E-3</v>
      </c>
      <c r="OI103" s="19">
        <v>1.2432439999999999E-3</v>
      </c>
      <c r="OJ103" s="19">
        <v>1.2392379999999999E-3</v>
      </c>
      <c r="OK103" s="19">
        <v>1.2352489999999999E-3</v>
      </c>
      <c r="OL103" s="19">
        <v>1.2312720000000001E-3</v>
      </c>
      <c r="OM103" s="19">
        <v>1.2272990000000001E-3</v>
      </c>
      <c r="ON103" s="19">
        <v>1.2233249999999999E-3</v>
      </c>
      <c r="OO103" s="19">
        <v>1.219342E-3</v>
      </c>
      <c r="OP103" s="19">
        <v>1.215348E-3</v>
      </c>
    </row>
    <row r="104" spans="1:406" x14ac:dyDescent="0.25">
      <c r="A104" t="str">
        <f t="shared" si="1"/>
        <v>Helicopter-COARSE-4-7-Any</v>
      </c>
      <c r="B104" t="s">
        <v>194</v>
      </c>
      <c r="C104" s="20" t="s">
        <v>40</v>
      </c>
      <c r="D104" s="18">
        <v>4</v>
      </c>
      <c r="E104" s="17">
        <v>7</v>
      </c>
      <c r="F104" s="82" t="s">
        <v>187</v>
      </c>
      <c r="G104" s="15">
        <v>0.2123612</v>
      </c>
      <c r="H104" s="15">
        <v>0.14993799999999999</v>
      </c>
      <c r="I104" s="15">
        <v>0.1105879</v>
      </c>
      <c r="J104" s="19">
        <v>8.5972149999999997E-2</v>
      </c>
      <c r="K104" s="19">
        <v>6.9269990000000004E-2</v>
      </c>
      <c r="L104" s="19">
        <v>5.4562670000000001E-2</v>
      </c>
      <c r="M104" s="19">
        <v>4.526003E-2</v>
      </c>
      <c r="N104" s="19">
        <v>4.1220699999999999E-2</v>
      </c>
      <c r="O104" s="19">
        <v>3.620201E-2</v>
      </c>
      <c r="P104" s="19">
        <v>3.3627200000000003E-2</v>
      </c>
      <c r="Q104" s="19">
        <v>3.0426370000000001E-2</v>
      </c>
      <c r="R104" s="19">
        <v>2.6870089999999999E-2</v>
      </c>
      <c r="S104" s="19">
        <v>2.5360299999999999E-2</v>
      </c>
      <c r="T104" s="19">
        <v>2.5002509999999999E-2</v>
      </c>
      <c r="U104" s="19">
        <v>2.330993E-2</v>
      </c>
      <c r="V104" s="19">
        <v>2.1302140000000001E-2</v>
      </c>
      <c r="W104" s="19">
        <v>1.9842309999999998E-2</v>
      </c>
      <c r="X104" s="19">
        <v>1.8688389999999999E-2</v>
      </c>
      <c r="Y104" s="19">
        <v>1.7795100000000001E-2</v>
      </c>
      <c r="Z104" s="19">
        <v>1.7038930000000001E-2</v>
      </c>
      <c r="AA104" s="19">
        <v>1.628042E-2</v>
      </c>
      <c r="AB104" s="15">
        <v>1.5564969999999999E-2</v>
      </c>
      <c r="AC104" s="19">
        <v>1.4939630000000001E-2</v>
      </c>
      <c r="AD104" s="19">
        <v>1.4244079999999999E-2</v>
      </c>
      <c r="AE104" s="19">
        <v>1.362765E-2</v>
      </c>
      <c r="AF104" s="19">
        <v>1.310004E-2</v>
      </c>
      <c r="AG104" s="19">
        <v>1.263189E-2</v>
      </c>
      <c r="AH104" s="19">
        <v>1.22308E-2</v>
      </c>
      <c r="AI104" s="19">
        <v>1.1902960000000001E-2</v>
      </c>
      <c r="AJ104" s="19">
        <v>1.160713E-2</v>
      </c>
      <c r="AK104" s="19">
        <v>1.130918E-2</v>
      </c>
      <c r="AL104" s="19">
        <v>1.1034739999999999E-2</v>
      </c>
      <c r="AM104" s="19">
        <v>1.0797080000000001E-2</v>
      </c>
      <c r="AN104" s="19">
        <v>1.0584680000000001E-2</v>
      </c>
      <c r="AO104" s="19">
        <v>1.039108E-2</v>
      </c>
      <c r="AP104" s="19">
        <v>1.02077E-2</v>
      </c>
      <c r="AQ104" s="19">
        <v>1.0028810000000001E-2</v>
      </c>
      <c r="AR104" s="19">
        <v>9.8582659999999992E-3</v>
      </c>
      <c r="AS104" s="19">
        <v>9.6977529999999999E-3</v>
      </c>
      <c r="AT104" s="19">
        <v>9.5444380000000006E-3</v>
      </c>
      <c r="AU104" s="19">
        <v>9.3945130000000002E-3</v>
      </c>
      <c r="AV104" s="19">
        <v>9.2437920000000007E-3</v>
      </c>
      <c r="AW104" s="19">
        <v>9.0932449999999998E-3</v>
      </c>
      <c r="AX104" s="19">
        <v>8.9468459999999996E-3</v>
      </c>
      <c r="AY104" s="19">
        <v>8.8067920000000008E-3</v>
      </c>
      <c r="AZ104" s="19">
        <v>8.6736810000000008E-3</v>
      </c>
      <c r="BA104" s="19">
        <v>8.5466250000000004E-3</v>
      </c>
      <c r="BB104" s="19">
        <v>8.4244009999999998E-3</v>
      </c>
      <c r="BC104" s="19">
        <v>8.3068289999999999E-3</v>
      </c>
      <c r="BD104" s="19">
        <v>8.1939490000000007E-3</v>
      </c>
      <c r="BE104" s="19">
        <v>8.0856999999999995E-3</v>
      </c>
      <c r="BF104" s="19">
        <v>7.9815719999999993E-3</v>
      </c>
      <c r="BG104" s="19">
        <v>7.8798979999999998E-3</v>
      </c>
      <c r="BH104" s="19">
        <v>7.7790059999999998E-3</v>
      </c>
      <c r="BI104" s="19">
        <v>7.6785150000000003E-3</v>
      </c>
      <c r="BJ104" s="19">
        <v>7.5790010000000001E-3</v>
      </c>
      <c r="BK104" s="19">
        <v>7.4811010000000004E-3</v>
      </c>
      <c r="BL104" s="19">
        <v>7.3849240000000002E-3</v>
      </c>
      <c r="BM104" s="19">
        <v>7.2898770000000002E-3</v>
      </c>
      <c r="BN104" s="19">
        <v>7.1952179999999998E-3</v>
      </c>
      <c r="BO104" s="19">
        <v>7.1008629999999998E-3</v>
      </c>
      <c r="BP104" s="19">
        <v>7.0074760000000003E-3</v>
      </c>
      <c r="BQ104" s="19">
        <v>6.9156460000000001E-3</v>
      </c>
      <c r="BR104" s="19">
        <v>6.825556E-3</v>
      </c>
      <c r="BS104" s="19">
        <v>6.7374449999999999E-3</v>
      </c>
      <c r="BT104" s="19">
        <v>6.6518159999999996E-3</v>
      </c>
      <c r="BU104" s="19">
        <v>6.569185E-3</v>
      </c>
      <c r="BV104" s="19">
        <v>6.4897360000000003E-3</v>
      </c>
      <c r="BW104" s="19">
        <v>6.4130599999999999E-3</v>
      </c>
      <c r="BX104" s="19">
        <v>6.3383559999999999E-3</v>
      </c>
      <c r="BY104" s="19">
        <v>6.2651510000000001E-3</v>
      </c>
      <c r="BZ104" s="19">
        <v>6.1936730000000002E-3</v>
      </c>
      <c r="CA104" s="19">
        <v>6.1243490000000003E-3</v>
      </c>
      <c r="CB104" s="19">
        <v>6.0571510000000002E-3</v>
      </c>
      <c r="CC104" s="19">
        <v>5.9915189999999998E-3</v>
      </c>
      <c r="CD104" s="19">
        <v>5.9267909999999998E-3</v>
      </c>
      <c r="CE104" s="19">
        <v>5.8626269999999996E-3</v>
      </c>
      <c r="CF104" s="19">
        <v>5.7990730000000001E-3</v>
      </c>
      <c r="CG104" s="19">
        <v>5.7362890000000003E-3</v>
      </c>
      <c r="CH104" s="19">
        <v>5.6742549999999996E-3</v>
      </c>
      <c r="CI104" s="19">
        <v>5.612705E-3</v>
      </c>
      <c r="CJ104" s="19">
        <v>5.5513020000000001E-3</v>
      </c>
      <c r="CK104" s="19">
        <v>5.4899129999999999E-3</v>
      </c>
      <c r="CL104" s="19">
        <v>5.4287249999999997E-3</v>
      </c>
      <c r="CM104" s="19">
        <v>5.3681199999999997E-3</v>
      </c>
      <c r="CN104" s="19">
        <v>5.3084889999999996E-3</v>
      </c>
      <c r="CO104" s="19">
        <v>5.2501379999999997E-3</v>
      </c>
      <c r="CP104" s="19">
        <v>5.1932300000000001E-3</v>
      </c>
      <c r="CQ104" s="19">
        <v>5.1377860000000001E-3</v>
      </c>
      <c r="CR104" s="19">
        <v>5.0837649999999996E-3</v>
      </c>
      <c r="CS104" s="19">
        <v>5.0311349999999999E-3</v>
      </c>
      <c r="CT104" s="19">
        <v>4.9798710000000003E-3</v>
      </c>
      <c r="CU104" s="19">
        <v>4.9298880000000003E-3</v>
      </c>
      <c r="CV104" s="19">
        <v>4.881008E-3</v>
      </c>
      <c r="CW104" s="19">
        <v>4.8329949999999997E-3</v>
      </c>
      <c r="CX104" s="19">
        <v>4.7856820000000003E-3</v>
      </c>
      <c r="CY104" s="19">
        <v>4.7390280000000002E-3</v>
      </c>
      <c r="CZ104" s="19">
        <v>4.693081E-3</v>
      </c>
      <c r="DA104" s="19">
        <v>4.647867E-3</v>
      </c>
      <c r="DB104" s="19">
        <v>4.6033130000000004E-3</v>
      </c>
      <c r="DC104" s="19">
        <v>4.5592569999999997E-3</v>
      </c>
      <c r="DD104" s="19">
        <v>4.5155580000000002E-3</v>
      </c>
      <c r="DE104" s="19">
        <v>4.4721450000000003E-3</v>
      </c>
      <c r="DF104" s="19">
        <v>4.4289910000000002E-3</v>
      </c>
      <c r="DG104" s="19">
        <v>4.3860510000000002E-3</v>
      </c>
      <c r="DH104" s="19">
        <v>4.3432410000000003E-3</v>
      </c>
      <c r="DI104" s="19">
        <v>4.3004860000000001E-3</v>
      </c>
      <c r="DJ104" s="19">
        <v>4.2577919999999998E-3</v>
      </c>
      <c r="DK104" s="19">
        <v>4.215267E-3</v>
      </c>
      <c r="DL104" s="19">
        <v>4.1730910000000003E-3</v>
      </c>
      <c r="DM104" s="19">
        <v>4.1314450000000001E-3</v>
      </c>
      <c r="DN104" s="19">
        <v>4.0904519999999996E-3</v>
      </c>
      <c r="DO104" s="19">
        <v>4.0501510000000001E-3</v>
      </c>
      <c r="DP104" s="19">
        <v>4.0105430000000001E-3</v>
      </c>
      <c r="DQ104" s="19">
        <v>3.9716350000000003E-3</v>
      </c>
      <c r="DR104" s="19">
        <v>3.9334729999999998E-3</v>
      </c>
      <c r="DS104" s="19">
        <v>3.8961149999999999E-3</v>
      </c>
      <c r="DT104" s="19">
        <v>3.8595890000000001E-3</v>
      </c>
      <c r="DU104" s="19">
        <v>3.8238579999999999E-3</v>
      </c>
      <c r="DV104" s="19">
        <v>3.788853E-3</v>
      </c>
      <c r="DW104" s="19">
        <v>3.7545120000000002E-3</v>
      </c>
      <c r="DX104" s="19">
        <v>3.720821E-3</v>
      </c>
      <c r="DY104" s="19">
        <v>3.6878000000000002E-3</v>
      </c>
      <c r="DZ104" s="19">
        <v>3.6554690000000002E-3</v>
      </c>
      <c r="EA104" s="19">
        <v>3.6238059999999998E-3</v>
      </c>
      <c r="EB104" s="19">
        <v>3.5927519999999998E-3</v>
      </c>
      <c r="EC104" s="19">
        <v>3.5622470000000002E-3</v>
      </c>
      <c r="ED104" s="19">
        <v>3.5322650000000001E-3</v>
      </c>
      <c r="EE104" s="19">
        <v>3.5028030000000001E-3</v>
      </c>
      <c r="EF104" s="19">
        <v>3.4738529999999998E-3</v>
      </c>
      <c r="EG104" s="19">
        <v>3.4453639999999998E-3</v>
      </c>
      <c r="EH104" s="19">
        <v>3.4172389999999999E-3</v>
      </c>
      <c r="EI104" s="19">
        <v>3.3893629999999998E-3</v>
      </c>
      <c r="EJ104" s="19">
        <v>3.361644E-3</v>
      </c>
      <c r="EK104" s="19">
        <v>3.3340280000000002E-3</v>
      </c>
      <c r="EL104" s="19">
        <v>3.3064990000000001E-3</v>
      </c>
      <c r="EM104" s="19">
        <v>3.2790530000000001E-3</v>
      </c>
      <c r="EN104" s="19">
        <v>3.2516860000000002E-3</v>
      </c>
      <c r="EO104" s="19">
        <v>3.2243929999999999E-3</v>
      </c>
      <c r="EP104" s="19">
        <v>3.197171E-3</v>
      </c>
      <c r="EQ104" s="19">
        <v>3.1700180000000001E-3</v>
      </c>
      <c r="ER104" s="19">
        <v>3.1429399999999999E-3</v>
      </c>
      <c r="ES104" s="19">
        <v>3.1159489999999998E-3</v>
      </c>
      <c r="ET104" s="19">
        <v>3.0890679999999999E-3</v>
      </c>
      <c r="EU104" s="19">
        <v>3.0623199999999999E-3</v>
      </c>
      <c r="EV104" s="19">
        <v>3.0357259999999999E-3</v>
      </c>
      <c r="EW104" s="19">
        <v>3.009294E-3</v>
      </c>
      <c r="EX104" s="19">
        <v>2.9830239999999999E-3</v>
      </c>
      <c r="EY104" s="19">
        <v>2.956911E-3</v>
      </c>
      <c r="EZ104" s="19">
        <v>2.9309599999999998E-3</v>
      </c>
      <c r="FA104" s="19">
        <v>2.9051929999999999E-3</v>
      </c>
      <c r="FB104" s="19">
        <v>2.8796450000000001E-3</v>
      </c>
      <c r="FC104" s="19">
        <v>2.8543470000000001E-3</v>
      </c>
      <c r="FD104" s="19">
        <v>2.8293229999999999E-3</v>
      </c>
      <c r="FE104" s="19">
        <v>2.8045819999999999E-3</v>
      </c>
      <c r="FF104" s="19">
        <v>2.780125E-3</v>
      </c>
      <c r="FG104" s="19">
        <v>2.755955E-3</v>
      </c>
      <c r="FH104" s="19">
        <v>2.7320819999999998E-3</v>
      </c>
      <c r="FI104" s="19">
        <v>2.7085189999999999E-3</v>
      </c>
      <c r="FJ104" s="19">
        <v>2.6852790000000001E-3</v>
      </c>
      <c r="FK104" s="19">
        <v>2.6623630000000001E-3</v>
      </c>
      <c r="FL104" s="19">
        <v>2.6397650000000001E-3</v>
      </c>
      <c r="FM104" s="19">
        <v>2.617482E-3</v>
      </c>
      <c r="FN104" s="19">
        <v>2.5955209999999999E-3</v>
      </c>
      <c r="FO104" s="19">
        <v>2.5738979999999998E-3</v>
      </c>
      <c r="FP104" s="19">
        <v>2.5526440000000002E-3</v>
      </c>
      <c r="FQ104" s="19">
        <v>2.5317899999999999E-3</v>
      </c>
      <c r="FR104" s="19">
        <v>2.5113650000000002E-3</v>
      </c>
      <c r="FS104" s="19">
        <v>2.4913890000000001E-3</v>
      </c>
      <c r="FT104" s="19">
        <v>2.4718740000000002E-3</v>
      </c>
      <c r="FU104" s="19">
        <v>2.4528190000000002E-3</v>
      </c>
      <c r="FV104" s="19">
        <v>2.4342119999999998E-3</v>
      </c>
      <c r="FW104" s="19">
        <v>2.4160309999999999E-3</v>
      </c>
      <c r="FX104" s="19">
        <v>2.3982470000000001E-3</v>
      </c>
      <c r="FY104" s="19">
        <v>2.3808269999999999E-3</v>
      </c>
      <c r="FZ104" s="19">
        <v>2.3637380000000002E-3</v>
      </c>
      <c r="GA104" s="19">
        <v>2.3469469999999998E-3</v>
      </c>
      <c r="GB104" s="19">
        <v>2.3304240000000002E-3</v>
      </c>
      <c r="GC104" s="19">
        <v>2.314141E-3</v>
      </c>
      <c r="GD104" s="19">
        <v>2.298072E-3</v>
      </c>
      <c r="GE104" s="19">
        <v>2.2821899999999999E-3</v>
      </c>
      <c r="GF104" s="19">
        <v>2.2664650000000001E-3</v>
      </c>
      <c r="GG104" s="19">
        <v>2.2508659999999998E-3</v>
      </c>
      <c r="GH104" s="19">
        <v>2.2353529999999998E-3</v>
      </c>
      <c r="GI104" s="19">
        <v>2.21989E-3</v>
      </c>
      <c r="GJ104" s="19">
        <v>2.2044439999999998E-3</v>
      </c>
      <c r="GK104" s="19">
        <v>2.188995E-3</v>
      </c>
      <c r="GL104" s="19">
        <v>2.1735309999999998E-3</v>
      </c>
      <c r="GM104" s="19">
        <v>2.1580520000000001E-3</v>
      </c>
      <c r="GN104" s="19">
        <v>2.142559E-3</v>
      </c>
      <c r="GO104" s="19">
        <v>2.127056E-3</v>
      </c>
      <c r="GP104" s="19">
        <v>2.1115460000000002E-3</v>
      </c>
      <c r="GQ104" s="19">
        <v>2.0960290000000001E-3</v>
      </c>
      <c r="GR104" s="19">
        <v>2.0805039999999999E-3</v>
      </c>
      <c r="GS104" s="19">
        <v>2.0649689999999998E-3</v>
      </c>
      <c r="GT104" s="19">
        <v>2.0494229999999999E-3</v>
      </c>
      <c r="GU104" s="19">
        <v>2.033867E-3</v>
      </c>
      <c r="GV104" s="19">
        <v>2.0183079999999999E-3</v>
      </c>
      <c r="GW104" s="19">
        <v>2.0027640000000002E-3</v>
      </c>
      <c r="GX104" s="19">
        <v>1.987258E-3</v>
      </c>
      <c r="GY104" s="19">
        <v>1.97182E-3</v>
      </c>
      <c r="GZ104" s="19">
        <v>1.9564859999999999E-3</v>
      </c>
      <c r="HA104" s="19">
        <v>1.9412850000000001E-3</v>
      </c>
      <c r="HB104" s="19">
        <v>1.926245E-3</v>
      </c>
      <c r="HC104" s="19">
        <v>1.911383E-3</v>
      </c>
      <c r="HD104" s="19">
        <v>1.8967140000000001E-3</v>
      </c>
      <c r="HE104" s="19">
        <v>1.882243E-3</v>
      </c>
      <c r="HF104" s="19">
        <v>1.867968E-3</v>
      </c>
      <c r="HG104" s="19">
        <v>1.8538809999999999E-3</v>
      </c>
      <c r="HH104" s="19">
        <v>1.8399740000000001E-3</v>
      </c>
      <c r="HI104" s="19">
        <v>1.8262350000000001E-3</v>
      </c>
      <c r="HJ104" s="19">
        <v>1.8126570000000001E-3</v>
      </c>
      <c r="HK104" s="19">
        <v>1.7992329999999999E-3</v>
      </c>
      <c r="HL104" s="19">
        <v>1.7859600000000001E-3</v>
      </c>
      <c r="HM104" s="19">
        <v>1.772834E-3</v>
      </c>
      <c r="HN104" s="19">
        <v>1.759851E-3</v>
      </c>
      <c r="HO104" s="19">
        <v>1.7470070000000001E-3</v>
      </c>
      <c r="HP104" s="19">
        <v>1.7342939999999999E-3</v>
      </c>
      <c r="HQ104" s="19">
        <v>1.721705E-3</v>
      </c>
      <c r="HR104" s="19">
        <v>1.70923E-3</v>
      </c>
      <c r="HS104" s="15">
        <v>1.696859E-3</v>
      </c>
      <c r="HT104" s="19">
        <v>1.684582E-3</v>
      </c>
      <c r="HU104" s="19">
        <v>1.672392E-3</v>
      </c>
      <c r="HV104" s="19">
        <v>1.6602870000000001E-3</v>
      </c>
      <c r="HW104" s="19">
        <v>1.648266E-3</v>
      </c>
      <c r="HX104" s="19">
        <v>1.6363320000000001E-3</v>
      </c>
      <c r="HY104" s="19">
        <v>1.624487E-3</v>
      </c>
      <c r="HZ104" s="19">
        <v>1.6127330000000001E-3</v>
      </c>
      <c r="IA104" s="19">
        <v>1.6010709999999999E-3</v>
      </c>
      <c r="IB104" s="19">
        <v>1.5895E-3</v>
      </c>
      <c r="IC104" s="19">
        <v>1.5780169999999999E-3</v>
      </c>
      <c r="ID104" s="19">
        <v>1.5666149999999999E-3</v>
      </c>
      <c r="IE104" s="19">
        <v>1.5552890000000001E-3</v>
      </c>
      <c r="IF104" s="19">
        <v>1.5440320000000001E-3</v>
      </c>
      <c r="IG104" s="19">
        <v>1.5328399999999999E-3</v>
      </c>
      <c r="IH104" s="19">
        <v>1.521716E-3</v>
      </c>
      <c r="II104" s="19">
        <v>1.5106640000000001E-3</v>
      </c>
      <c r="IJ104" s="19">
        <v>1.4996930000000001E-3</v>
      </c>
      <c r="IK104" s="19">
        <v>1.488814E-3</v>
      </c>
      <c r="IL104" s="19">
        <v>1.478041E-3</v>
      </c>
      <c r="IM104" s="15">
        <v>1.4673900000000001E-3</v>
      </c>
      <c r="IN104" s="19">
        <v>1.4568719999999999E-3</v>
      </c>
      <c r="IO104" s="19">
        <v>1.4464969999999999E-3</v>
      </c>
      <c r="IP104" s="19">
        <v>1.436274E-3</v>
      </c>
      <c r="IQ104" s="15">
        <v>1.4262050000000001E-3</v>
      </c>
      <c r="IR104" s="19">
        <v>1.4162910000000001E-3</v>
      </c>
      <c r="IS104" s="19">
        <v>1.4065320000000001E-3</v>
      </c>
      <c r="IT104" s="19">
        <v>1.39693E-3</v>
      </c>
      <c r="IU104" s="19">
        <v>1.3874860000000001E-3</v>
      </c>
      <c r="IV104" s="19">
        <v>1.3782E-3</v>
      </c>
      <c r="IW104" s="19">
        <v>1.369072E-3</v>
      </c>
      <c r="IX104" s="19">
        <v>1.3600960000000001E-3</v>
      </c>
      <c r="IY104" s="19">
        <v>1.3512680000000001E-3</v>
      </c>
      <c r="IZ104" s="19">
        <v>1.342577E-3</v>
      </c>
      <c r="JA104" s="19">
        <v>1.334013E-3</v>
      </c>
      <c r="JB104" s="19">
        <v>1.3255630000000001E-3</v>
      </c>
      <c r="JC104" s="19">
        <v>1.3172119999999999E-3</v>
      </c>
      <c r="JD104" s="19">
        <v>1.308944E-3</v>
      </c>
      <c r="JE104" s="19">
        <v>1.3007489999999999E-3</v>
      </c>
      <c r="JF104" s="19">
        <v>1.292615E-3</v>
      </c>
      <c r="JG104" s="19">
        <v>1.284536E-3</v>
      </c>
      <c r="JH104" s="19">
        <v>1.276506E-3</v>
      </c>
      <c r="JI104" s="19">
        <v>1.268522E-3</v>
      </c>
      <c r="JJ104" s="19">
        <v>1.2605819999999999E-3</v>
      </c>
      <c r="JK104" s="19">
        <v>1.252684E-3</v>
      </c>
      <c r="JL104" s="19">
        <v>1.2448240000000001E-3</v>
      </c>
      <c r="JM104" s="19">
        <v>1.2370020000000001E-3</v>
      </c>
      <c r="JN104" s="19">
        <v>1.2292150000000001E-3</v>
      </c>
      <c r="JO104" s="19">
        <v>1.2214579999999999E-3</v>
      </c>
      <c r="JP104" s="19">
        <v>1.213729E-3</v>
      </c>
      <c r="JQ104" s="19">
        <v>1.206024E-3</v>
      </c>
      <c r="JR104" s="19">
        <v>1.198342E-3</v>
      </c>
      <c r="JS104" s="19">
        <v>1.1906830000000001E-3</v>
      </c>
      <c r="JT104" s="19">
        <v>1.1830460000000001E-3</v>
      </c>
      <c r="JU104" s="19">
        <v>1.175433E-3</v>
      </c>
      <c r="JV104" s="19">
        <v>1.167845E-3</v>
      </c>
      <c r="JW104" s="19">
        <v>1.160283E-3</v>
      </c>
      <c r="JX104" s="19">
        <v>1.1527499999999999E-3</v>
      </c>
      <c r="JY104" s="19">
        <v>1.145245E-3</v>
      </c>
      <c r="JZ104" s="19">
        <v>1.13777E-3</v>
      </c>
      <c r="KA104" s="19">
        <v>1.1303249999999999E-3</v>
      </c>
      <c r="KB104" s="19">
        <v>1.1229079999999999E-3</v>
      </c>
      <c r="KC104" s="19">
        <v>1.115521E-3</v>
      </c>
      <c r="KD104" s="19">
        <v>1.1081660000000001E-3</v>
      </c>
      <c r="KE104" s="19">
        <v>1.100845E-3</v>
      </c>
      <c r="KF104" s="19">
        <v>1.093566E-3</v>
      </c>
      <c r="KG104" s="19">
        <v>1.086336E-3</v>
      </c>
      <c r="KH104" s="19">
        <v>1.079163E-3</v>
      </c>
      <c r="KI104" s="19">
        <v>1.0720560000000001E-3</v>
      </c>
      <c r="KJ104" s="19">
        <v>1.0650239999999999E-3</v>
      </c>
      <c r="KK104" s="19">
        <v>1.058076E-3</v>
      </c>
      <c r="KL104" s="19">
        <v>1.051218E-3</v>
      </c>
      <c r="KM104" s="19">
        <v>1.044456E-3</v>
      </c>
      <c r="KN104" s="19">
        <v>1.0377909999999999E-3</v>
      </c>
      <c r="KO104" s="19">
        <v>1.031225E-3</v>
      </c>
      <c r="KP104" s="19">
        <v>1.0247590000000001E-3</v>
      </c>
      <c r="KQ104" s="19">
        <v>1.0183900000000001E-3</v>
      </c>
      <c r="KR104" s="19">
        <v>1.0121189999999999E-3</v>
      </c>
      <c r="KS104" s="19">
        <v>1.005941E-3</v>
      </c>
      <c r="KT104" s="19">
        <v>9.9985429999999999E-4</v>
      </c>
      <c r="KU104" s="19">
        <v>9.9385389999999993E-4</v>
      </c>
      <c r="KV104" s="19">
        <v>9.8793569999999992E-4</v>
      </c>
      <c r="KW104" s="19">
        <v>9.820947E-4</v>
      </c>
      <c r="KX104" s="19">
        <v>9.7632529999999999E-4</v>
      </c>
      <c r="KY104" s="19">
        <v>9.706211E-4</v>
      </c>
      <c r="KZ104" s="19">
        <v>9.6497469999999998E-4</v>
      </c>
      <c r="LA104" s="19">
        <v>9.5937870000000001E-4</v>
      </c>
      <c r="LB104" s="19">
        <v>9.5382520000000001E-4</v>
      </c>
      <c r="LC104" s="19">
        <v>9.4830659999999998E-4</v>
      </c>
      <c r="LD104" s="19">
        <v>9.4281560000000005E-4</v>
      </c>
      <c r="LE104" s="19">
        <v>9.3734560000000001E-4</v>
      </c>
      <c r="LF104" s="19">
        <v>9.3189029999999999E-4</v>
      </c>
      <c r="LG104" s="19">
        <v>9.2644489999999999E-4</v>
      </c>
      <c r="LH104" s="19">
        <v>9.2100530000000002E-4</v>
      </c>
      <c r="LI104" s="19">
        <v>9.1556809999999999E-4</v>
      </c>
      <c r="LJ104" s="19">
        <v>9.1013040000000002E-4</v>
      </c>
      <c r="LK104" s="19">
        <v>9.0468929999999996E-4</v>
      </c>
      <c r="LL104" s="19">
        <v>8.9924120000000002E-4</v>
      </c>
      <c r="LM104" s="19">
        <v>8.9378199999999997E-4</v>
      </c>
      <c r="LN104" s="19">
        <v>8.8830690000000004E-4</v>
      </c>
      <c r="LO104" s="19">
        <v>8.8281069999999995E-4</v>
      </c>
      <c r="LP104" s="19">
        <v>8.7728830000000004E-4</v>
      </c>
      <c r="LQ104" s="19">
        <v>8.7173410000000002E-4</v>
      </c>
      <c r="LR104" s="19">
        <v>8.6614340000000002E-4</v>
      </c>
      <c r="LS104" s="19">
        <v>8.6051230000000001E-4</v>
      </c>
      <c r="LT104" s="19">
        <v>8.548386E-4</v>
      </c>
      <c r="LU104" s="19">
        <v>8.4912170000000001E-4</v>
      </c>
      <c r="LV104" s="19">
        <v>8.4336250000000001E-4</v>
      </c>
      <c r="LW104" s="19">
        <v>8.3756330000000004E-4</v>
      </c>
      <c r="LX104" s="19">
        <v>8.31728E-4</v>
      </c>
      <c r="LY104" s="19">
        <v>8.2586159999999999E-4</v>
      </c>
      <c r="LZ104" s="19">
        <v>8.1996979999999998E-4</v>
      </c>
      <c r="MA104" s="19">
        <v>8.140593E-4</v>
      </c>
      <c r="MB104" s="19">
        <v>8.0813680000000004E-4</v>
      </c>
      <c r="MC104" s="19">
        <v>8.0220930000000001E-4</v>
      </c>
      <c r="MD104" s="19">
        <v>7.9628320000000002E-4</v>
      </c>
      <c r="ME104" s="19">
        <v>7.9036530000000001E-4</v>
      </c>
      <c r="MF104" s="19">
        <v>7.8446159999999996E-4</v>
      </c>
      <c r="MG104" s="19">
        <v>7.7857860000000003E-4</v>
      </c>
      <c r="MH104" s="19">
        <v>7.7272249999999995E-4</v>
      </c>
      <c r="MI104" s="19">
        <v>7.6689930000000003E-4</v>
      </c>
      <c r="MJ104" s="19">
        <v>7.6111509999999996E-4</v>
      </c>
      <c r="MK104" s="19">
        <v>7.5537589999999995E-4</v>
      </c>
      <c r="ML104" s="19">
        <v>7.4968729999999996E-4</v>
      </c>
      <c r="MM104" s="19">
        <v>7.4405520000000005E-4</v>
      </c>
      <c r="MN104" s="19">
        <v>7.3848529999999998E-4</v>
      </c>
      <c r="MO104" s="19">
        <v>7.3298280000000003E-4</v>
      </c>
      <c r="MP104" s="19">
        <v>7.2755300000000003E-4</v>
      </c>
      <c r="MQ104" s="19">
        <v>7.2220070000000001E-4</v>
      </c>
      <c r="MR104" s="19">
        <v>7.1693069999999998E-4</v>
      </c>
      <c r="MS104" s="19">
        <v>7.1174729999999998E-4</v>
      </c>
      <c r="MT104" s="19">
        <v>7.0665530000000004E-4</v>
      </c>
      <c r="MU104" s="19">
        <v>7.0165889999999995E-4</v>
      </c>
      <c r="MV104" s="19">
        <v>6.9676169999999997E-4</v>
      </c>
      <c r="MW104" s="19">
        <v>6.9196660000000001E-4</v>
      </c>
      <c r="MX104" s="19">
        <v>6.8727610000000005E-4</v>
      </c>
      <c r="MY104" s="19">
        <v>6.8269160000000001E-4</v>
      </c>
      <c r="MZ104" s="19">
        <v>6.7821389999999997E-4</v>
      </c>
      <c r="NA104" s="19">
        <v>6.7384300000000003E-4</v>
      </c>
      <c r="NB104" s="19">
        <v>6.6957799999999999E-4</v>
      </c>
      <c r="NC104" s="19">
        <v>6.6541720000000003E-4</v>
      </c>
      <c r="ND104" s="19">
        <v>6.6135810000000005E-4</v>
      </c>
      <c r="NE104" s="19">
        <v>6.5739749999999995E-4</v>
      </c>
      <c r="NF104" s="19">
        <v>6.5353150000000001E-4</v>
      </c>
      <c r="NG104" s="19">
        <v>6.497556E-4</v>
      </c>
      <c r="NH104" s="19">
        <v>6.4606430000000001E-4</v>
      </c>
      <c r="NI104" s="19">
        <v>6.424515E-4</v>
      </c>
      <c r="NJ104" s="19">
        <v>6.3891019999999998E-4</v>
      </c>
      <c r="NK104" s="19">
        <v>6.3543309999999995E-4</v>
      </c>
      <c r="NL104" s="19">
        <v>6.3201239999999997E-4</v>
      </c>
      <c r="NM104" s="19">
        <v>6.2863999999999997E-4</v>
      </c>
      <c r="NN104" s="19">
        <v>6.2530769999999999E-4</v>
      </c>
      <c r="NO104" s="19">
        <v>6.2200709999999998E-4</v>
      </c>
      <c r="NP104" s="19">
        <v>6.1873020000000002E-4</v>
      </c>
      <c r="NQ104" s="19">
        <v>6.15469E-4</v>
      </c>
      <c r="NR104" s="19">
        <v>6.1221609999999999E-4</v>
      </c>
      <c r="NS104" s="19">
        <v>6.0896460000000002E-4</v>
      </c>
      <c r="NT104" s="19">
        <v>6.0570820000000001E-4</v>
      </c>
      <c r="NU104" s="19">
        <v>6.0244129999999999E-4</v>
      </c>
      <c r="NV104" s="19">
        <v>5.9915879999999997E-4</v>
      </c>
      <c r="NW104" s="19">
        <v>5.9585659999999996E-4</v>
      </c>
      <c r="NX104" s="19">
        <v>5.9253089999999995E-4</v>
      </c>
      <c r="NY104" s="19">
        <v>5.8917859999999998E-4</v>
      </c>
      <c r="NZ104" s="19">
        <v>5.8579669999999999E-4</v>
      </c>
      <c r="OA104" s="19">
        <v>5.8238240000000002E-4</v>
      </c>
      <c r="OB104" s="19">
        <v>5.7893340000000004E-4</v>
      </c>
      <c r="OC104" s="19">
        <v>5.7544699999999998E-4</v>
      </c>
      <c r="OD104" s="19">
        <v>5.7192059999999995E-4</v>
      </c>
      <c r="OE104" s="19">
        <v>5.6835179999999998E-4</v>
      </c>
      <c r="OF104" s="19">
        <v>5.647378E-4</v>
      </c>
      <c r="OG104" s="19">
        <v>5.6107590000000005E-4</v>
      </c>
      <c r="OH104" s="19">
        <v>5.5736290000000003E-4</v>
      </c>
      <c r="OI104" s="19">
        <v>5.5359590000000002E-4</v>
      </c>
      <c r="OJ104" s="19">
        <v>5.4977149999999996E-4</v>
      </c>
      <c r="OK104" s="19">
        <v>5.4588659999999997E-4</v>
      </c>
      <c r="OL104" s="19">
        <v>5.4193809999999998E-4</v>
      </c>
      <c r="OM104" s="19">
        <v>5.3792309999999997E-4</v>
      </c>
      <c r="ON104" s="19">
        <v>5.3383949999999999E-4</v>
      </c>
      <c r="OO104" s="19">
        <v>5.2968549999999996E-4</v>
      </c>
      <c r="OP104" s="19">
        <v>5.2546060000000004E-4</v>
      </c>
    </row>
    <row r="105" spans="1:406" x14ac:dyDescent="0.25">
      <c r="A105" t="str">
        <f t="shared" si="1"/>
        <v>Helicopter-COARSE-5-20-Any</v>
      </c>
      <c r="B105" t="s">
        <v>194</v>
      </c>
      <c r="C105" s="20" t="s">
        <v>40</v>
      </c>
      <c r="D105" s="18">
        <v>5</v>
      </c>
      <c r="E105" s="17">
        <v>20</v>
      </c>
      <c r="F105" s="82" t="s">
        <v>187</v>
      </c>
      <c r="G105" s="15">
        <v>1.053715</v>
      </c>
      <c r="H105" s="15">
        <v>1.024767</v>
      </c>
      <c r="I105" s="15">
        <v>0.91531569999999995</v>
      </c>
      <c r="J105" s="15">
        <v>0.77650750000000002</v>
      </c>
      <c r="K105" s="15">
        <v>0.64786270000000001</v>
      </c>
      <c r="L105" s="15">
        <v>0.53894439999999999</v>
      </c>
      <c r="M105" s="15">
        <v>0.4509708</v>
      </c>
      <c r="N105" s="15">
        <v>0.3809882</v>
      </c>
      <c r="O105" s="15">
        <v>0.32464330000000002</v>
      </c>
      <c r="P105" s="15">
        <v>0.27925559999999999</v>
      </c>
      <c r="Q105" s="15">
        <v>0.24228379999999999</v>
      </c>
      <c r="R105" s="15">
        <v>0.2119355</v>
      </c>
      <c r="S105" s="15">
        <v>0.18691389999999999</v>
      </c>
      <c r="T105" s="15">
        <v>0.1660548</v>
      </c>
      <c r="U105" s="15">
        <v>0.1485147</v>
      </c>
      <c r="V105" s="15">
        <v>0.13357079999999999</v>
      </c>
      <c r="W105" s="15">
        <v>0.1207331</v>
      </c>
      <c r="X105" s="15">
        <v>0.1096989</v>
      </c>
      <c r="Y105" s="19">
        <v>0.10023700000000001</v>
      </c>
      <c r="Z105" s="19">
        <v>9.2111280000000004E-2</v>
      </c>
      <c r="AA105" s="19">
        <v>8.5041580000000006E-2</v>
      </c>
      <c r="AB105" s="19">
        <v>7.8721609999999997E-2</v>
      </c>
      <c r="AC105" s="19">
        <v>7.3036019999999993E-2</v>
      </c>
      <c r="AD105" s="19">
        <v>6.7890779999999998E-2</v>
      </c>
      <c r="AE105" s="19">
        <v>6.3261410000000004E-2</v>
      </c>
      <c r="AF105" s="19">
        <v>5.9105020000000001E-2</v>
      </c>
      <c r="AG105" s="15">
        <v>5.5308490000000002E-2</v>
      </c>
      <c r="AH105" s="15">
        <v>5.1810009999999997E-2</v>
      </c>
      <c r="AI105" s="19">
        <v>4.8654549999999998E-2</v>
      </c>
      <c r="AJ105" s="19">
        <v>4.6049960000000001E-2</v>
      </c>
      <c r="AK105" s="19">
        <v>4.3648050000000001E-2</v>
      </c>
      <c r="AL105" s="15">
        <v>4.1399749999999999E-2</v>
      </c>
      <c r="AM105" s="19">
        <v>3.9262999999999999E-2</v>
      </c>
      <c r="AN105" s="19">
        <v>3.7252500000000001E-2</v>
      </c>
      <c r="AO105" s="19">
        <v>3.5403589999999999E-2</v>
      </c>
      <c r="AP105" s="15">
        <v>3.3696730000000001E-2</v>
      </c>
      <c r="AQ105" s="19">
        <v>3.2108659999999997E-2</v>
      </c>
      <c r="AR105" s="19">
        <v>3.0614019999999999E-2</v>
      </c>
      <c r="AS105" s="15">
        <v>2.919805E-2</v>
      </c>
      <c r="AT105" s="19">
        <v>2.78593E-2</v>
      </c>
      <c r="AU105" s="19">
        <v>2.6603390000000001E-2</v>
      </c>
      <c r="AV105" s="19">
        <v>2.5425099999999999E-2</v>
      </c>
      <c r="AW105" s="19">
        <v>2.4312919999999998E-2</v>
      </c>
      <c r="AX105" s="19">
        <v>2.325998E-2</v>
      </c>
      <c r="AY105" s="15">
        <v>2.226612E-2</v>
      </c>
      <c r="AZ105" s="19">
        <v>2.1298549999999999E-2</v>
      </c>
      <c r="BA105" s="19">
        <v>2.039374E-2</v>
      </c>
      <c r="BB105" s="19">
        <v>1.9546299999999999E-2</v>
      </c>
      <c r="BC105" s="19">
        <v>1.8752330000000001E-2</v>
      </c>
      <c r="BD105" s="15">
        <v>1.8009500000000001E-2</v>
      </c>
      <c r="BE105" s="19">
        <v>1.7315609999999999E-2</v>
      </c>
      <c r="BF105" s="19">
        <v>1.6666980000000001E-2</v>
      </c>
      <c r="BG105" s="19">
        <v>1.6059190000000001E-2</v>
      </c>
      <c r="BH105" s="19">
        <v>1.5487620000000001E-2</v>
      </c>
      <c r="BI105" s="19">
        <v>1.4948090000000001E-2</v>
      </c>
      <c r="BJ105" s="19">
        <v>1.443729E-2</v>
      </c>
      <c r="BK105" s="15">
        <v>1.395271E-2</v>
      </c>
      <c r="BL105" s="19">
        <v>1.3491960000000001E-2</v>
      </c>
      <c r="BM105" s="15">
        <v>1.305305E-2</v>
      </c>
      <c r="BN105" s="19">
        <v>1.2634670000000001E-2</v>
      </c>
      <c r="BO105" s="19">
        <v>1.223613E-2</v>
      </c>
      <c r="BP105" s="19">
        <v>1.1857100000000001E-2</v>
      </c>
      <c r="BQ105" s="19">
        <v>1.149799E-2</v>
      </c>
      <c r="BR105" s="19">
        <v>1.115916E-2</v>
      </c>
      <c r="BS105" s="19">
        <v>1.08404E-2</v>
      </c>
      <c r="BT105" s="19">
        <v>1.0540509999999999E-2</v>
      </c>
      <c r="BU105" s="19">
        <v>1.0257840000000001E-2</v>
      </c>
      <c r="BV105" s="19">
        <v>9.9910559999999999E-3</v>
      </c>
      <c r="BW105" s="19">
        <v>9.7398780000000004E-3</v>
      </c>
      <c r="BX105" s="19">
        <v>9.5042740000000001E-3</v>
      </c>
      <c r="BY105" s="19">
        <v>9.2840539999999999E-3</v>
      </c>
      <c r="BZ105" s="19">
        <v>9.0786430000000008E-3</v>
      </c>
      <c r="CA105" s="19">
        <v>8.8873649999999995E-3</v>
      </c>
      <c r="CB105" s="19">
        <v>8.7095079999999995E-3</v>
      </c>
      <c r="CC105" s="19">
        <v>8.5444660000000006E-3</v>
      </c>
      <c r="CD105" s="19">
        <v>8.3912940000000005E-3</v>
      </c>
      <c r="CE105" s="19">
        <v>8.2487499999999991E-3</v>
      </c>
      <c r="CF105" s="19">
        <v>8.1154829999999997E-3</v>
      </c>
      <c r="CG105" s="19">
        <v>7.9903849999999992E-3</v>
      </c>
      <c r="CH105" s="19">
        <v>7.8727369999999994E-3</v>
      </c>
      <c r="CI105" s="19">
        <v>7.7620789999999999E-3</v>
      </c>
      <c r="CJ105" s="19">
        <v>7.657779E-3</v>
      </c>
      <c r="CK105" s="19">
        <v>7.5589890000000003E-3</v>
      </c>
      <c r="CL105" s="19">
        <v>7.464788E-3</v>
      </c>
      <c r="CM105" s="19">
        <v>7.3746419999999998E-3</v>
      </c>
      <c r="CN105" s="19">
        <v>7.2885279999999998E-3</v>
      </c>
      <c r="CO105" s="19">
        <v>7.206807E-3</v>
      </c>
      <c r="CP105" s="19">
        <v>7.1300169999999998E-3</v>
      </c>
      <c r="CQ105" s="19">
        <v>7.0586210000000002E-3</v>
      </c>
      <c r="CR105" s="19">
        <v>6.9928380000000004E-3</v>
      </c>
      <c r="CS105" s="19">
        <v>6.9327149999999999E-3</v>
      </c>
      <c r="CT105" s="19">
        <v>6.8780830000000001E-3</v>
      </c>
      <c r="CU105" s="19">
        <v>6.8285869999999997E-3</v>
      </c>
      <c r="CV105" s="19">
        <v>6.7838000000000004E-3</v>
      </c>
      <c r="CW105" s="19">
        <v>6.7432799999999999E-3</v>
      </c>
      <c r="CX105" s="19">
        <v>6.7064409999999996E-3</v>
      </c>
      <c r="CY105" s="19">
        <v>6.6726830000000004E-3</v>
      </c>
      <c r="CZ105" s="19">
        <v>6.6413929999999998E-3</v>
      </c>
      <c r="DA105" s="19">
        <v>6.6119380000000004E-3</v>
      </c>
      <c r="DB105" s="19">
        <v>6.5837810000000004E-3</v>
      </c>
      <c r="DC105" s="19">
        <v>6.5564600000000001E-3</v>
      </c>
      <c r="DD105" s="19">
        <v>6.529516E-3</v>
      </c>
      <c r="DE105" s="19">
        <v>6.5025669999999999E-3</v>
      </c>
      <c r="DF105" s="19">
        <v>6.475293E-3</v>
      </c>
      <c r="DG105" s="19">
        <v>6.4474329999999998E-3</v>
      </c>
      <c r="DH105" s="19">
        <v>6.4188520000000001E-3</v>
      </c>
      <c r="DI105" s="19">
        <v>6.3894920000000001E-3</v>
      </c>
      <c r="DJ105" s="19">
        <v>6.3593230000000001E-3</v>
      </c>
      <c r="DK105" s="19">
        <v>6.3283389999999997E-3</v>
      </c>
      <c r="DL105" s="19">
        <v>6.2965190000000004E-3</v>
      </c>
      <c r="DM105" s="19">
        <v>6.2638479999999998E-3</v>
      </c>
      <c r="DN105" s="19">
        <v>6.2303419999999998E-3</v>
      </c>
      <c r="DO105" s="19">
        <v>6.1960319999999998E-3</v>
      </c>
      <c r="DP105" s="19">
        <v>6.1609409999999996E-3</v>
      </c>
      <c r="DQ105" s="19">
        <v>6.1250890000000002E-3</v>
      </c>
      <c r="DR105" s="19">
        <v>6.0884659999999998E-3</v>
      </c>
      <c r="DS105" s="19">
        <v>6.0510659999999999E-3</v>
      </c>
      <c r="DT105" s="19">
        <v>6.0128969999999997E-3</v>
      </c>
      <c r="DU105" s="19">
        <v>5.9739989999999998E-3</v>
      </c>
      <c r="DV105" s="19">
        <v>5.9344180000000003E-3</v>
      </c>
      <c r="DW105" s="19">
        <v>5.8941940000000002E-3</v>
      </c>
      <c r="DX105" s="19">
        <v>5.8533530000000004E-3</v>
      </c>
      <c r="DY105" s="19">
        <v>5.8119260000000002E-3</v>
      </c>
      <c r="DZ105" s="19">
        <v>5.7699650000000002E-3</v>
      </c>
      <c r="EA105" s="19">
        <v>5.7275540000000002E-3</v>
      </c>
      <c r="EB105" s="19">
        <v>5.6847729999999997E-3</v>
      </c>
      <c r="EC105" s="19">
        <v>5.6416779999999998E-3</v>
      </c>
      <c r="ED105" s="19">
        <v>5.5983020000000003E-3</v>
      </c>
      <c r="EE105" s="19">
        <v>5.5546830000000004E-3</v>
      </c>
      <c r="EF105" s="19">
        <v>5.5108800000000001E-3</v>
      </c>
      <c r="EG105" s="19">
        <v>5.4669719999999996E-3</v>
      </c>
      <c r="EH105" s="19">
        <v>5.4230399999999996E-3</v>
      </c>
      <c r="EI105" s="19">
        <v>5.3791489999999997E-3</v>
      </c>
      <c r="EJ105" s="19">
        <v>5.33535E-3</v>
      </c>
      <c r="EK105" s="19">
        <v>5.2917329999999999E-3</v>
      </c>
      <c r="EL105" s="19">
        <v>5.2484250000000001E-3</v>
      </c>
      <c r="EM105" s="19">
        <v>5.2055840000000001E-3</v>
      </c>
      <c r="EN105" s="19">
        <v>5.1633709999999999E-3</v>
      </c>
      <c r="EO105" s="19">
        <v>5.121886E-3</v>
      </c>
      <c r="EP105" s="19">
        <v>5.081159E-3</v>
      </c>
      <c r="EQ105" s="19">
        <v>5.0412110000000003E-3</v>
      </c>
      <c r="ER105" s="19">
        <v>5.0020730000000001E-3</v>
      </c>
      <c r="ES105" s="19">
        <v>4.9638010000000003E-3</v>
      </c>
      <c r="ET105" s="19">
        <v>4.926471E-3</v>
      </c>
      <c r="EU105" s="19">
        <v>4.8901259999999998E-3</v>
      </c>
      <c r="EV105" s="19">
        <v>4.8547659999999999E-3</v>
      </c>
      <c r="EW105" s="19">
        <v>4.8203919999999997E-3</v>
      </c>
      <c r="EX105" s="19">
        <v>4.7870179999999997E-3</v>
      </c>
      <c r="EY105" s="19">
        <v>4.7546899999999998E-3</v>
      </c>
      <c r="EZ105" s="19">
        <v>4.7234690000000001E-3</v>
      </c>
      <c r="FA105" s="19">
        <v>4.6933859999999999E-3</v>
      </c>
      <c r="FB105" s="19">
        <v>4.6644269999999996E-3</v>
      </c>
      <c r="FC105" s="19">
        <v>4.6365729999999997E-3</v>
      </c>
      <c r="FD105" s="19">
        <v>4.6098069999999996E-3</v>
      </c>
      <c r="FE105" s="19">
        <v>4.5841409999999999E-3</v>
      </c>
      <c r="FF105" s="19">
        <v>4.559586E-3</v>
      </c>
      <c r="FG105" s="19">
        <v>4.5361289999999999E-3</v>
      </c>
      <c r="FH105" s="19">
        <v>4.5137149999999997E-3</v>
      </c>
      <c r="FI105" s="19">
        <v>4.4922970000000001E-3</v>
      </c>
      <c r="FJ105" s="19">
        <v>4.4718359999999999E-3</v>
      </c>
      <c r="FK105" s="19">
        <v>4.4523219999999999E-3</v>
      </c>
      <c r="FL105" s="19">
        <v>4.4337509999999997E-3</v>
      </c>
      <c r="FM105" s="19">
        <v>4.4160969999999999E-3</v>
      </c>
      <c r="FN105" s="19">
        <v>4.3993010000000004E-3</v>
      </c>
      <c r="FO105" s="19">
        <v>4.3833079999999998E-3</v>
      </c>
      <c r="FP105" s="19">
        <v>4.3680710000000003E-3</v>
      </c>
      <c r="FQ105" s="19">
        <v>4.353572E-3</v>
      </c>
      <c r="FR105" s="19">
        <v>4.3397879999999998E-3</v>
      </c>
      <c r="FS105" s="19">
        <v>4.3266750000000003E-3</v>
      </c>
      <c r="FT105" s="19">
        <v>4.3141519999999999E-3</v>
      </c>
      <c r="FU105" s="19">
        <v>4.3021259999999999E-3</v>
      </c>
      <c r="FV105" s="19">
        <v>4.2905130000000001E-3</v>
      </c>
      <c r="FW105" s="19">
        <v>4.2792430000000003E-3</v>
      </c>
      <c r="FX105" s="19">
        <v>4.2682529999999996E-3</v>
      </c>
      <c r="FY105" s="19">
        <v>4.2574680000000004E-3</v>
      </c>
      <c r="FZ105" s="19">
        <v>4.2467950000000003E-3</v>
      </c>
      <c r="GA105" s="19">
        <v>4.2361500000000002E-3</v>
      </c>
      <c r="GB105" s="19">
        <v>4.2254679999999996E-3</v>
      </c>
      <c r="GC105" s="19">
        <v>4.2147139999999996E-3</v>
      </c>
      <c r="GD105" s="19">
        <v>4.2038570000000001E-3</v>
      </c>
      <c r="GE105" s="19">
        <v>4.1928590000000002E-3</v>
      </c>
      <c r="GF105" s="19">
        <v>4.1816600000000002E-3</v>
      </c>
      <c r="GG105" s="19">
        <v>4.1702099999999997E-3</v>
      </c>
      <c r="GH105" s="19">
        <v>4.1584739999999997E-3</v>
      </c>
      <c r="GI105" s="19">
        <v>4.1464290000000001E-3</v>
      </c>
      <c r="GJ105" s="19">
        <v>4.1340580000000004E-3</v>
      </c>
      <c r="GK105" s="19">
        <v>4.1213329999999996E-3</v>
      </c>
      <c r="GL105" s="19">
        <v>4.108207E-3</v>
      </c>
      <c r="GM105" s="19">
        <v>4.0946450000000001E-3</v>
      </c>
      <c r="GN105" s="19">
        <v>4.0806250000000001E-3</v>
      </c>
      <c r="GO105" s="19">
        <v>4.066137E-3</v>
      </c>
      <c r="GP105" s="19">
        <v>4.0511740000000003E-3</v>
      </c>
      <c r="GQ105" s="19">
        <v>4.0357190000000001E-3</v>
      </c>
      <c r="GR105" s="19">
        <v>4.0197439999999996E-3</v>
      </c>
      <c r="GS105" s="19">
        <v>4.0032289999999996E-3</v>
      </c>
      <c r="GT105" s="19">
        <v>3.9861699999999998E-3</v>
      </c>
      <c r="GU105" s="19">
        <v>3.9685720000000001E-3</v>
      </c>
      <c r="GV105" s="19">
        <v>3.9504500000000003E-3</v>
      </c>
      <c r="GW105" s="19">
        <v>3.9318030000000002E-3</v>
      </c>
      <c r="GX105" s="19">
        <v>3.9126289999999999E-3</v>
      </c>
      <c r="GY105" s="19">
        <v>3.8929339999999998E-3</v>
      </c>
      <c r="GZ105" s="19">
        <v>3.8727480000000001E-3</v>
      </c>
      <c r="HA105" s="19">
        <v>3.8521089999999998E-3</v>
      </c>
      <c r="HB105" s="19">
        <v>3.8310660000000002E-3</v>
      </c>
      <c r="HC105" s="19">
        <v>3.8096620000000001E-3</v>
      </c>
      <c r="HD105" s="19">
        <v>3.7879419999999999E-3</v>
      </c>
      <c r="HE105" s="19">
        <v>3.7659600000000001E-3</v>
      </c>
      <c r="HF105" s="19">
        <v>3.7437740000000001E-3</v>
      </c>
      <c r="HG105" s="19">
        <v>3.7214420000000002E-3</v>
      </c>
      <c r="HH105" s="19">
        <v>3.6990199999999999E-3</v>
      </c>
      <c r="HI105" s="19">
        <v>3.6765420000000001E-3</v>
      </c>
      <c r="HJ105" s="19">
        <v>3.654039E-3</v>
      </c>
      <c r="HK105" s="19">
        <v>3.6315420000000002E-3</v>
      </c>
      <c r="HL105" s="19">
        <v>3.6090879999999999E-3</v>
      </c>
      <c r="HM105" s="19">
        <v>3.5867239999999999E-3</v>
      </c>
      <c r="HN105" s="19">
        <v>3.5644829999999998E-3</v>
      </c>
      <c r="HO105" s="19">
        <v>3.5423870000000001E-3</v>
      </c>
      <c r="HP105" s="19">
        <v>3.5204609999999999E-3</v>
      </c>
      <c r="HQ105" s="19">
        <v>3.4987299999999998E-3</v>
      </c>
      <c r="HR105" s="19">
        <v>3.4772259999999999E-3</v>
      </c>
      <c r="HS105" s="19">
        <v>3.4559819999999998E-3</v>
      </c>
      <c r="HT105" s="19">
        <v>3.4350280000000001E-3</v>
      </c>
      <c r="HU105" s="19">
        <v>3.4143789999999999E-3</v>
      </c>
      <c r="HV105" s="19">
        <v>3.394055E-3</v>
      </c>
      <c r="HW105" s="19">
        <v>3.3740670000000001E-3</v>
      </c>
      <c r="HX105" s="19">
        <v>3.354438E-3</v>
      </c>
      <c r="HY105" s="19">
        <v>3.3351930000000002E-3</v>
      </c>
      <c r="HZ105" s="19">
        <v>3.3163509999999999E-3</v>
      </c>
      <c r="IA105" s="19">
        <v>3.2979210000000001E-3</v>
      </c>
      <c r="IB105" s="19">
        <v>3.2799069999999999E-3</v>
      </c>
      <c r="IC105" s="19">
        <v>3.2623140000000001E-3</v>
      </c>
      <c r="ID105" s="19">
        <v>3.2451530000000002E-3</v>
      </c>
      <c r="IE105" s="19">
        <v>3.22844E-3</v>
      </c>
      <c r="IF105" s="19">
        <v>3.2121810000000002E-3</v>
      </c>
      <c r="IG105" s="19">
        <v>3.196375E-3</v>
      </c>
      <c r="IH105" s="15">
        <v>3.1810200000000001E-3</v>
      </c>
      <c r="II105" s="19">
        <v>3.166117E-3</v>
      </c>
      <c r="IJ105" s="19">
        <v>3.151675E-3</v>
      </c>
      <c r="IK105" s="19">
        <v>3.1377039999999998E-3</v>
      </c>
      <c r="IL105" s="19">
        <v>3.1242090000000002E-3</v>
      </c>
      <c r="IM105" s="19">
        <v>3.1111849999999998E-3</v>
      </c>
      <c r="IN105" s="19">
        <v>3.0986270000000001E-3</v>
      </c>
      <c r="IO105" s="19">
        <v>3.0865250000000001E-3</v>
      </c>
      <c r="IP105" s="19">
        <v>3.0748820000000001E-3</v>
      </c>
      <c r="IQ105" s="19">
        <v>3.0636940000000001E-3</v>
      </c>
      <c r="IR105" s="19">
        <v>3.0529559999999999E-3</v>
      </c>
      <c r="IS105" s="19">
        <v>3.0426540000000001E-3</v>
      </c>
      <c r="IT105" s="19">
        <v>3.0327689999999998E-3</v>
      </c>
      <c r="IU105" s="19">
        <v>3.023282E-3</v>
      </c>
      <c r="IV105" s="19">
        <v>3.0141830000000001E-3</v>
      </c>
      <c r="IW105" s="19">
        <v>3.0054529999999999E-3</v>
      </c>
      <c r="IX105" s="19">
        <v>2.997071E-3</v>
      </c>
      <c r="IY105" s="19">
        <v>2.989008E-3</v>
      </c>
      <c r="IZ105" s="19">
        <v>2.9812300000000001E-3</v>
      </c>
      <c r="JA105" s="19">
        <v>2.9737019999999999E-3</v>
      </c>
      <c r="JB105" s="19">
        <v>2.9663960000000001E-3</v>
      </c>
      <c r="JC105" s="19">
        <v>2.9592770000000002E-3</v>
      </c>
      <c r="JD105" s="19">
        <v>2.9523190000000001E-3</v>
      </c>
      <c r="JE105" s="19">
        <v>2.9454870000000001E-3</v>
      </c>
      <c r="JF105" s="19">
        <v>2.9387520000000002E-3</v>
      </c>
      <c r="JG105" s="19">
        <v>2.9320850000000001E-3</v>
      </c>
      <c r="JH105" s="19">
        <v>2.9254670000000002E-3</v>
      </c>
      <c r="JI105" s="19">
        <v>2.9188769999999998E-3</v>
      </c>
      <c r="JJ105" s="19">
        <v>2.9122979999999998E-3</v>
      </c>
      <c r="JK105" s="19">
        <v>2.9057079999999999E-3</v>
      </c>
      <c r="JL105" s="19">
        <v>2.8990890000000001E-3</v>
      </c>
      <c r="JM105" s="19">
        <v>2.8924210000000001E-3</v>
      </c>
      <c r="JN105" s="19">
        <v>2.8856950000000002E-3</v>
      </c>
      <c r="JO105" s="19">
        <v>2.8789000000000002E-3</v>
      </c>
      <c r="JP105" s="19">
        <v>2.872023E-3</v>
      </c>
      <c r="JQ105" s="19">
        <v>2.865051E-3</v>
      </c>
      <c r="JR105" s="19">
        <v>2.8579679999999998E-3</v>
      </c>
      <c r="JS105" s="19">
        <v>2.8507580000000001E-3</v>
      </c>
      <c r="JT105" s="19">
        <v>2.8434160000000001E-3</v>
      </c>
      <c r="JU105" s="19">
        <v>2.8359330000000001E-3</v>
      </c>
      <c r="JV105" s="19">
        <v>2.828302E-3</v>
      </c>
      <c r="JW105" s="19">
        <v>2.82051E-3</v>
      </c>
      <c r="JX105" s="19">
        <v>2.81255E-3</v>
      </c>
      <c r="JY105" s="19">
        <v>2.804413E-3</v>
      </c>
      <c r="JZ105" s="19">
        <v>2.7960979999999999E-3</v>
      </c>
      <c r="KA105" s="19">
        <v>2.7876039999999999E-3</v>
      </c>
      <c r="KB105" s="19">
        <v>2.7789300000000002E-3</v>
      </c>
      <c r="KC105" s="19">
        <v>2.770074E-3</v>
      </c>
      <c r="KD105" s="19">
        <v>2.761042E-3</v>
      </c>
      <c r="KE105" s="19">
        <v>2.7518410000000001E-3</v>
      </c>
      <c r="KF105" s="19">
        <v>2.7424849999999998E-3</v>
      </c>
      <c r="KG105" s="19">
        <v>2.7329910000000002E-3</v>
      </c>
      <c r="KH105" s="19">
        <v>2.7233740000000002E-3</v>
      </c>
      <c r="KI105" s="19">
        <v>2.713647E-3</v>
      </c>
      <c r="KJ105" s="19">
        <v>2.7038320000000002E-3</v>
      </c>
      <c r="KK105" s="19">
        <v>2.6939429999999999E-3</v>
      </c>
      <c r="KL105" s="19">
        <v>2.6840000000000002E-3</v>
      </c>
      <c r="KM105" s="19">
        <v>2.67402E-3</v>
      </c>
      <c r="KN105" s="19">
        <v>2.6640100000000001E-3</v>
      </c>
      <c r="KO105" s="19">
        <v>2.6539739999999999E-3</v>
      </c>
      <c r="KP105" s="19">
        <v>2.6439219999999999E-3</v>
      </c>
      <c r="KQ105" s="19">
        <v>2.6338609999999999E-3</v>
      </c>
      <c r="KR105" s="19">
        <v>2.623799E-3</v>
      </c>
      <c r="KS105" s="19">
        <v>2.6137439999999999E-3</v>
      </c>
      <c r="KT105" s="19">
        <v>2.6036950000000001E-3</v>
      </c>
      <c r="KU105" s="19">
        <v>2.5936499999999999E-3</v>
      </c>
      <c r="KV105" s="19">
        <v>2.5836140000000001E-3</v>
      </c>
      <c r="KW105" s="19">
        <v>2.5735879999999999E-3</v>
      </c>
      <c r="KX105" s="19">
        <v>2.5635760000000001E-3</v>
      </c>
      <c r="KY105" s="19">
        <v>2.5535850000000001E-3</v>
      </c>
      <c r="KZ105" s="19">
        <v>2.5436170000000002E-3</v>
      </c>
      <c r="LA105" s="19">
        <v>2.5336680000000002E-3</v>
      </c>
      <c r="LB105" s="19">
        <v>2.5237430000000002E-3</v>
      </c>
      <c r="LC105" s="19">
        <v>2.5138439999999999E-3</v>
      </c>
      <c r="LD105" s="19">
        <v>2.5039760000000002E-3</v>
      </c>
      <c r="LE105" s="19">
        <v>2.494146E-3</v>
      </c>
      <c r="LF105" s="19">
        <v>2.4843539999999998E-3</v>
      </c>
      <c r="LG105" s="19">
        <v>2.4745959999999999E-3</v>
      </c>
      <c r="LH105" s="19">
        <v>2.4648769999999999E-3</v>
      </c>
      <c r="LI105" s="19">
        <v>2.455198E-3</v>
      </c>
      <c r="LJ105" s="19">
        <v>2.4455649999999998E-3</v>
      </c>
      <c r="LK105" s="19">
        <v>2.4359820000000002E-3</v>
      </c>
      <c r="LL105" s="19">
        <v>2.4264500000000001E-3</v>
      </c>
      <c r="LM105" s="19">
        <v>2.4169690000000001E-3</v>
      </c>
      <c r="LN105" s="19">
        <v>2.407541E-3</v>
      </c>
      <c r="LO105" s="19">
        <v>2.3981749999999998E-3</v>
      </c>
      <c r="LP105" s="19">
        <v>2.3888770000000002E-3</v>
      </c>
      <c r="LQ105" s="19">
        <v>2.3796540000000001E-3</v>
      </c>
      <c r="LR105" s="19">
        <v>2.3705100000000002E-3</v>
      </c>
      <c r="LS105" s="19">
        <v>2.3614450000000002E-3</v>
      </c>
      <c r="LT105" s="19">
        <v>2.3524639999999999E-3</v>
      </c>
      <c r="LU105" s="19">
        <v>2.3435750000000001E-3</v>
      </c>
      <c r="LV105" s="19">
        <v>2.3347860000000002E-3</v>
      </c>
      <c r="LW105" s="19">
        <v>2.3261050000000002E-3</v>
      </c>
      <c r="LX105" s="19">
        <v>2.3175349999999999E-3</v>
      </c>
      <c r="LY105" s="19">
        <v>2.309078E-3</v>
      </c>
      <c r="LZ105" s="19">
        <v>2.3007380000000001E-3</v>
      </c>
      <c r="MA105" s="19">
        <v>2.2925240000000002E-3</v>
      </c>
      <c r="MB105" s="19">
        <v>2.2844419999999998E-3</v>
      </c>
      <c r="MC105" s="19">
        <v>2.276499E-3</v>
      </c>
      <c r="MD105" s="19">
        <v>2.2686989999999999E-3</v>
      </c>
      <c r="ME105" s="19">
        <v>2.2610429999999999E-3</v>
      </c>
      <c r="MF105" s="19">
        <v>2.2535340000000002E-3</v>
      </c>
      <c r="MG105" s="19">
        <v>2.2461740000000001E-3</v>
      </c>
      <c r="MH105" s="19">
        <v>2.2389699999999998E-3</v>
      </c>
      <c r="MI105" s="19">
        <v>2.2319250000000001E-3</v>
      </c>
      <c r="MJ105" s="19">
        <v>2.2250360000000001E-3</v>
      </c>
      <c r="MK105" s="19">
        <v>2.2183010000000002E-3</v>
      </c>
      <c r="ML105" s="19">
        <v>2.2117170000000002E-3</v>
      </c>
      <c r="MM105" s="19">
        <v>2.2052809999999999E-3</v>
      </c>
      <c r="MN105" s="19">
        <v>2.198991E-3</v>
      </c>
      <c r="MO105" s="19">
        <v>2.192842E-3</v>
      </c>
      <c r="MP105" s="19">
        <v>2.1868230000000001E-3</v>
      </c>
      <c r="MQ105" s="19">
        <v>2.1809210000000002E-3</v>
      </c>
      <c r="MR105" s="19">
        <v>2.1751230000000002E-3</v>
      </c>
      <c r="MS105" s="19">
        <v>2.1694190000000001E-3</v>
      </c>
      <c r="MT105" s="19">
        <v>2.1637959999999999E-3</v>
      </c>
      <c r="MU105" s="19">
        <v>2.1582429999999998E-3</v>
      </c>
      <c r="MV105" s="19">
        <v>2.1527460000000001E-3</v>
      </c>
      <c r="MW105" s="19">
        <v>2.14729E-3</v>
      </c>
      <c r="MX105" s="19">
        <v>2.1418610000000001E-3</v>
      </c>
      <c r="MY105" s="19">
        <v>2.1364489999999999E-3</v>
      </c>
      <c r="MZ105" s="19">
        <v>2.1310470000000001E-3</v>
      </c>
      <c r="NA105" s="19">
        <v>2.125647E-3</v>
      </c>
      <c r="NB105" s="19">
        <v>2.1202389999999999E-3</v>
      </c>
      <c r="NC105" s="19">
        <v>2.1148109999999999E-3</v>
      </c>
      <c r="ND105" s="19">
        <v>2.1093560000000002E-3</v>
      </c>
      <c r="NE105" s="19">
        <v>2.1038670000000002E-3</v>
      </c>
      <c r="NF105" s="19">
        <v>2.0983379999999999E-3</v>
      </c>
      <c r="NG105" s="19">
        <v>2.092764E-3</v>
      </c>
      <c r="NH105" s="19">
        <v>2.087139E-3</v>
      </c>
      <c r="NI105" s="19">
        <v>2.081453E-3</v>
      </c>
      <c r="NJ105" s="19">
        <v>2.0756989999999999E-3</v>
      </c>
      <c r="NK105" s="19">
        <v>2.0698719999999999E-3</v>
      </c>
      <c r="NL105" s="19">
        <v>2.0639679999999998E-3</v>
      </c>
      <c r="NM105" s="19">
        <v>2.057985E-3</v>
      </c>
      <c r="NN105" s="19">
        <v>2.0519179999999998E-3</v>
      </c>
      <c r="NO105" s="19">
        <v>2.0457629999999999E-3</v>
      </c>
      <c r="NP105" s="19">
        <v>2.0395140000000001E-3</v>
      </c>
      <c r="NQ105" s="19">
        <v>2.0331709999999998E-3</v>
      </c>
      <c r="NR105" s="19">
        <v>2.0267330000000002E-3</v>
      </c>
      <c r="NS105" s="19">
        <v>2.0202000000000002E-3</v>
      </c>
      <c r="NT105" s="19">
        <v>2.0135750000000001E-3</v>
      </c>
      <c r="NU105" s="19">
        <v>2.0068579999999998E-3</v>
      </c>
      <c r="NV105" s="19">
        <v>2.0000510000000001E-3</v>
      </c>
      <c r="NW105" s="19">
        <v>1.9931609999999998E-3</v>
      </c>
      <c r="NX105" s="19">
        <v>1.986196E-3</v>
      </c>
      <c r="NY105" s="19">
        <v>1.9791650000000002E-3</v>
      </c>
      <c r="NZ105" s="19">
        <v>1.972077E-3</v>
      </c>
      <c r="OA105" s="19">
        <v>1.9649390000000002E-3</v>
      </c>
      <c r="OB105" s="19">
        <v>1.9577589999999999E-3</v>
      </c>
      <c r="OC105" s="19">
        <v>1.9505449999999999E-3</v>
      </c>
      <c r="OD105" s="19">
        <v>1.9433040000000001E-3</v>
      </c>
      <c r="OE105" s="19">
        <v>1.936044E-3</v>
      </c>
      <c r="OF105" s="19">
        <v>1.9287690000000001E-3</v>
      </c>
      <c r="OG105" s="19">
        <v>1.9214849999999999E-3</v>
      </c>
      <c r="OH105" s="19">
        <v>1.914193E-3</v>
      </c>
      <c r="OI105" s="19">
        <v>1.906898E-3</v>
      </c>
      <c r="OJ105" s="19">
        <v>1.899604E-3</v>
      </c>
      <c r="OK105" s="19">
        <v>1.8923119999999999E-3</v>
      </c>
      <c r="OL105" s="19">
        <v>1.8850259999999999E-3</v>
      </c>
      <c r="OM105" s="19">
        <v>1.8777469999999999E-3</v>
      </c>
      <c r="ON105" s="19">
        <v>1.870476E-3</v>
      </c>
      <c r="OO105" s="19">
        <v>1.863216E-3</v>
      </c>
      <c r="OP105" s="19">
        <v>1.8559710000000001E-3</v>
      </c>
    </row>
    <row r="106" spans="1:406" x14ac:dyDescent="0.25">
      <c r="A106" t="str">
        <f t="shared" si="1"/>
        <v>Helicopter-COARSE-5-14-Any</v>
      </c>
      <c r="B106" t="s">
        <v>194</v>
      </c>
      <c r="C106" s="20" t="s">
        <v>40</v>
      </c>
      <c r="D106" s="18">
        <v>5</v>
      </c>
      <c r="E106" s="17">
        <v>14</v>
      </c>
      <c r="F106" s="82" t="s">
        <v>187</v>
      </c>
      <c r="G106" s="15">
        <v>0.95065849999999996</v>
      </c>
      <c r="H106" s="15">
        <v>0.74542960000000003</v>
      </c>
      <c r="I106" s="15">
        <v>0.57497140000000002</v>
      </c>
      <c r="J106" s="15">
        <v>0.44835320000000001</v>
      </c>
      <c r="K106" s="15">
        <v>0.35631849999999998</v>
      </c>
      <c r="L106" s="15">
        <v>0.28878890000000002</v>
      </c>
      <c r="M106" s="15">
        <v>0.23806350000000001</v>
      </c>
      <c r="N106" s="15">
        <v>0.1990094</v>
      </c>
      <c r="O106" s="15">
        <v>0.16885459999999999</v>
      </c>
      <c r="P106" s="15">
        <v>0.14510400000000001</v>
      </c>
      <c r="Q106" s="15">
        <v>0.12606249999999999</v>
      </c>
      <c r="R106" s="15">
        <v>0.1107016</v>
      </c>
      <c r="S106" s="19">
        <v>9.8147540000000005E-2</v>
      </c>
      <c r="T106" s="19">
        <v>8.7723910000000002E-2</v>
      </c>
      <c r="U106" s="19">
        <v>7.8845520000000002E-2</v>
      </c>
      <c r="V106" s="19">
        <v>7.1180579999999993E-2</v>
      </c>
      <c r="W106" s="19">
        <v>6.4337069999999996E-2</v>
      </c>
      <c r="X106" s="15">
        <v>5.8258259999999999E-2</v>
      </c>
      <c r="Y106" s="19">
        <v>5.3128950000000001E-2</v>
      </c>
      <c r="Z106" s="15">
        <v>4.9008219999999998E-2</v>
      </c>
      <c r="AA106" s="19">
        <v>4.6044889999999998E-2</v>
      </c>
      <c r="AB106" s="19">
        <v>4.3127169999999999E-2</v>
      </c>
      <c r="AC106" s="19">
        <v>4.015995E-2</v>
      </c>
      <c r="AD106" s="19">
        <v>3.7327909999999999E-2</v>
      </c>
      <c r="AE106" s="19">
        <v>3.4876709999999998E-2</v>
      </c>
      <c r="AF106" s="19">
        <v>3.2901020000000003E-2</v>
      </c>
      <c r="AG106" s="15">
        <v>3.1214760000000001E-2</v>
      </c>
      <c r="AH106" s="19">
        <v>2.9521760000000001E-2</v>
      </c>
      <c r="AI106" s="19">
        <v>2.7779789999999999E-2</v>
      </c>
      <c r="AJ106" s="19">
        <v>2.6122759999999998E-2</v>
      </c>
      <c r="AK106" s="19">
        <v>2.467652E-2</v>
      </c>
      <c r="AL106" s="19">
        <v>2.3451710000000001E-2</v>
      </c>
      <c r="AM106" s="19">
        <v>2.2357769999999999E-2</v>
      </c>
      <c r="AN106" s="19">
        <v>2.1321570000000001E-2</v>
      </c>
      <c r="AO106" s="19">
        <v>2.0343199999999999E-2</v>
      </c>
      <c r="AP106" s="15">
        <v>1.944475E-2</v>
      </c>
      <c r="AQ106" s="15">
        <v>1.8524430000000001E-2</v>
      </c>
      <c r="AR106" s="19">
        <v>1.76762E-2</v>
      </c>
      <c r="AS106" s="15">
        <v>1.689732E-2</v>
      </c>
      <c r="AT106" s="15">
        <v>1.6186510000000001E-2</v>
      </c>
      <c r="AU106" s="19">
        <v>1.554005E-2</v>
      </c>
      <c r="AV106" s="19">
        <v>1.495019E-2</v>
      </c>
      <c r="AW106" s="19">
        <v>1.440661E-2</v>
      </c>
      <c r="AX106" s="19">
        <v>1.3901780000000001E-2</v>
      </c>
      <c r="AY106" s="19">
        <v>1.343512E-2</v>
      </c>
      <c r="AZ106" s="19">
        <v>1.3008550000000001E-2</v>
      </c>
      <c r="BA106" s="19">
        <v>1.262155E-2</v>
      </c>
      <c r="BB106" s="19">
        <v>1.226937E-2</v>
      </c>
      <c r="BC106" s="19">
        <v>1.194482E-2</v>
      </c>
      <c r="BD106" s="15">
        <v>1.1642899999999999E-2</v>
      </c>
      <c r="BE106" s="19">
        <v>1.136271E-2</v>
      </c>
      <c r="BF106" s="19">
        <v>1.1104859999999999E-2</v>
      </c>
      <c r="BG106" s="19">
        <v>1.086868E-2</v>
      </c>
      <c r="BH106" s="19">
        <v>1.065195E-2</v>
      </c>
      <c r="BI106" s="19">
        <v>1.0452690000000001E-2</v>
      </c>
      <c r="BJ106" s="19">
        <v>1.027001E-2</v>
      </c>
      <c r="BK106" s="19">
        <v>1.0103310000000001E-2</v>
      </c>
      <c r="BL106" s="19">
        <v>9.9507009999999993E-3</v>
      </c>
      <c r="BM106" s="19">
        <v>9.8086200000000005E-3</v>
      </c>
      <c r="BN106" s="19">
        <v>9.6731319999999992E-3</v>
      </c>
      <c r="BO106" s="19">
        <v>9.5420590000000003E-3</v>
      </c>
      <c r="BP106" s="19">
        <v>9.4155969999999995E-3</v>
      </c>
      <c r="BQ106" s="19">
        <v>9.2951720000000009E-3</v>
      </c>
      <c r="BR106" s="19">
        <v>9.1821590000000005E-3</v>
      </c>
      <c r="BS106" s="19">
        <v>9.0773699999999995E-3</v>
      </c>
      <c r="BT106" s="19">
        <v>8.9808019999999995E-3</v>
      </c>
      <c r="BU106" s="19">
        <v>8.891787E-3</v>
      </c>
      <c r="BV106" s="19">
        <v>8.8092659999999996E-3</v>
      </c>
      <c r="BW106" s="19">
        <v>8.7320309999999995E-3</v>
      </c>
      <c r="BX106" s="19">
        <v>8.6586449999999995E-3</v>
      </c>
      <c r="BY106" s="19">
        <v>8.5875250000000004E-3</v>
      </c>
      <c r="BZ106" s="19">
        <v>8.5172440000000002E-3</v>
      </c>
      <c r="CA106" s="19">
        <v>8.4468709999999999E-3</v>
      </c>
      <c r="CB106" s="19">
        <v>8.3759709999999994E-3</v>
      </c>
      <c r="CC106" s="19">
        <v>8.3043820000000008E-3</v>
      </c>
      <c r="CD106" s="19">
        <v>8.2319409999999996E-3</v>
      </c>
      <c r="CE106" s="19">
        <v>8.158495E-3</v>
      </c>
      <c r="CF106" s="19">
        <v>8.0840619999999995E-3</v>
      </c>
      <c r="CG106" s="19">
        <v>8.0089240000000006E-3</v>
      </c>
      <c r="CH106" s="19">
        <v>7.933509E-3</v>
      </c>
      <c r="CI106" s="19">
        <v>7.8581569999999993E-3</v>
      </c>
      <c r="CJ106" s="19">
        <v>7.7829700000000002E-3</v>
      </c>
      <c r="CK106" s="19">
        <v>7.7078989999999998E-3</v>
      </c>
      <c r="CL106" s="19">
        <v>7.6329479999999996E-3</v>
      </c>
      <c r="CM106" s="19">
        <v>7.5583330000000004E-3</v>
      </c>
      <c r="CN106" s="19">
        <v>7.4844029999999997E-3</v>
      </c>
      <c r="CO106" s="19">
        <v>7.4113850000000004E-3</v>
      </c>
      <c r="CP106" s="19">
        <v>7.3392650000000002E-3</v>
      </c>
      <c r="CQ106" s="19">
        <v>7.267913E-3</v>
      </c>
      <c r="CR106" s="19">
        <v>7.1972659999999999E-3</v>
      </c>
      <c r="CS106" s="19">
        <v>7.1274820000000001E-3</v>
      </c>
      <c r="CT106" s="19">
        <v>7.0588730000000002E-3</v>
      </c>
      <c r="CU106" s="19">
        <v>6.9917549999999997E-3</v>
      </c>
      <c r="CV106" s="19">
        <v>6.9263409999999999E-3</v>
      </c>
      <c r="CW106" s="19">
        <v>6.8628020000000003E-3</v>
      </c>
      <c r="CX106" s="19">
        <v>6.8013229999999997E-3</v>
      </c>
      <c r="CY106" s="19">
        <v>6.7421219999999997E-3</v>
      </c>
      <c r="CZ106" s="19">
        <v>6.6853540000000001E-3</v>
      </c>
      <c r="DA106" s="19">
        <v>6.6310609999999997E-3</v>
      </c>
      <c r="DB106" s="19">
        <v>6.5791920000000002E-3</v>
      </c>
      <c r="DC106" s="19">
        <v>6.5296959999999998E-3</v>
      </c>
      <c r="DD106" s="19">
        <v>6.4825560000000004E-3</v>
      </c>
      <c r="DE106" s="19">
        <v>6.437796E-3</v>
      </c>
      <c r="DF106" s="19">
        <v>6.3953689999999997E-3</v>
      </c>
      <c r="DG106" s="19">
        <v>6.3550969999999997E-3</v>
      </c>
      <c r="DH106" s="19">
        <v>6.3167140000000002E-3</v>
      </c>
      <c r="DI106" s="19">
        <v>6.2799500000000003E-3</v>
      </c>
      <c r="DJ106" s="19">
        <v>6.2445799999999996E-3</v>
      </c>
      <c r="DK106" s="19">
        <v>6.2104580000000003E-3</v>
      </c>
      <c r="DL106" s="19">
        <v>6.1774220000000001E-3</v>
      </c>
      <c r="DM106" s="19">
        <v>6.1452520000000004E-3</v>
      </c>
      <c r="DN106" s="19">
        <v>6.1137020000000004E-3</v>
      </c>
      <c r="DO106" s="19">
        <v>6.0825389999999997E-3</v>
      </c>
      <c r="DP106" s="19">
        <v>6.0515769999999998E-3</v>
      </c>
      <c r="DQ106" s="19">
        <v>6.0207129999999996E-3</v>
      </c>
      <c r="DR106" s="19">
        <v>5.9898490000000002E-3</v>
      </c>
      <c r="DS106" s="19">
        <v>5.9588489999999996E-3</v>
      </c>
      <c r="DT106" s="19">
        <v>5.9275650000000001E-3</v>
      </c>
      <c r="DU106" s="19">
        <v>5.8958739999999997E-3</v>
      </c>
      <c r="DV106" s="19">
        <v>5.8637000000000003E-3</v>
      </c>
      <c r="DW106" s="19">
        <v>5.8310519999999998E-3</v>
      </c>
      <c r="DX106" s="19">
        <v>5.797923E-3</v>
      </c>
      <c r="DY106" s="19">
        <v>5.7642559999999997E-3</v>
      </c>
      <c r="DZ106" s="19">
        <v>5.7299780000000002E-3</v>
      </c>
      <c r="EA106" s="19">
        <v>5.6950339999999999E-3</v>
      </c>
      <c r="EB106" s="19">
        <v>5.6594139999999998E-3</v>
      </c>
      <c r="EC106" s="19">
        <v>5.6231789999999999E-3</v>
      </c>
      <c r="ED106" s="19">
        <v>5.5863670000000001E-3</v>
      </c>
      <c r="EE106" s="19">
        <v>5.5489609999999998E-3</v>
      </c>
      <c r="EF106" s="19">
        <v>5.5109349999999998E-3</v>
      </c>
      <c r="EG106" s="19">
        <v>5.4722870000000002E-3</v>
      </c>
      <c r="EH106" s="19">
        <v>5.4330350000000001E-3</v>
      </c>
      <c r="EI106" s="19">
        <v>5.3932449999999996E-3</v>
      </c>
      <c r="EJ106" s="19">
        <v>5.3529659999999998E-3</v>
      </c>
      <c r="EK106" s="19">
        <v>5.312214E-3</v>
      </c>
      <c r="EL106" s="19">
        <v>5.2709860000000001E-3</v>
      </c>
      <c r="EM106" s="19">
        <v>5.2293189999999996E-3</v>
      </c>
      <c r="EN106" s="19">
        <v>5.1872960000000001E-3</v>
      </c>
      <c r="EO106" s="19">
        <v>5.1450749999999998E-3</v>
      </c>
      <c r="EP106" s="19">
        <v>5.1028310000000004E-3</v>
      </c>
      <c r="EQ106" s="19">
        <v>5.0607309999999997E-3</v>
      </c>
      <c r="ER106" s="19">
        <v>5.0189090000000002E-3</v>
      </c>
      <c r="ES106" s="19">
        <v>4.9774980000000003E-3</v>
      </c>
      <c r="ET106" s="19">
        <v>4.9366119999999999E-3</v>
      </c>
      <c r="EU106" s="19">
        <v>4.8963710000000001E-3</v>
      </c>
      <c r="EV106" s="19">
        <v>4.856885E-3</v>
      </c>
      <c r="EW106" s="19">
        <v>4.8182520000000003E-3</v>
      </c>
      <c r="EX106" s="19">
        <v>4.7805440000000003E-3</v>
      </c>
      <c r="EY106" s="19">
        <v>4.7438239999999998E-3</v>
      </c>
      <c r="EZ106" s="19">
        <v>4.7081379999999997E-3</v>
      </c>
      <c r="FA106" s="19">
        <v>4.6735329999999997E-3</v>
      </c>
      <c r="FB106" s="19">
        <v>4.6400399999999998E-3</v>
      </c>
      <c r="FC106" s="19">
        <v>4.6076880000000004E-3</v>
      </c>
      <c r="FD106" s="19">
        <v>4.5764910000000002E-3</v>
      </c>
      <c r="FE106" s="19">
        <v>4.5464570000000003E-3</v>
      </c>
      <c r="FF106" s="19">
        <v>4.5175809999999997E-3</v>
      </c>
      <c r="FG106" s="19">
        <v>4.4898519999999999E-3</v>
      </c>
      <c r="FH106" s="19">
        <v>4.4632509999999997E-3</v>
      </c>
      <c r="FI106" s="19">
        <v>4.4377389999999996E-3</v>
      </c>
      <c r="FJ106" s="19">
        <v>4.4132620000000003E-3</v>
      </c>
      <c r="FK106" s="19">
        <v>4.3897540000000001E-3</v>
      </c>
      <c r="FL106" s="19">
        <v>4.3671400000000003E-3</v>
      </c>
      <c r="FM106" s="19">
        <v>4.345336E-3</v>
      </c>
      <c r="FN106" s="19">
        <v>4.3242640000000004E-3</v>
      </c>
      <c r="FO106" s="19">
        <v>4.3038540000000002E-3</v>
      </c>
      <c r="FP106" s="19">
        <v>4.2840420000000001E-3</v>
      </c>
      <c r="FQ106" s="19">
        <v>4.2647739999999998E-3</v>
      </c>
      <c r="FR106" s="19">
        <v>4.2459919999999996E-3</v>
      </c>
      <c r="FS106" s="19">
        <v>4.2276550000000003E-3</v>
      </c>
      <c r="FT106" s="19">
        <v>4.2097250000000001E-3</v>
      </c>
      <c r="FU106" s="19">
        <v>4.1921629999999996E-3</v>
      </c>
      <c r="FV106" s="19">
        <v>4.174929E-3</v>
      </c>
      <c r="FW106" s="19">
        <v>4.157984E-3</v>
      </c>
      <c r="FX106" s="19">
        <v>4.1412760000000002E-3</v>
      </c>
      <c r="FY106" s="19">
        <v>4.1247649999999999E-3</v>
      </c>
      <c r="FZ106" s="19">
        <v>4.1084090000000004E-3</v>
      </c>
      <c r="GA106" s="19">
        <v>4.0921639999999997E-3</v>
      </c>
      <c r="GB106" s="19">
        <v>4.0759849999999999E-3</v>
      </c>
      <c r="GC106" s="19">
        <v>4.059829E-3</v>
      </c>
      <c r="GD106" s="19">
        <v>4.0436420000000001E-3</v>
      </c>
      <c r="GE106" s="19">
        <v>4.027381E-3</v>
      </c>
      <c r="GF106" s="19">
        <v>4.0110049999999998E-3</v>
      </c>
      <c r="GG106" s="19">
        <v>3.9944739999999996E-3</v>
      </c>
      <c r="GH106" s="19">
        <v>3.9777509999999999E-3</v>
      </c>
      <c r="GI106" s="19">
        <v>3.9608100000000004E-3</v>
      </c>
      <c r="GJ106" s="19">
        <v>3.9436180000000003E-3</v>
      </c>
      <c r="GK106" s="19">
        <v>3.9261469999999996E-3</v>
      </c>
      <c r="GL106" s="19">
        <v>3.908374E-3</v>
      </c>
      <c r="GM106" s="19">
        <v>3.8902820000000001E-3</v>
      </c>
      <c r="GN106" s="19">
        <v>3.8718649999999999E-3</v>
      </c>
      <c r="GO106" s="19">
        <v>3.8531329999999999E-3</v>
      </c>
      <c r="GP106" s="19">
        <v>3.8341030000000002E-3</v>
      </c>
      <c r="GQ106" s="19">
        <v>3.8148050000000001E-3</v>
      </c>
      <c r="GR106" s="19">
        <v>3.795278E-3</v>
      </c>
      <c r="GS106" s="19">
        <v>3.7755699999999998E-3</v>
      </c>
      <c r="GT106" s="19">
        <v>3.7557340000000002E-3</v>
      </c>
      <c r="GU106" s="19">
        <v>3.7358299999999999E-3</v>
      </c>
      <c r="GV106" s="19">
        <v>3.715903E-3</v>
      </c>
      <c r="GW106" s="19">
        <v>3.6959940000000002E-3</v>
      </c>
      <c r="GX106" s="19">
        <v>3.6761379999999998E-3</v>
      </c>
      <c r="GY106" s="19">
        <v>3.656365E-3</v>
      </c>
      <c r="GZ106" s="19">
        <v>3.6367000000000001E-3</v>
      </c>
      <c r="HA106" s="19">
        <v>3.617168E-3</v>
      </c>
      <c r="HB106" s="19">
        <v>3.5977890000000001E-3</v>
      </c>
      <c r="HC106" s="19">
        <v>3.5785750000000001E-3</v>
      </c>
      <c r="HD106" s="19">
        <v>3.5595399999999999E-3</v>
      </c>
      <c r="HE106" s="19">
        <v>3.54069E-3</v>
      </c>
      <c r="HF106" s="19">
        <v>3.522028E-3</v>
      </c>
      <c r="HG106" s="19">
        <v>3.5035589999999998E-3</v>
      </c>
      <c r="HH106" s="19">
        <v>3.4852770000000002E-3</v>
      </c>
      <c r="HI106" s="19">
        <v>3.467178E-3</v>
      </c>
      <c r="HJ106" s="19">
        <v>3.449255E-3</v>
      </c>
      <c r="HK106" s="19">
        <v>3.4315019999999999E-3</v>
      </c>
      <c r="HL106" s="19">
        <v>3.4139130000000002E-3</v>
      </c>
      <c r="HM106" s="19">
        <v>3.3964870000000001E-3</v>
      </c>
      <c r="HN106" s="19">
        <v>3.3792200000000001E-3</v>
      </c>
      <c r="HO106" s="19">
        <v>3.3621150000000002E-3</v>
      </c>
      <c r="HP106" s="19">
        <v>3.3451639999999999E-3</v>
      </c>
      <c r="HQ106" s="19">
        <v>3.328363E-3</v>
      </c>
      <c r="HR106" s="19">
        <v>3.3117039999999999E-3</v>
      </c>
      <c r="HS106" s="19">
        <v>3.2951809999999999E-3</v>
      </c>
      <c r="HT106" s="19">
        <v>3.2787850000000002E-3</v>
      </c>
      <c r="HU106" s="19">
        <v>3.2625029999999999E-3</v>
      </c>
      <c r="HV106" s="19">
        <v>3.2463150000000001E-3</v>
      </c>
      <c r="HW106" s="19">
        <v>3.230199E-3</v>
      </c>
      <c r="HX106" s="19">
        <v>3.214134E-3</v>
      </c>
      <c r="HY106" s="19">
        <v>3.1981050000000001E-3</v>
      </c>
      <c r="HZ106" s="19">
        <v>3.1820960000000001E-3</v>
      </c>
      <c r="IA106" s="19">
        <v>3.166098E-3</v>
      </c>
      <c r="IB106" s="19">
        <v>3.150098E-3</v>
      </c>
      <c r="IC106" s="19">
        <v>3.134085E-3</v>
      </c>
      <c r="ID106" s="19">
        <v>3.1180579999999999E-3</v>
      </c>
      <c r="IE106" s="19">
        <v>3.1020150000000001E-3</v>
      </c>
      <c r="IF106" s="19">
        <v>3.08596E-3</v>
      </c>
      <c r="IG106" s="15">
        <v>3.069895E-3</v>
      </c>
      <c r="IH106" s="19">
        <v>3.053821E-3</v>
      </c>
      <c r="II106" s="19">
        <v>3.0377450000000001E-3</v>
      </c>
      <c r="IJ106" s="19">
        <v>3.0216750000000001E-3</v>
      </c>
      <c r="IK106" s="19">
        <v>3.0056229999999998E-3</v>
      </c>
      <c r="IL106" s="19">
        <v>2.989598E-3</v>
      </c>
      <c r="IM106" s="19">
        <v>2.973612E-3</v>
      </c>
      <c r="IN106" s="19">
        <v>2.9576709999999998E-3</v>
      </c>
      <c r="IO106" s="19">
        <v>2.9417919999999999E-3</v>
      </c>
      <c r="IP106" s="19">
        <v>2.9259860000000002E-3</v>
      </c>
      <c r="IQ106" s="19">
        <v>2.9102720000000002E-3</v>
      </c>
      <c r="IR106" s="19">
        <v>2.8946649999999998E-3</v>
      </c>
      <c r="IS106" s="19">
        <v>2.8791770000000001E-3</v>
      </c>
      <c r="IT106" s="19">
        <v>2.8638169999999998E-3</v>
      </c>
      <c r="IU106" s="19">
        <v>2.8485950000000002E-3</v>
      </c>
      <c r="IV106" s="19">
        <v>2.8335180000000001E-3</v>
      </c>
      <c r="IW106" s="19">
        <v>2.818596E-3</v>
      </c>
      <c r="IX106" s="19">
        <v>2.803837E-3</v>
      </c>
      <c r="IY106" s="19">
        <v>2.7892519999999999E-3</v>
      </c>
      <c r="IZ106" s="19">
        <v>2.7748500000000001E-3</v>
      </c>
      <c r="JA106" s="19">
        <v>2.760644E-3</v>
      </c>
      <c r="JB106" s="19">
        <v>2.7466499999999998E-3</v>
      </c>
      <c r="JC106" s="19">
        <v>2.7328880000000002E-3</v>
      </c>
      <c r="JD106" s="19">
        <v>2.7193780000000002E-3</v>
      </c>
      <c r="JE106" s="19">
        <v>2.7061379999999999E-3</v>
      </c>
      <c r="JF106" s="19">
        <v>2.6931849999999998E-3</v>
      </c>
      <c r="JG106" s="19">
        <v>2.68053E-3</v>
      </c>
      <c r="JH106" s="19">
        <v>2.668185E-3</v>
      </c>
      <c r="JI106" s="19">
        <v>2.656163E-3</v>
      </c>
      <c r="JJ106" s="19">
        <v>2.6444699999999999E-3</v>
      </c>
      <c r="JK106" s="19">
        <v>2.6331100000000001E-3</v>
      </c>
      <c r="JL106" s="19">
        <v>2.6220850000000001E-3</v>
      </c>
      <c r="JM106" s="19">
        <v>2.611394E-3</v>
      </c>
      <c r="JN106" s="19">
        <v>2.6010339999999999E-3</v>
      </c>
      <c r="JO106" s="19">
        <v>2.5910030000000001E-3</v>
      </c>
      <c r="JP106" s="19">
        <v>2.5812959999999999E-3</v>
      </c>
      <c r="JQ106" s="19">
        <v>2.5719060000000001E-3</v>
      </c>
      <c r="JR106" s="19">
        <v>2.5628220000000002E-3</v>
      </c>
      <c r="JS106" s="19">
        <v>2.5540350000000001E-3</v>
      </c>
      <c r="JT106" s="19">
        <v>2.545533E-3</v>
      </c>
      <c r="JU106" s="19">
        <v>2.5373090000000002E-3</v>
      </c>
      <c r="JV106" s="19">
        <v>2.529351E-3</v>
      </c>
      <c r="JW106" s="19">
        <v>2.5216470000000001E-3</v>
      </c>
      <c r="JX106" s="19">
        <v>2.5141830000000001E-3</v>
      </c>
      <c r="JY106" s="19">
        <v>2.506945E-3</v>
      </c>
      <c r="JZ106" s="19">
        <v>2.4999179999999998E-3</v>
      </c>
      <c r="KA106" s="19">
        <v>2.4930909999999998E-3</v>
      </c>
      <c r="KB106" s="19">
        <v>2.4864499999999999E-3</v>
      </c>
      <c r="KC106" s="19">
        <v>2.4799829999999998E-3</v>
      </c>
      <c r="KD106" s="19">
        <v>2.4736760000000002E-3</v>
      </c>
      <c r="KE106" s="19">
        <v>2.4675130000000002E-3</v>
      </c>
      <c r="KF106" s="19">
        <v>2.4614789999999999E-3</v>
      </c>
      <c r="KG106" s="19">
        <v>2.4555610000000002E-3</v>
      </c>
      <c r="KH106" s="19">
        <v>2.449746E-3</v>
      </c>
      <c r="KI106" s="19">
        <v>2.4440159999999998E-3</v>
      </c>
      <c r="KJ106" s="19">
        <v>2.4383510000000001E-3</v>
      </c>
      <c r="KK106" s="19">
        <v>2.432731E-3</v>
      </c>
      <c r="KL106" s="19">
        <v>2.4271319999999998E-3</v>
      </c>
      <c r="KM106" s="19">
        <v>2.4215339999999999E-3</v>
      </c>
      <c r="KN106" s="19">
        <v>2.4159139999999999E-3</v>
      </c>
      <c r="KO106" s="19">
        <v>2.4102450000000001E-3</v>
      </c>
      <c r="KP106" s="19">
        <v>2.4045009999999999E-3</v>
      </c>
      <c r="KQ106" s="19">
        <v>2.3986519999999998E-3</v>
      </c>
      <c r="KR106" s="19">
        <v>2.3926709999999999E-3</v>
      </c>
      <c r="KS106" s="19">
        <v>2.3865319999999998E-3</v>
      </c>
      <c r="KT106" s="19">
        <v>2.3802099999999998E-3</v>
      </c>
      <c r="KU106" s="19">
        <v>2.3736830000000001E-3</v>
      </c>
      <c r="KV106" s="19">
        <v>2.3669260000000001E-3</v>
      </c>
      <c r="KW106" s="19">
        <v>2.3599179999999999E-3</v>
      </c>
      <c r="KX106" s="19">
        <v>2.3526409999999999E-3</v>
      </c>
      <c r="KY106" s="19">
        <v>2.3450820000000001E-3</v>
      </c>
      <c r="KZ106" s="19">
        <v>2.33723E-3</v>
      </c>
      <c r="LA106" s="19">
        <v>2.3290770000000001E-3</v>
      </c>
      <c r="LB106" s="19">
        <v>2.3206120000000001E-3</v>
      </c>
      <c r="LC106" s="19">
        <v>2.3118290000000001E-3</v>
      </c>
      <c r="LD106" s="19">
        <v>2.302723E-3</v>
      </c>
      <c r="LE106" s="19">
        <v>2.2932949999999999E-3</v>
      </c>
      <c r="LF106" s="19">
        <v>2.2835500000000001E-3</v>
      </c>
      <c r="LG106" s="19">
        <v>2.27349E-3</v>
      </c>
      <c r="LH106" s="19">
        <v>2.2631209999999999E-3</v>
      </c>
      <c r="LI106" s="19">
        <v>2.2524469999999999E-3</v>
      </c>
      <c r="LJ106" s="19">
        <v>2.2414790000000002E-3</v>
      </c>
      <c r="LK106" s="19">
        <v>2.230227E-3</v>
      </c>
      <c r="LL106" s="19">
        <v>2.2187040000000002E-3</v>
      </c>
      <c r="LM106" s="19">
        <v>2.2069279999999999E-3</v>
      </c>
      <c r="LN106" s="19">
        <v>2.19491E-3</v>
      </c>
      <c r="LO106" s="15">
        <v>2.182668E-3</v>
      </c>
      <c r="LP106" s="19">
        <v>2.17022E-3</v>
      </c>
      <c r="LQ106" s="19">
        <v>2.1575890000000001E-3</v>
      </c>
      <c r="LR106" s="19">
        <v>2.1447979999999998E-3</v>
      </c>
      <c r="LS106" s="19">
        <v>2.1318719999999999E-3</v>
      </c>
      <c r="LT106" s="19">
        <v>2.1188359999999998E-3</v>
      </c>
      <c r="LU106" s="19">
        <v>2.1057160000000001E-3</v>
      </c>
      <c r="LV106" s="19">
        <v>2.092539E-3</v>
      </c>
      <c r="LW106" s="19">
        <v>2.0793360000000002E-3</v>
      </c>
      <c r="LX106" s="19">
        <v>2.066137E-3</v>
      </c>
      <c r="LY106" s="19">
        <v>2.0529720000000001E-3</v>
      </c>
      <c r="LZ106" s="19">
        <v>2.0398669999999999E-3</v>
      </c>
      <c r="MA106" s="19">
        <v>2.026852E-3</v>
      </c>
      <c r="MB106" s="19">
        <v>2.0139519999999998E-3</v>
      </c>
      <c r="MC106" s="19">
        <v>2.0011930000000001E-3</v>
      </c>
      <c r="MD106" s="19">
        <v>1.988601E-3</v>
      </c>
      <c r="ME106" s="19">
        <v>1.9761969999999998E-3</v>
      </c>
      <c r="MF106" s="19">
        <v>1.964E-3</v>
      </c>
      <c r="MG106" s="19">
        <v>1.9520270000000001E-3</v>
      </c>
      <c r="MH106" s="19">
        <v>1.9402930000000001E-3</v>
      </c>
      <c r="MI106" s="19">
        <v>1.9288109999999999E-3</v>
      </c>
      <c r="MJ106" s="19">
        <v>1.9175939999999999E-3</v>
      </c>
      <c r="MK106" s="19">
        <v>1.9066510000000001E-3</v>
      </c>
      <c r="ML106" s="19">
        <v>1.895987E-3</v>
      </c>
      <c r="MM106" s="19">
        <v>1.8856070000000001E-3</v>
      </c>
      <c r="MN106" s="19">
        <v>1.875516E-3</v>
      </c>
      <c r="MO106" s="19">
        <v>1.865715E-3</v>
      </c>
      <c r="MP106" s="19">
        <v>1.856208E-3</v>
      </c>
      <c r="MQ106" s="19">
        <v>1.846992E-3</v>
      </c>
      <c r="MR106" s="19">
        <v>1.838068E-3</v>
      </c>
      <c r="MS106" s="19">
        <v>1.829432E-3</v>
      </c>
      <c r="MT106" s="19">
        <v>1.8210800000000001E-3</v>
      </c>
      <c r="MU106" s="19">
        <v>1.8130069999999999E-3</v>
      </c>
      <c r="MV106" s="19">
        <v>1.80521E-3</v>
      </c>
      <c r="MW106" s="19">
        <v>1.797683E-3</v>
      </c>
      <c r="MX106" s="19">
        <v>1.7904170000000001E-3</v>
      </c>
      <c r="MY106" s="19">
        <v>1.783406E-3</v>
      </c>
      <c r="MZ106" s="19">
        <v>1.776644E-3</v>
      </c>
      <c r="NA106" s="19">
        <v>1.7701220000000001E-3</v>
      </c>
      <c r="NB106" s="19">
        <v>1.7638370000000001E-3</v>
      </c>
      <c r="NC106" s="19">
        <v>1.7577809999999999E-3</v>
      </c>
      <c r="ND106" s="19">
        <v>1.7519499999999999E-3</v>
      </c>
      <c r="NE106" s="19">
        <v>1.746334E-3</v>
      </c>
      <c r="NF106" s="19">
        <v>1.740929E-3</v>
      </c>
      <c r="NG106" s="19">
        <v>1.7357259999999999E-3</v>
      </c>
      <c r="NH106" s="19">
        <v>1.73072E-3</v>
      </c>
      <c r="NI106" s="19">
        <v>1.7259E-3</v>
      </c>
      <c r="NJ106" s="19">
        <v>1.7212600000000001E-3</v>
      </c>
      <c r="NK106" s="19">
        <v>1.7167879999999999E-3</v>
      </c>
      <c r="NL106" s="19">
        <v>1.7124740000000001E-3</v>
      </c>
      <c r="NM106" s="19">
        <v>1.7083059999999999E-3</v>
      </c>
      <c r="NN106" s="19">
        <v>1.704274E-3</v>
      </c>
      <c r="NO106" s="19">
        <v>1.7003649999999999E-3</v>
      </c>
      <c r="NP106" s="19">
        <v>1.6965649999999999E-3</v>
      </c>
      <c r="NQ106" s="19">
        <v>1.6928620000000001E-3</v>
      </c>
      <c r="NR106" s="19">
        <v>1.689241E-3</v>
      </c>
      <c r="NS106" s="19">
        <v>1.6856869999999999E-3</v>
      </c>
      <c r="NT106" s="19">
        <v>1.682186E-3</v>
      </c>
      <c r="NU106" s="19">
        <v>1.6787239999999999E-3</v>
      </c>
      <c r="NV106" s="19">
        <v>1.6752850000000001E-3</v>
      </c>
      <c r="NW106" s="19">
        <v>1.671854E-3</v>
      </c>
      <c r="NX106" s="19">
        <v>1.668416E-3</v>
      </c>
      <c r="NY106" s="19">
        <v>1.6649569999999999E-3</v>
      </c>
      <c r="NZ106" s="19">
        <v>1.6614640000000001E-3</v>
      </c>
      <c r="OA106" s="19">
        <v>1.6579229999999999E-3</v>
      </c>
      <c r="OB106" s="19">
        <v>1.6543230000000001E-3</v>
      </c>
      <c r="OC106" s="19">
        <v>1.6506520000000001E-3</v>
      </c>
      <c r="OD106" s="19">
        <v>1.646897E-3</v>
      </c>
      <c r="OE106" s="19">
        <v>1.6430489999999999E-3</v>
      </c>
      <c r="OF106" s="19">
        <v>1.6390980000000001E-3</v>
      </c>
      <c r="OG106" s="19">
        <v>1.6350340000000001E-3</v>
      </c>
      <c r="OH106" s="19">
        <v>1.6308500000000001E-3</v>
      </c>
      <c r="OI106" s="19">
        <v>1.6265349999999999E-3</v>
      </c>
      <c r="OJ106" s="19">
        <v>1.622079E-3</v>
      </c>
      <c r="OK106" s="19">
        <v>1.617477E-3</v>
      </c>
      <c r="OL106" s="19">
        <v>1.6127190000000001E-3</v>
      </c>
      <c r="OM106" s="19">
        <v>1.6077999999999999E-3</v>
      </c>
      <c r="ON106" s="19">
        <v>1.6027140000000001E-3</v>
      </c>
      <c r="OO106" s="19">
        <v>1.5974540000000001E-3</v>
      </c>
      <c r="OP106" s="19">
        <v>1.5920159999999999E-3</v>
      </c>
    </row>
    <row r="107" spans="1:406" x14ac:dyDescent="0.25">
      <c r="A107" t="str">
        <f t="shared" si="1"/>
        <v>Helicopter-COARSE-5-7-Any</v>
      </c>
      <c r="B107" t="s">
        <v>194</v>
      </c>
      <c r="C107" s="20" t="s">
        <v>40</v>
      </c>
      <c r="D107" s="18">
        <v>5</v>
      </c>
      <c r="E107" s="17">
        <v>7</v>
      </c>
      <c r="F107" s="82" t="s">
        <v>187</v>
      </c>
      <c r="G107" s="15">
        <v>0.33300750000000001</v>
      </c>
      <c r="H107" s="15">
        <v>0.2325961</v>
      </c>
      <c r="I107" s="15">
        <v>0.17136270000000001</v>
      </c>
      <c r="J107" s="15">
        <v>0.1334497</v>
      </c>
      <c r="K107" s="15">
        <v>0.1071901</v>
      </c>
      <c r="L107" s="19">
        <v>8.9171399999999998E-2</v>
      </c>
      <c r="M107" s="15">
        <v>7.4184630000000001E-2</v>
      </c>
      <c r="N107" s="19">
        <v>6.1494680000000003E-2</v>
      </c>
      <c r="O107" s="19">
        <v>5.2209430000000001E-2</v>
      </c>
      <c r="P107" s="19">
        <v>4.6299550000000002E-2</v>
      </c>
      <c r="Q107" s="19">
        <v>4.2418299999999999E-2</v>
      </c>
      <c r="R107" s="19">
        <v>4.0035800000000003E-2</v>
      </c>
      <c r="S107" s="19">
        <v>3.7120229999999997E-2</v>
      </c>
      <c r="T107" s="19">
        <v>3.2750120000000001E-2</v>
      </c>
      <c r="U107" s="19">
        <v>2.916088E-2</v>
      </c>
      <c r="V107" s="19">
        <v>2.7349769999999999E-2</v>
      </c>
      <c r="W107" s="15">
        <v>2.6803560000000001E-2</v>
      </c>
      <c r="X107" s="19">
        <v>2.5821420000000001E-2</v>
      </c>
      <c r="Y107" s="19">
        <v>2.4062920000000002E-2</v>
      </c>
      <c r="Z107" s="19">
        <v>2.246478E-2</v>
      </c>
      <c r="AA107" s="15">
        <v>2.1279340000000001E-2</v>
      </c>
      <c r="AB107" s="19">
        <v>2.0364759999999999E-2</v>
      </c>
      <c r="AC107" s="19">
        <v>1.9602540000000002E-2</v>
      </c>
      <c r="AD107" s="19">
        <v>1.890126E-2</v>
      </c>
      <c r="AE107" s="19">
        <v>1.8212760000000001E-2</v>
      </c>
      <c r="AF107" s="19">
        <v>1.7560530000000001E-2</v>
      </c>
      <c r="AG107" s="19">
        <v>1.6816290000000001E-2</v>
      </c>
      <c r="AH107" s="19">
        <v>1.6155449999999998E-2</v>
      </c>
      <c r="AI107" s="19">
        <v>1.555599E-2</v>
      </c>
      <c r="AJ107" s="19">
        <v>1.501998E-2</v>
      </c>
      <c r="AK107" s="19">
        <v>1.456797E-2</v>
      </c>
      <c r="AL107" s="19">
        <v>1.418846E-2</v>
      </c>
      <c r="AM107" s="19">
        <v>1.3845690000000001E-2</v>
      </c>
      <c r="AN107" s="19">
        <v>1.35075E-2</v>
      </c>
      <c r="AO107" s="19">
        <v>1.318357E-2</v>
      </c>
      <c r="AP107" s="19">
        <v>1.289966E-2</v>
      </c>
      <c r="AQ107" s="19">
        <v>1.2655690000000001E-2</v>
      </c>
      <c r="AR107" s="19">
        <v>1.2438619999999999E-2</v>
      </c>
      <c r="AS107" s="19">
        <v>1.2237339999999999E-2</v>
      </c>
      <c r="AT107" s="19">
        <v>1.2043170000000001E-2</v>
      </c>
      <c r="AU107" s="19">
        <v>1.185162E-2</v>
      </c>
      <c r="AV107" s="19">
        <v>1.1664829999999999E-2</v>
      </c>
      <c r="AW107" s="19">
        <v>1.1484309999999999E-2</v>
      </c>
      <c r="AX107" s="19">
        <v>1.1308840000000001E-2</v>
      </c>
      <c r="AY107" s="19">
        <v>1.113726E-2</v>
      </c>
      <c r="AZ107" s="19">
        <v>1.096776E-2</v>
      </c>
      <c r="BA107" s="19">
        <v>1.079841E-2</v>
      </c>
      <c r="BB107" s="19">
        <v>1.06301E-2</v>
      </c>
      <c r="BC107" s="19">
        <v>1.046499E-2</v>
      </c>
      <c r="BD107" s="19">
        <v>1.0304270000000001E-2</v>
      </c>
      <c r="BE107" s="19">
        <v>1.014907E-2</v>
      </c>
      <c r="BF107" s="19">
        <v>1.000065E-2</v>
      </c>
      <c r="BG107" s="19">
        <v>9.8593169999999994E-3</v>
      </c>
      <c r="BH107" s="19">
        <v>9.7243280000000008E-3</v>
      </c>
      <c r="BI107" s="19">
        <v>9.594132E-3</v>
      </c>
      <c r="BJ107" s="19">
        <v>9.4672690000000004E-3</v>
      </c>
      <c r="BK107" s="19">
        <v>9.3435189999999998E-3</v>
      </c>
      <c r="BL107" s="19">
        <v>9.2236750000000006E-3</v>
      </c>
      <c r="BM107" s="19">
        <v>9.1084679999999998E-3</v>
      </c>
      <c r="BN107" s="19">
        <v>8.9977359999999992E-3</v>
      </c>
      <c r="BO107" s="19">
        <v>8.8903780000000009E-3</v>
      </c>
      <c r="BP107" s="19">
        <v>8.7851349999999995E-3</v>
      </c>
      <c r="BQ107" s="19">
        <v>8.6814019999999995E-3</v>
      </c>
      <c r="BR107" s="19">
        <v>8.5793950000000001E-3</v>
      </c>
      <c r="BS107" s="19">
        <v>8.4795300000000007E-3</v>
      </c>
      <c r="BT107" s="19">
        <v>8.3814709999999997E-3</v>
      </c>
      <c r="BU107" s="19">
        <v>8.2839090000000008E-3</v>
      </c>
      <c r="BV107" s="19">
        <v>8.1855710000000009E-3</v>
      </c>
      <c r="BW107" s="19">
        <v>8.0863500000000008E-3</v>
      </c>
      <c r="BX107" s="19">
        <v>7.9872629999999997E-3</v>
      </c>
      <c r="BY107" s="19">
        <v>7.8895530000000005E-3</v>
      </c>
      <c r="BZ107" s="19">
        <v>7.793988E-3</v>
      </c>
      <c r="CA107" s="19">
        <v>7.70077E-3</v>
      </c>
      <c r="CB107" s="19">
        <v>7.6098559999999999E-3</v>
      </c>
      <c r="CC107" s="19">
        <v>7.5212810000000003E-3</v>
      </c>
      <c r="CD107" s="19">
        <v>7.4352669999999997E-3</v>
      </c>
      <c r="CE107" s="19">
        <v>7.3520199999999999E-3</v>
      </c>
      <c r="CF107" s="19">
        <v>7.2714429999999998E-3</v>
      </c>
      <c r="CG107" s="19">
        <v>7.1930969999999999E-3</v>
      </c>
      <c r="CH107" s="19">
        <v>7.1165059999999999E-3</v>
      </c>
      <c r="CI107" s="19">
        <v>7.0414819999999999E-3</v>
      </c>
      <c r="CJ107" s="19">
        <v>6.968157E-3</v>
      </c>
      <c r="CK107" s="19">
        <v>6.8967229999999996E-3</v>
      </c>
      <c r="CL107" s="19">
        <v>6.8271540000000002E-3</v>
      </c>
      <c r="CM107" s="19">
        <v>6.7591470000000001E-3</v>
      </c>
      <c r="CN107" s="19">
        <v>6.6923420000000004E-3</v>
      </c>
      <c r="CO107" s="19">
        <v>6.6265619999999999E-3</v>
      </c>
      <c r="CP107" s="19">
        <v>6.5618910000000003E-3</v>
      </c>
      <c r="CQ107" s="19">
        <v>6.4985110000000002E-3</v>
      </c>
      <c r="CR107" s="19">
        <v>6.4364510000000002E-3</v>
      </c>
      <c r="CS107" s="19">
        <v>6.3754190000000002E-3</v>
      </c>
      <c r="CT107" s="19">
        <v>6.3148689999999999E-3</v>
      </c>
      <c r="CU107" s="19">
        <v>6.2542580000000004E-3</v>
      </c>
      <c r="CV107" s="19">
        <v>6.1933020000000004E-3</v>
      </c>
      <c r="CW107" s="19">
        <v>6.1320139999999999E-3</v>
      </c>
      <c r="CX107" s="19">
        <v>6.0705689999999996E-3</v>
      </c>
      <c r="CY107" s="19">
        <v>6.0091679999999996E-3</v>
      </c>
      <c r="CZ107" s="19">
        <v>5.9480089999999998E-3</v>
      </c>
      <c r="DA107" s="19">
        <v>5.8873190000000002E-3</v>
      </c>
      <c r="DB107" s="19">
        <v>5.8273320000000002E-3</v>
      </c>
      <c r="DC107" s="19">
        <v>5.7682189999999998E-3</v>
      </c>
      <c r="DD107" s="19">
        <v>5.7100509999999998E-3</v>
      </c>
      <c r="DE107" s="19">
        <v>5.652827E-3</v>
      </c>
      <c r="DF107" s="19">
        <v>5.596551E-3</v>
      </c>
      <c r="DG107" s="19">
        <v>5.54127E-3</v>
      </c>
      <c r="DH107" s="19">
        <v>5.4870420000000001E-3</v>
      </c>
      <c r="DI107" s="19">
        <v>5.4338880000000004E-3</v>
      </c>
      <c r="DJ107" s="19">
        <v>5.3817769999999999E-3</v>
      </c>
      <c r="DK107" s="19">
        <v>5.3306550000000001E-3</v>
      </c>
      <c r="DL107" s="19">
        <v>5.2804829999999999E-3</v>
      </c>
      <c r="DM107" s="19">
        <v>5.2312540000000003E-3</v>
      </c>
      <c r="DN107" s="19">
        <v>5.1829809999999997E-3</v>
      </c>
      <c r="DO107" s="19">
        <v>5.1356709999999996E-3</v>
      </c>
      <c r="DP107" s="19">
        <v>5.0893029999999999E-3</v>
      </c>
      <c r="DQ107" s="19">
        <v>5.0438269999999999E-3</v>
      </c>
      <c r="DR107" s="19">
        <v>4.9991979999999998E-3</v>
      </c>
      <c r="DS107" s="19">
        <v>4.9553970000000003E-3</v>
      </c>
      <c r="DT107" s="19">
        <v>4.9124479999999998E-3</v>
      </c>
      <c r="DU107" s="19">
        <v>4.8703770000000004E-3</v>
      </c>
      <c r="DV107" s="19">
        <v>4.8291760000000001E-3</v>
      </c>
      <c r="DW107" s="19">
        <v>4.7887820000000001E-3</v>
      </c>
      <c r="DX107" s="19">
        <v>4.7491030000000002E-3</v>
      </c>
      <c r="DY107" s="19">
        <v>4.7100680000000004E-3</v>
      </c>
      <c r="DZ107" s="19">
        <v>4.6716550000000003E-3</v>
      </c>
      <c r="EA107" s="19">
        <v>4.6338910000000002E-3</v>
      </c>
      <c r="EB107" s="19">
        <v>4.5968160000000001E-3</v>
      </c>
      <c r="EC107" s="19">
        <v>4.5604510000000001E-3</v>
      </c>
      <c r="ED107" s="19">
        <v>4.5247860000000003E-3</v>
      </c>
      <c r="EE107" s="19">
        <v>4.4897840000000001E-3</v>
      </c>
      <c r="EF107" s="19">
        <v>4.45539E-3</v>
      </c>
      <c r="EG107" s="19">
        <v>4.4215469999999996E-3</v>
      </c>
      <c r="EH107" s="19">
        <v>4.3881889999999998E-3</v>
      </c>
      <c r="EI107" s="19">
        <v>4.3552410000000001E-3</v>
      </c>
      <c r="EJ107" s="19">
        <v>4.3226150000000001E-3</v>
      </c>
      <c r="EK107" s="19">
        <v>4.2902230000000001E-3</v>
      </c>
      <c r="EL107" s="19">
        <v>4.2579849999999997E-3</v>
      </c>
      <c r="EM107" s="19">
        <v>4.2258399999999998E-3</v>
      </c>
      <c r="EN107" s="19">
        <v>4.193741E-3</v>
      </c>
      <c r="EO107" s="19">
        <v>4.1616509999999997E-3</v>
      </c>
      <c r="EP107" s="19">
        <v>4.1295300000000002E-3</v>
      </c>
      <c r="EQ107" s="19">
        <v>4.0973399999999997E-3</v>
      </c>
      <c r="ER107" s="19">
        <v>4.0650499999999997E-3</v>
      </c>
      <c r="ES107" s="19">
        <v>4.0326549999999996E-3</v>
      </c>
      <c r="ET107" s="19">
        <v>4.0001739999999996E-3</v>
      </c>
      <c r="EU107" s="19">
        <v>3.9676470000000004E-3</v>
      </c>
      <c r="EV107" s="19">
        <v>3.9351159999999998E-3</v>
      </c>
      <c r="EW107" s="19">
        <v>3.9026080000000001E-3</v>
      </c>
      <c r="EX107" s="19">
        <v>3.8701349999999998E-3</v>
      </c>
      <c r="EY107" s="19">
        <v>3.8376959999999998E-3</v>
      </c>
      <c r="EZ107" s="19">
        <v>3.8053000000000002E-3</v>
      </c>
      <c r="FA107" s="19">
        <v>3.7729690000000001E-3</v>
      </c>
      <c r="FB107" s="19">
        <v>3.7407450000000002E-3</v>
      </c>
      <c r="FC107" s="19">
        <v>3.7086810000000001E-3</v>
      </c>
      <c r="FD107" s="19">
        <v>3.6768399999999998E-3</v>
      </c>
      <c r="FE107" s="19">
        <v>3.6452870000000001E-3</v>
      </c>
      <c r="FF107" s="19">
        <v>3.6140930000000001E-3</v>
      </c>
      <c r="FG107" s="19">
        <v>3.5833369999999998E-3</v>
      </c>
      <c r="FH107" s="19">
        <v>3.5530959999999999E-3</v>
      </c>
      <c r="FI107" s="19">
        <v>3.5234369999999999E-3</v>
      </c>
      <c r="FJ107" s="19">
        <v>3.494399E-3</v>
      </c>
      <c r="FK107" s="19">
        <v>3.4659930000000001E-3</v>
      </c>
      <c r="FL107" s="19">
        <v>3.4382000000000002E-3</v>
      </c>
      <c r="FM107" s="19">
        <v>3.4109919999999998E-3</v>
      </c>
      <c r="FN107" s="19">
        <v>3.3843409999999999E-3</v>
      </c>
      <c r="FO107" s="19">
        <v>3.3582199999999999E-3</v>
      </c>
      <c r="FP107" s="19">
        <v>3.332612E-3</v>
      </c>
      <c r="FQ107" s="19">
        <v>3.3074939999999998E-3</v>
      </c>
      <c r="FR107" s="19">
        <v>3.2828390000000001E-3</v>
      </c>
      <c r="FS107" s="19">
        <v>3.258618E-3</v>
      </c>
      <c r="FT107" s="19">
        <v>3.234804E-3</v>
      </c>
      <c r="FU107" s="19">
        <v>3.211378E-3</v>
      </c>
      <c r="FV107" s="19">
        <v>3.1883269999999999E-3</v>
      </c>
      <c r="FW107" s="19">
        <v>3.1656470000000002E-3</v>
      </c>
      <c r="FX107" s="19">
        <v>3.1433250000000002E-3</v>
      </c>
      <c r="FY107" s="19">
        <v>3.121347E-3</v>
      </c>
      <c r="FZ107" s="19">
        <v>3.0996919999999998E-3</v>
      </c>
      <c r="GA107" s="19">
        <v>3.0783339999999998E-3</v>
      </c>
      <c r="GB107" s="19">
        <v>3.0572469999999999E-3</v>
      </c>
      <c r="GC107" s="19">
        <v>3.0364049999999998E-3</v>
      </c>
      <c r="GD107" s="19">
        <v>3.0157830000000002E-3</v>
      </c>
      <c r="GE107" s="19">
        <v>2.995359E-3</v>
      </c>
      <c r="GF107" s="19">
        <v>2.9751170000000002E-3</v>
      </c>
      <c r="GG107" s="19">
        <v>2.955044E-3</v>
      </c>
      <c r="GH107" s="19">
        <v>2.9351289999999999E-3</v>
      </c>
      <c r="GI107" s="19">
        <v>2.915356E-3</v>
      </c>
      <c r="GJ107" s="19">
        <v>2.8957060000000001E-3</v>
      </c>
      <c r="GK107" s="19">
        <v>2.8761559999999999E-3</v>
      </c>
      <c r="GL107" s="19">
        <v>2.8566809999999998E-3</v>
      </c>
      <c r="GM107" s="19">
        <v>2.837259E-3</v>
      </c>
      <c r="GN107" s="19">
        <v>2.8178729999999998E-3</v>
      </c>
      <c r="GO107" s="19">
        <v>2.7985179999999998E-3</v>
      </c>
      <c r="GP107" s="19">
        <v>2.7792020000000001E-3</v>
      </c>
      <c r="GQ107" s="19">
        <v>2.7599450000000002E-3</v>
      </c>
      <c r="GR107" s="19">
        <v>2.7407830000000001E-3</v>
      </c>
      <c r="GS107" s="19">
        <v>2.7217600000000002E-3</v>
      </c>
      <c r="GT107" s="19">
        <v>2.702922E-3</v>
      </c>
      <c r="GU107" s="19">
        <v>2.6843090000000002E-3</v>
      </c>
      <c r="GV107" s="19">
        <v>2.6659539999999999E-3</v>
      </c>
      <c r="GW107" s="19">
        <v>2.6478769999999999E-3</v>
      </c>
      <c r="GX107" s="19">
        <v>2.6300910000000002E-3</v>
      </c>
      <c r="GY107" s="19">
        <v>2.612601E-3</v>
      </c>
      <c r="GZ107" s="19">
        <v>2.5954009999999998E-3</v>
      </c>
      <c r="HA107" s="19">
        <v>2.5784760000000001E-3</v>
      </c>
      <c r="HB107" s="19">
        <v>2.5618030000000001E-3</v>
      </c>
      <c r="HC107" s="19">
        <v>2.5453479999999998E-3</v>
      </c>
      <c r="HD107" s="19">
        <v>2.529075E-3</v>
      </c>
      <c r="HE107" s="19">
        <v>2.5129420000000002E-3</v>
      </c>
      <c r="HF107" s="19">
        <v>2.496912E-3</v>
      </c>
      <c r="HG107" s="19">
        <v>2.4809469999999998E-3</v>
      </c>
      <c r="HH107" s="19">
        <v>2.4650129999999998E-3</v>
      </c>
      <c r="HI107" s="19">
        <v>2.4490829999999999E-3</v>
      </c>
      <c r="HJ107" s="19">
        <v>2.4331349999999999E-3</v>
      </c>
      <c r="HK107" s="19">
        <v>2.4171549999999998E-3</v>
      </c>
      <c r="HL107" s="19">
        <v>2.4011359999999999E-3</v>
      </c>
      <c r="HM107" s="19">
        <v>2.3850719999999998E-3</v>
      </c>
      <c r="HN107" s="19">
        <v>2.3689620000000001E-3</v>
      </c>
      <c r="HO107" s="19">
        <v>2.3528059999999998E-3</v>
      </c>
      <c r="HP107" s="19">
        <v>2.336608E-3</v>
      </c>
      <c r="HQ107" s="19">
        <v>2.3203759999999999E-3</v>
      </c>
      <c r="HR107" s="19">
        <v>2.3041210000000001E-3</v>
      </c>
      <c r="HS107" s="19">
        <v>2.2878579999999998E-3</v>
      </c>
      <c r="HT107" s="19">
        <v>2.2716049999999999E-3</v>
      </c>
      <c r="HU107" s="19">
        <v>2.2553790000000001E-3</v>
      </c>
      <c r="HV107" s="19">
        <v>2.2391970000000001E-3</v>
      </c>
      <c r="HW107" s="19">
        <v>2.2230779999999999E-3</v>
      </c>
      <c r="HX107" s="19">
        <v>2.2070359999999999E-3</v>
      </c>
      <c r="HY107" s="19">
        <v>2.1910829999999999E-3</v>
      </c>
      <c r="HZ107" s="19">
        <v>2.1752270000000001E-3</v>
      </c>
      <c r="IA107" s="19">
        <v>2.1594729999999999E-3</v>
      </c>
      <c r="IB107" s="19">
        <v>2.1438260000000002E-3</v>
      </c>
      <c r="IC107" s="19">
        <v>2.1282929999999999E-3</v>
      </c>
      <c r="ID107" s="19">
        <v>2.1128829999999999E-3</v>
      </c>
      <c r="IE107" s="19">
        <v>2.0976079999999999E-3</v>
      </c>
      <c r="IF107" s="19">
        <v>2.082483E-3</v>
      </c>
      <c r="IG107" s="19">
        <v>2.0675279999999999E-3</v>
      </c>
      <c r="IH107" s="19">
        <v>2.0527639999999999E-3</v>
      </c>
      <c r="II107" s="19">
        <v>2.038214E-3</v>
      </c>
      <c r="IJ107" s="19">
        <v>2.023904E-3</v>
      </c>
      <c r="IK107" s="19">
        <v>2.0098569999999999E-3</v>
      </c>
      <c r="IL107" s="19">
        <v>1.996093E-3</v>
      </c>
      <c r="IM107" s="19">
        <v>1.98263E-3</v>
      </c>
      <c r="IN107" s="19">
        <v>1.9694809999999999E-3</v>
      </c>
      <c r="IO107" s="19">
        <v>1.956653E-3</v>
      </c>
      <c r="IP107" s="19">
        <v>1.9441490000000001E-3</v>
      </c>
      <c r="IQ107" s="19">
        <v>1.931966E-3</v>
      </c>
      <c r="IR107" s="19">
        <v>1.9200930000000001E-3</v>
      </c>
      <c r="IS107" s="19">
        <v>1.908517E-3</v>
      </c>
      <c r="IT107" s="19">
        <v>1.8972170000000001E-3</v>
      </c>
      <c r="IU107" s="19">
        <v>1.8861699999999999E-3</v>
      </c>
      <c r="IV107" s="19">
        <v>1.87535E-3</v>
      </c>
      <c r="IW107" s="19">
        <v>1.8647270000000001E-3</v>
      </c>
      <c r="IX107" s="19">
        <v>1.854271E-3</v>
      </c>
      <c r="IY107" s="19">
        <v>1.8439509999999999E-3</v>
      </c>
      <c r="IZ107" s="19">
        <v>1.833739E-3</v>
      </c>
      <c r="JA107" s="19">
        <v>1.823608E-3</v>
      </c>
      <c r="JB107" s="19">
        <v>1.8135320000000001E-3</v>
      </c>
      <c r="JC107" s="19">
        <v>1.8034889999999999E-3</v>
      </c>
      <c r="JD107" s="19">
        <v>1.7934610000000001E-3</v>
      </c>
      <c r="JE107" s="19">
        <v>1.7834299999999999E-3</v>
      </c>
      <c r="JF107" s="19">
        <v>1.7733810000000001E-3</v>
      </c>
      <c r="JG107" s="19">
        <v>1.7633E-3</v>
      </c>
      <c r="JH107" s="19">
        <v>1.7531770000000001E-3</v>
      </c>
      <c r="JI107" s="19">
        <v>1.743002E-3</v>
      </c>
      <c r="JJ107" s="19">
        <v>1.732765E-3</v>
      </c>
      <c r="JK107" s="19">
        <v>1.722459E-3</v>
      </c>
      <c r="JL107" s="19">
        <v>1.712077E-3</v>
      </c>
      <c r="JM107" s="19">
        <v>1.7016139999999999E-3</v>
      </c>
      <c r="JN107" s="19">
        <v>1.6910689999999999E-3</v>
      </c>
      <c r="JO107" s="19">
        <v>1.6804389999999999E-3</v>
      </c>
      <c r="JP107" s="19">
        <v>1.669727E-3</v>
      </c>
      <c r="JQ107" s="19">
        <v>1.658936E-3</v>
      </c>
      <c r="JR107" s="19">
        <v>1.648072E-3</v>
      </c>
      <c r="JS107" s="19">
        <v>1.637143E-3</v>
      </c>
      <c r="JT107" s="19">
        <v>1.626157E-3</v>
      </c>
      <c r="JU107" s="19">
        <v>1.6151239999999999E-3</v>
      </c>
      <c r="JV107" s="19">
        <v>1.604056E-3</v>
      </c>
      <c r="JW107" s="19">
        <v>1.592965E-3</v>
      </c>
      <c r="JX107" s="19">
        <v>1.5818640000000001E-3</v>
      </c>
      <c r="JY107" s="19">
        <v>1.570767E-3</v>
      </c>
      <c r="JZ107" s="19">
        <v>1.559688E-3</v>
      </c>
      <c r="KA107" s="19">
        <v>1.5486440000000001E-3</v>
      </c>
      <c r="KB107" s="19">
        <v>1.537652E-3</v>
      </c>
      <c r="KC107" s="19">
        <v>1.52673E-3</v>
      </c>
      <c r="KD107" s="19">
        <v>1.5158960000000001E-3</v>
      </c>
      <c r="KE107" s="19">
        <v>1.5051680000000001E-3</v>
      </c>
      <c r="KF107" s="19">
        <v>1.494563E-3</v>
      </c>
      <c r="KG107" s="19">
        <v>1.484097E-3</v>
      </c>
      <c r="KH107" s="19">
        <v>1.4737839999999999E-3</v>
      </c>
      <c r="KI107" s="19">
        <v>1.4636359999999999E-3</v>
      </c>
      <c r="KJ107" s="19">
        <v>1.453661E-3</v>
      </c>
      <c r="KK107" s="19">
        <v>1.4438669999999999E-3</v>
      </c>
      <c r="KL107" s="19">
        <v>1.434261E-3</v>
      </c>
      <c r="KM107" s="19">
        <v>1.424846E-3</v>
      </c>
      <c r="KN107" s="19">
        <v>1.415625E-3</v>
      </c>
      <c r="KO107" s="19">
        <v>1.4065989999999999E-3</v>
      </c>
      <c r="KP107" s="19">
        <v>1.3977709999999999E-3</v>
      </c>
      <c r="KQ107" s="19">
        <v>1.389139E-3</v>
      </c>
      <c r="KR107" s="19">
        <v>1.3807030000000001E-3</v>
      </c>
      <c r="KS107" s="19">
        <v>1.3724589999999999E-3</v>
      </c>
      <c r="KT107" s="19">
        <v>1.364405E-3</v>
      </c>
      <c r="KU107" s="19">
        <v>1.356533E-3</v>
      </c>
      <c r="KV107" s="19">
        <v>1.3488350000000001E-3</v>
      </c>
      <c r="KW107" s="19">
        <v>1.341299E-3</v>
      </c>
      <c r="KX107" s="19">
        <v>1.3339140000000001E-3</v>
      </c>
      <c r="KY107" s="19">
        <v>1.326664E-3</v>
      </c>
      <c r="KZ107" s="19">
        <v>1.3195349999999999E-3</v>
      </c>
      <c r="LA107" s="19">
        <v>1.3125109999999999E-3</v>
      </c>
      <c r="LB107" s="19">
        <v>1.3055740000000001E-3</v>
      </c>
      <c r="LC107" s="19">
        <v>1.2987109999999999E-3</v>
      </c>
      <c r="LD107" s="19">
        <v>1.2919050000000001E-3</v>
      </c>
      <c r="LE107" s="19">
        <v>1.285142E-3</v>
      </c>
      <c r="LF107" s="19">
        <v>1.2784090000000001E-3</v>
      </c>
      <c r="LG107" s="19">
        <v>1.271693E-3</v>
      </c>
      <c r="LH107" s="19">
        <v>1.264984E-3</v>
      </c>
      <c r="LI107" s="19">
        <v>1.2582719999999999E-3</v>
      </c>
      <c r="LJ107" s="19">
        <v>1.2515479999999999E-3</v>
      </c>
      <c r="LK107" s="19">
        <v>1.244806E-3</v>
      </c>
      <c r="LL107" s="19">
        <v>1.2380399999999999E-3</v>
      </c>
      <c r="LM107" s="19">
        <v>1.231245E-3</v>
      </c>
      <c r="LN107" s="19">
        <v>1.224415E-3</v>
      </c>
      <c r="LO107" s="19">
        <v>1.2175479999999999E-3</v>
      </c>
      <c r="LP107" s="19">
        <v>1.210638E-3</v>
      </c>
      <c r="LQ107" s="19">
        <v>1.203682E-3</v>
      </c>
      <c r="LR107" s="19">
        <v>1.1966749999999999E-3</v>
      </c>
      <c r="LS107" s="19">
        <v>1.189612E-3</v>
      </c>
      <c r="LT107" s="19">
        <v>1.18249E-3</v>
      </c>
      <c r="LU107" s="19">
        <v>1.1753040000000001E-3</v>
      </c>
      <c r="LV107" s="19">
        <v>1.168051E-3</v>
      </c>
      <c r="LW107" s="19">
        <v>1.1607270000000001E-3</v>
      </c>
      <c r="LX107" s="19">
        <v>1.1533310000000001E-3</v>
      </c>
      <c r="LY107" s="19">
        <v>1.1458620000000001E-3</v>
      </c>
      <c r="LZ107" s="19">
        <v>1.1383229999999999E-3</v>
      </c>
      <c r="MA107" s="19">
        <v>1.1307159999999999E-3</v>
      </c>
      <c r="MB107" s="19">
        <v>1.1230459999999999E-3</v>
      </c>
      <c r="MC107" s="19">
        <v>1.1153210000000001E-3</v>
      </c>
      <c r="MD107" s="19">
        <v>1.1075499999999999E-3</v>
      </c>
      <c r="ME107" s="19">
        <v>1.099743E-3</v>
      </c>
      <c r="MF107" s="19">
        <v>1.091912E-3</v>
      </c>
      <c r="MG107" s="19">
        <v>1.084071E-3</v>
      </c>
      <c r="MH107" s="19">
        <v>1.076233E-3</v>
      </c>
      <c r="MI107" s="19">
        <v>1.068411E-3</v>
      </c>
      <c r="MJ107" s="19">
        <v>1.06062E-3</v>
      </c>
      <c r="MK107" s="19">
        <v>1.0528720000000001E-3</v>
      </c>
      <c r="ML107" s="19">
        <v>1.045179E-3</v>
      </c>
      <c r="MM107" s="19">
        <v>1.037552E-3</v>
      </c>
      <c r="MN107" s="19">
        <v>1.0300019999999999E-3</v>
      </c>
      <c r="MO107" s="19">
        <v>1.022537E-3</v>
      </c>
      <c r="MP107" s="19">
        <v>1.0151660000000001E-3</v>
      </c>
      <c r="MQ107" s="19">
        <v>1.0078960000000001E-3</v>
      </c>
      <c r="MR107" s="19">
        <v>1.0007359999999999E-3</v>
      </c>
      <c r="MS107" s="19">
        <v>9.9369030000000008E-4</v>
      </c>
      <c r="MT107" s="19">
        <v>9.8676670000000005E-4</v>
      </c>
      <c r="MU107" s="19">
        <v>9.7997160000000004E-4</v>
      </c>
      <c r="MV107" s="19">
        <v>9.7331169999999995E-4</v>
      </c>
      <c r="MW107" s="19">
        <v>9.6679369999999999E-4</v>
      </c>
      <c r="MX107" s="19">
        <v>9.604247E-4</v>
      </c>
      <c r="MY107" s="19">
        <v>9.5421109999999998E-4</v>
      </c>
      <c r="MZ107" s="19">
        <v>9.4815929999999995E-4</v>
      </c>
      <c r="NA107" s="19">
        <v>9.4227480000000005E-4</v>
      </c>
      <c r="NB107" s="19">
        <v>9.3656230000000004E-4</v>
      </c>
      <c r="NC107" s="19">
        <v>9.3102500000000004E-4</v>
      </c>
      <c r="ND107" s="19">
        <v>9.256647E-4</v>
      </c>
      <c r="NE107" s="19">
        <v>9.2048119999999997E-4</v>
      </c>
      <c r="NF107" s="19">
        <v>9.1547250000000003E-4</v>
      </c>
      <c r="NG107" s="19">
        <v>9.1063449999999996E-4</v>
      </c>
      <c r="NH107" s="19">
        <v>9.0596130000000004E-4</v>
      </c>
      <c r="NI107" s="19">
        <v>9.0144509999999999E-4</v>
      </c>
      <c r="NJ107" s="19">
        <v>8.970766E-4</v>
      </c>
      <c r="NK107" s="19">
        <v>8.9284529999999996E-4</v>
      </c>
      <c r="NL107" s="19">
        <v>8.8873960000000003E-4</v>
      </c>
      <c r="NM107" s="19">
        <v>8.8474739999999999E-4</v>
      </c>
      <c r="NN107" s="19">
        <v>8.8085620000000002E-4</v>
      </c>
      <c r="NO107" s="19">
        <v>8.7705369999999995E-4</v>
      </c>
      <c r="NP107" s="19">
        <v>8.7332760000000001E-4</v>
      </c>
      <c r="NQ107" s="19">
        <v>8.6966620000000002E-4</v>
      </c>
      <c r="NR107" s="19">
        <v>8.6605820000000002E-4</v>
      </c>
      <c r="NS107" s="19">
        <v>8.6249310000000002E-4</v>
      </c>
      <c r="NT107" s="19">
        <v>8.5896059999999996E-4</v>
      </c>
      <c r="NU107" s="19">
        <v>8.5545079999999995E-4</v>
      </c>
      <c r="NV107" s="19">
        <v>8.519539E-4</v>
      </c>
      <c r="NW107" s="19">
        <v>8.4846029999999998E-4</v>
      </c>
      <c r="NX107" s="19">
        <v>8.4495999999999996E-4</v>
      </c>
      <c r="NY107" s="19">
        <v>8.4144299999999999E-4</v>
      </c>
      <c r="NZ107" s="19">
        <v>8.3789919999999998E-4</v>
      </c>
      <c r="OA107" s="19">
        <v>8.3431849999999997E-4</v>
      </c>
      <c r="OB107" s="19">
        <v>8.3069079999999998E-4</v>
      </c>
      <c r="OC107" s="19">
        <v>8.2700609999999996E-4</v>
      </c>
      <c r="OD107" s="19">
        <v>8.2325499999999995E-4</v>
      </c>
      <c r="OE107" s="19">
        <v>8.1942889999999996E-4</v>
      </c>
      <c r="OF107" s="19">
        <v>8.1551989999999999E-4</v>
      </c>
      <c r="OG107" s="19">
        <v>8.1152109999999998E-4</v>
      </c>
      <c r="OH107" s="19">
        <v>8.0742650000000004E-4</v>
      </c>
      <c r="OI107" s="19">
        <v>8.0323150000000002E-4</v>
      </c>
      <c r="OJ107" s="19">
        <v>7.9893230000000002E-4</v>
      </c>
      <c r="OK107" s="19">
        <v>7.9452679999999999E-4</v>
      </c>
      <c r="OL107" s="19">
        <v>7.9001359999999999E-4</v>
      </c>
      <c r="OM107" s="19">
        <v>7.8539240000000002E-4</v>
      </c>
      <c r="ON107" s="19">
        <v>7.806639E-4</v>
      </c>
      <c r="OO107" s="19">
        <v>7.7582970000000004E-4</v>
      </c>
      <c r="OP107" s="19">
        <v>7.7089210000000005E-4</v>
      </c>
    </row>
    <row r="108" spans="1:406" x14ac:dyDescent="0.25">
      <c r="A108" t="str">
        <f t="shared" si="1"/>
        <v>Helicopter-COARSE-6-20-Any</v>
      </c>
      <c r="B108" t="s">
        <v>194</v>
      </c>
      <c r="C108" s="20" t="s">
        <v>40</v>
      </c>
      <c r="D108" s="18">
        <v>6</v>
      </c>
      <c r="E108" s="17">
        <v>20</v>
      </c>
      <c r="F108" s="82" t="s">
        <v>187</v>
      </c>
      <c r="G108" s="15">
        <v>1.053715</v>
      </c>
      <c r="H108" s="15">
        <v>1.024767</v>
      </c>
      <c r="I108" s="15">
        <v>0.91531569999999995</v>
      </c>
      <c r="J108" s="15">
        <v>0.77650750000000002</v>
      </c>
      <c r="K108" s="15">
        <v>0.64786270000000001</v>
      </c>
      <c r="L108" s="15">
        <v>0.53894439999999999</v>
      </c>
      <c r="M108" s="15">
        <v>0.4509708</v>
      </c>
      <c r="N108" s="15">
        <v>0.3809882</v>
      </c>
      <c r="O108" s="15">
        <v>0.32464330000000002</v>
      </c>
      <c r="P108" s="15">
        <v>0.27925559999999999</v>
      </c>
      <c r="Q108" s="15">
        <v>0.24228379999999999</v>
      </c>
      <c r="R108" s="15">
        <v>0.2119355</v>
      </c>
      <c r="S108" s="15">
        <v>0.18691389999999999</v>
      </c>
      <c r="T108" s="15">
        <v>0.1660548</v>
      </c>
      <c r="U108" s="15">
        <v>0.1485147</v>
      </c>
      <c r="V108" s="15">
        <v>0.13357079999999999</v>
      </c>
      <c r="W108" s="15">
        <v>0.1207331</v>
      </c>
      <c r="X108" s="15">
        <v>0.1096989</v>
      </c>
      <c r="Y108" s="15">
        <v>0.10023700000000001</v>
      </c>
      <c r="Z108" s="15">
        <v>9.2111280000000004E-2</v>
      </c>
      <c r="AA108" s="15">
        <v>8.5041580000000006E-2</v>
      </c>
      <c r="AB108" s="15">
        <v>7.8721609999999997E-2</v>
      </c>
      <c r="AC108" s="15">
        <v>7.3036019999999993E-2</v>
      </c>
      <c r="AD108" s="19">
        <v>6.7890779999999998E-2</v>
      </c>
      <c r="AE108" s="19">
        <v>6.3261410000000004E-2</v>
      </c>
      <c r="AF108" s="19">
        <v>5.9105020000000001E-2</v>
      </c>
      <c r="AG108" s="19">
        <v>5.5308490000000002E-2</v>
      </c>
      <c r="AH108" s="19">
        <v>5.1810009999999997E-2</v>
      </c>
      <c r="AI108" s="19">
        <v>4.8654549999999998E-2</v>
      </c>
      <c r="AJ108" s="19">
        <v>4.6049960000000001E-2</v>
      </c>
      <c r="AK108" s="19">
        <v>4.3648050000000001E-2</v>
      </c>
      <c r="AL108" s="19">
        <v>4.1399749999999999E-2</v>
      </c>
      <c r="AM108" s="19">
        <v>3.9262999999999999E-2</v>
      </c>
      <c r="AN108" s="19">
        <v>3.7252500000000001E-2</v>
      </c>
      <c r="AO108" s="15">
        <v>3.5403589999999999E-2</v>
      </c>
      <c r="AP108" s="15">
        <v>3.3696730000000001E-2</v>
      </c>
      <c r="AQ108" s="19">
        <v>3.2108659999999997E-2</v>
      </c>
      <c r="AR108" s="15">
        <v>3.0614019999999999E-2</v>
      </c>
      <c r="AS108" s="19">
        <v>2.919805E-2</v>
      </c>
      <c r="AT108" s="19">
        <v>2.78593E-2</v>
      </c>
      <c r="AU108" s="19">
        <v>2.6603390000000001E-2</v>
      </c>
      <c r="AV108" s="15">
        <v>2.5425099999999999E-2</v>
      </c>
      <c r="AW108" s="15">
        <v>2.4312919999999998E-2</v>
      </c>
      <c r="AX108" s="19">
        <v>2.325998E-2</v>
      </c>
      <c r="AY108" s="19">
        <v>2.226612E-2</v>
      </c>
      <c r="AZ108" s="19">
        <v>2.1298549999999999E-2</v>
      </c>
      <c r="BA108" s="19">
        <v>2.039374E-2</v>
      </c>
      <c r="BB108" s="19">
        <v>1.9546299999999999E-2</v>
      </c>
      <c r="BC108" s="19">
        <v>1.8752330000000001E-2</v>
      </c>
      <c r="BD108" s="19">
        <v>1.8009500000000001E-2</v>
      </c>
      <c r="BE108" s="19">
        <v>1.7315609999999999E-2</v>
      </c>
      <c r="BF108" s="15">
        <v>1.6666980000000001E-2</v>
      </c>
      <c r="BG108" s="19">
        <v>1.6059190000000001E-2</v>
      </c>
      <c r="BH108" s="19">
        <v>1.5487620000000001E-2</v>
      </c>
      <c r="BI108" s="19">
        <v>1.4948090000000001E-2</v>
      </c>
      <c r="BJ108" s="19">
        <v>1.443729E-2</v>
      </c>
      <c r="BK108" s="15">
        <v>1.395271E-2</v>
      </c>
      <c r="BL108" s="19">
        <v>1.3491960000000001E-2</v>
      </c>
      <c r="BM108" s="19">
        <v>1.305305E-2</v>
      </c>
      <c r="BN108" s="19">
        <v>1.2634670000000001E-2</v>
      </c>
      <c r="BO108" s="19">
        <v>1.223613E-2</v>
      </c>
      <c r="BP108" s="19">
        <v>1.1857100000000001E-2</v>
      </c>
      <c r="BQ108" s="19">
        <v>1.149799E-2</v>
      </c>
      <c r="BR108" s="19">
        <v>1.115916E-2</v>
      </c>
      <c r="BS108" s="19">
        <v>1.08404E-2</v>
      </c>
      <c r="BT108" s="19">
        <v>1.0540509999999999E-2</v>
      </c>
      <c r="BU108" s="19">
        <v>1.0257840000000001E-2</v>
      </c>
      <c r="BV108" s="19">
        <v>9.9910559999999999E-3</v>
      </c>
      <c r="BW108" s="19">
        <v>9.7398780000000004E-3</v>
      </c>
      <c r="BX108" s="19">
        <v>9.5042740000000001E-3</v>
      </c>
      <c r="BY108" s="19">
        <v>9.2840539999999999E-3</v>
      </c>
      <c r="BZ108" s="19">
        <v>9.0786430000000008E-3</v>
      </c>
      <c r="CA108" s="19">
        <v>8.8873649999999995E-3</v>
      </c>
      <c r="CB108" s="15">
        <v>8.7095079999999995E-3</v>
      </c>
      <c r="CC108" s="19">
        <v>8.5444660000000006E-3</v>
      </c>
      <c r="CD108" s="19">
        <v>8.3912940000000005E-3</v>
      </c>
      <c r="CE108" s="19">
        <v>8.2487499999999991E-3</v>
      </c>
      <c r="CF108" s="19">
        <v>8.1154829999999997E-3</v>
      </c>
      <c r="CG108" s="19">
        <v>7.9903849999999992E-3</v>
      </c>
      <c r="CH108" s="19">
        <v>7.8727369999999994E-3</v>
      </c>
      <c r="CI108" s="19">
        <v>7.7620789999999999E-3</v>
      </c>
      <c r="CJ108" s="19">
        <v>7.657779E-3</v>
      </c>
      <c r="CK108" s="19">
        <v>7.5589890000000003E-3</v>
      </c>
      <c r="CL108" s="19">
        <v>7.464788E-3</v>
      </c>
      <c r="CM108" s="19">
        <v>7.3746419999999998E-3</v>
      </c>
      <c r="CN108" s="19">
        <v>7.2885279999999998E-3</v>
      </c>
      <c r="CO108" s="19">
        <v>7.206807E-3</v>
      </c>
      <c r="CP108" s="19">
        <v>7.1300169999999998E-3</v>
      </c>
      <c r="CQ108" s="19">
        <v>7.0586210000000002E-3</v>
      </c>
      <c r="CR108" s="19">
        <v>6.9928380000000004E-3</v>
      </c>
      <c r="CS108" s="19">
        <v>6.9327149999999999E-3</v>
      </c>
      <c r="CT108" s="19">
        <v>6.8780830000000001E-3</v>
      </c>
      <c r="CU108" s="19">
        <v>6.8285869999999997E-3</v>
      </c>
      <c r="CV108" s="19">
        <v>6.7838000000000004E-3</v>
      </c>
      <c r="CW108" s="19">
        <v>6.7432799999999999E-3</v>
      </c>
      <c r="CX108" s="19">
        <v>6.7064409999999996E-3</v>
      </c>
      <c r="CY108" s="19">
        <v>6.6726830000000004E-3</v>
      </c>
      <c r="CZ108" s="19">
        <v>6.6413929999999998E-3</v>
      </c>
      <c r="DA108" s="19">
        <v>6.6119380000000004E-3</v>
      </c>
      <c r="DB108" s="19">
        <v>6.5837810000000004E-3</v>
      </c>
      <c r="DC108" s="19">
        <v>6.5564600000000001E-3</v>
      </c>
      <c r="DD108" s="19">
        <v>6.529516E-3</v>
      </c>
      <c r="DE108" s="19">
        <v>6.5025669999999999E-3</v>
      </c>
      <c r="DF108" s="19">
        <v>6.475293E-3</v>
      </c>
      <c r="DG108" s="19">
        <v>6.4474329999999998E-3</v>
      </c>
      <c r="DH108" s="19">
        <v>6.4188520000000001E-3</v>
      </c>
      <c r="DI108" s="19">
        <v>6.3894920000000001E-3</v>
      </c>
      <c r="DJ108" s="19">
        <v>6.3593230000000001E-3</v>
      </c>
      <c r="DK108" s="19">
        <v>6.3283389999999997E-3</v>
      </c>
      <c r="DL108" s="19">
        <v>6.2965190000000004E-3</v>
      </c>
      <c r="DM108" s="19">
        <v>6.2638479999999998E-3</v>
      </c>
      <c r="DN108" s="19">
        <v>6.2303419999999998E-3</v>
      </c>
      <c r="DO108" s="19">
        <v>6.1960319999999998E-3</v>
      </c>
      <c r="DP108" s="19">
        <v>6.1609409999999996E-3</v>
      </c>
      <c r="DQ108" s="19">
        <v>6.1250890000000002E-3</v>
      </c>
      <c r="DR108" s="15">
        <v>6.0884659999999998E-3</v>
      </c>
      <c r="DS108" s="19">
        <v>6.0510659999999999E-3</v>
      </c>
      <c r="DT108" s="15">
        <v>6.0128969999999997E-3</v>
      </c>
      <c r="DU108" s="19">
        <v>5.9739989999999998E-3</v>
      </c>
      <c r="DV108" s="19">
        <v>5.9344180000000003E-3</v>
      </c>
      <c r="DW108" s="19">
        <v>5.8941940000000002E-3</v>
      </c>
      <c r="DX108" s="19">
        <v>5.8533530000000004E-3</v>
      </c>
      <c r="DY108" s="19">
        <v>5.8119260000000002E-3</v>
      </c>
      <c r="DZ108" s="19">
        <v>5.7699650000000002E-3</v>
      </c>
      <c r="EA108" s="19">
        <v>5.7275540000000002E-3</v>
      </c>
      <c r="EB108" s="19">
        <v>5.6847729999999997E-3</v>
      </c>
      <c r="EC108" s="19">
        <v>5.6416779999999998E-3</v>
      </c>
      <c r="ED108" s="19">
        <v>5.5983020000000003E-3</v>
      </c>
      <c r="EE108" s="19">
        <v>5.5546830000000004E-3</v>
      </c>
      <c r="EF108" s="19">
        <v>5.5108800000000001E-3</v>
      </c>
      <c r="EG108" s="19">
        <v>5.4669719999999996E-3</v>
      </c>
      <c r="EH108" s="19">
        <v>5.4230399999999996E-3</v>
      </c>
      <c r="EI108" s="19">
        <v>5.3791489999999997E-3</v>
      </c>
      <c r="EJ108" s="19">
        <v>5.33535E-3</v>
      </c>
      <c r="EK108" s="19">
        <v>5.2917329999999999E-3</v>
      </c>
      <c r="EL108" s="19">
        <v>5.2484250000000001E-3</v>
      </c>
      <c r="EM108" s="19">
        <v>5.2055840000000001E-3</v>
      </c>
      <c r="EN108" s="19">
        <v>5.1633709999999999E-3</v>
      </c>
      <c r="EO108" s="19">
        <v>5.121886E-3</v>
      </c>
      <c r="EP108" s="19">
        <v>5.081159E-3</v>
      </c>
      <c r="EQ108" s="19">
        <v>5.0412110000000003E-3</v>
      </c>
      <c r="ER108" s="19">
        <v>5.0020730000000001E-3</v>
      </c>
      <c r="ES108" s="19">
        <v>4.9638010000000003E-3</v>
      </c>
      <c r="ET108" s="19">
        <v>4.926471E-3</v>
      </c>
      <c r="EU108" s="19">
        <v>4.8901259999999998E-3</v>
      </c>
      <c r="EV108" s="19">
        <v>4.8547659999999999E-3</v>
      </c>
      <c r="EW108" s="19">
        <v>4.8203919999999997E-3</v>
      </c>
      <c r="EX108" s="19">
        <v>4.7870179999999997E-3</v>
      </c>
      <c r="EY108" s="19">
        <v>4.7546899999999998E-3</v>
      </c>
      <c r="EZ108" s="19">
        <v>4.7234690000000001E-3</v>
      </c>
      <c r="FA108" s="19">
        <v>4.6933859999999999E-3</v>
      </c>
      <c r="FB108" s="19">
        <v>4.6644269999999996E-3</v>
      </c>
      <c r="FC108" s="19">
        <v>4.6365729999999997E-3</v>
      </c>
      <c r="FD108" s="19">
        <v>4.6098069999999996E-3</v>
      </c>
      <c r="FE108" s="19">
        <v>4.5841409999999999E-3</v>
      </c>
      <c r="FF108" s="19">
        <v>4.559586E-3</v>
      </c>
      <c r="FG108" s="19">
        <v>4.5361289999999999E-3</v>
      </c>
      <c r="FH108" s="19">
        <v>4.5137149999999997E-3</v>
      </c>
      <c r="FI108" s="19">
        <v>4.4922970000000001E-3</v>
      </c>
      <c r="FJ108" s="19">
        <v>4.4718359999999999E-3</v>
      </c>
      <c r="FK108" s="19">
        <v>4.4523219999999999E-3</v>
      </c>
      <c r="FL108" s="19">
        <v>4.4337509999999997E-3</v>
      </c>
      <c r="FM108" s="19">
        <v>4.4160969999999999E-3</v>
      </c>
      <c r="FN108" s="19">
        <v>4.3993010000000004E-3</v>
      </c>
      <c r="FO108" s="19">
        <v>4.3833079999999998E-3</v>
      </c>
      <c r="FP108" s="19">
        <v>4.3680710000000003E-3</v>
      </c>
      <c r="FQ108" s="19">
        <v>4.353572E-3</v>
      </c>
      <c r="FR108" s="19">
        <v>4.3397879999999998E-3</v>
      </c>
      <c r="FS108" s="19">
        <v>4.3266750000000003E-3</v>
      </c>
      <c r="FT108" s="19">
        <v>4.3141519999999999E-3</v>
      </c>
      <c r="FU108" s="19">
        <v>4.3021259999999999E-3</v>
      </c>
      <c r="FV108" s="19">
        <v>4.2905130000000001E-3</v>
      </c>
      <c r="FW108" s="19">
        <v>4.2792430000000003E-3</v>
      </c>
      <c r="FX108" s="19">
        <v>4.2682529999999996E-3</v>
      </c>
      <c r="FY108" s="19">
        <v>4.2574680000000004E-3</v>
      </c>
      <c r="FZ108" s="19">
        <v>4.2467950000000003E-3</v>
      </c>
      <c r="GA108" s="19">
        <v>4.2361500000000002E-3</v>
      </c>
      <c r="GB108" s="19">
        <v>4.2254679999999996E-3</v>
      </c>
      <c r="GC108" s="19">
        <v>4.2147139999999996E-3</v>
      </c>
      <c r="GD108" s="19">
        <v>4.2038570000000001E-3</v>
      </c>
      <c r="GE108" s="19">
        <v>4.1928590000000002E-3</v>
      </c>
      <c r="GF108" s="19">
        <v>4.1816600000000002E-3</v>
      </c>
      <c r="GG108" s="19">
        <v>4.1702099999999997E-3</v>
      </c>
      <c r="GH108" s="19">
        <v>4.1584739999999997E-3</v>
      </c>
      <c r="GI108" s="19">
        <v>4.1464290000000001E-3</v>
      </c>
      <c r="GJ108" s="19">
        <v>4.1340580000000004E-3</v>
      </c>
      <c r="GK108" s="19">
        <v>4.1213329999999996E-3</v>
      </c>
      <c r="GL108" s="19">
        <v>4.108207E-3</v>
      </c>
      <c r="GM108" s="19">
        <v>4.0946450000000001E-3</v>
      </c>
      <c r="GN108" s="19">
        <v>4.0806250000000001E-3</v>
      </c>
      <c r="GO108" s="19">
        <v>4.066137E-3</v>
      </c>
      <c r="GP108" s="19">
        <v>4.0511740000000003E-3</v>
      </c>
      <c r="GQ108" s="19">
        <v>4.0357190000000001E-3</v>
      </c>
      <c r="GR108" s="19">
        <v>4.0197439999999996E-3</v>
      </c>
      <c r="GS108" s="19">
        <v>4.0032289999999996E-3</v>
      </c>
      <c r="GT108" s="19">
        <v>3.9861699999999998E-3</v>
      </c>
      <c r="GU108" s="19">
        <v>3.9685720000000001E-3</v>
      </c>
      <c r="GV108" s="19">
        <v>3.9504500000000003E-3</v>
      </c>
      <c r="GW108" s="19">
        <v>3.9318030000000002E-3</v>
      </c>
      <c r="GX108" s="19">
        <v>3.9126289999999999E-3</v>
      </c>
      <c r="GY108" s="19">
        <v>3.8929339999999998E-3</v>
      </c>
      <c r="GZ108" s="19">
        <v>3.8727480000000001E-3</v>
      </c>
      <c r="HA108" s="19">
        <v>3.8521089999999998E-3</v>
      </c>
      <c r="HB108" s="19">
        <v>3.8310660000000002E-3</v>
      </c>
      <c r="HC108" s="19">
        <v>3.8096620000000001E-3</v>
      </c>
      <c r="HD108" s="19">
        <v>3.7879419999999999E-3</v>
      </c>
      <c r="HE108" s="19">
        <v>3.7659600000000001E-3</v>
      </c>
      <c r="HF108" s="19">
        <v>3.7437740000000001E-3</v>
      </c>
      <c r="HG108" s="19">
        <v>3.7214420000000002E-3</v>
      </c>
      <c r="HH108" s="19">
        <v>3.6990199999999999E-3</v>
      </c>
      <c r="HI108" s="19">
        <v>3.6765420000000001E-3</v>
      </c>
      <c r="HJ108" s="19">
        <v>3.654039E-3</v>
      </c>
      <c r="HK108" s="19">
        <v>3.6315420000000002E-3</v>
      </c>
      <c r="HL108" s="19">
        <v>3.6090879999999999E-3</v>
      </c>
      <c r="HM108" s="19">
        <v>3.5867239999999999E-3</v>
      </c>
      <c r="HN108" s="19">
        <v>3.5644829999999998E-3</v>
      </c>
      <c r="HO108" s="19">
        <v>3.5423870000000001E-3</v>
      </c>
      <c r="HP108" s="19">
        <v>3.5204609999999999E-3</v>
      </c>
      <c r="HQ108" s="19">
        <v>3.4987299999999998E-3</v>
      </c>
      <c r="HR108" s="19">
        <v>3.4772259999999999E-3</v>
      </c>
      <c r="HS108" s="19">
        <v>3.4559819999999998E-3</v>
      </c>
      <c r="HT108" s="19">
        <v>3.4350280000000001E-3</v>
      </c>
      <c r="HU108" s="19">
        <v>3.4143789999999999E-3</v>
      </c>
      <c r="HV108" s="19">
        <v>3.394055E-3</v>
      </c>
      <c r="HW108" s="19">
        <v>3.3740670000000001E-3</v>
      </c>
      <c r="HX108" s="19">
        <v>3.354438E-3</v>
      </c>
      <c r="HY108" s="19">
        <v>3.3351930000000002E-3</v>
      </c>
      <c r="HZ108" s="19">
        <v>3.3163509999999999E-3</v>
      </c>
      <c r="IA108" s="19">
        <v>3.2979210000000001E-3</v>
      </c>
      <c r="IB108" s="19">
        <v>3.2799069999999999E-3</v>
      </c>
      <c r="IC108" s="19">
        <v>3.2623140000000001E-3</v>
      </c>
      <c r="ID108" s="19">
        <v>3.2451530000000002E-3</v>
      </c>
      <c r="IE108" s="19">
        <v>3.22844E-3</v>
      </c>
      <c r="IF108" s="19">
        <v>3.2121810000000002E-3</v>
      </c>
      <c r="IG108" s="19">
        <v>3.196375E-3</v>
      </c>
      <c r="IH108" s="19">
        <v>3.1810200000000001E-3</v>
      </c>
      <c r="II108" s="19">
        <v>3.166117E-3</v>
      </c>
      <c r="IJ108" s="19">
        <v>3.151675E-3</v>
      </c>
      <c r="IK108" s="19">
        <v>3.1377039999999998E-3</v>
      </c>
      <c r="IL108" s="19">
        <v>3.1242090000000002E-3</v>
      </c>
      <c r="IM108" s="19">
        <v>3.1111849999999998E-3</v>
      </c>
      <c r="IN108" s="19">
        <v>3.0986270000000001E-3</v>
      </c>
      <c r="IO108" s="19">
        <v>3.0865250000000001E-3</v>
      </c>
      <c r="IP108" s="19">
        <v>3.0748820000000001E-3</v>
      </c>
      <c r="IQ108" s="19">
        <v>3.0636940000000001E-3</v>
      </c>
      <c r="IR108" s="19">
        <v>3.0529559999999999E-3</v>
      </c>
      <c r="IS108" s="19">
        <v>3.0426540000000001E-3</v>
      </c>
      <c r="IT108" s="19">
        <v>3.0327689999999998E-3</v>
      </c>
      <c r="IU108" s="19">
        <v>3.023282E-3</v>
      </c>
      <c r="IV108" s="19">
        <v>3.0141830000000001E-3</v>
      </c>
      <c r="IW108" s="19">
        <v>3.0054529999999999E-3</v>
      </c>
      <c r="IX108" s="19">
        <v>2.997071E-3</v>
      </c>
      <c r="IY108" s="19">
        <v>2.989008E-3</v>
      </c>
      <c r="IZ108" s="19">
        <v>2.9812300000000001E-3</v>
      </c>
      <c r="JA108" s="19">
        <v>2.9737019999999999E-3</v>
      </c>
      <c r="JB108" s="19">
        <v>2.9663960000000001E-3</v>
      </c>
      <c r="JC108" s="19">
        <v>2.9592770000000002E-3</v>
      </c>
      <c r="JD108" s="19">
        <v>2.9523190000000001E-3</v>
      </c>
      <c r="JE108" s="19">
        <v>2.9454870000000001E-3</v>
      </c>
      <c r="JF108" s="19">
        <v>2.9387520000000002E-3</v>
      </c>
      <c r="JG108" s="19">
        <v>2.9320850000000001E-3</v>
      </c>
      <c r="JH108" s="19">
        <v>2.9254670000000002E-3</v>
      </c>
      <c r="JI108" s="19">
        <v>2.9188769999999998E-3</v>
      </c>
      <c r="JJ108" s="19">
        <v>2.9122979999999998E-3</v>
      </c>
      <c r="JK108" s="19">
        <v>2.9057079999999999E-3</v>
      </c>
      <c r="JL108" s="19">
        <v>2.8990890000000001E-3</v>
      </c>
      <c r="JM108" s="19">
        <v>2.8924210000000001E-3</v>
      </c>
      <c r="JN108" s="19">
        <v>2.8856950000000002E-3</v>
      </c>
      <c r="JO108" s="19">
        <v>2.8789000000000002E-3</v>
      </c>
      <c r="JP108" s="19">
        <v>2.872023E-3</v>
      </c>
      <c r="JQ108" s="19">
        <v>2.865051E-3</v>
      </c>
      <c r="JR108" s="19">
        <v>2.8579679999999998E-3</v>
      </c>
      <c r="JS108" s="19">
        <v>2.8507580000000001E-3</v>
      </c>
      <c r="JT108" s="19">
        <v>2.8434160000000001E-3</v>
      </c>
      <c r="JU108" s="19">
        <v>2.8359330000000001E-3</v>
      </c>
      <c r="JV108" s="19">
        <v>2.828302E-3</v>
      </c>
      <c r="JW108" s="19">
        <v>2.82051E-3</v>
      </c>
      <c r="JX108" s="19">
        <v>2.81255E-3</v>
      </c>
      <c r="JY108" s="19">
        <v>2.804413E-3</v>
      </c>
      <c r="JZ108" s="19">
        <v>2.7960979999999999E-3</v>
      </c>
      <c r="KA108" s="19">
        <v>2.7876039999999999E-3</v>
      </c>
      <c r="KB108" s="19">
        <v>2.7789300000000002E-3</v>
      </c>
      <c r="KC108" s="19">
        <v>2.770074E-3</v>
      </c>
      <c r="KD108" s="19">
        <v>2.761042E-3</v>
      </c>
      <c r="KE108" s="19">
        <v>2.7518410000000001E-3</v>
      </c>
      <c r="KF108" s="19">
        <v>2.7424849999999998E-3</v>
      </c>
      <c r="KG108" s="19">
        <v>2.7329910000000002E-3</v>
      </c>
      <c r="KH108" s="19">
        <v>2.7233740000000002E-3</v>
      </c>
      <c r="KI108" s="19">
        <v>2.713647E-3</v>
      </c>
      <c r="KJ108" s="19">
        <v>2.7038320000000002E-3</v>
      </c>
      <c r="KK108" s="19">
        <v>2.6939429999999999E-3</v>
      </c>
      <c r="KL108" s="19">
        <v>2.6840000000000002E-3</v>
      </c>
      <c r="KM108" s="19">
        <v>2.67402E-3</v>
      </c>
      <c r="KN108" s="19">
        <v>2.6640100000000001E-3</v>
      </c>
      <c r="KO108" s="19">
        <v>2.6539739999999999E-3</v>
      </c>
      <c r="KP108" s="19">
        <v>2.6439219999999999E-3</v>
      </c>
      <c r="KQ108" s="19">
        <v>2.6338609999999999E-3</v>
      </c>
      <c r="KR108" s="19">
        <v>2.623799E-3</v>
      </c>
      <c r="KS108" s="19">
        <v>2.6137439999999999E-3</v>
      </c>
      <c r="KT108" s="19">
        <v>2.6036950000000001E-3</v>
      </c>
      <c r="KU108" s="19">
        <v>2.5936499999999999E-3</v>
      </c>
      <c r="KV108" s="19">
        <v>2.5836140000000001E-3</v>
      </c>
      <c r="KW108" s="19">
        <v>2.5735879999999999E-3</v>
      </c>
      <c r="KX108" s="19">
        <v>2.5635760000000001E-3</v>
      </c>
      <c r="KY108" s="19">
        <v>2.5535850000000001E-3</v>
      </c>
      <c r="KZ108" s="19">
        <v>2.5436170000000002E-3</v>
      </c>
      <c r="LA108" s="19">
        <v>2.5336680000000002E-3</v>
      </c>
      <c r="LB108" s="19">
        <v>2.5237430000000002E-3</v>
      </c>
      <c r="LC108" s="19">
        <v>2.5138439999999999E-3</v>
      </c>
      <c r="LD108" s="19">
        <v>2.5039760000000002E-3</v>
      </c>
      <c r="LE108" s="19">
        <v>2.494146E-3</v>
      </c>
      <c r="LF108" s="19">
        <v>2.4843539999999998E-3</v>
      </c>
      <c r="LG108" s="19">
        <v>2.4745959999999999E-3</v>
      </c>
      <c r="LH108" s="19">
        <v>2.4648769999999999E-3</v>
      </c>
      <c r="LI108" s="19">
        <v>2.455198E-3</v>
      </c>
      <c r="LJ108" s="19">
        <v>2.4455649999999998E-3</v>
      </c>
      <c r="LK108" s="19">
        <v>2.4359820000000002E-3</v>
      </c>
      <c r="LL108" s="19">
        <v>2.4264500000000001E-3</v>
      </c>
      <c r="LM108" s="19">
        <v>2.4169690000000001E-3</v>
      </c>
      <c r="LN108" s="19">
        <v>2.407541E-3</v>
      </c>
      <c r="LO108" s="19">
        <v>2.3981749999999998E-3</v>
      </c>
      <c r="LP108" s="19">
        <v>2.3888770000000002E-3</v>
      </c>
      <c r="LQ108" s="19">
        <v>2.3796540000000001E-3</v>
      </c>
      <c r="LR108" s="19">
        <v>2.3705100000000002E-3</v>
      </c>
      <c r="LS108" s="19">
        <v>2.3614450000000002E-3</v>
      </c>
      <c r="LT108" s="19">
        <v>2.3524639999999999E-3</v>
      </c>
      <c r="LU108" s="19">
        <v>2.3435750000000001E-3</v>
      </c>
      <c r="LV108" s="19">
        <v>2.3347860000000002E-3</v>
      </c>
      <c r="LW108" s="19">
        <v>2.3261050000000002E-3</v>
      </c>
      <c r="LX108" s="19">
        <v>2.3175349999999999E-3</v>
      </c>
      <c r="LY108" s="19">
        <v>2.309078E-3</v>
      </c>
      <c r="LZ108" s="19">
        <v>2.3007380000000001E-3</v>
      </c>
      <c r="MA108" s="19">
        <v>2.2925240000000002E-3</v>
      </c>
      <c r="MB108" s="19">
        <v>2.2844419999999998E-3</v>
      </c>
      <c r="MC108" s="19">
        <v>2.276499E-3</v>
      </c>
      <c r="MD108" s="19">
        <v>2.2686989999999999E-3</v>
      </c>
      <c r="ME108" s="19">
        <v>2.2610429999999999E-3</v>
      </c>
      <c r="MF108" s="19">
        <v>2.2535340000000002E-3</v>
      </c>
      <c r="MG108" s="19">
        <v>2.2461740000000001E-3</v>
      </c>
      <c r="MH108" s="19">
        <v>2.2389699999999998E-3</v>
      </c>
      <c r="MI108" s="19">
        <v>2.2319250000000001E-3</v>
      </c>
      <c r="MJ108" s="19">
        <v>2.2250360000000001E-3</v>
      </c>
      <c r="MK108" s="19">
        <v>2.2183010000000002E-3</v>
      </c>
      <c r="ML108" s="19">
        <v>2.2117170000000002E-3</v>
      </c>
      <c r="MM108" s="19">
        <v>2.2052809999999999E-3</v>
      </c>
      <c r="MN108" s="19">
        <v>2.198991E-3</v>
      </c>
      <c r="MO108" s="19">
        <v>2.192842E-3</v>
      </c>
      <c r="MP108" s="19">
        <v>2.1868230000000001E-3</v>
      </c>
      <c r="MQ108" s="19">
        <v>2.1809210000000002E-3</v>
      </c>
      <c r="MR108" s="19">
        <v>2.1751230000000002E-3</v>
      </c>
      <c r="MS108" s="19">
        <v>2.1694190000000001E-3</v>
      </c>
      <c r="MT108" s="19">
        <v>2.1637959999999999E-3</v>
      </c>
      <c r="MU108" s="19">
        <v>2.1582429999999998E-3</v>
      </c>
      <c r="MV108" s="19">
        <v>2.1527460000000001E-3</v>
      </c>
      <c r="MW108" s="19">
        <v>2.14729E-3</v>
      </c>
      <c r="MX108" s="19">
        <v>2.1418610000000001E-3</v>
      </c>
      <c r="MY108" s="19">
        <v>2.1364489999999999E-3</v>
      </c>
      <c r="MZ108" s="19">
        <v>2.1310470000000001E-3</v>
      </c>
      <c r="NA108" s="19">
        <v>2.125647E-3</v>
      </c>
      <c r="NB108" s="19">
        <v>2.1202389999999999E-3</v>
      </c>
      <c r="NC108" s="19">
        <v>2.1148109999999999E-3</v>
      </c>
      <c r="ND108" s="19">
        <v>2.1093560000000002E-3</v>
      </c>
      <c r="NE108" s="19">
        <v>2.1038670000000002E-3</v>
      </c>
      <c r="NF108" s="19">
        <v>2.0983379999999999E-3</v>
      </c>
      <c r="NG108" s="19">
        <v>2.092764E-3</v>
      </c>
      <c r="NH108" s="19">
        <v>2.087139E-3</v>
      </c>
      <c r="NI108" s="19">
        <v>2.081453E-3</v>
      </c>
      <c r="NJ108" s="19">
        <v>2.0756989999999999E-3</v>
      </c>
      <c r="NK108" s="19">
        <v>2.0698719999999999E-3</v>
      </c>
      <c r="NL108" s="19">
        <v>2.0639679999999998E-3</v>
      </c>
      <c r="NM108" s="19">
        <v>2.057985E-3</v>
      </c>
      <c r="NN108" s="19">
        <v>2.0519179999999998E-3</v>
      </c>
      <c r="NO108" s="19">
        <v>2.0457629999999999E-3</v>
      </c>
      <c r="NP108" s="19">
        <v>2.0395140000000001E-3</v>
      </c>
      <c r="NQ108" s="19">
        <v>2.0331709999999998E-3</v>
      </c>
      <c r="NR108" s="19">
        <v>2.0267330000000002E-3</v>
      </c>
      <c r="NS108" s="19">
        <v>2.0202000000000002E-3</v>
      </c>
      <c r="NT108" s="19">
        <v>2.0135750000000001E-3</v>
      </c>
      <c r="NU108" s="19">
        <v>2.0068579999999998E-3</v>
      </c>
      <c r="NV108" s="19">
        <v>2.0000510000000001E-3</v>
      </c>
      <c r="NW108" s="19">
        <v>1.9931609999999998E-3</v>
      </c>
      <c r="NX108" s="19">
        <v>1.986196E-3</v>
      </c>
      <c r="NY108" s="19">
        <v>1.9791650000000002E-3</v>
      </c>
      <c r="NZ108" s="19">
        <v>1.972077E-3</v>
      </c>
      <c r="OA108" s="19">
        <v>1.9649390000000002E-3</v>
      </c>
      <c r="OB108" s="19">
        <v>1.9577589999999999E-3</v>
      </c>
      <c r="OC108" s="19">
        <v>1.9505449999999999E-3</v>
      </c>
      <c r="OD108" s="19">
        <v>1.9433040000000001E-3</v>
      </c>
      <c r="OE108" s="19">
        <v>1.936044E-3</v>
      </c>
      <c r="OF108" s="19">
        <v>1.9287690000000001E-3</v>
      </c>
      <c r="OG108" s="19">
        <v>1.9214849999999999E-3</v>
      </c>
      <c r="OH108" s="15">
        <v>1.914193E-3</v>
      </c>
      <c r="OI108" s="19">
        <v>1.906898E-3</v>
      </c>
      <c r="OJ108" s="19">
        <v>1.899604E-3</v>
      </c>
      <c r="OK108" s="19">
        <v>1.8923119999999999E-3</v>
      </c>
      <c r="OL108" s="19">
        <v>1.8850259999999999E-3</v>
      </c>
      <c r="OM108" s="19">
        <v>1.8777469999999999E-3</v>
      </c>
      <c r="ON108" s="19">
        <v>1.870476E-3</v>
      </c>
      <c r="OO108" s="19">
        <v>1.863216E-3</v>
      </c>
      <c r="OP108" s="19">
        <v>1.8559710000000001E-3</v>
      </c>
    </row>
    <row r="109" spans="1:406" x14ac:dyDescent="0.25">
      <c r="A109" t="str">
        <f t="shared" si="1"/>
        <v>Helicopter-COARSE-6-14-Any</v>
      </c>
      <c r="B109" t="s">
        <v>194</v>
      </c>
      <c r="C109" s="20" t="s">
        <v>40</v>
      </c>
      <c r="D109" s="18">
        <v>6</v>
      </c>
      <c r="E109" s="17">
        <v>14</v>
      </c>
      <c r="F109" s="82" t="s">
        <v>187</v>
      </c>
      <c r="G109" s="15">
        <v>1.052881</v>
      </c>
      <c r="H109" s="15">
        <v>0.92692419999999998</v>
      </c>
      <c r="I109" s="15">
        <v>0.76557260000000005</v>
      </c>
      <c r="J109" s="15">
        <v>0.62171750000000003</v>
      </c>
      <c r="K109" s="15">
        <v>0.50597899999999996</v>
      </c>
      <c r="L109" s="15">
        <v>0.4154021</v>
      </c>
      <c r="M109" s="15">
        <v>0.34518690000000002</v>
      </c>
      <c r="N109" s="15">
        <v>0.29043730000000001</v>
      </c>
      <c r="O109" s="15">
        <v>0.247336</v>
      </c>
      <c r="P109" s="15">
        <v>0.21292369999999999</v>
      </c>
      <c r="Q109" s="15">
        <v>0.18499750000000001</v>
      </c>
      <c r="R109" s="15">
        <v>0.16217719999999999</v>
      </c>
      <c r="S109" s="15">
        <v>0.1432474</v>
      </c>
      <c r="T109" s="15">
        <v>0.12739819999999999</v>
      </c>
      <c r="U109" s="15">
        <v>0.1141828</v>
      </c>
      <c r="V109" s="15">
        <v>0.1031034</v>
      </c>
      <c r="W109" s="19">
        <v>9.3804970000000001E-2</v>
      </c>
      <c r="X109" s="19">
        <v>8.5764179999999995E-2</v>
      </c>
      <c r="Y109" s="19">
        <v>7.8582579999999999E-2</v>
      </c>
      <c r="Z109" s="19">
        <v>7.2080140000000001E-2</v>
      </c>
      <c r="AA109" s="19">
        <v>6.6240980000000005E-2</v>
      </c>
      <c r="AB109" s="19">
        <v>6.105737E-2</v>
      </c>
      <c r="AC109" s="19">
        <v>5.6531419999999999E-2</v>
      </c>
      <c r="AD109" s="19">
        <v>5.2592010000000002E-2</v>
      </c>
      <c r="AE109" s="19">
        <v>4.9120909999999997E-2</v>
      </c>
      <c r="AF109" s="19">
        <v>4.6323990000000002E-2</v>
      </c>
      <c r="AG109" s="19">
        <v>4.3653629999999999E-2</v>
      </c>
      <c r="AH109" s="19">
        <v>4.1117090000000002E-2</v>
      </c>
      <c r="AI109" s="19">
        <v>3.8825430000000001E-2</v>
      </c>
      <c r="AJ109" s="19">
        <v>3.6779520000000003E-2</v>
      </c>
      <c r="AK109" s="15">
        <v>3.4917700000000003E-2</v>
      </c>
      <c r="AL109" s="19">
        <v>3.3181889999999999E-2</v>
      </c>
      <c r="AM109" s="19">
        <v>3.152493E-2</v>
      </c>
      <c r="AN109" s="19">
        <v>2.9958220000000001E-2</v>
      </c>
      <c r="AO109" s="19">
        <v>2.8521410000000001E-2</v>
      </c>
      <c r="AP109" s="15">
        <v>2.720496E-2</v>
      </c>
      <c r="AQ109" s="15">
        <v>2.597621E-2</v>
      </c>
      <c r="AR109" s="19">
        <v>2.4817240000000001E-2</v>
      </c>
      <c r="AS109" s="19">
        <v>2.3727000000000002E-2</v>
      </c>
      <c r="AT109" s="19">
        <v>2.2709770000000001E-2</v>
      </c>
      <c r="AU109" s="19">
        <v>2.1774660000000001E-2</v>
      </c>
      <c r="AV109" s="19">
        <v>2.084457E-2</v>
      </c>
      <c r="AW109" s="19">
        <v>1.998482E-2</v>
      </c>
      <c r="AX109" s="15">
        <v>1.9190869999999999E-2</v>
      </c>
      <c r="AY109" s="19">
        <v>1.8458550000000001E-2</v>
      </c>
      <c r="AZ109" s="19">
        <v>1.778213E-2</v>
      </c>
      <c r="BA109" s="19">
        <v>1.7155759999999999E-2</v>
      </c>
      <c r="BB109" s="19">
        <v>1.6574499999999999E-2</v>
      </c>
      <c r="BC109" s="19">
        <v>1.6034670000000001E-2</v>
      </c>
      <c r="BD109" s="19">
        <v>1.553414E-2</v>
      </c>
      <c r="BE109" s="19">
        <v>1.5071019999999999E-2</v>
      </c>
      <c r="BF109" s="19">
        <v>1.4642169999999999E-2</v>
      </c>
      <c r="BG109" s="19">
        <v>1.424419E-2</v>
      </c>
      <c r="BH109" s="19">
        <v>1.3874279999999999E-2</v>
      </c>
      <c r="BI109" s="15">
        <v>1.353033E-2</v>
      </c>
      <c r="BJ109" s="19">
        <v>1.3210619999999999E-2</v>
      </c>
      <c r="BK109" s="19">
        <v>1.291403E-2</v>
      </c>
      <c r="BL109" s="19">
        <v>1.263946E-2</v>
      </c>
      <c r="BM109" s="19">
        <v>1.2385159999999999E-2</v>
      </c>
      <c r="BN109" s="19">
        <v>1.214819E-2</v>
      </c>
      <c r="BO109" s="19">
        <v>1.1925059999999999E-2</v>
      </c>
      <c r="BP109" s="19">
        <v>1.171298E-2</v>
      </c>
      <c r="BQ109" s="19">
        <v>1.151081E-2</v>
      </c>
      <c r="BR109" s="19">
        <v>1.13185E-2</v>
      </c>
      <c r="BS109" s="19">
        <v>1.113633E-2</v>
      </c>
      <c r="BT109" s="19">
        <v>1.096456E-2</v>
      </c>
      <c r="BU109" s="19">
        <v>1.080329E-2</v>
      </c>
      <c r="BV109" s="19">
        <v>1.065232E-2</v>
      </c>
      <c r="BW109" s="19">
        <v>1.0511100000000001E-2</v>
      </c>
      <c r="BX109" s="19">
        <v>1.037864E-2</v>
      </c>
      <c r="BY109" s="19">
        <v>1.0253730000000001E-2</v>
      </c>
      <c r="BZ109" s="19">
        <v>1.013506E-2</v>
      </c>
      <c r="CA109" s="19">
        <v>1.0021469999999999E-2</v>
      </c>
      <c r="CB109" s="19">
        <v>9.9119770000000006E-3</v>
      </c>
      <c r="CC109" s="19">
        <v>9.8058380000000007E-3</v>
      </c>
      <c r="CD109" s="19">
        <v>9.7024590000000001E-3</v>
      </c>
      <c r="CE109" s="19">
        <v>9.6014110000000007E-3</v>
      </c>
      <c r="CF109" s="19">
        <v>9.5023880000000005E-3</v>
      </c>
      <c r="CG109" s="19">
        <v>9.4052019999999997E-3</v>
      </c>
      <c r="CH109" s="19">
        <v>9.3097279999999998E-3</v>
      </c>
      <c r="CI109" s="19">
        <v>9.2159140000000004E-3</v>
      </c>
      <c r="CJ109" s="19">
        <v>9.1236990000000007E-3</v>
      </c>
      <c r="CK109" s="19">
        <v>9.0329989999999999E-3</v>
      </c>
      <c r="CL109" s="19">
        <v>8.9436180000000004E-3</v>
      </c>
      <c r="CM109" s="19">
        <v>8.8553250000000007E-3</v>
      </c>
      <c r="CN109" s="19">
        <v>8.7679400000000001E-3</v>
      </c>
      <c r="CO109" s="19">
        <v>8.6815190000000004E-3</v>
      </c>
      <c r="CP109" s="19">
        <v>8.5963210000000005E-3</v>
      </c>
      <c r="CQ109" s="19">
        <v>8.5127689999999999E-3</v>
      </c>
      <c r="CR109" s="19">
        <v>8.4312929999999994E-3</v>
      </c>
      <c r="CS109" s="19">
        <v>8.352267E-3</v>
      </c>
      <c r="CT109" s="19">
        <v>8.2759229999999993E-3</v>
      </c>
      <c r="CU109" s="19">
        <v>8.2024200000000002E-3</v>
      </c>
      <c r="CV109" s="19">
        <v>8.1318450000000004E-3</v>
      </c>
      <c r="CW109" s="19">
        <v>8.0642909999999995E-3</v>
      </c>
      <c r="CX109" s="19">
        <v>7.9998250000000003E-3</v>
      </c>
      <c r="CY109" s="19">
        <v>7.9385250000000001E-3</v>
      </c>
      <c r="CZ109" s="19">
        <v>7.880392E-3</v>
      </c>
      <c r="DA109" s="19">
        <v>7.8253699999999999E-3</v>
      </c>
      <c r="DB109" s="19">
        <v>7.7733120000000001E-3</v>
      </c>
      <c r="DC109" s="19">
        <v>7.7240360000000001E-3</v>
      </c>
      <c r="DD109" s="19">
        <v>7.6772799999999999E-3</v>
      </c>
      <c r="DE109" s="19">
        <v>7.6327829999999998E-3</v>
      </c>
      <c r="DF109" s="19">
        <v>7.5902180000000001E-3</v>
      </c>
      <c r="DG109" s="19">
        <v>7.5492479999999997E-3</v>
      </c>
      <c r="DH109" s="19">
        <v>7.5095140000000001E-3</v>
      </c>
      <c r="DI109" s="19">
        <v>7.4707189999999998E-3</v>
      </c>
      <c r="DJ109" s="19">
        <v>7.4325950000000002E-3</v>
      </c>
      <c r="DK109" s="19">
        <v>7.3949430000000002E-3</v>
      </c>
      <c r="DL109" s="19">
        <v>7.3575469999999999E-3</v>
      </c>
      <c r="DM109" s="19">
        <v>7.320193E-3</v>
      </c>
      <c r="DN109" s="19">
        <v>7.2826519999999997E-3</v>
      </c>
      <c r="DO109" s="19">
        <v>7.2447420000000002E-3</v>
      </c>
      <c r="DP109" s="19">
        <v>7.206329E-3</v>
      </c>
      <c r="DQ109" s="19">
        <v>7.1673520000000001E-3</v>
      </c>
      <c r="DR109" s="19">
        <v>7.1277490000000001E-3</v>
      </c>
      <c r="DS109" s="19">
        <v>7.0874500000000003E-3</v>
      </c>
      <c r="DT109" s="19">
        <v>7.0463670000000004E-3</v>
      </c>
      <c r="DU109" s="19">
        <v>7.0044520000000004E-3</v>
      </c>
      <c r="DV109" s="19">
        <v>6.9616740000000002E-3</v>
      </c>
      <c r="DW109" s="19">
        <v>6.918062E-3</v>
      </c>
      <c r="DX109" s="19">
        <v>6.8736300000000004E-3</v>
      </c>
      <c r="DY109" s="19">
        <v>6.8283809999999997E-3</v>
      </c>
      <c r="DZ109" s="19">
        <v>6.782298E-3</v>
      </c>
      <c r="EA109" s="19">
        <v>6.73539E-3</v>
      </c>
      <c r="EB109" s="19">
        <v>6.6876720000000004E-3</v>
      </c>
      <c r="EC109" s="19">
        <v>6.6391979999999998E-3</v>
      </c>
      <c r="ED109" s="19">
        <v>6.5900159999999998E-3</v>
      </c>
      <c r="EE109" s="19">
        <v>6.5401679999999998E-3</v>
      </c>
      <c r="EF109" s="19">
        <v>6.4896670000000002E-3</v>
      </c>
      <c r="EG109" s="19">
        <v>6.4385479999999997E-3</v>
      </c>
      <c r="EH109" s="19">
        <v>6.3868620000000001E-3</v>
      </c>
      <c r="EI109" s="19">
        <v>6.3347170000000001E-3</v>
      </c>
      <c r="EJ109" s="19">
        <v>6.2822529999999998E-3</v>
      </c>
      <c r="EK109" s="19">
        <v>6.2296590000000002E-3</v>
      </c>
      <c r="EL109" s="19">
        <v>6.1771270000000001E-3</v>
      </c>
      <c r="EM109" s="19">
        <v>6.124857E-3</v>
      </c>
      <c r="EN109" s="19">
        <v>6.0730230000000003E-3</v>
      </c>
      <c r="EO109" s="19">
        <v>6.0217939999999996E-3</v>
      </c>
      <c r="EP109" s="19">
        <v>5.971306E-3</v>
      </c>
      <c r="EQ109" s="19">
        <v>5.921674E-3</v>
      </c>
      <c r="ER109" s="19">
        <v>5.872993E-3</v>
      </c>
      <c r="ES109" s="19">
        <v>5.8253519999999998E-3</v>
      </c>
      <c r="ET109" s="19">
        <v>5.7788270000000003E-3</v>
      </c>
      <c r="EU109" s="19">
        <v>5.7335010000000002E-3</v>
      </c>
      <c r="EV109" s="19">
        <v>5.6894440000000001E-3</v>
      </c>
      <c r="EW109" s="19">
        <v>5.6467080000000003E-3</v>
      </c>
      <c r="EX109" s="19">
        <v>5.6053300000000004E-3</v>
      </c>
      <c r="EY109" s="19">
        <v>5.5653350000000002E-3</v>
      </c>
      <c r="EZ109" s="19">
        <v>5.5267279999999998E-3</v>
      </c>
      <c r="FA109" s="19">
        <v>5.4895289999999999E-3</v>
      </c>
      <c r="FB109" s="19">
        <v>5.453739E-3</v>
      </c>
      <c r="FC109" s="19">
        <v>5.419358E-3</v>
      </c>
      <c r="FD109" s="19">
        <v>5.3863679999999999E-3</v>
      </c>
      <c r="FE109" s="19">
        <v>5.3547309999999997E-3</v>
      </c>
      <c r="FF109" s="19">
        <v>5.32439E-3</v>
      </c>
      <c r="FG109" s="19">
        <v>5.2952889999999999E-3</v>
      </c>
      <c r="FH109" s="19">
        <v>5.2673479999999998E-3</v>
      </c>
      <c r="FI109" s="19">
        <v>5.2404790000000001E-3</v>
      </c>
      <c r="FJ109" s="19">
        <v>5.2145860000000002E-3</v>
      </c>
      <c r="FK109" s="19">
        <v>5.1895780000000002E-3</v>
      </c>
      <c r="FL109" s="19">
        <v>5.1653660000000002E-3</v>
      </c>
      <c r="FM109" s="19">
        <v>5.1418829999999999E-3</v>
      </c>
      <c r="FN109" s="19">
        <v>5.1190630000000001E-3</v>
      </c>
      <c r="FO109" s="19">
        <v>5.0968519999999998E-3</v>
      </c>
      <c r="FP109" s="19">
        <v>5.0751900000000003E-3</v>
      </c>
      <c r="FQ109" s="19">
        <v>5.0540109999999997E-3</v>
      </c>
      <c r="FR109" s="19">
        <v>5.0332440000000001E-3</v>
      </c>
      <c r="FS109" s="19">
        <v>5.0128250000000003E-3</v>
      </c>
      <c r="FT109" s="19">
        <v>4.9926959999999996E-3</v>
      </c>
      <c r="FU109" s="19">
        <v>4.9728039999999999E-3</v>
      </c>
      <c r="FV109" s="19">
        <v>4.9530930000000004E-3</v>
      </c>
      <c r="FW109" s="19">
        <v>4.9335050000000004E-3</v>
      </c>
      <c r="FX109" s="19">
        <v>4.9139800000000001E-3</v>
      </c>
      <c r="FY109" s="19">
        <v>4.8944669999999996E-3</v>
      </c>
      <c r="FZ109" s="19">
        <v>4.8749229999999998E-3</v>
      </c>
      <c r="GA109" s="19">
        <v>4.8553160000000001E-3</v>
      </c>
      <c r="GB109" s="19">
        <v>4.8356069999999996E-3</v>
      </c>
      <c r="GC109" s="19">
        <v>4.8157540000000002E-3</v>
      </c>
      <c r="GD109" s="19">
        <v>4.7957090000000004E-3</v>
      </c>
      <c r="GE109" s="19">
        <v>4.7754290000000003E-3</v>
      </c>
      <c r="GF109" s="19">
        <v>4.754879E-3</v>
      </c>
      <c r="GG109" s="19">
        <v>4.7340359999999996E-3</v>
      </c>
      <c r="GH109" s="19">
        <v>4.7128719999999999E-3</v>
      </c>
      <c r="GI109" s="19">
        <v>4.691364E-3</v>
      </c>
      <c r="GJ109" s="19">
        <v>4.6694919999999999E-3</v>
      </c>
      <c r="GK109" s="19">
        <v>4.6472459999999998E-3</v>
      </c>
      <c r="GL109" s="19">
        <v>4.6246339999999999E-3</v>
      </c>
      <c r="GM109" s="19">
        <v>4.6016850000000003E-3</v>
      </c>
      <c r="GN109" s="19">
        <v>4.5784340000000001E-3</v>
      </c>
      <c r="GO109" s="19">
        <v>4.5549309999999999E-3</v>
      </c>
      <c r="GP109" s="19">
        <v>4.531233E-3</v>
      </c>
      <c r="GQ109" s="19">
        <v>4.5074010000000003E-3</v>
      </c>
      <c r="GR109" s="19">
        <v>4.4834949999999997E-3</v>
      </c>
      <c r="GS109" s="19">
        <v>4.4595720000000002E-3</v>
      </c>
      <c r="GT109" s="19">
        <v>4.4356789999999997E-3</v>
      </c>
      <c r="GU109" s="19">
        <v>4.4118539999999998E-3</v>
      </c>
      <c r="GV109" s="19">
        <v>4.3881270000000003E-3</v>
      </c>
      <c r="GW109" s="19">
        <v>4.3645250000000002E-3</v>
      </c>
      <c r="GX109" s="19">
        <v>4.3410710000000002E-3</v>
      </c>
      <c r="GY109" s="19">
        <v>4.3177950000000001E-3</v>
      </c>
      <c r="GZ109" s="19">
        <v>4.294717E-3</v>
      </c>
      <c r="HA109" s="19">
        <v>4.2718510000000001E-3</v>
      </c>
      <c r="HB109" s="19">
        <v>4.2492069999999996E-3</v>
      </c>
      <c r="HC109" s="19">
        <v>4.2267900000000002E-3</v>
      </c>
      <c r="HD109" s="19">
        <v>4.2046030000000003E-3</v>
      </c>
      <c r="HE109" s="19">
        <v>4.1826540000000001E-3</v>
      </c>
      <c r="HF109" s="19">
        <v>4.1609419999999999E-3</v>
      </c>
      <c r="HG109" s="19">
        <v>4.1394659999999996E-3</v>
      </c>
      <c r="HH109" s="19">
        <v>4.1182190000000002E-3</v>
      </c>
      <c r="HI109" s="19">
        <v>4.0971970000000003E-3</v>
      </c>
      <c r="HJ109" s="19">
        <v>4.0763939999999997E-3</v>
      </c>
      <c r="HK109" s="19">
        <v>4.0558160000000003E-3</v>
      </c>
      <c r="HL109" s="19">
        <v>4.0354639999999999E-3</v>
      </c>
      <c r="HM109" s="19">
        <v>4.0153369999999999E-3</v>
      </c>
      <c r="HN109" s="19">
        <v>3.9954279999999997E-3</v>
      </c>
      <c r="HO109" s="19">
        <v>3.9757330000000004E-3</v>
      </c>
      <c r="HP109" s="19">
        <v>3.9562460000000001E-3</v>
      </c>
      <c r="HQ109" s="19">
        <v>3.9369649999999997E-3</v>
      </c>
      <c r="HR109" s="19">
        <v>3.9178770000000002E-3</v>
      </c>
      <c r="HS109" s="19">
        <v>3.8989609999999998E-3</v>
      </c>
      <c r="HT109" s="19">
        <v>3.8801899999999999E-3</v>
      </c>
      <c r="HU109" s="19">
        <v>3.861537E-3</v>
      </c>
      <c r="HV109" s="19">
        <v>3.8429720000000001E-3</v>
      </c>
      <c r="HW109" s="19">
        <v>3.8244709999999999E-3</v>
      </c>
      <c r="HX109" s="19">
        <v>3.806008E-3</v>
      </c>
      <c r="HY109" s="19">
        <v>3.787552E-3</v>
      </c>
      <c r="HZ109" s="19">
        <v>3.7690800000000002E-3</v>
      </c>
      <c r="IA109" s="19">
        <v>3.7505749999999999E-3</v>
      </c>
      <c r="IB109" s="19">
        <v>3.732024E-3</v>
      </c>
      <c r="IC109" s="19">
        <v>3.713428E-3</v>
      </c>
      <c r="ID109" s="19">
        <v>3.6947859999999998E-3</v>
      </c>
      <c r="IE109" s="19">
        <v>3.6760970000000001E-3</v>
      </c>
      <c r="IF109" s="19">
        <v>3.657361E-3</v>
      </c>
      <c r="IG109" s="19">
        <v>3.6385800000000002E-3</v>
      </c>
      <c r="IH109" s="19">
        <v>3.6197590000000002E-3</v>
      </c>
      <c r="II109" s="19">
        <v>3.6009089999999998E-3</v>
      </c>
      <c r="IJ109" s="19">
        <v>3.5820409999999998E-3</v>
      </c>
      <c r="IK109" s="19">
        <v>3.563166E-3</v>
      </c>
      <c r="IL109" s="19">
        <v>3.5442949999999998E-3</v>
      </c>
      <c r="IM109" s="19">
        <v>3.5254370000000002E-3</v>
      </c>
      <c r="IN109" s="19">
        <v>3.5066059999999998E-3</v>
      </c>
      <c r="IO109" s="19">
        <v>3.4878169999999998E-3</v>
      </c>
      <c r="IP109" s="19">
        <v>3.4690849999999998E-3</v>
      </c>
      <c r="IQ109" s="19">
        <v>3.45042E-3</v>
      </c>
      <c r="IR109" s="19">
        <v>3.431829E-3</v>
      </c>
      <c r="IS109" s="19">
        <v>3.4133200000000001E-3</v>
      </c>
      <c r="IT109" s="19">
        <v>3.3949000000000002E-3</v>
      </c>
      <c r="IU109" s="19">
        <v>3.3765850000000001E-3</v>
      </c>
      <c r="IV109" s="19">
        <v>3.3583850000000002E-3</v>
      </c>
      <c r="IW109" s="19">
        <v>3.340315E-3</v>
      </c>
      <c r="IX109" s="19">
        <v>3.3223850000000002E-3</v>
      </c>
      <c r="IY109" s="19">
        <v>3.3046130000000001E-3</v>
      </c>
      <c r="IZ109" s="19">
        <v>3.2870210000000002E-3</v>
      </c>
      <c r="JA109" s="19">
        <v>3.2696349999999999E-3</v>
      </c>
      <c r="JB109" s="19">
        <v>3.2524849999999998E-3</v>
      </c>
      <c r="JC109" s="19">
        <v>3.235599E-3</v>
      </c>
      <c r="JD109" s="19">
        <v>3.2190040000000001E-3</v>
      </c>
      <c r="JE109" s="19">
        <v>3.2027269999999998E-3</v>
      </c>
      <c r="JF109" s="19">
        <v>3.1867929999999998E-3</v>
      </c>
      <c r="JG109" s="19">
        <v>3.1712260000000001E-3</v>
      </c>
      <c r="JH109" s="19">
        <v>3.156046E-3</v>
      </c>
      <c r="JI109" s="19">
        <v>3.1412649999999999E-3</v>
      </c>
      <c r="JJ109" s="19">
        <v>3.1268889999999999E-3</v>
      </c>
      <c r="JK109" s="19">
        <v>3.112924E-3</v>
      </c>
      <c r="JL109" s="19">
        <v>3.0993700000000002E-3</v>
      </c>
      <c r="JM109" s="19">
        <v>3.086231E-3</v>
      </c>
      <c r="JN109" s="19">
        <v>3.0735070000000001E-3</v>
      </c>
      <c r="JO109" s="19">
        <v>3.0611969999999999E-3</v>
      </c>
      <c r="JP109" s="19">
        <v>3.0492919999999999E-3</v>
      </c>
      <c r="JQ109" s="19">
        <v>3.0377859999999998E-3</v>
      </c>
      <c r="JR109" s="19">
        <v>3.0266690000000001E-3</v>
      </c>
      <c r="JS109" s="19">
        <v>3.0159340000000001E-3</v>
      </c>
      <c r="JT109" s="19">
        <v>3.0055720000000002E-3</v>
      </c>
      <c r="JU109" s="19">
        <v>2.9955709999999998E-3</v>
      </c>
      <c r="JV109" s="19">
        <v>2.9859169999999998E-3</v>
      </c>
      <c r="JW109" s="19">
        <v>2.976593E-3</v>
      </c>
      <c r="JX109" s="19">
        <v>2.9675819999999999E-3</v>
      </c>
      <c r="JY109" s="19">
        <v>2.958872E-3</v>
      </c>
      <c r="JZ109" s="19">
        <v>2.9504470000000001E-3</v>
      </c>
      <c r="KA109" s="19">
        <v>2.942292E-3</v>
      </c>
      <c r="KB109" s="19">
        <v>2.9343899999999998E-3</v>
      </c>
      <c r="KC109" s="19">
        <v>2.9267220000000001E-3</v>
      </c>
      <c r="KD109" s="19">
        <v>2.9192699999999999E-3</v>
      </c>
      <c r="KE109" s="19">
        <v>2.9120190000000001E-3</v>
      </c>
      <c r="KF109" s="19">
        <v>2.9049509999999998E-3</v>
      </c>
      <c r="KG109" s="19">
        <v>2.8980479999999999E-3</v>
      </c>
      <c r="KH109" s="19">
        <v>2.8912909999999998E-3</v>
      </c>
      <c r="KI109" s="19">
        <v>2.884658E-3</v>
      </c>
      <c r="KJ109" s="19">
        <v>2.8781290000000001E-3</v>
      </c>
      <c r="KK109" s="19">
        <v>2.8716840000000002E-3</v>
      </c>
      <c r="KL109" s="19">
        <v>2.8652999999999999E-3</v>
      </c>
      <c r="KM109" s="19">
        <v>2.8589549999999998E-3</v>
      </c>
      <c r="KN109" s="19">
        <v>2.8526200000000002E-3</v>
      </c>
      <c r="KO109" s="19">
        <v>2.8462660000000001E-3</v>
      </c>
      <c r="KP109" s="19">
        <v>2.8398619999999999E-3</v>
      </c>
      <c r="KQ109" s="19">
        <v>2.833379E-3</v>
      </c>
      <c r="KR109" s="19">
        <v>2.8267869999999999E-3</v>
      </c>
      <c r="KS109" s="19">
        <v>2.8200550000000001E-3</v>
      </c>
      <c r="KT109" s="19">
        <v>2.8131520000000002E-3</v>
      </c>
      <c r="KU109" s="19">
        <v>2.8060469999999999E-3</v>
      </c>
      <c r="KV109" s="19">
        <v>2.7987139999999999E-3</v>
      </c>
      <c r="KW109" s="19">
        <v>2.7911279999999999E-3</v>
      </c>
      <c r="KX109" s="19">
        <v>2.7832690000000001E-3</v>
      </c>
      <c r="KY109" s="19">
        <v>2.775118E-3</v>
      </c>
      <c r="KZ109" s="19">
        <v>2.7666589999999999E-3</v>
      </c>
      <c r="LA109" s="19">
        <v>2.7578770000000002E-3</v>
      </c>
      <c r="LB109" s="19">
        <v>2.7487589999999999E-3</v>
      </c>
      <c r="LC109" s="19">
        <v>2.7392990000000002E-3</v>
      </c>
      <c r="LD109" s="19">
        <v>2.729492E-3</v>
      </c>
      <c r="LE109" s="19">
        <v>2.7193320000000001E-3</v>
      </c>
      <c r="LF109" s="19">
        <v>2.7088160000000002E-3</v>
      </c>
      <c r="LG109" s="19">
        <v>2.6979410000000001E-3</v>
      </c>
      <c r="LH109" s="19">
        <v>2.686707E-3</v>
      </c>
      <c r="LI109" s="19">
        <v>2.675115E-3</v>
      </c>
      <c r="LJ109" s="19">
        <v>2.6631699999999999E-3</v>
      </c>
      <c r="LK109" s="19">
        <v>2.650875E-3</v>
      </c>
      <c r="LL109" s="19">
        <v>2.6382390000000001E-3</v>
      </c>
      <c r="LM109" s="19">
        <v>2.625269E-3</v>
      </c>
      <c r="LN109" s="19">
        <v>2.611978E-3</v>
      </c>
      <c r="LO109" s="19">
        <v>2.59838E-3</v>
      </c>
      <c r="LP109" s="19">
        <v>2.584491E-3</v>
      </c>
      <c r="LQ109" s="19">
        <v>2.5703319999999998E-3</v>
      </c>
      <c r="LR109" s="19">
        <v>2.5559210000000001E-3</v>
      </c>
      <c r="LS109" s="19">
        <v>2.5412830000000001E-3</v>
      </c>
      <c r="LT109" s="19">
        <v>2.5264419999999998E-3</v>
      </c>
      <c r="LU109" s="19">
        <v>2.511428E-3</v>
      </c>
      <c r="LV109" s="19">
        <v>2.4962690000000002E-3</v>
      </c>
      <c r="LW109" s="19">
        <v>2.4809989999999998E-3</v>
      </c>
      <c r="LX109" s="19">
        <v>2.4656499999999998E-3</v>
      </c>
      <c r="LY109" s="19">
        <v>2.4502590000000002E-3</v>
      </c>
      <c r="LZ109" s="19">
        <v>2.4348590000000002E-3</v>
      </c>
      <c r="MA109" s="19">
        <v>2.4194849999999999E-3</v>
      </c>
      <c r="MB109" s="19">
        <v>2.404172E-3</v>
      </c>
      <c r="MC109" s="19">
        <v>2.3889509999999998E-3</v>
      </c>
      <c r="MD109" s="19">
        <v>2.3738510000000002E-3</v>
      </c>
      <c r="ME109" s="19">
        <v>2.3589000000000001E-3</v>
      </c>
      <c r="MF109" s="19">
        <v>2.344123E-3</v>
      </c>
      <c r="MG109" s="19">
        <v>2.329542E-3</v>
      </c>
      <c r="MH109" s="19">
        <v>2.3151769999999999E-3</v>
      </c>
      <c r="MI109" s="19">
        <v>2.3010460000000002E-3</v>
      </c>
      <c r="MJ109" s="19">
        <v>2.287163E-3</v>
      </c>
      <c r="MK109" s="19">
        <v>2.2735440000000002E-3</v>
      </c>
      <c r="ML109" s="19">
        <v>2.2602030000000001E-3</v>
      </c>
      <c r="MM109" s="19">
        <v>2.2471499999999998E-3</v>
      </c>
      <c r="MN109" s="19">
        <v>2.2343990000000002E-3</v>
      </c>
      <c r="MO109" s="19">
        <v>2.221958E-3</v>
      </c>
      <c r="MP109" s="19">
        <v>2.2098360000000002E-3</v>
      </c>
      <c r="MQ109" s="19">
        <v>2.1980390000000002E-3</v>
      </c>
      <c r="MR109" s="19">
        <v>2.1865740000000002E-3</v>
      </c>
      <c r="MS109" s="19">
        <v>2.1754439999999999E-3</v>
      </c>
      <c r="MT109" s="19">
        <v>2.1646510000000001E-3</v>
      </c>
      <c r="MU109" s="19">
        <v>2.1541960000000001E-3</v>
      </c>
      <c r="MV109" s="19">
        <v>2.1440790000000001E-3</v>
      </c>
      <c r="MW109" s="19">
        <v>2.1342980000000002E-3</v>
      </c>
      <c r="MX109" s="19">
        <v>2.1248489999999998E-3</v>
      </c>
      <c r="MY109" s="19">
        <v>2.115727E-3</v>
      </c>
      <c r="MZ109" s="19">
        <v>2.1069299999999999E-3</v>
      </c>
      <c r="NA109" s="19">
        <v>2.0984509999999999E-3</v>
      </c>
      <c r="NB109" s="19">
        <v>2.090284E-3</v>
      </c>
      <c r="NC109" s="19">
        <v>2.0824239999999998E-3</v>
      </c>
      <c r="ND109" s="19">
        <v>2.0748630000000001E-3</v>
      </c>
      <c r="NE109" s="19">
        <v>2.0675939999999999E-3</v>
      </c>
      <c r="NF109" s="19">
        <v>2.0606090000000001E-3</v>
      </c>
      <c r="NG109" s="19">
        <v>2.0538990000000001E-3</v>
      </c>
      <c r="NH109" s="19">
        <v>2.047456E-3</v>
      </c>
      <c r="NI109" s="19">
        <v>2.0412709999999999E-3</v>
      </c>
      <c r="NJ109" s="19">
        <v>2.035336E-3</v>
      </c>
      <c r="NK109" s="19">
        <v>2.0296390000000002E-3</v>
      </c>
      <c r="NL109" s="19">
        <v>2.0241730000000002E-3</v>
      </c>
      <c r="NM109" s="19">
        <v>2.018925E-3</v>
      </c>
      <c r="NN109" s="19">
        <v>2.0138859999999999E-3</v>
      </c>
      <c r="NO109" s="19">
        <v>2.0090469999999999E-3</v>
      </c>
      <c r="NP109" s="19">
        <v>2.0043959999999999E-3</v>
      </c>
      <c r="NQ109" s="19">
        <v>1.9999219999999999E-3</v>
      </c>
      <c r="NR109" s="19">
        <v>1.9956119999999999E-3</v>
      </c>
      <c r="NS109" s="19">
        <v>1.9914529999999998E-3</v>
      </c>
      <c r="NT109" s="19">
        <v>1.987431E-3</v>
      </c>
      <c r="NU109" s="19">
        <v>1.9835310000000002E-3</v>
      </c>
      <c r="NV109" s="19">
        <v>1.9797360000000002E-3</v>
      </c>
      <c r="NW109" s="19">
        <v>1.9760300000000001E-3</v>
      </c>
      <c r="NX109" s="19">
        <v>1.9723950000000001E-3</v>
      </c>
      <c r="NY109" s="19">
        <v>1.9688129999999998E-3</v>
      </c>
      <c r="NZ109" s="19">
        <v>1.9652659999999998E-3</v>
      </c>
      <c r="OA109" s="19">
        <v>1.9617380000000002E-3</v>
      </c>
      <c r="OB109" s="19">
        <v>1.9582110000000001E-3</v>
      </c>
      <c r="OC109" s="19">
        <v>1.9546699999999999E-3</v>
      </c>
      <c r="OD109" s="19">
        <v>1.9511000000000001E-3</v>
      </c>
      <c r="OE109" s="19">
        <v>1.9474850000000001E-3</v>
      </c>
      <c r="OF109" s="19">
        <v>1.943813E-3</v>
      </c>
      <c r="OG109" s="19">
        <v>1.940069E-3</v>
      </c>
      <c r="OH109" s="19">
        <v>1.9362419999999999E-3</v>
      </c>
      <c r="OI109" s="19">
        <v>1.9323179999999999E-3</v>
      </c>
      <c r="OJ109" s="19">
        <v>1.9282870000000001E-3</v>
      </c>
      <c r="OK109" s="19">
        <v>1.924135E-3</v>
      </c>
      <c r="OL109" s="19">
        <v>1.9198520000000001E-3</v>
      </c>
      <c r="OM109" s="19">
        <v>1.9154269999999999E-3</v>
      </c>
      <c r="ON109" s="19">
        <v>1.91085E-3</v>
      </c>
      <c r="OO109" s="19">
        <v>1.9061099999999999E-3</v>
      </c>
      <c r="OP109" s="19">
        <v>1.9011989999999999E-3</v>
      </c>
    </row>
    <row r="110" spans="1:406" x14ac:dyDescent="0.25">
      <c r="A110" t="str">
        <f t="shared" si="1"/>
        <v>Helicopter-COARSE-6-7-Any</v>
      </c>
      <c r="B110" t="s">
        <v>194</v>
      </c>
      <c r="C110" s="20" t="s">
        <v>40</v>
      </c>
      <c r="D110" s="18">
        <v>6</v>
      </c>
      <c r="E110" s="17">
        <v>7</v>
      </c>
      <c r="F110" s="82" t="s">
        <v>187</v>
      </c>
      <c r="G110" s="15">
        <v>0.47274880000000002</v>
      </c>
      <c r="H110" s="15">
        <v>0.33408409999999999</v>
      </c>
      <c r="I110" s="15">
        <v>0.2462017</v>
      </c>
      <c r="J110" s="15">
        <v>0.18974849999999999</v>
      </c>
      <c r="K110" s="15">
        <v>0.1513699</v>
      </c>
      <c r="L110" s="15">
        <v>0.1246741</v>
      </c>
      <c r="M110" s="15">
        <v>0.1058916</v>
      </c>
      <c r="N110" s="19">
        <v>9.0385820000000006E-2</v>
      </c>
      <c r="O110" s="15">
        <v>7.6716989999999999E-2</v>
      </c>
      <c r="P110" s="19">
        <v>6.5292160000000002E-2</v>
      </c>
      <c r="Q110" s="19">
        <v>5.723524E-2</v>
      </c>
      <c r="R110" s="19">
        <v>5.220404E-2</v>
      </c>
      <c r="S110" s="19">
        <v>4.785971E-2</v>
      </c>
      <c r="T110" s="19">
        <v>4.4267109999999998E-2</v>
      </c>
      <c r="U110" s="19">
        <v>4.0140580000000002E-2</v>
      </c>
      <c r="V110" s="19">
        <v>3.6208219999999999E-2</v>
      </c>
      <c r="W110" s="19">
        <v>3.3757589999999997E-2</v>
      </c>
      <c r="X110" s="19">
        <v>3.263083E-2</v>
      </c>
      <c r="Y110" s="19">
        <v>3.1127080000000001E-2</v>
      </c>
      <c r="Z110" s="19">
        <v>2.883604E-2</v>
      </c>
      <c r="AA110" s="19">
        <v>2.6807939999999999E-2</v>
      </c>
      <c r="AB110" s="19">
        <v>2.546402E-2</v>
      </c>
      <c r="AC110" s="19">
        <v>2.448115E-2</v>
      </c>
      <c r="AD110" s="15">
        <v>2.355701E-2</v>
      </c>
      <c r="AE110" s="19">
        <v>2.2633500000000001E-2</v>
      </c>
      <c r="AF110" s="19">
        <v>2.1768929999999999E-2</v>
      </c>
      <c r="AG110" s="19">
        <v>2.1026820000000002E-2</v>
      </c>
      <c r="AH110" s="19">
        <v>2.0362600000000002E-2</v>
      </c>
      <c r="AI110" s="19">
        <v>1.9692959999999999E-2</v>
      </c>
      <c r="AJ110" s="19">
        <v>1.8929959999999999E-2</v>
      </c>
      <c r="AK110" s="19">
        <v>1.8244980000000001E-2</v>
      </c>
      <c r="AL110" s="19">
        <v>1.7642689999999999E-2</v>
      </c>
      <c r="AM110" s="19">
        <v>1.7121669999999999E-2</v>
      </c>
      <c r="AN110" s="19">
        <v>1.6656859999999999E-2</v>
      </c>
      <c r="AO110" s="19">
        <v>1.6218119999999999E-2</v>
      </c>
      <c r="AP110" s="19">
        <v>1.5808550000000001E-2</v>
      </c>
      <c r="AQ110" s="19">
        <v>1.544715E-2</v>
      </c>
      <c r="AR110" s="19">
        <v>1.51311E-2</v>
      </c>
      <c r="AS110" s="19">
        <v>1.484193E-2</v>
      </c>
      <c r="AT110" s="19">
        <v>1.456752E-2</v>
      </c>
      <c r="AU110" s="19">
        <v>1.430616E-2</v>
      </c>
      <c r="AV110" s="15">
        <v>1.405994E-2</v>
      </c>
      <c r="AW110" s="19">
        <v>1.382925E-2</v>
      </c>
      <c r="AX110" s="19">
        <v>1.3608490000000001E-2</v>
      </c>
      <c r="AY110" s="15">
        <v>1.3390300000000001E-2</v>
      </c>
      <c r="AZ110" s="19">
        <v>1.3173310000000001E-2</v>
      </c>
      <c r="BA110" s="19">
        <v>1.2960910000000001E-2</v>
      </c>
      <c r="BB110" s="19">
        <v>1.275543E-2</v>
      </c>
      <c r="BC110" s="19">
        <v>1.2557E-2</v>
      </c>
      <c r="BD110" s="19">
        <v>1.236596E-2</v>
      </c>
      <c r="BE110" s="19">
        <v>1.218315E-2</v>
      </c>
      <c r="BF110" s="19">
        <v>1.200878E-2</v>
      </c>
      <c r="BG110" s="19">
        <v>1.184226E-2</v>
      </c>
      <c r="BH110" s="19">
        <v>1.168197E-2</v>
      </c>
      <c r="BI110" s="19">
        <v>1.1526089999999999E-2</v>
      </c>
      <c r="BJ110" s="19">
        <v>1.1374220000000001E-2</v>
      </c>
      <c r="BK110" s="19">
        <v>1.1226939999999999E-2</v>
      </c>
      <c r="BL110" s="19">
        <v>1.1084409999999999E-2</v>
      </c>
      <c r="BM110" s="19">
        <v>1.094607E-2</v>
      </c>
      <c r="BN110" s="19">
        <v>1.081092E-2</v>
      </c>
      <c r="BO110" s="19">
        <v>1.0678099999999999E-2</v>
      </c>
      <c r="BP110" s="19">
        <v>1.054741E-2</v>
      </c>
      <c r="BQ110" s="19">
        <v>1.041916E-2</v>
      </c>
      <c r="BR110" s="19">
        <v>1.029335E-2</v>
      </c>
      <c r="BS110" s="19">
        <v>1.016916E-2</v>
      </c>
      <c r="BT110" s="19">
        <v>1.004527E-2</v>
      </c>
      <c r="BU110" s="19">
        <v>9.9208019999999994E-3</v>
      </c>
      <c r="BV110" s="19">
        <v>9.7960589999999993E-3</v>
      </c>
      <c r="BW110" s="19">
        <v>9.6722849999999992E-3</v>
      </c>
      <c r="BX110" s="19">
        <v>9.5509489999999996E-3</v>
      </c>
      <c r="BY110" s="19">
        <v>9.4330569999999999E-3</v>
      </c>
      <c r="BZ110" s="19">
        <v>9.3188539999999997E-3</v>
      </c>
      <c r="CA110" s="19">
        <v>9.2079940000000006E-3</v>
      </c>
      <c r="CB110" s="19">
        <v>9.1000230000000005E-3</v>
      </c>
      <c r="CC110" s="19">
        <v>8.9948349999999996E-3</v>
      </c>
      <c r="CD110" s="19">
        <v>8.892713E-3</v>
      </c>
      <c r="CE110" s="19">
        <v>8.7939130000000004E-3</v>
      </c>
      <c r="CF110" s="19">
        <v>8.6982029999999998E-3</v>
      </c>
      <c r="CG110" s="15">
        <v>8.6049249999999994E-3</v>
      </c>
      <c r="CH110" s="19">
        <v>8.5135379999999993E-3</v>
      </c>
      <c r="CI110" s="19">
        <v>8.4239989999999997E-3</v>
      </c>
      <c r="CJ110" s="19">
        <v>8.3366329999999995E-3</v>
      </c>
      <c r="CK110" s="19">
        <v>8.2517059999999993E-3</v>
      </c>
      <c r="CL110" s="19">
        <v>8.1691039999999999E-3</v>
      </c>
      <c r="CM110" s="19">
        <v>8.0883910000000003E-3</v>
      </c>
      <c r="CN110" s="19">
        <v>8.0091469999999994E-3</v>
      </c>
      <c r="CO110" s="19">
        <v>7.931245E-3</v>
      </c>
      <c r="CP110" s="19">
        <v>7.8547949999999995E-3</v>
      </c>
      <c r="CQ110" s="19">
        <v>7.779841E-3</v>
      </c>
      <c r="CR110" s="19">
        <v>7.7061179999999996E-3</v>
      </c>
      <c r="CS110" s="19">
        <v>7.6330800000000004E-3</v>
      </c>
      <c r="CT110" s="19">
        <v>7.5601770000000004E-3</v>
      </c>
      <c r="CU110" s="19">
        <v>7.4871219999999997E-3</v>
      </c>
      <c r="CV110" s="19">
        <v>7.4139540000000004E-3</v>
      </c>
      <c r="CW110" s="19">
        <v>7.3409249999999999E-3</v>
      </c>
      <c r="CX110" s="19">
        <v>7.2683039999999997E-3</v>
      </c>
      <c r="CY110" s="19">
        <v>7.1962750000000002E-3</v>
      </c>
      <c r="CZ110" s="19">
        <v>7.1249670000000003E-3</v>
      </c>
      <c r="DA110" s="19">
        <v>7.0545039999999996E-3</v>
      </c>
      <c r="DB110" s="19">
        <v>6.9850160000000001E-3</v>
      </c>
      <c r="DC110" s="19">
        <v>6.9166200000000001E-3</v>
      </c>
      <c r="DD110" s="19">
        <v>6.8493399999999998E-3</v>
      </c>
      <c r="DE110" s="19">
        <v>6.7831080000000004E-3</v>
      </c>
      <c r="DF110" s="19">
        <v>6.7178450000000001E-3</v>
      </c>
      <c r="DG110" s="19">
        <v>6.6535320000000002E-3</v>
      </c>
      <c r="DH110" s="19">
        <v>6.5902060000000004E-3</v>
      </c>
      <c r="DI110" s="19">
        <v>6.527911E-3</v>
      </c>
      <c r="DJ110" s="19">
        <v>6.466627E-3</v>
      </c>
      <c r="DK110" s="19">
        <v>6.4062759999999998E-3</v>
      </c>
      <c r="DL110" s="15">
        <v>6.3467970000000004E-3</v>
      </c>
      <c r="DM110" s="19">
        <v>6.2881940000000004E-3</v>
      </c>
      <c r="DN110" s="19">
        <v>6.230523E-3</v>
      </c>
      <c r="DO110" s="19">
        <v>6.1738510000000002E-3</v>
      </c>
      <c r="DP110" s="19">
        <v>6.1181899999999999E-3</v>
      </c>
      <c r="DQ110" s="19">
        <v>6.0635000000000003E-3</v>
      </c>
      <c r="DR110" s="19">
        <v>6.0097299999999996E-3</v>
      </c>
      <c r="DS110" s="19">
        <v>5.9568520000000003E-3</v>
      </c>
      <c r="DT110" s="19">
        <v>5.9048709999999999E-3</v>
      </c>
      <c r="DU110" s="19">
        <v>5.8538089999999997E-3</v>
      </c>
      <c r="DV110" s="19">
        <v>5.8036779999999996E-3</v>
      </c>
      <c r="DW110" s="19">
        <v>5.7544830000000003E-3</v>
      </c>
      <c r="DX110" s="19">
        <v>5.7062249999999997E-3</v>
      </c>
      <c r="DY110" s="19">
        <v>5.6589020000000004E-3</v>
      </c>
      <c r="DZ110" s="19">
        <v>5.6125130000000004E-3</v>
      </c>
      <c r="EA110" s="19">
        <v>5.5670520000000003E-3</v>
      </c>
      <c r="EB110" s="19">
        <v>5.5225029999999998E-3</v>
      </c>
      <c r="EC110" s="19">
        <v>5.4788320000000003E-3</v>
      </c>
      <c r="ED110" s="19">
        <v>5.4359880000000001E-3</v>
      </c>
      <c r="EE110" s="19">
        <v>5.3938969999999999E-3</v>
      </c>
      <c r="EF110" s="19">
        <v>5.3524710000000001E-3</v>
      </c>
      <c r="EG110" s="19">
        <v>5.3116200000000004E-3</v>
      </c>
      <c r="EH110" s="19">
        <v>5.271263E-3</v>
      </c>
      <c r="EI110" s="19">
        <v>5.2313250000000002E-3</v>
      </c>
      <c r="EJ110" s="19">
        <v>5.1917380000000004E-3</v>
      </c>
      <c r="EK110" s="19">
        <v>5.1524320000000002E-3</v>
      </c>
      <c r="EL110" s="19">
        <v>5.1133430000000002E-3</v>
      </c>
      <c r="EM110" s="19">
        <v>5.0744179999999998E-3</v>
      </c>
      <c r="EN110" s="19">
        <v>5.0356180000000004E-3</v>
      </c>
      <c r="EO110" s="19">
        <v>4.9969200000000002E-3</v>
      </c>
      <c r="EP110" s="19">
        <v>4.9583049999999997E-3</v>
      </c>
      <c r="EQ110" s="19">
        <v>4.9197620000000003E-3</v>
      </c>
      <c r="ER110" s="19">
        <v>4.8812839999999996E-3</v>
      </c>
      <c r="ES110" s="19">
        <v>4.8428689999999996E-3</v>
      </c>
      <c r="ET110" s="19">
        <v>4.8045199999999996E-3</v>
      </c>
      <c r="EU110" s="19">
        <v>4.7662499999999997E-3</v>
      </c>
      <c r="EV110" s="19">
        <v>4.7280660000000004E-3</v>
      </c>
      <c r="EW110" s="19">
        <v>4.6899840000000003E-3</v>
      </c>
      <c r="EX110" s="19">
        <v>4.6520240000000003E-3</v>
      </c>
      <c r="EY110" s="19">
        <v>4.6142129999999998E-3</v>
      </c>
      <c r="EZ110" s="19">
        <v>4.5765850000000002E-3</v>
      </c>
      <c r="FA110" s="19">
        <v>4.539174E-3</v>
      </c>
      <c r="FB110" s="19">
        <v>4.5020030000000001E-3</v>
      </c>
      <c r="FC110" s="19">
        <v>4.4650840000000002E-3</v>
      </c>
      <c r="FD110" s="19">
        <v>4.4284249999999997E-3</v>
      </c>
      <c r="FE110" s="19">
        <v>4.3920410000000002E-3</v>
      </c>
      <c r="FF110" s="19">
        <v>4.355968E-3</v>
      </c>
      <c r="FG110" s="19">
        <v>4.3202659999999997E-3</v>
      </c>
      <c r="FH110" s="19">
        <v>4.285016E-3</v>
      </c>
      <c r="FI110" s="19">
        <v>4.250307E-3</v>
      </c>
      <c r="FJ110" s="19">
        <v>4.2162229999999998E-3</v>
      </c>
      <c r="FK110" s="19">
        <v>4.1828330000000004E-3</v>
      </c>
      <c r="FL110" s="19">
        <v>4.1501890000000003E-3</v>
      </c>
      <c r="FM110" s="19">
        <v>4.1183180000000002E-3</v>
      </c>
      <c r="FN110" s="19">
        <v>4.0872230000000001E-3</v>
      </c>
      <c r="FO110" s="19">
        <v>4.0568870000000003E-3</v>
      </c>
      <c r="FP110" s="19">
        <v>4.0272729999999996E-3</v>
      </c>
      <c r="FQ110" s="19">
        <v>3.9983320000000003E-3</v>
      </c>
      <c r="FR110" s="19">
        <v>3.9700109999999999E-3</v>
      </c>
      <c r="FS110" s="19">
        <v>3.9422540000000001E-3</v>
      </c>
      <c r="FT110" s="19">
        <v>3.9150060000000004E-3</v>
      </c>
      <c r="FU110" s="19">
        <v>3.8882130000000002E-3</v>
      </c>
      <c r="FV110" s="19">
        <v>3.861827E-3</v>
      </c>
      <c r="FW110" s="19">
        <v>3.8358020000000001E-3</v>
      </c>
      <c r="FX110" s="19">
        <v>3.810094E-3</v>
      </c>
      <c r="FY110" s="19">
        <v>3.7846630000000002E-3</v>
      </c>
      <c r="FZ110" s="19">
        <v>3.7594690000000001E-3</v>
      </c>
      <c r="GA110" s="19">
        <v>3.7344790000000002E-3</v>
      </c>
      <c r="GB110" s="19">
        <v>3.7096630000000002E-3</v>
      </c>
      <c r="GC110" s="19">
        <v>3.6849949999999999E-3</v>
      </c>
      <c r="GD110" s="19">
        <v>3.6604540000000001E-3</v>
      </c>
      <c r="GE110" s="19">
        <v>3.6360229999999999E-3</v>
      </c>
      <c r="GF110" s="19">
        <v>3.6116880000000001E-3</v>
      </c>
      <c r="GG110" s="19">
        <v>3.5874349999999999E-3</v>
      </c>
      <c r="GH110" s="19">
        <v>3.5632559999999999E-3</v>
      </c>
      <c r="GI110" s="19">
        <v>3.5391400000000001E-3</v>
      </c>
      <c r="GJ110" s="19">
        <v>3.5150820000000001E-3</v>
      </c>
      <c r="GK110" s="19">
        <v>3.4910779999999999E-3</v>
      </c>
      <c r="GL110" s="19">
        <v>3.467127E-3</v>
      </c>
      <c r="GM110" s="19">
        <v>3.4432289999999999E-3</v>
      </c>
      <c r="GN110" s="19">
        <v>3.419386E-3</v>
      </c>
      <c r="GO110" s="19">
        <v>3.3956030000000001E-3</v>
      </c>
      <c r="GP110" s="19">
        <v>3.3718870000000001E-3</v>
      </c>
      <c r="GQ110" s="19">
        <v>3.3482519999999999E-3</v>
      </c>
      <c r="GR110" s="19">
        <v>3.3247189999999999E-3</v>
      </c>
      <c r="GS110" s="19">
        <v>3.3013180000000001E-3</v>
      </c>
      <c r="GT110" s="19">
        <v>3.2780830000000002E-3</v>
      </c>
      <c r="GU110" s="19">
        <v>3.2550589999999998E-3</v>
      </c>
      <c r="GV110" s="19">
        <v>3.2322890000000002E-3</v>
      </c>
      <c r="GW110" s="19">
        <v>3.2098209999999999E-3</v>
      </c>
      <c r="GX110" s="19">
        <v>3.1876959999999998E-3</v>
      </c>
      <c r="GY110" s="19">
        <v>3.165953E-3</v>
      </c>
      <c r="GZ110" s="19">
        <v>3.1446170000000002E-3</v>
      </c>
      <c r="HA110" s="19">
        <v>3.1237080000000002E-3</v>
      </c>
      <c r="HB110" s="19">
        <v>3.1032339999999999E-3</v>
      </c>
      <c r="HC110" s="19">
        <v>3.0831930000000001E-3</v>
      </c>
      <c r="HD110" s="19">
        <v>3.0635699999999998E-3</v>
      </c>
      <c r="HE110" s="19">
        <v>3.0443430000000001E-3</v>
      </c>
      <c r="HF110" s="19">
        <v>3.0254819999999999E-3</v>
      </c>
      <c r="HG110" s="19">
        <v>3.0069509999999999E-3</v>
      </c>
      <c r="HH110" s="19">
        <v>2.9887120000000001E-3</v>
      </c>
      <c r="HI110" s="19">
        <v>2.9707269999999998E-3</v>
      </c>
      <c r="HJ110" s="19">
        <v>2.952957E-3</v>
      </c>
      <c r="HK110" s="19">
        <v>2.9353650000000001E-3</v>
      </c>
      <c r="HL110" s="19">
        <v>2.917916E-3</v>
      </c>
      <c r="HM110" s="19">
        <v>2.9005770000000001E-3</v>
      </c>
      <c r="HN110" s="19">
        <v>2.8833180000000002E-3</v>
      </c>
      <c r="HO110" s="19">
        <v>2.8661139999999999E-3</v>
      </c>
      <c r="HP110" s="19">
        <v>2.848944E-3</v>
      </c>
      <c r="HQ110" s="19">
        <v>2.8317910000000002E-3</v>
      </c>
      <c r="HR110" s="19">
        <v>2.8146389999999999E-3</v>
      </c>
      <c r="HS110" s="19">
        <v>2.7974779999999999E-3</v>
      </c>
      <c r="HT110" s="19">
        <v>2.7802980000000001E-3</v>
      </c>
      <c r="HU110" s="19">
        <v>2.763092E-3</v>
      </c>
      <c r="HV110" s="19">
        <v>2.7458539999999998E-3</v>
      </c>
      <c r="HW110" s="19">
        <v>2.7285780000000002E-3</v>
      </c>
      <c r="HX110" s="19">
        <v>2.7112600000000001E-3</v>
      </c>
      <c r="HY110" s="19">
        <v>2.693895E-3</v>
      </c>
      <c r="HZ110" s="19">
        <v>2.6764810000000001E-3</v>
      </c>
      <c r="IA110" s="19">
        <v>2.6590170000000001E-3</v>
      </c>
      <c r="IB110" s="19">
        <v>2.6415039999999998E-3</v>
      </c>
      <c r="IC110" s="19">
        <v>2.6239470000000002E-3</v>
      </c>
      <c r="ID110" s="19">
        <v>2.6063530000000001E-3</v>
      </c>
      <c r="IE110" s="19">
        <v>2.5887309999999999E-3</v>
      </c>
      <c r="IF110" s="19">
        <v>2.5710920000000001E-3</v>
      </c>
      <c r="IG110" s="19">
        <v>2.5534500000000001E-3</v>
      </c>
      <c r="IH110" s="19">
        <v>2.5358199999999998E-3</v>
      </c>
      <c r="II110" s="19">
        <v>2.5182189999999999E-3</v>
      </c>
      <c r="IJ110" s="19">
        <v>2.5006669999999998E-3</v>
      </c>
      <c r="IK110" s="19">
        <v>2.4831860000000001E-3</v>
      </c>
      <c r="IL110" s="19">
        <v>2.465802E-3</v>
      </c>
      <c r="IM110" s="19">
        <v>2.4485430000000001E-3</v>
      </c>
      <c r="IN110" s="19">
        <v>2.4314380000000002E-3</v>
      </c>
      <c r="IO110" s="19">
        <v>2.4145170000000001E-3</v>
      </c>
      <c r="IP110" s="19">
        <v>2.3978089999999999E-3</v>
      </c>
      <c r="IQ110" s="19">
        <v>2.3813409999999999E-3</v>
      </c>
      <c r="IR110" s="19">
        <v>2.3651359999999999E-3</v>
      </c>
      <c r="IS110" s="19">
        <v>2.349215E-3</v>
      </c>
      <c r="IT110" s="19">
        <v>2.333594E-3</v>
      </c>
      <c r="IU110" s="19">
        <v>2.3182820000000001E-3</v>
      </c>
      <c r="IV110" s="19">
        <v>2.3032870000000002E-3</v>
      </c>
      <c r="IW110" s="19">
        <v>2.2886130000000001E-3</v>
      </c>
      <c r="IX110" s="19">
        <v>2.2742589999999998E-3</v>
      </c>
      <c r="IY110" s="19">
        <v>2.2602239999999999E-3</v>
      </c>
      <c r="IZ110" s="19">
        <v>2.2464999999999998E-3</v>
      </c>
      <c r="JA110" s="19">
        <v>2.2330789999999998E-3</v>
      </c>
      <c r="JB110" s="19">
        <v>2.219946E-3</v>
      </c>
      <c r="JC110" s="19">
        <v>2.207086E-3</v>
      </c>
      <c r="JD110" s="19">
        <v>2.194479E-3</v>
      </c>
      <c r="JE110" s="19">
        <v>2.1821039999999998E-3</v>
      </c>
      <c r="JF110" s="19">
        <v>2.169935E-3</v>
      </c>
      <c r="JG110" s="19">
        <v>2.157946E-3</v>
      </c>
      <c r="JH110" s="19">
        <v>2.1461090000000002E-3</v>
      </c>
      <c r="JI110" s="19">
        <v>2.1343989999999999E-3</v>
      </c>
      <c r="JJ110" s="19">
        <v>2.1227920000000001E-3</v>
      </c>
      <c r="JK110" s="19">
        <v>2.1112660000000001E-3</v>
      </c>
      <c r="JL110" s="19">
        <v>2.0998029999999999E-3</v>
      </c>
      <c r="JM110" s="19">
        <v>2.088388E-3</v>
      </c>
      <c r="JN110" s="19">
        <v>2.0770099999999998E-3</v>
      </c>
      <c r="JO110" s="19">
        <v>2.06566E-3</v>
      </c>
      <c r="JP110" s="19">
        <v>2.0543319999999999E-3</v>
      </c>
      <c r="JQ110" s="19">
        <v>2.0430230000000001E-3</v>
      </c>
      <c r="JR110" s="19">
        <v>2.0317270000000001E-3</v>
      </c>
      <c r="JS110" s="19">
        <v>2.0204429999999998E-3</v>
      </c>
      <c r="JT110" s="19">
        <v>2.0091670000000001E-3</v>
      </c>
      <c r="JU110" s="19">
        <v>1.9978980000000001E-3</v>
      </c>
      <c r="JV110" s="19">
        <v>1.9866329999999998E-3</v>
      </c>
      <c r="JW110" s="19">
        <v>1.9753679999999999E-3</v>
      </c>
      <c r="JX110" s="19">
        <v>1.9640970000000002E-3</v>
      </c>
      <c r="JY110" s="19">
        <v>1.952816E-3</v>
      </c>
      <c r="JZ110" s="19">
        <v>1.94152E-3</v>
      </c>
      <c r="KA110" s="19">
        <v>1.930202E-3</v>
      </c>
      <c r="KB110" s="19">
        <v>1.918859E-3</v>
      </c>
      <c r="KC110" s="19">
        <v>1.9074879999999999E-3</v>
      </c>
      <c r="KD110" s="19">
        <v>1.896086E-3</v>
      </c>
      <c r="KE110" s="19">
        <v>1.884656E-3</v>
      </c>
      <c r="KF110" s="19">
        <v>1.873202E-3</v>
      </c>
      <c r="KG110" s="19">
        <v>1.8617309999999999E-3</v>
      </c>
      <c r="KH110" s="19">
        <v>1.850254E-3</v>
      </c>
      <c r="KI110" s="19">
        <v>1.8387869999999999E-3</v>
      </c>
      <c r="KJ110" s="19">
        <v>1.8273460000000001E-3</v>
      </c>
      <c r="KK110" s="19">
        <v>1.815947E-3</v>
      </c>
      <c r="KL110" s="19">
        <v>1.8046099999999999E-3</v>
      </c>
      <c r="KM110" s="19">
        <v>1.7933529999999999E-3</v>
      </c>
      <c r="KN110" s="19">
        <v>1.782194E-3</v>
      </c>
      <c r="KO110" s="19">
        <v>1.7711479999999999E-3</v>
      </c>
      <c r="KP110" s="19">
        <v>1.76023E-3</v>
      </c>
      <c r="KQ110" s="19">
        <v>1.749448E-3</v>
      </c>
      <c r="KR110" s="19">
        <v>1.738812E-3</v>
      </c>
      <c r="KS110" s="19">
        <v>1.7283279999999999E-3</v>
      </c>
      <c r="KT110" s="19">
        <v>1.717999E-3</v>
      </c>
      <c r="KU110" s="19">
        <v>1.707828E-3</v>
      </c>
      <c r="KV110" s="19">
        <v>1.697814E-3</v>
      </c>
      <c r="KW110" s="19">
        <v>1.687956E-3</v>
      </c>
      <c r="KX110" s="19">
        <v>1.678251E-3</v>
      </c>
      <c r="KY110" s="19">
        <v>1.668697E-3</v>
      </c>
      <c r="KZ110" s="19">
        <v>1.6592899999999999E-3</v>
      </c>
      <c r="LA110" s="19">
        <v>1.650026E-3</v>
      </c>
      <c r="LB110" s="19">
        <v>1.6409E-3</v>
      </c>
      <c r="LC110" s="19">
        <v>1.6319069999999999E-3</v>
      </c>
      <c r="LD110" s="19">
        <v>1.6230439999999999E-3</v>
      </c>
      <c r="LE110" s="19">
        <v>1.6143049999999999E-3</v>
      </c>
      <c r="LF110" s="19">
        <v>1.605686E-3</v>
      </c>
      <c r="LG110" s="19">
        <v>1.5971799999999999E-3</v>
      </c>
      <c r="LH110" s="19">
        <v>1.5887799999999999E-3</v>
      </c>
      <c r="LI110" s="19">
        <v>1.5804770000000001E-3</v>
      </c>
      <c r="LJ110" s="19">
        <v>1.5722620000000001E-3</v>
      </c>
      <c r="LK110" s="19">
        <v>1.564122E-3</v>
      </c>
      <c r="LL110" s="19">
        <v>1.5560470000000001E-3</v>
      </c>
      <c r="LM110" s="19">
        <v>1.548022E-3</v>
      </c>
      <c r="LN110" s="19">
        <v>1.5400329999999999E-3</v>
      </c>
      <c r="LO110" s="19">
        <v>1.532067E-3</v>
      </c>
      <c r="LP110" s="19">
        <v>1.5241110000000001E-3</v>
      </c>
      <c r="LQ110" s="19">
        <v>1.51615E-3</v>
      </c>
      <c r="LR110" s="19">
        <v>1.508173E-3</v>
      </c>
      <c r="LS110" s="19">
        <v>1.5001700000000001E-3</v>
      </c>
      <c r="LT110" s="19">
        <v>1.4921299999999999E-3</v>
      </c>
      <c r="LU110" s="19">
        <v>1.484043E-3</v>
      </c>
      <c r="LV110" s="19">
        <v>1.475903E-3</v>
      </c>
      <c r="LW110" s="19">
        <v>1.467702E-3</v>
      </c>
      <c r="LX110" s="19">
        <v>1.4594359999999999E-3</v>
      </c>
      <c r="LY110" s="19">
        <v>1.451099E-3</v>
      </c>
      <c r="LZ110" s="19">
        <v>1.4426879999999999E-3</v>
      </c>
      <c r="MA110" s="19">
        <v>1.4341989999999999E-3</v>
      </c>
      <c r="MB110" s="19">
        <v>1.4256309999999999E-3</v>
      </c>
      <c r="MC110" s="19">
        <v>1.416984E-3</v>
      </c>
      <c r="MD110" s="19">
        <v>1.408257E-3</v>
      </c>
      <c r="ME110" s="19">
        <v>1.399452E-3</v>
      </c>
      <c r="MF110" s="19">
        <v>1.390571E-3</v>
      </c>
      <c r="MG110" s="19">
        <v>1.3816169999999999E-3</v>
      </c>
      <c r="MH110" s="19">
        <v>1.3725949999999999E-3</v>
      </c>
      <c r="MI110" s="19">
        <v>1.3635120000000001E-3</v>
      </c>
      <c r="MJ110" s="19">
        <v>1.3543730000000001E-3</v>
      </c>
      <c r="MK110" s="19">
        <v>1.345188E-3</v>
      </c>
      <c r="ML110" s="19">
        <v>1.3359660000000001E-3</v>
      </c>
      <c r="MM110" s="19">
        <v>1.32672E-3</v>
      </c>
      <c r="MN110" s="19">
        <v>1.317461E-3</v>
      </c>
      <c r="MO110" s="19">
        <v>1.3082040000000001E-3</v>
      </c>
      <c r="MP110" s="19">
        <v>1.298965E-3</v>
      </c>
      <c r="MQ110" s="19">
        <v>1.289758E-3</v>
      </c>
      <c r="MR110" s="19">
        <v>1.2806E-3</v>
      </c>
      <c r="MS110" s="19">
        <v>1.271505E-3</v>
      </c>
      <c r="MT110" s="19">
        <v>1.2624890000000001E-3</v>
      </c>
      <c r="MU110" s="19">
        <v>1.253566E-3</v>
      </c>
      <c r="MV110" s="19">
        <v>1.244747E-3</v>
      </c>
      <c r="MW110" s="19">
        <v>1.2360439999999999E-3</v>
      </c>
      <c r="MX110" s="19">
        <v>1.2274670000000001E-3</v>
      </c>
      <c r="MY110" s="19">
        <v>1.219024E-3</v>
      </c>
      <c r="MZ110" s="19">
        <v>1.210722E-3</v>
      </c>
      <c r="NA110" s="19">
        <v>1.202568E-3</v>
      </c>
      <c r="NB110" s="19">
        <v>1.194568E-3</v>
      </c>
      <c r="NC110" s="19">
        <v>1.186725E-3</v>
      </c>
      <c r="ND110" s="19">
        <v>1.179044E-3</v>
      </c>
      <c r="NE110" s="19">
        <v>1.1715289999999999E-3</v>
      </c>
      <c r="NF110" s="19">
        <v>1.1641819999999999E-3</v>
      </c>
      <c r="NG110" s="19">
        <v>1.1570040000000001E-3</v>
      </c>
      <c r="NH110" s="19">
        <v>1.149997E-3</v>
      </c>
      <c r="NI110" s="19">
        <v>1.1431600000000001E-3</v>
      </c>
      <c r="NJ110" s="19">
        <v>1.1364929999999999E-3</v>
      </c>
      <c r="NK110" s="19">
        <v>1.1299909999999999E-3</v>
      </c>
      <c r="NL110" s="19">
        <v>1.1236530000000001E-3</v>
      </c>
      <c r="NM110" s="19">
        <v>1.117472E-3</v>
      </c>
      <c r="NN110" s="19">
        <v>1.111445E-3</v>
      </c>
      <c r="NO110" s="19">
        <v>1.1055629999999999E-3</v>
      </c>
      <c r="NP110" s="19">
        <v>1.0998189999999999E-3</v>
      </c>
      <c r="NQ110" s="19">
        <v>1.0942059999999999E-3</v>
      </c>
      <c r="NR110" s="19">
        <v>1.0887150000000001E-3</v>
      </c>
      <c r="NS110" s="19">
        <v>1.083337E-3</v>
      </c>
      <c r="NT110" s="19">
        <v>1.0780620000000001E-3</v>
      </c>
      <c r="NU110" s="19">
        <v>1.072882E-3</v>
      </c>
      <c r="NV110" s="19">
        <v>1.067786E-3</v>
      </c>
      <c r="NW110" s="19">
        <v>1.0627659999999999E-3</v>
      </c>
      <c r="NX110" s="19">
        <v>1.0578110000000001E-3</v>
      </c>
      <c r="NY110" s="19">
        <v>1.052912E-3</v>
      </c>
      <c r="NZ110" s="19">
        <v>1.04806E-3</v>
      </c>
      <c r="OA110" s="19">
        <v>1.0432460000000001E-3</v>
      </c>
      <c r="OB110" s="19">
        <v>1.0384610000000001E-3</v>
      </c>
      <c r="OC110" s="19">
        <v>1.0336950000000001E-3</v>
      </c>
      <c r="OD110" s="19">
        <v>1.0289419999999999E-3</v>
      </c>
      <c r="OE110" s="19">
        <v>1.0241919999999999E-3</v>
      </c>
      <c r="OF110" s="19">
        <v>1.019439E-3</v>
      </c>
      <c r="OG110" s="19">
        <v>1.014675E-3</v>
      </c>
      <c r="OH110" s="19">
        <v>1.009891E-3</v>
      </c>
      <c r="OI110" s="19">
        <v>1.005082E-3</v>
      </c>
      <c r="OJ110" s="19">
        <v>1.000239E-3</v>
      </c>
      <c r="OK110" s="19">
        <v>9.9535680000000003E-4</v>
      </c>
      <c r="OL110" s="19">
        <v>9.9042839999999993E-4</v>
      </c>
      <c r="OM110" s="19">
        <v>9.8544790000000006E-4</v>
      </c>
      <c r="ON110" s="19">
        <v>9.8040999999999992E-4</v>
      </c>
      <c r="OO110" s="19">
        <v>9.7530990000000003E-4</v>
      </c>
      <c r="OP110" s="19">
        <v>9.7014370000000005E-4</v>
      </c>
    </row>
    <row r="111" spans="1:406" x14ac:dyDescent="0.25">
      <c r="A111" t="str">
        <f t="shared" si="1"/>
        <v>Helicopter-VERY COARSE-3-20-Any</v>
      </c>
      <c r="B111" t="s">
        <v>194</v>
      </c>
      <c r="C111" s="17" t="s">
        <v>43</v>
      </c>
      <c r="D111" s="18">
        <v>3</v>
      </c>
      <c r="E111" s="17">
        <v>20</v>
      </c>
      <c r="F111" s="82" t="s">
        <v>187</v>
      </c>
      <c r="G111" s="15">
        <v>0.58453140000000003</v>
      </c>
      <c r="H111" s="15">
        <v>0.38369360000000002</v>
      </c>
      <c r="I111" s="15">
        <v>0.26573989999999997</v>
      </c>
      <c r="J111" s="15">
        <v>0.19484679999999999</v>
      </c>
      <c r="K111" s="15">
        <v>0.14839640000000001</v>
      </c>
      <c r="L111" s="15">
        <v>0.1157798</v>
      </c>
      <c r="M111" s="19">
        <v>9.2980649999999998E-2</v>
      </c>
      <c r="N111" s="19">
        <v>7.5804899999999995E-2</v>
      </c>
      <c r="O111" s="19">
        <v>6.330028E-2</v>
      </c>
      <c r="P111" s="19">
        <v>5.4868939999999998E-2</v>
      </c>
      <c r="Q111" s="19">
        <v>4.7779290000000002E-2</v>
      </c>
      <c r="R111" s="19">
        <v>4.2463000000000001E-2</v>
      </c>
      <c r="S111" s="15">
        <v>3.836026E-2</v>
      </c>
      <c r="T111" s="19">
        <v>3.4283429999999997E-2</v>
      </c>
      <c r="U111" s="19">
        <v>3.0842410000000001E-2</v>
      </c>
      <c r="V111" s="19">
        <v>2.8318340000000001E-2</v>
      </c>
      <c r="W111" s="19">
        <v>2.5829189999999998E-2</v>
      </c>
      <c r="X111" s="19">
        <v>2.3401539999999998E-2</v>
      </c>
      <c r="Y111" s="19">
        <v>2.1342420000000001E-2</v>
      </c>
      <c r="Z111" s="19">
        <v>1.956784E-2</v>
      </c>
      <c r="AA111" s="19">
        <v>1.808301E-2</v>
      </c>
      <c r="AB111" s="19">
        <v>1.6851919999999999E-2</v>
      </c>
      <c r="AC111" s="19">
        <v>1.5703249999999998E-2</v>
      </c>
      <c r="AD111" s="19">
        <v>1.459246E-2</v>
      </c>
      <c r="AE111" s="19">
        <v>1.3580450000000001E-2</v>
      </c>
      <c r="AF111" s="19">
        <v>1.2695700000000001E-2</v>
      </c>
      <c r="AG111" s="19">
        <v>1.1905570000000001E-2</v>
      </c>
      <c r="AH111" s="19">
        <v>1.109896E-2</v>
      </c>
      <c r="AI111" s="19">
        <v>1.038409E-2</v>
      </c>
      <c r="AJ111" s="19">
        <v>9.7475200000000008E-3</v>
      </c>
      <c r="AK111" s="19">
        <v>9.18362E-3</v>
      </c>
      <c r="AL111" s="19">
        <v>8.6802849999999994E-3</v>
      </c>
      <c r="AM111" s="19">
        <v>8.2208630000000001E-3</v>
      </c>
      <c r="AN111" s="19">
        <v>7.801344E-3</v>
      </c>
      <c r="AO111" s="19">
        <v>7.420215E-3</v>
      </c>
      <c r="AP111" s="19">
        <v>7.0727200000000002E-3</v>
      </c>
      <c r="AQ111" s="19">
        <v>6.7550650000000002E-3</v>
      </c>
      <c r="AR111" s="19">
        <v>6.4623989999999997E-3</v>
      </c>
      <c r="AS111" s="19">
        <v>6.1885040000000001E-3</v>
      </c>
      <c r="AT111" s="19">
        <v>5.931876E-3</v>
      </c>
      <c r="AU111" s="19">
        <v>5.694111E-3</v>
      </c>
      <c r="AV111" s="19">
        <v>5.4759359999999998E-3</v>
      </c>
      <c r="AW111" s="19">
        <v>5.2754120000000002E-3</v>
      </c>
      <c r="AX111" s="19">
        <v>5.0890479999999997E-3</v>
      </c>
      <c r="AY111" s="19">
        <v>4.9140879999999996E-3</v>
      </c>
      <c r="AZ111" s="19">
        <v>4.750771E-3</v>
      </c>
      <c r="BA111" s="19">
        <v>4.5998619999999997E-3</v>
      </c>
      <c r="BB111" s="19">
        <v>4.4618139999999997E-3</v>
      </c>
      <c r="BC111" s="19">
        <v>4.3358240000000003E-3</v>
      </c>
      <c r="BD111" s="19">
        <v>4.2201180000000001E-3</v>
      </c>
      <c r="BE111" s="19">
        <v>4.112185E-3</v>
      </c>
      <c r="BF111" s="19">
        <v>4.0107019999999997E-3</v>
      </c>
      <c r="BG111" s="19">
        <v>3.9154910000000001E-3</v>
      </c>
      <c r="BH111" s="19">
        <v>3.8270890000000001E-3</v>
      </c>
      <c r="BI111" s="19">
        <v>3.7454379999999998E-3</v>
      </c>
      <c r="BJ111" s="19">
        <v>3.6701730000000001E-3</v>
      </c>
      <c r="BK111" s="19">
        <v>3.6004470000000001E-3</v>
      </c>
      <c r="BL111" s="19">
        <v>3.5358770000000002E-3</v>
      </c>
      <c r="BM111" s="19">
        <v>3.4762679999999998E-3</v>
      </c>
      <c r="BN111" s="19">
        <v>3.4216289999999998E-3</v>
      </c>
      <c r="BO111" s="19">
        <v>3.371256E-3</v>
      </c>
      <c r="BP111" s="19">
        <v>3.3241009999999999E-3</v>
      </c>
      <c r="BQ111" s="19">
        <v>3.27911E-3</v>
      </c>
      <c r="BR111" s="19">
        <v>3.2360319999999998E-3</v>
      </c>
      <c r="BS111" s="19">
        <v>3.1951340000000001E-3</v>
      </c>
      <c r="BT111" s="19">
        <v>3.157006E-3</v>
      </c>
      <c r="BU111" s="19">
        <v>3.1218370000000001E-3</v>
      </c>
      <c r="BV111" s="19">
        <v>3.0896000000000001E-3</v>
      </c>
      <c r="BW111" s="19">
        <v>3.0598940000000001E-3</v>
      </c>
      <c r="BX111" s="19">
        <v>3.0323669999999998E-3</v>
      </c>
      <c r="BY111" s="19">
        <v>3.0067240000000001E-3</v>
      </c>
      <c r="BZ111" s="19">
        <v>2.9829700000000002E-3</v>
      </c>
      <c r="CA111" s="19">
        <v>2.9610830000000002E-3</v>
      </c>
      <c r="CB111" s="19">
        <v>2.940935E-3</v>
      </c>
      <c r="CC111" s="19">
        <v>2.9221719999999998E-3</v>
      </c>
      <c r="CD111" s="19">
        <v>2.9044629999999999E-3</v>
      </c>
      <c r="CE111" s="19">
        <v>2.8874E-3</v>
      </c>
      <c r="CF111" s="19">
        <v>2.870844E-3</v>
      </c>
      <c r="CG111" s="19">
        <v>2.8545649999999999E-3</v>
      </c>
      <c r="CH111" s="19">
        <v>2.8384259999999998E-3</v>
      </c>
      <c r="CI111" s="19">
        <v>2.8221629999999999E-3</v>
      </c>
      <c r="CJ111" s="19">
        <v>2.8056919999999998E-3</v>
      </c>
      <c r="CK111" s="19">
        <v>2.7889120000000002E-3</v>
      </c>
      <c r="CL111" s="19">
        <v>2.7719289999999998E-3</v>
      </c>
      <c r="CM111" s="19">
        <v>2.7547499999999998E-3</v>
      </c>
      <c r="CN111" s="19">
        <v>2.7374190000000001E-3</v>
      </c>
      <c r="CO111" s="19">
        <v>2.719796E-3</v>
      </c>
      <c r="CP111" s="19">
        <v>2.7018839999999999E-3</v>
      </c>
      <c r="CQ111" s="19">
        <v>2.6836429999999999E-3</v>
      </c>
      <c r="CR111" s="19">
        <v>2.6652109999999998E-3</v>
      </c>
      <c r="CS111" s="19">
        <v>2.6466079999999999E-3</v>
      </c>
      <c r="CT111" s="19">
        <v>2.6278619999999999E-3</v>
      </c>
      <c r="CU111" s="19">
        <v>2.6088449999999998E-3</v>
      </c>
      <c r="CV111" s="19">
        <v>2.5895169999999999E-3</v>
      </c>
      <c r="CW111" s="19">
        <v>2.569853E-3</v>
      </c>
      <c r="CX111" s="19">
        <v>2.549946E-3</v>
      </c>
      <c r="CY111" s="19">
        <v>2.5298510000000001E-3</v>
      </c>
      <c r="CZ111" s="19">
        <v>2.5095759999999999E-3</v>
      </c>
      <c r="DA111" s="19">
        <v>2.4890480000000002E-3</v>
      </c>
      <c r="DB111" s="19">
        <v>2.468245E-3</v>
      </c>
      <c r="DC111" s="19">
        <v>2.4472180000000001E-3</v>
      </c>
      <c r="DD111" s="19">
        <v>2.4260919999999999E-3</v>
      </c>
      <c r="DE111" s="19">
        <v>2.4049919999999999E-3</v>
      </c>
      <c r="DF111" s="19">
        <v>2.3839690000000001E-3</v>
      </c>
      <c r="DG111" s="19">
        <v>2.3630349999999999E-3</v>
      </c>
      <c r="DH111" s="19">
        <v>2.3421969999999999E-3</v>
      </c>
      <c r="DI111" s="19">
        <v>2.3215089999999998E-3</v>
      </c>
      <c r="DJ111" s="19">
        <v>2.3010560000000001E-3</v>
      </c>
      <c r="DK111" s="19">
        <v>2.2809179999999998E-3</v>
      </c>
      <c r="DL111" s="19">
        <v>2.261131E-3</v>
      </c>
      <c r="DM111" s="19">
        <v>2.241678E-3</v>
      </c>
      <c r="DN111" s="19">
        <v>2.2225539999999998E-3</v>
      </c>
      <c r="DO111" s="19">
        <v>2.2037770000000001E-3</v>
      </c>
      <c r="DP111" s="19">
        <v>2.1854219999999998E-3</v>
      </c>
      <c r="DQ111" s="19">
        <v>2.1675430000000001E-3</v>
      </c>
      <c r="DR111" s="19">
        <v>2.1501559999999999E-3</v>
      </c>
      <c r="DS111" s="19">
        <v>2.1332220000000002E-3</v>
      </c>
      <c r="DT111" s="19">
        <v>2.1167239999999999E-3</v>
      </c>
      <c r="DU111" s="19">
        <v>2.100663E-3</v>
      </c>
      <c r="DV111" s="19">
        <v>2.085094E-3</v>
      </c>
      <c r="DW111" s="19">
        <v>2.0700480000000001E-3</v>
      </c>
      <c r="DX111" s="19">
        <v>2.055524E-3</v>
      </c>
      <c r="DY111" s="19">
        <v>2.0414650000000001E-3</v>
      </c>
      <c r="DZ111" s="19">
        <v>2.0278219999999999E-3</v>
      </c>
      <c r="EA111" s="19">
        <v>2.0145689999999999E-3</v>
      </c>
      <c r="EB111" s="19">
        <v>2.0017479999999998E-3</v>
      </c>
      <c r="EC111" s="19">
        <v>1.9893829999999999E-3</v>
      </c>
      <c r="ED111" s="19">
        <v>1.977487E-3</v>
      </c>
      <c r="EE111" s="19">
        <v>1.966022E-3</v>
      </c>
      <c r="EF111" s="19">
        <v>1.9549519999999998E-3</v>
      </c>
      <c r="EG111" s="19">
        <v>1.944253E-3</v>
      </c>
      <c r="EH111" s="19">
        <v>1.933941E-3</v>
      </c>
      <c r="EI111" s="19">
        <v>1.9240119999999999E-3</v>
      </c>
      <c r="EJ111" s="19">
        <v>1.9144469999999999E-3</v>
      </c>
      <c r="EK111" s="19">
        <v>1.9051890000000001E-3</v>
      </c>
      <c r="EL111" s="19">
        <v>1.8961889999999999E-3</v>
      </c>
      <c r="EM111" s="19">
        <v>1.8874180000000001E-3</v>
      </c>
      <c r="EN111" s="19">
        <v>1.8788769999999999E-3</v>
      </c>
      <c r="EO111" s="19">
        <v>1.870561E-3</v>
      </c>
      <c r="EP111" s="19">
        <v>1.8624480000000001E-3</v>
      </c>
      <c r="EQ111" s="19">
        <v>1.854484E-3</v>
      </c>
      <c r="ER111" s="19">
        <v>1.8466209999999999E-3</v>
      </c>
      <c r="ES111" s="19">
        <v>1.8388269999999999E-3</v>
      </c>
      <c r="ET111" s="19">
        <v>1.8311060000000001E-3</v>
      </c>
      <c r="EU111" s="19">
        <v>1.823451E-3</v>
      </c>
      <c r="EV111" s="19">
        <v>1.8158479999999999E-3</v>
      </c>
      <c r="EW111" s="19">
        <v>1.8082549999999999E-3</v>
      </c>
      <c r="EX111" s="19">
        <v>1.8006299999999999E-3</v>
      </c>
      <c r="EY111" s="19">
        <v>1.792959E-3</v>
      </c>
      <c r="EZ111" s="19">
        <v>1.7852479999999999E-3</v>
      </c>
      <c r="FA111" s="19">
        <v>1.7774990000000001E-3</v>
      </c>
      <c r="FB111" s="19">
        <v>1.7697050000000001E-3</v>
      </c>
      <c r="FC111" s="19">
        <v>1.76184E-3</v>
      </c>
      <c r="FD111" s="19">
        <v>1.753877E-3</v>
      </c>
      <c r="FE111" s="19">
        <v>1.7458179999999999E-3</v>
      </c>
      <c r="FF111" s="19">
        <v>1.7376799999999999E-3</v>
      </c>
      <c r="FG111" s="19">
        <v>1.7294879999999999E-3</v>
      </c>
      <c r="FH111" s="19">
        <v>1.721261E-3</v>
      </c>
      <c r="FI111" s="19">
        <v>1.712996E-3</v>
      </c>
      <c r="FJ111" s="19">
        <v>1.7046839999999999E-3</v>
      </c>
      <c r="FK111" s="19">
        <v>1.6963130000000001E-3</v>
      </c>
      <c r="FL111" s="19">
        <v>1.6878990000000001E-3</v>
      </c>
      <c r="FM111" s="19">
        <v>1.6794539999999999E-3</v>
      </c>
      <c r="FN111" s="19">
        <v>1.670986E-3</v>
      </c>
      <c r="FO111" s="19">
        <v>1.6624910000000001E-3</v>
      </c>
      <c r="FP111" s="19">
        <v>1.653956E-3</v>
      </c>
      <c r="FQ111" s="19">
        <v>1.6453679999999999E-3</v>
      </c>
      <c r="FR111" s="19">
        <v>1.636729E-3</v>
      </c>
      <c r="FS111" s="19">
        <v>1.6280470000000001E-3</v>
      </c>
      <c r="FT111" s="19">
        <v>1.6193220000000001E-3</v>
      </c>
      <c r="FU111" s="19">
        <v>1.6105449999999999E-3</v>
      </c>
      <c r="FV111" s="19">
        <v>1.601702E-3</v>
      </c>
      <c r="FW111" s="19">
        <v>1.5927840000000001E-3</v>
      </c>
      <c r="FX111" s="19">
        <v>1.5838E-3</v>
      </c>
      <c r="FY111" s="19">
        <v>1.574768E-3</v>
      </c>
      <c r="FZ111" s="19">
        <v>1.5656979999999999E-3</v>
      </c>
      <c r="GA111" s="19">
        <v>1.556591E-3</v>
      </c>
      <c r="GB111" s="19">
        <v>1.5474449999999999E-3</v>
      </c>
      <c r="GC111" s="19">
        <v>1.538268E-3</v>
      </c>
      <c r="GD111" s="19">
        <v>1.529068E-3</v>
      </c>
      <c r="GE111" s="19">
        <v>1.51987E-3</v>
      </c>
      <c r="GF111" s="19">
        <v>1.5106799999999999E-3</v>
      </c>
      <c r="GG111" s="19">
        <v>1.5015040000000001E-3</v>
      </c>
      <c r="GH111" s="19">
        <v>1.492335E-3</v>
      </c>
      <c r="GI111" s="19">
        <v>1.4831740000000001E-3</v>
      </c>
      <c r="GJ111" s="19">
        <v>1.4740210000000001E-3</v>
      </c>
      <c r="GK111" s="19">
        <v>1.4648930000000001E-3</v>
      </c>
      <c r="GL111" s="19">
        <v>1.455792E-3</v>
      </c>
      <c r="GM111" s="19">
        <v>1.4467219999999999E-3</v>
      </c>
      <c r="GN111" s="19">
        <v>1.43768E-3</v>
      </c>
      <c r="GO111" s="19">
        <v>1.4286679999999999E-3</v>
      </c>
      <c r="GP111" s="19">
        <v>1.4196860000000001E-3</v>
      </c>
      <c r="GQ111" s="19">
        <v>1.4107530000000001E-3</v>
      </c>
      <c r="GR111" s="19">
        <v>1.401874E-3</v>
      </c>
      <c r="GS111" s="19">
        <v>1.3930559999999999E-3</v>
      </c>
      <c r="GT111" s="19">
        <v>1.384298E-3</v>
      </c>
      <c r="GU111" s="19">
        <v>1.3756090000000001E-3</v>
      </c>
      <c r="GV111" s="19">
        <v>1.3669909999999999E-3</v>
      </c>
      <c r="GW111" s="19">
        <v>1.3584650000000001E-3</v>
      </c>
      <c r="GX111" s="19">
        <v>1.350036E-3</v>
      </c>
      <c r="GY111" s="19">
        <v>1.341711E-3</v>
      </c>
      <c r="GZ111" s="19">
        <v>1.333496E-3</v>
      </c>
      <c r="HA111" s="19">
        <v>1.325407E-3</v>
      </c>
      <c r="HB111" s="19">
        <v>1.3174490000000001E-3</v>
      </c>
      <c r="HC111" s="19">
        <v>1.3096430000000001E-3</v>
      </c>
      <c r="HD111" s="19">
        <v>1.3019889999999999E-3</v>
      </c>
      <c r="HE111" s="19">
        <v>1.294491E-3</v>
      </c>
      <c r="HF111" s="19">
        <v>1.287144E-3</v>
      </c>
      <c r="HG111" s="19">
        <v>1.2799529999999999E-3</v>
      </c>
      <c r="HH111" s="19">
        <v>1.2729130000000001E-3</v>
      </c>
      <c r="HI111" s="19">
        <v>1.266035E-3</v>
      </c>
      <c r="HJ111" s="19">
        <v>1.25931E-3</v>
      </c>
      <c r="HK111" s="19">
        <v>1.252738E-3</v>
      </c>
      <c r="HL111" s="19">
        <v>1.2463089999999999E-3</v>
      </c>
      <c r="HM111" s="19">
        <v>1.2400289999999999E-3</v>
      </c>
      <c r="HN111" s="19">
        <v>1.2338939999999999E-3</v>
      </c>
      <c r="HO111" s="19">
        <v>1.227915E-3</v>
      </c>
      <c r="HP111" s="19">
        <v>1.2220880000000001E-3</v>
      </c>
      <c r="HQ111" s="19">
        <v>1.2164179999999999E-3</v>
      </c>
      <c r="HR111" s="19">
        <v>1.2109E-3</v>
      </c>
      <c r="HS111" s="19">
        <v>1.205539E-3</v>
      </c>
      <c r="HT111" s="19">
        <v>1.200331E-3</v>
      </c>
      <c r="HU111" s="15">
        <v>1.1952829999999999E-3</v>
      </c>
      <c r="HV111" s="19">
        <v>1.1903879999999999E-3</v>
      </c>
      <c r="HW111" s="19">
        <v>1.1856460000000001E-3</v>
      </c>
      <c r="HX111" s="19">
        <v>1.181046E-3</v>
      </c>
      <c r="HY111" s="19">
        <v>1.176592E-3</v>
      </c>
      <c r="HZ111" s="19">
        <v>1.1722760000000001E-3</v>
      </c>
      <c r="IA111" s="19">
        <v>1.1681E-3</v>
      </c>
      <c r="IB111" s="19">
        <v>1.164057E-3</v>
      </c>
      <c r="IC111" s="19">
        <v>1.1601440000000001E-3</v>
      </c>
      <c r="ID111" s="19">
        <v>1.1563490000000001E-3</v>
      </c>
      <c r="IE111" s="19">
        <v>1.152672E-3</v>
      </c>
      <c r="IF111" s="19">
        <v>1.149106E-3</v>
      </c>
      <c r="IG111" s="19">
        <v>1.145652E-3</v>
      </c>
      <c r="IH111" s="19">
        <v>1.1423010000000001E-3</v>
      </c>
      <c r="II111" s="19">
        <v>1.1390510000000001E-3</v>
      </c>
      <c r="IJ111" s="19">
        <v>1.1358869999999999E-3</v>
      </c>
      <c r="IK111" s="19">
        <v>1.132812E-3</v>
      </c>
      <c r="IL111" s="19">
        <v>1.1298149999999999E-3</v>
      </c>
      <c r="IM111" s="19">
        <v>1.1268949999999999E-3</v>
      </c>
      <c r="IN111" s="19">
        <v>1.1240410000000001E-3</v>
      </c>
      <c r="IO111" s="19">
        <v>1.1212539999999999E-3</v>
      </c>
      <c r="IP111" s="19">
        <v>1.118522E-3</v>
      </c>
      <c r="IQ111" s="19">
        <v>1.115844E-3</v>
      </c>
      <c r="IR111" s="19">
        <v>1.113209E-3</v>
      </c>
      <c r="IS111" s="19">
        <v>1.1106130000000001E-3</v>
      </c>
      <c r="IT111" s="19">
        <v>1.1080459999999999E-3</v>
      </c>
      <c r="IU111" s="19">
        <v>1.105502E-3</v>
      </c>
      <c r="IV111" s="19">
        <v>1.1029709999999999E-3</v>
      </c>
      <c r="IW111" s="19">
        <v>1.1004490000000001E-3</v>
      </c>
      <c r="IX111" s="19">
        <v>1.097928E-3</v>
      </c>
      <c r="IY111" s="19">
        <v>1.095401E-3</v>
      </c>
      <c r="IZ111" s="19">
        <v>1.09286E-3</v>
      </c>
      <c r="JA111" s="19">
        <v>1.0902970000000001E-3</v>
      </c>
      <c r="JB111" s="19">
        <v>1.0877020000000001E-3</v>
      </c>
      <c r="JC111" s="19">
        <v>1.08507E-3</v>
      </c>
      <c r="JD111" s="19">
        <v>1.082387E-3</v>
      </c>
      <c r="JE111" s="19">
        <v>1.079647E-3</v>
      </c>
      <c r="JF111" s="19">
        <v>1.0768380000000001E-3</v>
      </c>
      <c r="JG111" s="19">
        <v>1.0739499999999999E-3</v>
      </c>
      <c r="JH111" s="19">
        <v>1.070976E-3</v>
      </c>
      <c r="JI111" s="19">
        <v>1.06791E-3</v>
      </c>
      <c r="JJ111" s="19">
        <v>1.064747E-3</v>
      </c>
      <c r="JK111" s="19">
        <v>1.0614839999999999E-3</v>
      </c>
      <c r="JL111" s="19">
        <v>1.058121E-3</v>
      </c>
      <c r="JM111" s="19">
        <v>1.054655E-3</v>
      </c>
      <c r="JN111" s="19">
        <v>1.051085E-3</v>
      </c>
      <c r="JO111" s="19">
        <v>1.047412E-3</v>
      </c>
      <c r="JP111" s="19">
        <v>1.0436340000000001E-3</v>
      </c>
      <c r="JQ111" s="19">
        <v>1.039753E-3</v>
      </c>
      <c r="JR111" s="19">
        <v>1.0357719999999999E-3</v>
      </c>
      <c r="JS111" s="19">
        <v>1.0316940000000001E-3</v>
      </c>
      <c r="JT111" s="19">
        <v>1.027521E-3</v>
      </c>
      <c r="JU111" s="19">
        <v>1.0232559999999999E-3</v>
      </c>
      <c r="JV111" s="19">
        <v>1.0189000000000001E-3</v>
      </c>
      <c r="JW111" s="19">
        <v>1.014456E-3</v>
      </c>
      <c r="JX111" s="19">
        <v>1.009926E-3</v>
      </c>
      <c r="JY111" s="19">
        <v>1.005316E-3</v>
      </c>
      <c r="JZ111" s="19">
        <v>1.00063E-3</v>
      </c>
      <c r="KA111" s="19">
        <v>9.9587380000000004E-4</v>
      </c>
      <c r="KB111" s="19">
        <v>9.9105120000000002E-4</v>
      </c>
      <c r="KC111" s="19">
        <v>9.8616859999999993E-4</v>
      </c>
      <c r="KD111" s="19">
        <v>9.8123010000000007E-4</v>
      </c>
      <c r="KE111" s="19">
        <v>9.7624379999999996E-4</v>
      </c>
      <c r="KF111" s="19">
        <v>9.7121570000000001E-4</v>
      </c>
      <c r="KG111" s="19">
        <v>9.661537E-4</v>
      </c>
      <c r="KH111" s="19">
        <v>9.6106410000000001E-4</v>
      </c>
      <c r="KI111" s="19">
        <v>9.5595580000000003E-4</v>
      </c>
      <c r="KJ111" s="19">
        <v>9.5083660000000003E-4</v>
      </c>
      <c r="KK111" s="19">
        <v>9.4571759999999999E-4</v>
      </c>
      <c r="KL111" s="19">
        <v>9.4060870000000003E-4</v>
      </c>
      <c r="KM111" s="19">
        <v>9.3552130000000002E-4</v>
      </c>
      <c r="KN111" s="19">
        <v>9.3046389999999995E-4</v>
      </c>
      <c r="KO111" s="19">
        <v>9.2544600000000002E-4</v>
      </c>
      <c r="KP111" s="19">
        <v>9.2047410000000004E-4</v>
      </c>
      <c r="KQ111" s="19">
        <v>9.1555599999999999E-4</v>
      </c>
      <c r="KR111" s="19">
        <v>9.1069700000000003E-4</v>
      </c>
      <c r="KS111" s="19">
        <v>9.0590199999999999E-4</v>
      </c>
      <c r="KT111" s="19">
        <v>9.0117349999999997E-4</v>
      </c>
      <c r="KU111" s="19">
        <v>8.9651469999999997E-4</v>
      </c>
      <c r="KV111" s="19">
        <v>8.9192749999999999E-4</v>
      </c>
      <c r="KW111" s="19">
        <v>8.8741530000000001E-4</v>
      </c>
      <c r="KX111" s="19">
        <v>8.8297980000000005E-4</v>
      </c>
      <c r="KY111" s="19">
        <v>8.786229E-4</v>
      </c>
      <c r="KZ111" s="19">
        <v>8.7434399999999999E-4</v>
      </c>
      <c r="LA111" s="19">
        <v>8.7014320000000005E-4</v>
      </c>
      <c r="LB111" s="19">
        <v>8.6602059999999999E-4</v>
      </c>
      <c r="LC111" s="19">
        <v>8.6197849999999996E-4</v>
      </c>
      <c r="LD111" s="19">
        <v>8.5801729999999997E-4</v>
      </c>
      <c r="LE111" s="19">
        <v>8.5413929999999996E-4</v>
      </c>
      <c r="LF111" s="19">
        <v>8.5034330000000003E-4</v>
      </c>
      <c r="LG111" s="19">
        <v>8.4662889999999997E-4</v>
      </c>
      <c r="LH111" s="19">
        <v>8.4299489999999999E-4</v>
      </c>
      <c r="LI111" s="19">
        <v>8.3944170000000004E-4</v>
      </c>
      <c r="LJ111" s="19">
        <v>8.3596799999999998E-4</v>
      </c>
      <c r="LK111" s="19">
        <v>8.3257450000000005E-4</v>
      </c>
      <c r="LL111" s="19">
        <v>8.2925879999999998E-4</v>
      </c>
      <c r="LM111" s="19">
        <v>8.2602000000000001E-4</v>
      </c>
      <c r="LN111" s="19">
        <v>8.2285710000000001E-4</v>
      </c>
      <c r="LO111" s="19">
        <v>8.1977000000000005E-4</v>
      </c>
      <c r="LP111" s="19">
        <v>8.1675759999999997E-4</v>
      </c>
      <c r="LQ111" s="19">
        <v>8.1381979999999997E-4</v>
      </c>
      <c r="LR111" s="19">
        <v>8.1095539999999995E-4</v>
      </c>
      <c r="LS111" s="19">
        <v>8.0816329999999997E-4</v>
      </c>
      <c r="LT111" s="19">
        <v>8.0544239999999999E-4</v>
      </c>
      <c r="LU111" s="19">
        <v>8.0279229999999997E-4</v>
      </c>
      <c r="LV111" s="19">
        <v>8.0021129999999999E-4</v>
      </c>
      <c r="LW111" s="19">
        <v>7.9769889999999999E-4</v>
      </c>
      <c r="LX111" s="19">
        <v>7.9525340000000003E-4</v>
      </c>
      <c r="LY111" s="19">
        <v>7.9287300000000004E-4</v>
      </c>
      <c r="LZ111" s="19">
        <v>7.9055629999999998E-4</v>
      </c>
      <c r="MA111" s="19">
        <v>7.8830339999999999E-4</v>
      </c>
      <c r="MB111" s="19">
        <v>7.8611299999999996E-4</v>
      </c>
      <c r="MC111" s="19">
        <v>7.8398430000000004E-4</v>
      </c>
      <c r="MD111" s="19">
        <v>7.819147E-4</v>
      </c>
      <c r="ME111" s="19">
        <v>7.7990100000000005E-4</v>
      </c>
      <c r="MF111" s="19">
        <v>7.779404E-4</v>
      </c>
      <c r="MG111" s="19">
        <v>7.7603090000000002E-4</v>
      </c>
      <c r="MH111" s="19">
        <v>7.7416949999999996E-4</v>
      </c>
      <c r="MI111" s="19">
        <v>7.7235300000000004E-4</v>
      </c>
      <c r="MJ111" s="19">
        <v>7.7057779999999999E-4</v>
      </c>
      <c r="MK111" s="19">
        <v>7.688393E-4</v>
      </c>
      <c r="ML111" s="19">
        <v>7.6713409999999997E-4</v>
      </c>
      <c r="MM111" s="19">
        <v>7.6545970000000004E-4</v>
      </c>
      <c r="MN111" s="19">
        <v>7.6381340000000004E-4</v>
      </c>
      <c r="MO111" s="19">
        <v>7.6219199999999997E-4</v>
      </c>
      <c r="MP111" s="19">
        <v>7.605922E-4</v>
      </c>
      <c r="MQ111" s="19">
        <v>7.5900990000000003E-4</v>
      </c>
      <c r="MR111" s="19">
        <v>7.5744080000000001E-4</v>
      </c>
      <c r="MS111" s="19">
        <v>7.5588179999999997E-4</v>
      </c>
      <c r="MT111" s="19">
        <v>7.5432899999999998E-4</v>
      </c>
      <c r="MU111" s="19">
        <v>7.5277809999999999E-4</v>
      </c>
      <c r="MV111" s="19">
        <v>7.5122519999999996E-4</v>
      </c>
      <c r="MW111" s="19">
        <v>7.4966530000000005E-4</v>
      </c>
      <c r="MX111" s="19">
        <v>7.4809490000000002E-4</v>
      </c>
      <c r="MY111" s="19">
        <v>7.4651000000000003E-4</v>
      </c>
      <c r="MZ111" s="19">
        <v>7.4490679999999999E-4</v>
      </c>
      <c r="NA111" s="19">
        <v>7.4328079999999997E-4</v>
      </c>
      <c r="NB111" s="19">
        <v>7.4162760000000001E-4</v>
      </c>
      <c r="NC111" s="19">
        <v>7.3994200000000005E-4</v>
      </c>
      <c r="ND111" s="19">
        <v>7.3821990000000001E-4</v>
      </c>
      <c r="NE111" s="19">
        <v>7.3645690000000001E-4</v>
      </c>
      <c r="NF111" s="19">
        <v>7.3464880000000002E-4</v>
      </c>
      <c r="NG111" s="19">
        <v>7.32791E-4</v>
      </c>
      <c r="NH111" s="19">
        <v>7.3087870000000004E-4</v>
      </c>
      <c r="NI111" s="19">
        <v>7.2890699999999999E-4</v>
      </c>
      <c r="NJ111" s="19">
        <v>7.2687230000000004E-4</v>
      </c>
      <c r="NK111" s="19">
        <v>7.2477160000000002E-4</v>
      </c>
      <c r="NL111" s="19">
        <v>7.2260360000000004E-4</v>
      </c>
      <c r="NM111" s="19">
        <v>7.2036699999999997E-4</v>
      </c>
      <c r="NN111" s="19">
        <v>7.1806180000000004E-4</v>
      </c>
      <c r="NO111" s="19">
        <v>7.1568809999999995E-4</v>
      </c>
      <c r="NP111" s="19">
        <v>7.1324690000000004E-4</v>
      </c>
      <c r="NQ111" s="19">
        <v>7.1073960000000004E-4</v>
      </c>
      <c r="NR111" s="19">
        <v>7.0816780000000005E-4</v>
      </c>
      <c r="NS111" s="19">
        <v>7.0553269999999995E-4</v>
      </c>
      <c r="NT111" s="19">
        <v>7.0283550000000002E-4</v>
      </c>
      <c r="NU111" s="19">
        <v>7.0007740000000004E-4</v>
      </c>
      <c r="NV111" s="19">
        <v>6.9726049999999996E-4</v>
      </c>
      <c r="NW111" s="19">
        <v>6.943877E-4</v>
      </c>
      <c r="NX111" s="19">
        <v>6.9146229999999999E-4</v>
      </c>
      <c r="NY111" s="19">
        <v>6.8848780000000005E-4</v>
      </c>
      <c r="NZ111" s="19">
        <v>6.8546769999999996E-4</v>
      </c>
      <c r="OA111" s="19">
        <v>6.8240550000000003E-4</v>
      </c>
      <c r="OB111" s="19">
        <v>6.7930490000000002E-4</v>
      </c>
      <c r="OC111" s="19">
        <v>6.761696E-4</v>
      </c>
      <c r="OD111" s="19">
        <v>6.7300330000000003E-4</v>
      </c>
      <c r="OE111" s="19">
        <v>6.6980920000000001E-4</v>
      </c>
      <c r="OF111" s="19">
        <v>6.6659079999999995E-4</v>
      </c>
      <c r="OG111" s="19">
        <v>6.6335159999999995E-4</v>
      </c>
      <c r="OH111" s="19">
        <v>6.6009510000000001E-4</v>
      </c>
      <c r="OI111" s="19">
        <v>6.5682510000000002E-4</v>
      </c>
      <c r="OJ111" s="19">
        <v>6.5354560000000005E-4</v>
      </c>
      <c r="OK111" s="19">
        <v>6.5026039999999997E-4</v>
      </c>
      <c r="OL111" s="19">
        <v>6.4697379999999996E-4</v>
      </c>
      <c r="OM111" s="19">
        <v>6.4368960000000001E-4</v>
      </c>
      <c r="ON111" s="19">
        <v>6.4041279999999998E-4</v>
      </c>
      <c r="OO111" s="19">
        <v>6.371476E-4</v>
      </c>
      <c r="OP111" s="19">
        <v>6.3389869999999995E-4</v>
      </c>
    </row>
    <row r="112" spans="1:406" x14ac:dyDescent="0.25">
      <c r="A112" t="str">
        <f t="shared" si="1"/>
        <v>Helicopter-VERY COARSE-3-14-Any</v>
      </c>
      <c r="B112" t="s">
        <v>194</v>
      </c>
      <c r="C112" s="20" t="s">
        <v>43</v>
      </c>
      <c r="D112" s="18">
        <v>3</v>
      </c>
      <c r="E112" s="17">
        <v>14</v>
      </c>
      <c r="F112" s="82" t="s">
        <v>187</v>
      </c>
      <c r="G112" s="15">
        <v>0.2725726</v>
      </c>
      <c r="H112" s="15">
        <v>0.17727850000000001</v>
      </c>
      <c r="I112" s="15">
        <v>0.1243761</v>
      </c>
      <c r="J112" s="19">
        <v>9.2488420000000002E-2</v>
      </c>
      <c r="K112" s="19">
        <v>7.2883619999999996E-2</v>
      </c>
      <c r="L112" s="19">
        <v>5.7627249999999998E-2</v>
      </c>
      <c r="M112" s="19">
        <v>4.6509099999999998E-2</v>
      </c>
      <c r="N112" s="19">
        <v>3.8821080000000001E-2</v>
      </c>
      <c r="O112" s="19">
        <v>3.3931530000000001E-2</v>
      </c>
      <c r="P112" s="19">
        <v>2.997534E-2</v>
      </c>
      <c r="Q112" s="19">
        <v>2.7336559999999999E-2</v>
      </c>
      <c r="R112" s="19">
        <v>2.471166E-2</v>
      </c>
      <c r="S112" s="19">
        <v>2.225044E-2</v>
      </c>
      <c r="T112" s="19">
        <v>2.0069099999999999E-2</v>
      </c>
      <c r="U112" s="19">
        <v>1.8108160000000002E-2</v>
      </c>
      <c r="V112" s="19">
        <v>1.654866E-2</v>
      </c>
      <c r="W112" s="19">
        <v>1.5203349999999999E-2</v>
      </c>
      <c r="X112" s="19">
        <v>1.381953E-2</v>
      </c>
      <c r="Y112" s="19">
        <v>1.253454E-2</v>
      </c>
      <c r="Z112" s="19">
        <v>1.1516409999999999E-2</v>
      </c>
      <c r="AA112" s="19">
        <v>1.074396E-2</v>
      </c>
      <c r="AB112" s="19">
        <v>1.005546E-2</v>
      </c>
      <c r="AC112" s="19">
        <v>9.3952940000000002E-3</v>
      </c>
      <c r="AD112" s="19">
        <v>8.7282720000000005E-3</v>
      </c>
      <c r="AE112" s="19">
        <v>8.1584250000000004E-3</v>
      </c>
      <c r="AF112" s="19">
        <v>7.6638210000000003E-3</v>
      </c>
      <c r="AG112" s="19">
        <v>7.2339769999999999E-3</v>
      </c>
      <c r="AH112" s="19">
        <v>6.8538840000000002E-3</v>
      </c>
      <c r="AI112" s="19">
        <v>6.5185850000000004E-3</v>
      </c>
      <c r="AJ112" s="19">
        <v>6.2228750000000001E-3</v>
      </c>
      <c r="AK112" s="19">
        <v>5.9607130000000003E-3</v>
      </c>
      <c r="AL112" s="19">
        <v>5.7268420000000002E-3</v>
      </c>
      <c r="AM112" s="19">
        <v>5.5133680000000003E-3</v>
      </c>
      <c r="AN112" s="19">
        <v>5.3164509999999998E-3</v>
      </c>
      <c r="AO112" s="19">
        <v>5.1400059999999999E-3</v>
      </c>
      <c r="AP112" s="19">
        <v>4.9868630000000002E-3</v>
      </c>
      <c r="AQ112" s="19">
        <v>4.8528089999999996E-3</v>
      </c>
      <c r="AR112" s="19">
        <v>4.7284140000000002E-3</v>
      </c>
      <c r="AS112" s="19">
        <v>4.608432E-3</v>
      </c>
      <c r="AT112" s="19">
        <v>4.49498E-3</v>
      </c>
      <c r="AU112" s="19">
        <v>4.3919780000000004E-3</v>
      </c>
      <c r="AV112" s="19">
        <v>4.3013010000000004E-3</v>
      </c>
      <c r="AW112" s="19">
        <v>4.221593E-3</v>
      </c>
      <c r="AX112" s="19">
        <v>4.1482769999999997E-3</v>
      </c>
      <c r="AY112" s="19">
        <v>4.0768920000000004E-3</v>
      </c>
      <c r="AZ112" s="19">
        <v>4.0075090000000002E-3</v>
      </c>
      <c r="BA112" s="19">
        <v>3.9425939999999998E-3</v>
      </c>
      <c r="BB112" s="19">
        <v>3.883502E-3</v>
      </c>
      <c r="BC112" s="19">
        <v>3.830113E-3</v>
      </c>
      <c r="BD112" s="19">
        <v>3.781408E-3</v>
      </c>
      <c r="BE112" s="19">
        <v>3.7358690000000002E-3</v>
      </c>
      <c r="BF112" s="19">
        <v>3.692477E-3</v>
      </c>
      <c r="BG112" s="19">
        <v>3.6508589999999998E-3</v>
      </c>
      <c r="BH112" s="19">
        <v>3.6111440000000002E-3</v>
      </c>
      <c r="BI112" s="19">
        <v>3.5736520000000001E-3</v>
      </c>
      <c r="BJ112" s="19">
        <v>3.5383659999999998E-3</v>
      </c>
      <c r="BK112" s="19">
        <v>3.5046790000000001E-3</v>
      </c>
      <c r="BL112" s="19">
        <v>3.471862E-3</v>
      </c>
      <c r="BM112" s="19">
        <v>3.439321E-3</v>
      </c>
      <c r="BN112" s="19">
        <v>3.4068639999999999E-3</v>
      </c>
      <c r="BO112" s="19">
        <v>3.3745530000000002E-3</v>
      </c>
      <c r="BP112" s="19">
        <v>3.3424779999999999E-3</v>
      </c>
      <c r="BQ112" s="19">
        <v>3.3104990000000002E-3</v>
      </c>
      <c r="BR112" s="19">
        <v>3.278478E-3</v>
      </c>
      <c r="BS112" s="19">
        <v>3.2462979999999999E-3</v>
      </c>
      <c r="BT112" s="19">
        <v>3.214059E-3</v>
      </c>
      <c r="BU112" s="19">
        <v>3.1819399999999999E-3</v>
      </c>
      <c r="BV112" s="19">
        <v>3.150108E-3</v>
      </c>
      <c r="BW112" s="15">
        <v>3.1185890000000002E-3</v>
      </c>
      <c r="BX112" s="19">
        <v>3.0874069999999999E-3</v>
      </c>
      <c r="BY112" s="19">
        <v>3.0566439999999999E-3</v>
      </c>
      <c r="BZ112" s="19">
        <v>3.02645E-3</v>
      </c>
      <c r="CA112" s="19">
        <v>2.9968379999999999E-3</v>
      </c>
      <c r="CB112" s="19">
        <v>2.967697E-3</v>
      </c>
      <c r="CC112" s="19">
        <v>2.9388880000000002E-3</v>
      </c>
      <c r="CD112" s="19">
        <v>2.9104170000000002E-3</v>
      </c>
      <c r="CE112" s="19">
        <v>2.8823780000000001E-3</v>
      </c>
      <c r="CF112" s="19">
        <v>2.8548900000000001E-3</v>
      </c>
      <c r="CG112" s="19">
        <v>2.827937E-3</v>
      </c>
      <c r="CH112" s="19">
        <v>2.8014250000000002E-3</v>
      </c>
      <c r="CI112" s="19">
        <v>2.775226E-3</v>
      </c>
      <c r="CJ112" s="19">
        <v>2.7493119999999998E-3</v>
      </c>
      <c r="CK112" s="19">
        <v>2.72375E-3</v>
      </c>
      <c r="CL112" s="19">
        <v>2.698673E-3</v>
      </c>
      <c r="CM112" s="19">
        <v>2.6740879999999998E-3</v>
      </c>
      <c r="CN112" s="19">
        <v>2.649911E-3</v>
      </c>
      <c r="CO112" s="19">
        <v>2.6260120000000001E-3</v>
      </c>
      <c r="CP112" s="19">
        <v>2.6023779999999998E-3</v>
      </c>
      <c r="CQ112" s="19">
        <v>2.579067E-3</v>
      </c>
      <c r="CR112" s="19">
        <v>2.556202E-3</v>
      </c>
      <c r="CS112" s="19">
        <v>2.5338119999999999E-3</v>
      </c>
      <c r="CT112" s="19">
        <v>2.5118290000000001E-3</v>
      </c>
      <c r="CU112" s="19">
        <v>2.4901260000000001E-3</v>
      </c>
      <c r="CV112" s="19">
        <v>2.4686869999999998E-3</v>
      </c>
      <c r="CW112" s="19">
        <v>2.4475870000000002E-3</v>
      </c>
      <c r="CX112" s="19">
        <v>2.4269729999999998E-3</v>
      </c>
      <c r="CY112" s="19">
        <v>2.406891E-3</v>
      </c>
      <c r="CZ112" s="15">
        <v>2.3872670000000002E-3</v>
      </c>
      <c r="DA112" s="19">
        <v>2.3679819999999998E-3</v>
      </c>
      <c r="DB112" s="19">
        <v>2.3489819999999999E-3</v>
      </c>
      <c r="DC112" s="19">
        <v>2.3302980000000002E-3</v>
      </c>
      <c r="DD112" s="19">
        <v>2.312017E-3</v>
      </c>
      <c r="DE112" s="19">
        <v>2.2941889999999999E-3</v>
      </c>
      <c r="DF112" s="19">
        <v>2.2768179999999999E-3</v>
      </c>
      <c r="DG112" s="19">
        <v>2.2599E-3</v>
      </c>
      <c r="DH112" s="19">
        <v>2.2434540000000002E-3</v>
      </c>
      <c r="DI112" s="19">
        <v>2.2274930000000001E-3</v>
      </c>
      <c r="DJ112" s="19">
        <v>2.2120109999999998E-3</v>
      </c>
      <c r="DK112" s="19">
        <v>2.19695E-3</v>
      </c>
      <c r="DL112" s="19">
        <v>2.1822310000000002E-3</v>
      </c>
      <c r="DM112" s="19">
        <v>2.1677850000000002E-3</v>
      </c>
      <c r="DN112" s="19">
        <v>2.1535719999999999E-3</v>
      </c>
      <c r="DO112" s="19">
        <v>2.139555E-3</v>
      </c>
      <c r="DP112" s="19">
        <v>2.125704E-3</v>
      </c>
      <c r="DQ112" s="19">
        <v>2.1119759999999998E-3</v>
      </c>
      <c r="DR112" s="19">
        <v>2.0983289999999999E-3</v>
      </c>
      <c r="DS112" s="19">
        <v>2.0847330000000001E-3</v>
      </c>
      <c r="DT112" s="19">
        <v>2.0711620000000001E-3</v>
      </c>
      <c r="DU112" s="19">
        <v>2.0575910000000001E-3</v>
      </c>
      <c r="DV112" s="19">
        <v>2.0440039999999999E-3</v>
      </c>
      <c r="DW112" s="19">
        <v>2.0303790000000001E-3</v>
      </c>
      <c r="DX112" s="19">
        <v>2.0167050000000001E-3</v>
      </c>
      <c r="DY112" s="19">
        <v>2.0029900000000001E-3</v>
      </c>
      <c r="DZ112" s="19">
        <v>1.9892389999999999E-3</v>
      </c>
      <c r="EA112" s="19">
        <v>1.9754669999999998E-3</v>
      </c>
      <c r="EB112" s="19">
        <v>1.9616880000000001E-3</v>
      </c>
      <c r="EC112" s="19">
        <v>1.9478970000000001E-3</v>
      </c>
      <c r="ED112" s="19">
        <v>1.9340990000000001E-3</v>
      </c>
      <c r="EE112" s="19">
        <v>1.9203040000000001E-3</v>
      </c>
      <c r="EF112" s="19">
        <v>1.9065239999999999E-3</v>
      </c>
      <c r="EG112" s="19">
        <v>1.8927729999999999E-3</v>
      </c>
      <c r="EH112" s="19">
        <v>1.879064E-3</v>
      </c>
      <c r="EI112" s="19">
        <v>1.8654030000000001E-3</v>
      </c>
      <c r="EJ112" s="19">
        <v>1.8518040000000001E-3</v>
      </c>
      <c r="EK112" s="19">
        <v>1.838283E-3</v>
      </c>
      <c r="EL112" s="19">
        <v>1.8248489999999999E-3</v>
      </c>
      <c r="EM112" s="19">
        <v>1.811507E-3</v>
      </c>
      <c r="EN112" s="19">
        <v>1.798263E-3</v>
      </c>
      <c r="EO112" s="19">
        <v>1.785118E-3</v>
      </c>
      <c r="EP112" s="19">
        <v>1.772088E-3</v>
      </c>
      <c r="EQ112" s="19">
        <v>1.759198E-3</v>
      </c>
      <c r="ER112" s="19">
        <v>1.7464640000000001E-3</v>
      </c>
      <c r="ES112" s="19">
        <v>1.733914E-3</v>
      </c>
      <c r="ET112" s="19">
        <v>1.721577E-3</v>
      </c>
      <c r="EU112" s="19">
        <v>1.709477E-3</v>
      </c>
      <c r="EV112" s="19">
        <v>1.69765E-3</v>
      </c>
      <c r="EW112" s="19">
        <v>1.6861199999999999E-3</v>
      </c>
      <c r="EX112" s="19">
        <v>1.6748959999999999E-3</v>
      </c>
      <c r="EY112" s="19">
        <v>1.6639840000000001E-3</v>
      </c>
      <c r="EZ112" s="19">
        <v>1.6533850000000001E-3</v>
      </c>
      <c r="FA112" s="19">
        <v>1.643102E-3</v>
      </c>
      <c r="FB112" s="19">
        <v>1.6331430000000001E-3</v>
      </c>
      <c r="FC112" s="19">
        <v>1.6235049999999999E-3</v>
      </c>
      <c r="FD112" s="19">
        <v>1.614168E-3</v>
      </c>
      <c r="FE112" s="19">
        <v>1.6051010000000001E-3</v>
      </c>
      <c r="FF112" s="19">
        <v>1.5962649999999999E-3</v>
      </c>
      <c r="FG112" s="19">
        <v>1.5876250000000001E-3</v>
      </c>
      <c r="FH112" s="19">
        <v>1.5791539999999999E-3</v>
      </c>
      <c r="FI112" s="19">
        <v>1.5708300000000001E-3</v>
      </c>
      <c r="FJ112" s="19">
        <v>1.562634E-3</v>
      </c>
      <c r="FK112" s="19">
        <v>1.5545470000000001E-3</v>
      </c>
      <c r="FL112" s="19">
        <v>1.5465450000000001E-3</v>
      </c>
      <c r="FM112" s="19">
        <v>1.5386099999999999E-3</v>
      </c>
      <c r="FN112" s="19">
        <v>1.5307229999999999E-3</v>
      </c>
      <c r="FO112" s="19">
        <v>1.5228729999999999E-3</v>
      </c>
      <c r="FP112" s="19">
        <v>1.5150420000000001E-3</v>
      </c>
      <c r="FQ112" s="19">
        <v>1.5072169999999999E-3</v>
      </c>
      <c r="FR112" s="19">
        <v>1.499383E-3</v>
      </c>
      <c r="FS112" s="19">
        <v>1.4915270000000001E-3</v>
      </c>
      <c r="FT112" s="19">
        <v>1.4836389999999999E-3</v>
      </c>
      <c r="FU112" s="19">
        <v>1.475713E-3</v>
      </c>
      <c r="FV112" s="19">
        <v>1.4677379999999999E-3</v>
      </c>
      <c r="FW112" s="19">
        <v>1.459711E-3</v>
      </c>
      <c r="FX112" s="19">
        <v>1.4516240000000001E-3</v>
      </c>
      <c r="FY112" s="19">
        <v>1.4434750000000001E-3</v>
      </c>
      <c r="FZ112" s="19">
        <v>1.4352639999999999E-3</v>
      </c>
      <c r="GA112" s="19">
        <v>1.426992E-3</v>
      </c>
      <c r="GB112" s="19">
        <v>1.4186579999999999E-3</v>
      </c>
      <c r="GC112" s="19">
        <v>1.4102590000000001E-3</v>
      </c>
      <c r="GD112" s="19">
        <v>1.401785E-3</v>
      </c>
      <c r="GE112" s="19">
        <v>1.3932320000000001E-3</v>
      </c>
      <c r="GF112" s="19">
        <v>1.3845979999999999E-3</v>
      </c>
      <c r="GG112" s="19">
        <v>1.375884E-3</v>
      </c>
      <c r="GH112" s="19">
        <v>1.3670970000000001E-3</v>
      </c>
      <c r="GI112" s="19">
        <v>1.358242E-3</v>
      </c>
      <c r="GJ112" s="19">
        <v>1.3493310000000001E-3</v>
      </c>
      <c r="GK112" s="19">
        <v>1.3403779999999999E-3</v>
      </c>
      <c r="GL112" s="19">
        <v>1.331404E-3</v>
      </c>
      <c r="GM112" s="19">
        <v>1.322433E-3</v>
      </c>
      <c r="GN112" s="19">
        <v>1.313488E-3</v>
      </c>
      <c r="GO112" s="19">
        <v>1.304592E-3</v>
      </c>
      <c r="GP112" s="19">
        <v>1.2957629999999999E-3</v>
      </c>
      <c r="GQ112" s="19">
        <v>1.287016E-3</v>
      </c>
      <c r="GR112" s="19">
        <v>1.27837E-3</v>
      </c>
      <c r="GS112" s="19">
        <v>1.2698360000000001E-3</v>
      </c>
      <c r="GT112" s="19">
        <v>1.261428E-3</v>
      </c>
      <c r="GU112" s="19">
        <v>1.2531549999999999E-3</v>
      </c>
      <c r="GV112" s="19">
        <v>1.2450250000000001E-3</v>
      </c>
      <c r="GW112" s="19">
        <v>1.237043E-3</v>
      </c>
      <c r="GX112" s="19">
        <v>1.2292189999999999E-3</v>
      </c>
      <c r="GY112" s="19">
        <v>1.2215570000000001E-3</v>
      </c>
      <c r="GZ112" s="19">
        <v>1.214063E-3</v>
      </c>
      <c r="HA112" s="19">
        <v>1.2067359999999999E-3</v>
      </c>
      <c r="HB112" s="19">
        <v>1.199573E-3</v>
      </c>
      <c r="HC112" s="19">
        <v>1.192568E-3</v>
      </c>
      <c r="HD112" s="19">
        <v>1.1857149999999999E-3</v>
      </c>
      <c r="HE112" s="19">
        <v>1.1790049999999999E-3</v>
      </c>
      <c r="HF112" s="19">
        <v>1.172431E-3</v>
      </c>
      <c r="HG112" s="19">
        <v>1.165983E-3</v>
      </c>
      <c r="HH112" s="19">
        <v>1.159654E-3</v>
      </c>
      <c r="HI112" s="19">
        <v>1.1534399999999999E-3</v>
      </c>
      <c r="HJ112" s="19">
        <v>1.1473410000000001E-3</v>
      </c>
      <c r="HK112" s="19">
        <v>1.141357E-3</v>
      </c>
      <c r="HL112" s="19">
        <v>1.1354869999999999E-3</v>
      </c>
      <c r="HM112" s="19">
        <v>1.12973E-3</v>
      </c>
      <c r="HN112" s="19">
        <v>1.1240810000000001E-3</v>
      </c>
      <c r="HO112" s="19">
        <v>1.1185360000000001E-3</v>
      </c>
      <c r="HP112" s="19">
        <v>1.1130960000000001E-3</v>
      </c>
      <c r="HQ112" s="19">
        <v>1.107759E-3</v>
      </c>
      <c r="HR112" s="19">
        <v>1.1025220000000001E-3</v>
      </c>
      <c r="HS112" s="19">
        <v>1.0973809999999999E-3</v>
      </c>
      <c r="HT112" s="19">
        <v>1.092324E-3</v>
      </c>
      <c r="HU112" s="19">
        <v>1.0873429999999999E-3</v>
      </c>
      <c r="HV112" s="19">
        <v>1.0824319999999999E-3</v>
      </c>
      <c r="HW112" s="19">
        <v>1.077581E-3</v>
      </c>
      <c r="HX112" s="19">
        <v>1.0727829999999999E-3</v>
      </c>
      <c r="HY112" s="19">
        <v>1.06803E-3</v>
      </c>
      <c r="HZ112" s="19">
        <v>1.0633109999999999E-3</v>
      </c>
      <c r="IA112" s="19">
        <v>1.0586180000000001E-3</v>
      </c>
      <c r="IB112" s="19">
        <v>1.053946E-3</v>
      </c>
      <c r="IC112" s="19">
        <v>1.049288E-3</v>
      </c>
      <c r="ID112" s="19">
        <v>1.044639E-3</v>
      </c>
      <c r="IE112" s="19">
        <v>1.039992E-3</v>
      </c>
      <c r="IF112" s="19">
        <v>1.0353420000000001E-3</v>
      </c>
      <c r="IG112" s="19">
        <v>1.0306829999999999E-3</v>
      </c>
      <c r="IH112" s="19">
        <v>1.0260149999999999E-3</v>
      </c>
      <c r="II112" s="19">
        <v>1.021339E-3</v>
      </c>
      <c r="IJ112" s="19">
        <v>1.0166559999999999E-3</v>
      </c>
      <c r="IK112" s="19">
        <v>1.011968E-3</v>
      </c>
      <c r="IL112" s="19">
        <v>1.007279E-3</v>
      </c>
      <c r="IM112" s="19">
        <v>1.002593E-3</v>
      </c>
      <c r="IN112" s="19">
        <v>9.9791560000000003E-4</v>
      </c>
      <c r="IO112" s="19">
        <v>9.9325179999999996E-4</v>
      </c>
      <c r="IP112" s="19">
        <v>9.8860539999999996E-4</v>
      </c>
      <c r="IQ112" s="19">
        <v>9.8397729999999991E-4</v>
      </c>
      <c r="IR112" s="19">
        <v>9.7936810000000003E-4</v>
      </c>
      <c r="IS112" s="19">
        <v>9.7477740000000005E-4</v>
      </c>
      <c r="IT112" s="19">
        <v>9.702062E-4</v>
      </c>
      <c r="IU112" s="19">
        <v>9.6565500000000005E-4</v>
      </c>
      <c r="IV112" s="19">
        <v>9.6112460000000004E-4</v>
      </c>
      <c r="IW112" s="19">
        <v>9.5661379999999999E-4</v>
      </c>
      <c r="IX112" s="19">
        <v>9.521229E-4</v>
      </c>
      <c r="IY112" s="19">
        <v>9.4765159999999997E-4</v>
      </c>
      <c r="IZ112" s="19">
        <v>9.4320150000000002E-4</v>
      </c>
      <c r="JA112" s="19">
        <v>9.3877190000000001E-4</v>
      </c>
      <c r="JB112" s="19">
        <v>9.3436099999999998E-4</v>
      </c>
      <c r="JC112" s="19">
        <v>9.2996229999999999E-4</v>
      </c>
      <c r="JD112" s="19">
        <v>9.2556970000000002E-4</v>
      </c>
      <c r="JE112" s="19">
        <v>9.2117489999999995E-4</v>
      </c>
      <c r="JF112" s="19">
        <v>9.1677109999999996E-4</v>
      </c>
      <c r="JG112" s="19">
        <v>9.1235070000000005E-4</v>
      </c>
      <c r="JH112" s="19">
        <v>9.0790710000000004E-4</v>
      </c>
      <c r="JI112" s="19">
        <v>9.034332E-4</v>
      </c>
      <c r="JJ112" s="19">
        <v>8.9892520000000003E-4</v>
      </c>
      <c r="JK112" s="19">
        <v>8.9438039999999999E-4</v>
      </c>
      <c r="JL112" s="19">
        <v>8.897992E-4</v>
      </c>
      <c r="JM112" s="19">
        <v>8.8518169999999999E-4</v>
      </c>
      <c r="JN112" s="19">
        <v>8.8052930000000001E-4</v>
      </c>
      <c r="JO112" s="19">
        <v>8.7584200000000005E-4</v>
      </c>
      <c r="JP112" s="19">
        <v>8.7112229999999999E-4</v>
      </c>
      <c r="JQ112" s="19">
        <v>8.6637179999999995E-4</v>
      </c>
      <c r="JR112" s="19">
        <v>8.6159340000000004E-4</v>
      </c>
      <c r="JS112" s="19">
        <v>8.5678849999999999E-4</v>
      </c>
      <c r="JT112" s="19">
        <v>8.5195789999999996E-4</v>
      </c>
      <c r="JU112" s="19">
        <v>8.4710090000000003E-4</v>
      </c>
      <c r="JV112" s="19">
        <v>8.4221860000000003E-4</v>
      </c>
      <c r="JW112" s="19">
        <v>8.3731300000000001E-4</v>
      </c>
      <c r="JX112" s="19">
        <v>8.3238769999999999E-4</v>
      </c>
      <c r="JY112" s="19">
        <v>8.2744610000000005E-4</v>
      </c>
      <c r="JZ112" s="19">
        <v>8.2249169999999998E-4</v>
      </c>
      <c r="KA112" s="19">
        <v>8.1752630000000005E-4</v>
      </c>
      <c r="KB112" s="19">
        <v>8.1255330000000003E-4</v>
      </c>
      <c r="KC112" s="19">
        <v>8.0757509999999997E-4</v>
      </c>
      <c r="KD112" s="19">
        <v>8.0259479999999995E-4</v>
      </c>
      <c r="KE112" s="19">
        <v>7.9761540000000003E-4</v>
      </c>
      <c r="KF112" s="19">
        <v>7.9263999999999995E-4</v>
      </c>
      <c r="KG112" s="19">
        <v>7.8767119999999995E-4</v>
      </c>
      <c r="KH112" s="19">
        <v>7.8271479999999995E-4</v>
      </c>
      <c r="KI112" s="19">
        <v>7.777773E-4</v>
      </c>
      <c r="KJ112" s="19">
        <v>7.7286680000000004E-4</v>
      </c>
      <c r="KK112" s="19">
        <v>7.6799189999999997E-4</v>
      </c>
      <c r="KL112" s="19">
        <v>7.6316130000000004E-4</v>
      </c>
      <c r="KM112" s="19">
        <v>7.5838279999999999E-4</v>
      </c>
      <c r="KN112" s="19">
        <v>7.5366460000000001E-4</v>
      </c>
      <c r="KO112" s="19">
        <v>7.4901410000000003E-4</v>
      </c>
      <c r="KP112" s="19">
        <v>7.4443749999999998E-4</v>
      </c>
      <c r="KQ112" s="19">
        <v>7.399393E-4</v>
      </c>
      <c r="KR112" s="19">
        <v>7.3552299999999997E-4</v>
      </c>
      <c r="KS112" s="19">
        <v>7.3119000000000005E-4</v>
      </c>
      <c r="KT112" s="19">
        <v>7.2694269999999997E-4</v>
      </c>
      <c r="KU112" s="19">
        <v>7.2278350000000002E-4</v>
      </c>
      <c r="KV112" s="19">
        <v>7.1871510000000001E-4</v>
      </c>
      <c r="KW112" s="19">
        <v>7.1473999999999995E-4</v>
      </c>
      <c r="KX112" s="19">
        <v>7.1085980000000005E-4</v>
      </c>
      <c r="KY112" s="19">
        <v>7.0707560000000003E-4</v>
      </c>
      <c r="KZ112" s="19">
        <v>7.0338870000000002E-4</v>
      </c>
      <c r="LA112" s="19">
        <v>6.9980029999999998E-4</v>
      </c>
      <c r="LB112" s="19">
        <v>6.9631100000000002E-4</v>
      </c>
      <c r="LC112" s="19">
        <v>6.9292059999999996E-4</v>
      </c>
      <c r="LD112" s="19">
        <v>6.8962699999999995E-4</v>
      </c>
      <c r="LE112" s="19">
        <v>6.8642699999999998E-4</v>
      </c>
      <c r="LF112" s="19">
        <v>6.8331800000000003E-4</v>
      </c>
      <c r="LG112" s="19">
        <v>6.8029720000000002E-4</v>
      </c>
      <c r="LH112" s="19">
        <v>6.773622E-4</v>
      </c>
      <c r="LI112" s="19">
        <v>6.7451070000000004E-4</v>
      </c>
      <c r="LJ112" s="19">
        <v>6.7173950000000004E-4</v>
      </c>
      <c r="LK112" s="19">
        <v>6.6904550000000001E-4</v>
      </c>
      <c r="LL112" s="19">
        <v>6.6642540000000003E-4</v>
      </c>
      <c r="LM112" s="19">
        <v>6.6387599999999998E-4</v>
      </c>
      <c r="LN112" s="19">
        <v>6.6139309999999995E-4</v>
      </c>
      <c r="LO112" s="19">
        <v>6.589721E-4</v>
      </c>
      <c r="LP112" s="19">
        <v>6.5660740000000005E-4</v>
      </c>
      <c r="LQ112" s="19">
        <v>6.5429289999999998E-4</v>
      </c>
      <c r="LR112" s="19">
        <v>6.5202279999999999E-4</v>
      </c>
      <c r="LS112" s="19">
        <v>6.4979190000000002E-4</v>
      </c>
      <c r="LT112" s="19">
        <v>6.4759509999999998E-4</v>
      </c>
      <c r="LU112" s="19">
        <v>6.4542759999999995E-4</v>
      </c>
      <c r="LV112" s="19">
        <v>6.4328460000000003E-4</v>
      </c>
      <c r="LW112" s="19">
        <v>6.4116149999999996E-4</v>
      </c>
      <c r="LX112" s="19">
        <v>6.3905449999999996E-4</v>
      </c>
      <c r="LY112" s="19">
        <v>6.3695950000000005E-4</v>
      </c>
      <c r="LZ112" s="19">
        <v>6.3487329999999999E-4</v>
      </c>
      <c r="MA112" s="19">
        <v>6.3279220000000004E-4</v>
      </c>
      <c r="MB112" s="19">
        <v>6.3071169999999997E-4</v>
      </c>
      <c r="MC112" s="19">
        <v>6.2862759999999997E-4</v>
      </c>
      <c r="MD112" s="19">
        <v>6.2653579999999995E-4</v>
      </c>
      <c r="ME112" s="19">
        <v>6.2443220000000003E-4</v>
      </c>
      <c r="MF112" s="19">
        <v>6.2231319999999995E-4</v>
      </c>
      <c r="MG112" s="19">
        <v>6.2017460000000002E-4</v>
      </c>
      <c r="MH112" s="19">
        <v>6.1801230000000003E-4</v>
      </c>
      <c r="MI112" s="19">
        <v>6.1582189999999999E-4</v>
      </c>
      <c r="MJ112" s="19">
        <v>6.135995E-4</v>
      </c>
      <c r="MK112" s="19">
        <v>6.1134199999999996E-4</v>
      </c>
      <c r="ML112" s="19">
        <v>6.0904609999999995E-4</v>
      </c>
      <c r="MM112" s="19">
        <v>6.067097E-4</v>
      </c>
      <c r="MN112" s="19">
        <v>6.0433030000000003E-4</v>
      </c>
      <c r="MO112" s="19">
        <v>6.0190630000000003E-4</v>
      </c>
      <c r="MP112" s="19">
        <v>5.994358E-4</v>
      </c>
      <c r="MQ112" s="19">
        <v>5.9691799999999999E-4</v>
      </c>
      <c r="MR112" s="19">
        <v>5.9435200000000003E-4</v>
      </c>
      <c r="MS112" s="19">
        <v>5.9173790000000004E-4</v>
      </c>
      <c r="MT112" s="19">
        <v>5.8907559999999998E-4</v>
      </c>
      <c r="MU112" s="19">
        <v>5.863655E-4</v>
      </c>
      <c r="MV112" s="19">
        <v>5.8360829999999999E-4</v>
      </c>
      <c r="MW112" s="19">
        <v>5.8080559999999998E-4</v>
      </c>
      <c r="MX112" s="19">
        <v>5.7795929999999995E-4</v>
      </c>
      <c r="MY112" s="19">
        <v>5.7507200000000004E-4</v>
      </c>
      <c r="MZ112" s="19">
        <v>5.7214639999999997E-4</v>
      </c>
      <c r="NA112" s="19">
        <v>5.6918520000000001E-4</v>
      </c>
      <c r="NB112" s="19">
        <v>5.6619120000000003E-4</v>
      </c>
      <c r="NC112" s="19">
        <v>5.6316730000000005E-4</v>
      </c>
      <c r="ND112" s="19">
        <v>5.6011630000000004E-4</v>
      </c>
      <c r="NE112" s="19">
        <v>5.5704129999999998E-4</v>
      </c>
      <c r="NF112" s="19">
        <v>5.5394570000000005E-4</v>
      </c>
      <c r="NG112" s="19">
        <v>5.5083210000000005E-4</v>
      </c>
      <c r="NH112" s="19">
        <v>5.4770350000000003E-4</v>
      </c>
      <c r="NI112" s="19">
        <v>5.4456320000000004E-4</v>
      </c>
      <c r="NJ112" s="19">
        <v>5.4141409999999997E-4</v>
      </c>
      <c r="NK112" s="19">
        <v>5.3825960000000001E-4</v>
      </c>
      <c r="NL112" s="19">
        <v>5.3510329999999998E-4</v>
      </c>
      <c r="NM112" s="19">
        <v>5.3194790000000004E-4</v>
      </c>
      <c r="NN112" s="19">
        <v>5.2879700000000001E-4</v>
      </c>
      <c r="NO112" s="19">
        <v>5.2565380000000001E-4</v>
      </c>
      <c r="NP112" s="19">
        <v>5.2252180000000002E-4</v>
      </c>
      <c r="NQ112" s="19">
        <v>5.1940419999999996E-4</v>
      </c>
      <c r="NR112" s="19">
        <v>5.1630429999999998E-4</v>
      </c>
      <c r="NS112" s="19">
        <v>5.1322469999999997E-4</v>
      </c>
      <c r="NT112" s="19">
        <v>5.1016810000000001E-4</v>
      </c>
      <c r="NU112" s="19">
        <v>5.0713709999999999E-4</v>
      </c>
      <c r="NV112" s="19">
        <v>5.0413400000000005E-4</v>
      </c>
      <c r="NW112" s="19">
        <v>5.011611E-4</v>
      </c>
      <c r="NX112" s="19">
        <v>4.9822039999999998E-4</v>
      </c>
      <c r="NY112" s="19">
        <v>4.9531420000000002E-4</v>
      </c>
      <c r="NZ112" s="19">
        <v>4.9244429999999997E-4</v>
      </c>
      <c r="OA112" s="19">
        <v>4.8961290000000004E-4</v>
      </c>
      <c r="OB112" s="19">
        <v>4.8682229999999998E-4</v>
      </c>
      <c r="OC112" s="19">
        <v>4.8407460000000002E-4</v>
      </c>
      <c r="OD112" s="19">
        <v>4.813714E-4</v>
      </c>
      <c r="OE112" s="19">
        <v>4.7871429999999998E-4</v>
      </c>
      <c r="OF112" s="19">
        <v>4.761039E-4</v>
      </c>
      <c r="OG112" s="19">
        <v>4.7354070000000002E-4</v>
      </c>
      <c r="OH112" s="19">
        <v>4.7102489999999999E-4</v>
      </c>
      <c r="OI112" s="19">
        <v>4.6855589999999998E-4</v>
      </c>
      <c r="OJ112" s="19">
        <v>4.6613269999999998E-4</v>
      </c>
      <c r="OK112" s="19">
        <v>4.6375399999999998E-4</v>
      </c>
      <c r="OL112" s="19">
        <v>4.6141779999999999E-4</v>
      </c>
      <c r="OM112" s="19">
        <v>4.5912230000000001E-4</v>
      </c>
      <c r="ON112" s="19">
        <v>4.5686540000000001E-4</v>
      </c>
      <c r="OO112" s="19">
        <v>4.5464499999999999E-4</v>
      </c>
      <c r="OP112" s="19">
        <v>4.52459E-4</v>
      </c>
    </row>
    <row r="113" spans="1:406" x14ac:dyDescent="0.25">
      <c r="A113" t="str">
        <f t="shared" si="1"/>
        <v>Helicopter-VERY COARSE-3-7-Any</v>
      </c>
      <c r="B113" t="s">
        <v>194</v>
      </c>
      <c r="C113" s="20" t="s">
        <v>43</v>
      </c>
      <c r="D113" s="18">
        <v>3</v>
      </c>
      <c r="E113" s="17">
        <v>7</v>
      </c>
      <c r="F113" s="82" t="s">
        <v>187</v>
      </c>
      <c r="G113" s="19">
        <v>6.9280359999999999E-2</v>
      </c>
      <c r="H113" s="19">
        <v>4.7551419999999997E-2</v>
      </c>
      <c r="I113" s="19">
        <v>3.5796960000000003E-2</v>
      </c>
      <c r="J113" s="19">
        <v>2.8985460000000001E-2</v>
      </c>
      <c r="K113" s="15">
        <v>2.4320109999999999E-2</v>
      </c>
      <c r="L113" s="19">
        <v>2.107647E-2</v>
      </c>
      <c r="M113" s="19">
        <v>1.9569119999999999E-2</v>
      </c>
      <c r="N113" s="19">
        <v>1.6906310000000001E-2</v>
      </c>
      <c r="O113" s="19">
        <v>1.5706999999999999E-2</v>
      </c>
      <c r="P113" s="19">
        <v>1.5206259999999999E-2</v>
      </c>
      <c r="Q113" s="19">
        <v>1.387799E-2</v>
      </c>
      <c r="R113" s="19">
        <v>1.270834E-2</v>
      </c>
      <c r="S113" s="19">
        <v>1.1612000000000001E-2</v>
      </c>
      <c r="T113" s="19">
        <v>1.0475160000000001E-2</v>
      </c>
      <c r="U113" s="19">
        <v>9.5096460000000001E-3</v>
      </c>
      <c r="V113" s="19">
        <v>8.7957599999999997E-3</v>
      </c>
      <c r="W113" s="19">
        <v>8.2334899999999996E-3</v>
      </c>
      <c r="X113" s="19">
        <v>7.7257039999999999E-3</v>
      </c>
      <c r="Y113" s="19">
        <v>7.1824899999999997E-3</v>
      </c>
      <c r="Z113" s="19">
        <v>6.7393089999999998E-3</v>
      </c>
      <c r="AA113" s="19">
        <v>6.3719049999999998E-3</v>
      </c>
      <c r="AB113" s="19">
        <v>6.0651730000000001E-3</v>
      </c>
      <c r="AC113" s="19">
        <v>5.8061670000000001E-3</v>
      </c>
      <c r="AD113" s="19">
        <v>5.5740149999999999E-3</v>
      </c>
      <c r="AE113" s="19">
        <v>5.3840140000000003E-3</v>
      </c>
      <c r="AF113" s="19">
        <v>5.2185590000000002E-3</v>
      </c>
      <c r="AG113" s="19">
        <v>5.0658839999999997E-3</v>
      </c>
      <c r="AH113" s="19">
        <v>4.9347690000000003E-3</v>
      </c>
      <c r="AI113" s="19">
        <v>4.8183729999999999E-3</v>
      </c>
      <c r="AJ113" s="19">
        <v>4.7113470000000003E-3</v>
      </c>
      <c r="AK113" s="19">
        <v>4.6128860000000001E-3</v>
      </c>
      <c r="AL113" s="19">
        <v>4.525393E-3</v>
      </c>
      <c r="AM113" s="19">
        <v>4.4453799999999996E-3</v>
      </c>
      <c r="AN113" s="19">
        <v>4.3667310000000004E-3</v>
      </c>
      <c r="AO113" s="19">
        <v>4.2887869999999996E-3</v>
      </c>
      <c r="AP113" s="19">
        <v>4.2124909999999996E-3</v>
      </c>
      <c r="AQ113" s="19">
        <v>4.1380740000000003E-3</v>
      </c>
      <c r="AR113" s="19">
        <v>4.0663929999999997E-3</v>
      </c>
      <c r="AS113" s="19">
        <v>3.9987019999999998E-3</v>
      </c>
      <c r="AT113" s="19">
        <v>3.9346609999999999E-3</v>
      </c>
      <c r="AU113" s="19">
        <v>3.8728980000000001E-3</v>
      </c>
      <c r="AV113" s="19">
        <v>3.8118789999999998E-3</v>
      </c>
      <c r="AW113" s="19">
        <v>3.7506670000000001E-3</v>
      </c>
      <c r="AX113" s="19">
        <v>3.6904759999999998E-3</v>
      </c>
      <c r="AY113" s="19">
        <v>3.6329420000000001E-3</v>
      </c>
      <c r="AZ113" s="19">
        <v>3.5779470000000002E-3</v>
      </c>
      <c r="BA113" s="19">
        <v>3.524442E-3</v>
      </c>
      <c r="BB113" s="19">
        <v>3.4712390000000001E-3</v>
      </c>
      <c r="BC113" s="19">
        <v>3.4177420000000001E-3</v>
      </c>
      <c r="BD113" s="19">
        <v>3.3649029999999998E-3</v>
      </c>
      <c r="BE113" s="19">
        <v>3.31387E-3</v>
      </c>
      <c r="BF113" s="19">
        <v>3.2647599999999998E-3</v>
      </c>
      <c r="BG113" s="19">
        <v>3.2172770000000002E-3</v>
      </c>
      <c r="BH113" s="19">
        <v>3.17133E-3</v>
      </c>
      <c r="BI113" s="19">
        <v>3.1269879999999998E-3</v>
      </c>
      <c r="BJ113" s="19">
        <v>3.0843680000000001E-3</v>
      </c>
      <c r="BK113" s="19">
        <v>3.043301E-3</v>
      </c>
      <c r="BL113" s="19">
        <v>3.0032470000000001E-3</v>
      </c>
      <c r="BM113" s="19">
        <v>2.9635989999999999E-3</v>
      </c>
      <c r="BN113" s="19">
        <v>2.9240410000000001E-3</v>
      </c>
      <c r="BO113" s="19">
        <v>2.884808E-3</v>
      </c>
      <c r="BP113" s="19">
        <v>2.846384E-3</v>
      </c>
      <c r="BQ113" s="19">
        <v>2.8089310000000002E-3</v>
      </c>
      <c r="BR113" s="19">
        <v>2.772151E-3</v>
      </c>
      <c r="BS113" s="19">
        <v>2.7356490000000002E-3</v>
      </c>
      <c r="BT113" s="19">
        <v>2.69929E-3</v>
      </c>
      <c r="BU113" s="19">
        <v>2.6632719999999999E-3</v>
      </c>
      <c r="BV113" s="19">
        <v>2.627927E-3</v>
      </c>
      <c r="BW113" s="19">
        <v>2.5934869999999998E-3</v>
      </c>
      <c r="BX113" s="19">
        <v>2.5600499999999999E-3</v>
      </c>
      <c r="BY113" s="19">
        <v>2.5276180000000001E-3</v>
      </c>
      <c r="BZ113" s="19">
        <v>2.4961039999999999E-3</v>
      </c>
      <c r="CA113" s="19">
        <v>2.4654199999999999E-3</v>
      </c>
      <c r="CB113" s="19">
        <v>2.4355750000000002E-3</v>
      </c>
      <c r="CC113" s="19">
        <v>2.4065720000000001E-3</v>
      </c>
      <c r="CD113" s="19">
        <v>2.378275E-3</v>
      </c>
      <c r="CE113" s="19">
        <v>2.35045E-3</v>
      </c>
      <c r="CF113" s="19">
        <v>2.3229240000000001E-3</v>
      </c>
      <c r="CG113" s="19">
        <v>2.2956600000000001E-3</v>
      </c>
      <c r="CH113" s="19">
        <v>2.2687110000000001E-3</v>
      </c>
      <c r="CI113" s="19">
        <v>2.242108E-3</v>
      </c>
      <c r="CJ113" s="19">
        <v>2.2158199999999999E-3</v>
      </c>
      <c r="CK113" s="19">
        <v>2.1898009999999999E-3</v>
      </c>
      <c r="CL113" s="19">
        <v>2.164057E-3</v>
      </c>
      <c r="CM113" s="19">
        <v>2.1386299999999999E-3</v>
      </c>
      <c r="CN113" s="19">
        <v>2.1135189999999999E-3</v>
      </c>
      <c r="CO113" s="19">
        <v>2.0886659999999999E-3</v>
      </c>
      <c r="CP113" s="19">
        <v>2.0640509999999999E-3</v>
      </c>
      <c r="CQ113" s="19">
        <v>2.0397869999999999E-3</v>
      </c>
      <c r="CR113" s="19">
        <v>2.0160820000000002E-3</v>
      </c>
      <c r="CS113" s="15">
        <v>1.9930709999999999E-3</v>
      </c>
      <c r="CT113" s="19">
        <v>1.9707180000000002E-3</v>
      </c>
      <c r="CU113" s="19">
        <v>1.9488800000000001E-3</v>
      </c>
      <c r="CV113" s="19">
        <v>1.92746E-3</v>
      </c>
      <c r="CW113" s="19">
        <v>1.906467E-3</v>
      </c>
      <c r="CX113" s="19">
        <v>1.8859599999999999E-3</v>
      </c>
      <c r="CY113" s="19">
        <v>1.8659359999999999E-3</v>
      </c>
      <c r="CZ113" s="19">
        <v>1.8462839999999999E-3</v>
      </c>
      <c r="DA113" s="19">
        <v>1.82686E-3</v>
      </c>
      <c r="DB113" s="19">
        <v>1.8075840000000001E-3</v>
      </c>
      <c r="DC113" s="19">
        <v>1.78846E-3</v>
      </c>
      <c r="DD113" s="19">
        <v>1.7695199999999999E-3</v>
      </c>
      <c r="DE113" s="19">
        <v>1.7507499999999999E-3</v>
      </c>
      <c r="DF113" s="19">
        <v>1.732099E-3</v>
      </c>
      <c r="DG113" s="19">
        <v>1.71353E-3</v>
      </c>
      <c r="DH113" s="19">
        <v>1.695067E-3</v>
      </c>
      <c r="DI113" s="19">
        <v>1.676784E-3</v>
      </c>
      <c r="DJ113" s="19">
        <v>1.6587500000000001E-3</v>
      </c>
      <c r="DK113" s="19">
        <v>1.640999E-3</v>
      </c>
      <c r="DL113" s="19">
        <v>1.623548E-3</v>
      </c>
      <c r="DM113" s="19">
        <v>1.606414E-3</v>
      </c>
      <c r="DN113" s="19">
        <v>1.5896230000000001E-3</v>
      </c>
      <c r="DO113" s="19">
        <v>1.5731899999999999E-3</v>
      </c>
      <c r="DP113" s="19">
        <v>1.5571070000000001E-3</v>
      </c>
      <c r="DQ113" s="19">
        <v>1.541349E-3</v>
      </c>
      <c r="DR113" s="19">
        <v>1.525904E-3</v>
      </c>
      <c r="DS113" s="19">
        <v>1.510775E-3</v>
      </c>
      <c r="DT113" s="19">
        <v>1.495976E-3</v>
      </c>
      <c r="DU113" s="19">
        <v>1.481509E-3</v>
      </c>
      <c r="DV113" s="19">
        <v>1.467356E-3</v>
      </c>
      <c r="DW113" s="19">
        <v>1.4534699999999999E-3</v>
      </c>
      <c r="DX113" s="19">
        <v>1.439793E-3</v>
      </c>
      <c r="DY113" s="19">
        <v>1.4262540000000001E-3</v>
      </c>
      <c r="DZ113" s="19">
        <v>1.412789E-3</v>
      </c>
      <c r="EA113" s="19">
        <v>1.399347E-3</v>
      </c>
      <c r="EB113" s="19">
        <v>1.3858950000000001E-3</v>
      </c>
      <c r="EC113" s="19">
        <v>1.3724150000000001E-3</v>
      </c>
      <c r="ED113" s="19">
        <v>1.358906E-3</v>
      </c>
      <c r="EE113" s="19">
        <v>1.3453759999999999E-3</v>
      </c>
      <c r="EF113" s="19">
        <v>1.331842E-3</v>
      </c>
      <c r="EG113" s="19">
        <v>1.3183299999999999E-3</v>
      </c>
      <c r="EH113" s="19">
        <v>1.3048739999999999E-3</v>
      </c>
      <c r="EI113" s="19">
        <v>1.2915069999999999E-3</v>
      </c>
      <c r="EJ113" s="19">
        <v>1.27826E-3</v>
      </c>
      <c r="EK113" s="19">
        <v>1.265162E-3</v>
      </c>
      <c r="EL113" s="19">
        <v>1.252242E-3</v>
      </c>
      <c r="EM113" s="19">
        <v>1.2395259999999999E-3</v>
      </c>
      <c r="EN113" s="19">
        <v>1.2270390000000001E-3</v>
      </c>
      <c r="EO113" s="19">
        <v>1.2147900000000001E-3</v>
      </c>
      <c r="EP113" s="19">
        <v>1.202772E-3</v>
      </c>
      <c r="EQ113" s="19">
        <v>1.1909659999999999E-3</v>
      </c>
      <c r="ER113" s="19">
        <v>1.1793559999999999E-3</v>
      </c>
      <c r="ES113" s="19">
        <v>1.167941E-3</v>
      </c>
      <c r="ET113" s="19">
        <v>1.1567350000000001E-3</v>
      </c>
      <c r="EU113" s="19">
        <v>1.1457590000000001E-3</v>
      </c>
      <c r="EV113" s="19">
        <v>1.1350259999999999E-3</v>
      </c>
      <c r="EW113" s="19">
        <v>1.124533E-3</v>
      </c>
      <c r="EX113" s="19">
        <v>1.1142669999999999E-3</v>
      </c>
      <c r="EY113" s="19">
        <v>1.10421E-3</v>
      </c>
      <c r="EZ113" s="19">
        <v>1.094348E-3</v>
      </c>
      <c r="FA113" s="19">
        <v>1.08467E-3</v>
      </c>
      <c r="FB113" s="19">
        <v>1.075161E-3</v>
      </c>
      <c r="FC113" s="19">
        <v>1.065807E-3</v>
      </c>
      <c r="FD113" s="19">
        <v>1.0565920000000001E-3</v>
      </c>
      <c r="FE113" s="19">
        <v>1.047507E-3</v>
      </c>
      <c r="FF113" s="19">
        <v>1.038551E-3</v>
      </c>
      <c r="FG113" s="19">
        <v>1.029732E-3</v>
      </c>
      <c r="FH113" s="19">
        <v>1.021056E-3</v>
      </c>
      <c r="FI113" s="19">
        <v>1.012525E-3</v>
      </c>
      <c r="FJ113" s="19">
        <v>1.004137E-3</v>
      </c>
      <c r="FK113" s="19">
        <v>9.9588150000000006E-4</v>
      </c>
      <c r="FL113" s="19">
        <v>9.8775209999999998E-4</v>
      </c>
      <c r="FM113" s="19">
        <v>9.7974160000000011E-4</v>
      </c>
      <c r="FN113" s="19">
        <v>9.7184270000000002E-4</v>
      </c>
      <c r="FO113" s="19">
        <v>9.6404800000000001E-4</v>
      </c>
      <c r="FP113" s="19">
        <v>9.5634609999999999E-4</v>
      </c>
      <c r="FQ113" s="19">
        <v>9.4872149999999998E-4</v>
      </c>
      <c r="FR113" s="19">
        <v>9.4115729999999997E-4</v>
      </c>
      <c r="FS113" s="19">
        <v>9.3363639999999998E-4</v>
      </c>
      <c r="FT113" s="19">
        <v>9.261432E-4</v>
      </c>
      <c r="FU113" s="19">
        <v>9.1866470000000005E-4</v>
      </c>
      <c r="FV113" s="19">
        <v>9.1118969999999999E-4</v>
      </c>
      <c r="FW113" s="19">
        <v>9.0370960000000003E-4</v>
      </c>
      <c r="FX113" s="19">
        <v>8.9622020000000005E-4</v>
      </c>
      <c r="FY113" s="19">
        <v>8.8872029999999996E-4</v>
      </c>
      <c r="FZ113" s="19">
        <v>8.8121089999999998E-4</v>
      </c>
      <c r="GA113" s="19">
        <v>8.7369209999999995E-4</v>
      </c>
      <c r="GB113" s="19">
        <v>8.6616090000000002E-4</v>
      </c>
      <c r="GC113" s="19">
        <v>8.5861290000000001E-4</v>
      </c>
      <c r="GD113" s="19">
        <v>8.5104639999999997E-4</v>
      </c>
      <c r="GE113" s="19">
        <v>8.4346449999999999E-4</v>
      </c>
      <c r="GF113" s="19">
        <v>8.3587579999999998E-4</v>
      </c>
      <c r="GG113" s="19">
        <v>8.2829219999999996E-4</v>
      </c>
      <c r="GH113" s="19">
        <v>8.207256E-4</v>
      </c>
      <c r="GI113" s="19">
        <v>8.1318769999999996E-4</v>
      </c>
      <c r="GJ113" s="19">
        <v>8.0569150000000004E-4</v>
      </c>
      <c r="GK113" s="19">
        <v>7.9825109999999996E-4</v>
      </c>
      <c r="GL113" s="19">
        <v>7.908813E-4</v>
      </c>
      <c r="GM113" s="19">
        <v>7.8359420000000005E-4</v>
      </c>
      <c r="GN113" s="19">
        <v>7.7639810000000001E-4</v>
      </c>
      <c r="GO113" s="19">
        <v>7.692981E-4</v>
      </c>
      <c r="GP113" s="19">
        <v>7.6229819999999997E-4</v>
      </c>
      <c r="GQ113" s="19">
        <v>7.554037E-4</v>
      </c>
      <c r="GR113" s="19">
        <v>7.4862029999999997E-4</v>
      </c>
      <c r="GS113" s="19">
        <v>7.4195160000000001E-4</v>
      </c>
      <c r="GT113" s="19">
        <v>7.3539670000000005E-4</v>
      </c>
      <c r="GU113" s="19">
        <v>7.2894979999999995E-4</v>
      </c>
      <c r="GV113" s="19">
        <v>7.2260149999999997E-4</v>
      </c>
      <c r="GW113" s="19">
        <v>7.1634309999999996E-4</v>
      </c>
      <c r="GX113" s="19">
        <v>7.1016790000000003E-4</v>
      </c>
      <c r="GY113" s="19">
        <v>7.0407249999999998E-4</v>
      </c>
      <c r="GZ113" s="19">
        <v>6.9805659999999995E-4</v>
      </c>
      <c r="HA113" s="19">
        <v>6.92123E-4</v>
      </c>
      <c r="HB113" s="19">
        <v>6.8627580000000003E-4</v>
      </c>
      <c r="HC113" s="19">
        <v>6.8052119999999997E-4</v>
      </c>
      <c r="HD113" s="19">
        <v>6.7486640000000001E-4</v>
      </c>
      <c r="HE113" s="19">
        <v>6.693173E-4</v>
      </c>
      <c r="HF113" s="19">
        <v>6.6387879999999996E-4</v>
      </c>
      <c r="HG113" s="19">
        <v>6.5855389999999996E-4</v>
      </c>
      <c r="HH113" s="19">
        <v>6.5334219999999997E-4</v>
      </c>
      <c r="HI113" s="19">
        <v>6.4824109999999996E-4</v>
      </c>
      <c r="HJ113" s="19">
        <v>6.4324409999999999E-4</v>
      </c>
      <c r="HK113" s="19">
        <v>6.3834109999999999E-4</v>
      </c>
      <c r="HL113" s="19">
        <v>6.3352000000000005E-4</v>
      </c>
      <c r="HM113" s="19">
        <v>6.2876849999999999E-4</v>
      </c>
      <c r="HN113" s="19">
        <v>6.2407610000000003E-4</v>
      </c>
      <c r="HO113" s="19">
        <v>6.1943570000000002E-4</v>
      </c>
      <c r="HP113" s="19">
        <v>6.1484419999999998E-4</v>
      </c>
      <c r="HQ113" s="19">
        <v>6.1030139999999997E-4</v>
      </c>
      <c r="HR113" s="19">
        <v>6.0580949999999997E-4</v>
      </c>
      <c r="HS113" s="19">
        <v>6.0137199999999997E-4</v>
      </c>
      <c r="HT113" s="19">
        <v>5.9699289999999995E-4</v>
      </c>
      <c r="HU113" s="19">
        <v>5.9267599999999999E-4</v>
      </c>
      <c r="HV113" s="19">
        <v>5.8842279999999996E-4</v>
      </c>
      <c r="HW113" s="19">
        <v>5.8423229999999995E-4</v>
      </c>
      <c r="HX113" s="19">
        <v>5.8010009999999999E-4</v>
      </c>
      <c r="HY113" s="19">
        <v>5.7601959999999998E-4</v>
      </c>
      <c r="HZ113" s="19">
        <v>5.7198310000000001E-4</v>
      </c>
      <c r="IA113" s="19">
        <v>5.6798380000000004E-4</v>
      </c>
      <c r="IB113" s="19">
        <v>5.6401580000000002E-4</v>
      </c>
      <c r="IC113" s="19">
        <v>5.6007500000000005E-4</v>
      </c>
      <c r="ID113" s="19">
        <v>5.5615869999999998E-4</v>
      </c>
      <c r="IE113" s="19">
        <v>5.5226509999999995E-4</v>
      </c>
      <c r="IF113" s="19">
        <v>5.4839370000000001E-4</v>
      </c>
      <c r="IG113" s="19">
        <v>5.4454440000000002E-4</v>
      </c>
      <c r="IH113" s="19">
        <v>5.4071670000000003E-4</v>
      </c>
      <c r="II113" s="19">
        <v>5.3690970000000004E-4</v>
      </c>
      <c r="IJ113" s="19">
        <v>5.3312119999999997E-4</v>
      </c>
      <c r="IK113" s="19">
        <v>5.2934819999999997E-4</v>
      </c>
      <c r="IL113" s="19">
        <v>5.2558710000000003E-4</v>
      </c>
      <c r="IM113" s="19">
        <v>5.2183410000000003E-4</v>
      </c>
      <c r="IN113" s="19">
        <v>5.1808550000000001E-4</v>
      </c>
      <c r="IO113" s="19">
        <v>5.1433800000000003E-4</v>
      </c>
      <c r="IP113" s="19">
        <v>5.1058959999999997E-4</v>
      </c>
      <c r="IQ113" s="19">
        <v>5.068405E-4</v>
      </c>
      <c r="IR113" s="19">
        <v>5.0309249999999997E-4</v>
      </c>
      <c r="IS113" s="19">
        <v>4.9934909999999999E-4</v>
      </c>
      <c r="IT113" s="19">
        <v>4.9561430000000001E-4</v>
      </c>
      <c r="IU113" s="19">
        <v>4.918915E-4</v>
      </c>
      <c r="IV113" s="19">
        <v>4.8818329999999999E-4</v>
      </c>
      <c r="IW113" s="19">
        <v>4.8449119999999999E-4</v>
      </c>
      <c r="IX113" s="19">
        <v>4.8081630000000001E-4</v>
      </c>
      <c r="IY113" s="19">
        <v>4.7715970000000003E-4</v>
      </c>
      <c r="IZ113" s="19">
        <v>4.7352270000000001E-4</v>
      </c>
      <c r="JA113" s="19">
        <v>4.6990660000000001E-4</v>
      </c>
      <c r="JB113" s="19">
        <v>4.6631359999999998E-4</v>
      </c>
      <c r="JC113" s="19">
        <v>4.627465E-4</v>
      </c>
      <c r="JD113" s="19">
        <v>4.5920889999999999E-4</v>
      </c>
      <c r="JE113" s="19">
        <v>4.5570559999999998E-4</v>
      </c>
      <c r="JF113" s="19">
        <v>4.5224209999999998E-4</v>
      </c>
      <c r="JG113" s="19">
        <v>4.4882480000000001E-4</v>
      </c>
      <c r="JH113" s="19">
        <v>4.4546020000000002E-4</v>
      </c>
      <c r="JI113" s="19">
        <v>4.4215500000000001E-4</v>
      </c>
      <c r="JJ113" s="19">
        <v>4.3891489999999997E-4</v>
      </c>
      <c r="JK113" s="19">
        <v>4.3574409999999999E-4</v>
      </c>
      <c r="JL113" s="19">
        <v>4.3264470000000001E-4</v>
      </c>
      <c r="JM113" s="19">
        <v>4.2961630000000001E-4</v>
      </c>
      <c r="JN113" s="19">
        <v>4.2665649999999998E-4</v>
      </c>
      <c r="JO113" s="19">
        <v>4.2376140000000001E-4</v>
      </c>
      <c r="JP113" s="19">
        <v>4.2092630000000001E-4</v>
      </c>
      <c r="JQ113" s="19">
        <v>4.181462E-4</v>
      </c>
      <c r="JR113" s="19">
        <v>4.1541640000000002E-4</v>
      </c>
      <c r="JS113" s="19">
        <v>4.1273250000000003E-4</v>
      </c>
      <c r="JT113" s="19">
        <v>4.1009070000000002E-4</v>
      </c>
      <c r="JU113" s="19">
        <v>4.0748830000000001E-4</v>
      </c>
      <c r="JV113" s="19">
        <v>4.049228E-4</v>
      </c>
      <c r="JW113" s="19">
        <v>4.0239220000000002E-4</v>
      </c>
      <c r="JX113" s="19">
        <v>3.9989449999999998E-4</v>
      </c>
      <c r="JY113" s="19">
        <v>3.974273E-4</v>
      </c>
      <c r="JZ113" s="19">
        <v>3.9498829999999997E-4</v>
      </c>
      <c r="KA113" s="19">
        <v>3.9257510000000002E-4</v>
      </c>
      <c r="KB113" s="19">
        <v>3.9018530000000003E-4</v>
      </c>
      <c r="KC113" s="19">
        <v>3.878164E-4</v>
      </c>
      <c r="KD113" s="19">
        <v>3.854657E-4</v>
      </c>
      <c r="KE113" s="19">
        <v>3.8313000000000003E-4</v>
      </c>
      <c r="KF113" s="19">
        <v>3.8080550000000002E-4</v>
      </c>
      <c r="KG113" s="19">
        <v>3.7848809999999999E-4</v>
      </c>
      <c r="KH113" s="19">
        <v>3.7617310000000003E-4</v>
      </c>
      <c r="KI113" s="19">
        <v>3.738557E-4</v>
      </c>
      <c r="KJ113" s="19">
        <v>3.7153019999999998E-4</v>
      </c>
      <c r="KK113" s="19">
        <v>3.6919159999999998E-4</v>
      </c>
      <c r="KL113" s="19">
        <v>3.6683540000000001E-4</v>
      </c>
      <c r="KM113" s="19">
        <v>3.6445850000000002E-4</v>
      </c>
      <c r="KN113" s="19">
        <v>3.6205869999999998E-4</v>
      </c>
      <c r="KO113" s="19">
        <v>3.5963549999999998E-4</v>
      </c>
      <c r="KP113" s="19">
        <v>3.5718929999999999E-4</v>
      </c>
      <c r="KQ113" s="19">
        <v>3.547216E-4</v>
      </c>
      <c r="KR113" s="19">
        <v>3.5223459999999998E-4</v>
      </c>
      <c r="KS113" s="19">
        <v>3.497312E-4</v>
      </c>
      <c r="KT113" s="19">
        <v>3.4721479999999999E-4</v>
      </c>
      <c r="KU113" s="19">
        <v>3.4468889999999999E-4</v>
      </c>
      <c r="KV113" s="19">
        <v>3.4215709999999998E-4</v>
      </c>
      <c r="KW113" s="19">
        <v>3.3962249999999999E-4</v>
      </c>
      <c r="KX113" s="19">
        <v>3.370882E-4</v>
      </c>
      <c r="KY113" s="19">
        <v>3.345574E-4</v>
      </c>
      <c r="KZ113" s="19">
        <v>3.3203319999999998E-4</v>
      </c>
      <c r="LA113" s="19">
        <v>3.2951870000000002E-4</v>
      </c>
      <c r="LB113" s="19">
        <v>3.2701719999999999E-4</v>
      </c>
      <c r="LC113" s="19">
        <v>3.245314E-4</v>
      </c>
      <c r="LD113" s="19">
        <v>3.2206440000000003E-4</v>
      </c>
      <c r="LE113" s="19">
        <v>3.1961899999999999E-4</v>
      </c>
      <c r="LF113" s="19">
        <v>3.171979E-4</v>
      </c>
      <c r="LG113" s="19">
        <v>3.1480370000000002E-4</v>
      </c>
      <c r="LH113" s="19">
        <v>3.1243859999999999E-4</v>
      </c>
      <c r="LI113" s="19">
        <v>3.1010439999999998E-4</v>
      </c>
      <c r="LJ113" s="19">
        <v>3.0780260000000002E-4</v>
      </c>
      <c r="LK113" s="19">
        <v>3.055345E-4</v>
      </c>
      <c r="LL113" s="19">
        <v>3.0330130000000001E-4</v>
      </c>
      <c r="LM113" s="19">
        <v>3.0110420000000002E-4</v>
      </c>
      <c r="LN113" s="19">
        <v>2.9894459999999998E-4</v>
      </c>
      <c r="LO113" s="19">
        <v>2.9682409999999998E-4</v>
      </c>
      <c r="LP113" s="19">
        <v>2.9474459999999998E-4</v>
      </c>
      <c r="LQ113" s="19">
        <v>2.9270819999999999E-4</v>
      </c>
      <c r="LR113" s="19">
        <v>2.9071730000000001E-4</v>
      </c>
      <c r="LS113" s="19">
        <v>2.8877349999999999E-4</v>
      </c>
      <c r="LT113" s="19">
        <v>2.868786E-4</v>
      </c>
      <c r="LU113" s="19">
        <v>2.8503289999999999E-4</v>
      </c>
      <c r="LV113" s="19">
        <v>2.832364E-4</v>
      </c>
      <c r="LW113" s="19">
        <v>2.8148760000000001E-4</v>
      </c>
      <c r="LX113" s="19">
        <v>2.7978459999999998E-4</v>
      </c>
      <c r="LY113" s="19">
        <v>2.7812440000000001E-4</v>
      </c>
      <c r="LZ113" s="19">
        <v>2.7650370000000001E-4</v>
      </c>
      <c r="MA113" s="19">
        <v>2.7491849999999998E-4</v>
      </c>
      <c r="MB113" s="19">
        <v>2.7336469999999997E-4</v>
      </c>
      <c r="MC113" s="19">
        <v>2.71838E-4</v>
      </c>
      <c r="MD113" s="19">
        <v>2.70334E-4</v>
      </c>
      <c r="ME113" s="19">
        <v>2.6884860000000001E-4</v>
      </c>
      <c r="MF113" s="19">
        <v>2.6737780000000001E-4</v>
      </c>
      <c r="MG113" s="19">
        <v>2.6591750000000002E-4</v>
      </c>
      <c r="MH113" s="19">
        <v>2.6446400000000001E-4</v>
      </c>
      <c r="MI113" s="19">
        <v>2.6301379999999999E-4</v>
      </c>
      <c r="MJ113" s="19">
        <v>2.615637E-4</v>
      </c>
      <c r="MK113" s="19">
        <v>2.6011090000000001E-4</v>
      </c>
      <c r="ML113" s="19">
        <v>2.586531E-4</v>
      </c>
      <c r="MM113" s="19">
        <v>2.5718870000000001E-4</v>
      </c>
      <c r="MN113" s="19">
        <v>2.5571600000000002E-4</v>
      </c>
      <c r="MO113" s="19">
        <v>2.5423379999999998E-4</v>
      </c>
      <c r="MP113" s="19">
        <v>2.5274139999999999E-4</v>
      </c>
      <c r="MQ113" s="19">
        <v>2.5123799999999998E-4</v>
      </c>
      <c r="MR113" s="19">
        <v>2.497229E-4</v>
      </c>
      <c r="MS113" s="19">
        <v>2.4819520000000001E-4</v>
      </c>
      <c r="MT113" s="19">
        <v>2.4665409999999999E-4</v>
      </c>
      <c r="MU113" s="19">
        <v>2.4509800000000002E-4</v>
      </c>
      <c r="MV113" s="19">
        <v>2.4352560000000001E-4</v>
      </c>
      <c r="MW113" s="19">
        <v>2.4193509999999999E-4</v>
      </c>
      <c r="MX113" s="19">
        <v>2.4032480000000001E-4</v>
      </c>
      <c r="MY113" s="19">
        <v>2.3869280000000001E-4</v>
      </c>
      <c r="MZ113" s="19">
        <v>2.370374E-4</v>
      </c>
      <c r="NA113" s="19">
        <v>2.35357E-4</v>
      </c>
      <c r="NB113" s="19">
        <v>2.3365039999999999E-4</v>
      </c>
      <c r="NC113" s="19">
        <v>2.3191659999999999E-4</v>
      </c>
      <c r="ND113" s="19">
        <v>2.3015509999999999E-4</v>
      </c>
      <c r="NE113" s="19">
        <v>2.28366E-4</v>
      </c>
      <c r="NF113" s="19">
        <v>2.2654930000000001E-4</v>
      </c>
      <c r="NG113" s="19">
        <v>2.2470549999999999E-4</v>
      </c>
      <c r="NH113" s="19">
        <v>2.2283559999999999E-4</v>
      </c>
      <c r="NI113" s="19">
        <v>2.2094089999999999E-4</v>
      </c>
      <c r="NJ113" s="19">
        <v>2.1902280000000001E-4</v>
      </c>
      <c r="NK113" s="19">
        <v>2.1708329999999999E-4</v>
      </c>
      <c r="NL113" s="19">
        <v>2.151244E-4</v>
      </c>
      <c r="NM113" s="19">
        <v>2.1314850000000001E-4</v>
      </c>
      <c r="NN113" s="19">
        <v>2.1115810000000001E-4</v>
      </c>
      <c r="NO113" s="19">
        <v>2.0915579999999999E-4</v>
      </c>
      <c r="NP113" s="19">
        <v>2.071446E-4</v>
      </c>
      <c r="NQ113" s="19">
        <v>2.0512699999999999E-4</v>
      </c>
      <c r="NR113" s="19">
        <v>2.031058E-4</v>
      </c>
      <c r="NS113" s="19">
        <v>2.0108300000000001E-4</v>
      </c>
      <c r="NT113" s="19">
        <v>1.990607E-4</v>
      </c>
      <c r="NU113" s="19">
        <v>1.970404E-4</v>
      </c>
      <c r="NV113" s="19">
        <v>1.9502319999999999E-4</v>
      </c>
      <c r="NW113" s="19">
        <v>1.9300989999999999E-4</v>
      </c>
      <c r="NX113" s="19">
        <v>1.910007E-4</v>
      </c>
      <c r="NY113" s="19">
        <v>1.889955E-4</v>
      </c>
      <c r="NZ113" s="19">
        <v>1.869943E-4</v>
      </c>
      <c r="OA113" s="19">
        <v>1.84997E-4</v>
      </c>
      <c r="OB113" s="19">
        <v>1.8300360000000001E-4</v>
      </c>
      <c r="OC113" s="19">
        <v>1.8101440000000001E-4</v>
      </c>
      <c r="OD113" s="19">
        <v>1.7902989999999999E-4</v>
      </c>
      <c r="OE113" s="19">
        <v>1.7705100000000001E-4</v>
      </c>
      <c r="OF113" s="19">
        <v>1.7507889999999999E-4</v>
      </c>
      <c r="OG113" s="19">
        <v>1.7311529999999999E-4</v>
      </c>
      <c r="OH113" s="19">
        <v>1.7116190000000001E-4</v>
      </c>
      <c r="OI113" s="19">
        <v>1.6922080000000001E-4</v>
      </c>
      <c r="OJ113" s="19">
        <v>1.672938E-4</v>
      </c>
      <c r="OK113" s="19">
        <v>1.653828E-4</v>
      </c>
      <c r="OL113" s="19">
        <v>1.634897E-4</v>
      </c>
      <c r="OM113" s="19">
        <v>1.616159E-4</v>
      </c>
      <c r="ON113" s="19">
        <v>1.5976299999999999E-4</v>
      </c>
      <c r="OO113" s="19">
        <v>1.579319E-4</v>
      </c>
      <c r="OP113" s="19">
        <v>1.561236E-4</v>
      </c>
    </row>
    <row r="114" spans="1:406" x14ac:dyDescent="0.25">
      <c r="A114" t="str">
        <f t="shared" si="1"/>
        <v>Helicopter-VERY COARSE-4-20-Any</v>
      </c>
      <c r="B114" t="s">
        <v>194</v>
      </c>
      <c r="C114" s="20" t="s">
        <v>43</v>
      </c>
      <c r="D114" s="18">
        <v>4</v>
      </c>
      <c r="E114" s="17">
        <v>20</v>
      </c>
      <c r="F114" s="82" t="s">
        <v>187</v>
      </c>
      <c r="G114" s="15">
        <v>0.95105059999999997</v>
      </c>
      <c r="H114" s="15">
        <v>0.70148339999999998</v>
      </c>
      <c r="I114" s="15">
        <v>0.51060280000000002</v>
      </c>
      <c r="J114" s="15">
        <v>0.37916050000000001</v>
      </c>
      <c r="K114" s="15">
        <v>0.28925729999999999</v>
      </c>
      <c r="L114" s="15">
        <v>0.22747870000000001</v>
      </c>
      <c r="M114" s="15">
        <v>0.1829586</v>
      </c>
      <c r="N114" s="15">
        <v>0.14984310000000001</v>
      </c>
      <c r="O114" s="15">
        <v>0.1247703</v>
      </c>
      <c r="P114" s="15">
        <v>0.1054248</v>
      </c>
      <c r="Q114" s="19">
        <v>9.0382610000000002E-2</v>
      </c>
      <c r="R114" s="19">
        <v>7.8521659999999993E-2</v>
      </c>
      <c r="S114" s="19">
        <v>6.8646810000000003E-2</v>
      </c>
      <c r="T114" s="19">
        <v>6.036159E-2</v>
      </c>
      <c r="U114" s="15">
        <v>5.3704130000000003E-2</v>
      </c>
      <c r="V114" s="19">
        <v>4.8224040000000003E-2</v>
      </c>
      <c r="W114" s="19">
        <v>4.4652129999999998E-2</v>
      </c>
      <c r="X114" s="19">
        <v>4.141777E-2</v>
      </c>
      <c r="Y114" s="19">
        <v>3.8048060000000002E-2</v>
      </c>
      <c r="Z114" s="19">
        <v>3.4838580000000001E-2</v>
      </c>
      <c r="AA114" s="19">
        <v>3.203868E-2</v>
      </c>
      <c r="AB114" s="19">
        <v>2.950761E-2</v>
      </c>
      <c r="AC114" s="19">
        <v>2.7264679999999999E-2</v>
      </c>
      <c r="AD114" s="19">
        <v>2.534867E-2</v>
      </c>
      <c r="AE114" s="19">
        <v>2.3642549999999998E-2</v>
      </c>
      <c r="AF114" s="19">
        <v>2.2034149999999999E-2</v>
      </c>
      <c r="AG114" s="19">
        <v>2.056349E-2</v>
      </c>
      <c r="AH114" s="19">
        <v>1.9281980000000001E-2</v>
      </c>
      <c r="AI114" s="15">
        <v>1.8155600000000001E-2</v>
      </c>
      <c r="AJ114" s="19">
        <v>1.7118970000000001E-2</v>
      </c>
      <c r="AK114" s="19">
        <v>1.6147950000000001E-2</v>
      </c>
      <c r="AL114" s="19">
        <v>1.525318E-2</v>
      </c>
      <c r="AM114" s="19">
        <v>1.4354570000000001E-2</v>
      </c>
      <c r="AN114" s="19">
        <v>1.353013E-2</v>
      </c>
      <c r="AO114" s="19">
        <v>1.277114E-2</v>
      </c>
      <c r="AP114" s="15">
        <v>1.207624E-2</v>
      </c>
      <c r="AQ114" s="19">
        <v>1.144218E-2</v>
      </c>
      <c r="AR114" s="19">
        <v>1.0861900000000001E-2</v>
      </c>
      <c r="AS114" s="19">
        <v>1.033012E-2</v>
      </c>
      <c r="AT114" s="19">
        <v>9.8414379999999992E-3</v>
      </c>
      <c r="AU114" s="19">
        <v>9.390387E-3</v>
      </c>
      <c r="AV114" s="19">
        <v>8.9739369999999995E-3</v>
      </c>
      <c r="AW114" s="19">
        <v>8.5916350000000002E-3</v>
      </c>
      <c r="AX114" s="19">
        <v>8.2411719999999997E-3</v>
      </c>
      <c r="AY114" s="19">
        <v>7.9172649999999997E-3</v>
      </c>
      <c r="AZ114" s="19">
        <v>7.6141480000000003E-3</v>
      </c>
      <c r="BA114" s="19">
        <v>7.3287559999999996E-3</v>
      </c>
      <c r="BB114" s="19">
        <v>7.0606050000000002E-3</v>
      </c>
      <c r="BC114" s="19">
        <v>6.8094389999999996E-3</v>
      </c>
      <c r="BD114" s="19">
        <v>6.5739960000000004E-3</v>
      </c>
      <c r="BE114" s="19">
        <v>6.3522479999999996E-3</v>
      </c>
      <c r="BF114" s="19">
        <v>6.1421829999999998E-3</v>
      </c>
      <c r="BG114" s="19">
        <v>5.9429460000000002E-3</v>
      </c>
      <c r="BH114" s="19">
        <v>5.7545579999999999E-3</v>
      </c>
      <c r="BI114" s="19">
        <v>5.577154E-3</v>
      </c>
      <c r="BJ114" s="19">
        <v>5.4105179999999996E-3</v>
      </c>
      <c r="BK114" s="19">
        <v>5.2545589999999998E-3</v>
      </c>
      <c r="BL114" s="19">
        <v>5.1088820000000004E-3</v>
      </c>
      <c r="BM114" s="19">
        <v>4.9729309999999999E-3</v>
      </c>
      <c r="BN114" s="19">
        <v>4.8456410000000004E-3</v>
      </c>
      <c r="BO114" s="15">
        <v>4.7260109999999996E-3</v>
      </c>
      <c r="BP114" s="19">
        <v>4.6132229999999996E-3</v>
      </c>
      <c r="BQ114" s="19">
        <v>4.507039E-3</v>
      </c>
      <c r="BR114" s="19">
        <v>4.4073489999999996E-3</v>
      </c>
      <c r="BS114" s="19">
        <v>4.3143640000000002E-3</v>
      </c>
      <c r="BT114" s="19">
        <v>4.2281369999999999E-3</v>
      </c>
      <c r="BU114" s="19">
        <v>4.148583E-3</v>
      </c>
      <c r="BV114" s="19">
        <v>4.0750719999999999E-3</v>
      </c>
      <c r="BW114" s="19">
        <v>4.0067649999999998E-3</v>
      </c>
      <c r="BX114" s="19">
        <v>3.9428290000000001E-3</v>
      </c>
      <c r="BY114" s="19">
        <v>3.8828790000000001E-3</v>
      </c>
      <c r="BZ114" s="19">
        <v>3.8267090000000002E-3</v>
      </c>
      <c r="CA114" s="19">
        <v>3.7741680000000001E-3</v>
      </c>
      <c r="CB114" s="19">
        <v>3.724701E-3</v>
      </c>
      <c r="CC114" s="19">
        <v>3.6776220000000002E-3</v>
      </c>
      <c r="CD114" s="19">
        <v>3.6323499999999999E-3</v>
      </c>
      <c r="CE114" s="19">
        <v>3.5888029999999998E-3</v>
      </c>
      <c r="CF114" s="19">
        <v>3.5471909999999999E-3</v>
      </c>
      <c r="CG114" s="19">
        <v>3.5079009999999999E-3</v>
      </c>
      <c r="CH114" s="19">
        <v>3.4711640000000001E-3</v>
      </c>
      <c r="CI114" s="19">
        <v>3.437149E-3</v>
      </c>
      <c r="CJ114" s="19">
        <v>3.405847E-3</v>
      </c>
      <c r="CK114" s="19">
        <v>3.3771920000000002E-3</v>
      </c>
      <c r="CL114" s="19">
        <v>3.3509379999999999E-3</v>
      </c>
      <c r="CM114" s="19">
        <v>3.326879E-3</v>
      </c>
      <c r="CN114" s="19">
        <v>3.3047789999999999E-3</v>
      </c>
      <c r="CO114" s="19">
        <v>3.2845169999999998E-3</v>
      </c>
      <c r="CP114" s="19">
        <v>3.2659030000000001E-3</v>
      </c>
      <c r="CQ114" s="19">
        <v>3.2487649999999998E-3</v>
      </c>
      <c r="CR114" s="19">
        <v>3.232778E-3</v>
      </c>
      <c r="CS114" s="19">
        <v>3.2176819999999999E-3</v>
      </c>
      <c r="CT114" s="19">
        <v>3.2031719999999998E-3</v>
      </c>
      <c r="CU114" s="19">
        <v>3.1890769999999998E-3</v>
      </c>
      <c r="CV114" s="19">
        <v>3.1751980000000002E-3</v>
      </c>
      <c r="CW114" s="19">
        <v>3.161442E-3</v>
      </c>
      <c r="CX114" s="19">
        <v>3.147637E-3</v>
      </c>
      <c r="CY114" s="19">
        <v>3.1337159999999999E-3</v>
      </c>
      <c r="CZ114" s="19">
        <v>3.1195849999999998E-3</v>
      </c>
      <c r="DA114" s="19">
        <v>3.105268E-3</v>
      </c>
      <c r="DB114" s="19">
        <v>3.090733E-3</v>
      </c>
      <c r="DC114" s="19">
        <v>3.0760169999999999E-3</v>
      </c>
      <c r="DD114" s="19">
        <v>3.0610580000000002E-3</v>
      </c>
      <c r="DE114" s="19">
        <v>3.045851E-3</v>
      </c>
      <c r="DF114" s="19">
        <v>3.0303639999999998E-3</v>
      </c>
      <c r="DG114" s="19">
        <v>3.0146349999999999E-3</v>
      </c>
      <c r="DH114" s="19">
        <v>2.9986710000000001E-3</v>
      </c>
      <c r="DI114" s="19">
        <v>2.9825189999999999E-3</v>
      </c>
      <c r="DJ114" s="19">
        <v>2.96613E-3</v>
      </c>
      <c r="DK114" s="19">
        <v>2.949484E-3</v>
      </c>
      <c r="DL114" s="19">
        <v>2.932558E-3</v>
      </c>
      <c r="DM114" s="19">
        <v>2.9153809999999999E-3</v>
      </c>
      <c r="DN114" s="19">
        <v>2.8979589999999999E-3</v>
      </c>
      <c r="DO114" s="19">
        <v>2.8803190000000001E-3</v>
      </c>
      <c r="DP114" s="19">
        <v>2.8624010000000001E-3</v>
      </c>
      <c r="DQ114" s="19">
        <v>2.8441790000000001E-3</v>
      </c>
      <c r="DR114" s="19">
        <v>2.825625E-3</v>
      </c>
      <c r="DS114" s="19">
        <v>2.8067679999999998E-3</v>
      </c>
      <c r="DT114" s="19">
        <v>2.787617E-3</v>
      </c>
      <c r="DU114" s="19">
        <v>2.7682079999999999E-3</v>
      </c>
      <c r="DV114" s="19">
        <v>2.7485019999999999E-3</v>
      </c>
      <c r="DW114" s="19">
        <v>2.728505E-3</v>
      </c>
      <c r="DX114" s="19">
        <v>2.7082220000000001E-3</v>
      </c>
      <c r="DY114" s="19">
        <v>2.6877149999999998E-3</v>
      </c>
      <c r="DZ114" s="19">
        <v>2.667034E-3</v>
      </c>
      <c r="EA114" s="19">
        <v>2.6462730000000002E-3</v>
      </c>
      <c r="EB114" s="19">
        <v>2.6254709999999999E-3</v>
      </c>
      <c r="EC114" s="19">
        <v>2.604692E-3</v>
      </c>
      <c r="ED114" s="19">
        <v>2.5839830000000002E-3</v>
      </c>
      <c r="EE114" s="19">
        <v>2.5634080000000001E-3</v>
      </c>
      <c r="EF114" s="19">
        <v>2.5430040000000002E-3</v>
      </c>
      <c r="EG114" s="19">
        <v>2.5228210000000002E-3</v>
      </c>
      <c r="EH114" s="19">
        <v>2.5028479999999998E-3</v>
      </c>
      <c r="EI114" s="19">
        <v>2.4831110000000001E-3</v>
      </c>
      <c r="EJ114" s="19">
        <v>2.4636240000000002E-3</v>
      </c>
      <c r="EK114" s="19">
        <v>2.4444380000000002E-3</v>
      </c>
      <c r="EL114" s="19">
        <v>2.4255790000000002E-3</v>
      </c>
      <c r="EM114" s="19">
        <v>2.4070820000000001E-3</v>
      </c>
      <c r="EN114" s="19">
        <v>2.38893E-3</v>
      </c>
      <c r="EO114" s="19">
        <v>2.3711330000000001E-3</v>
      </c>
      <c r="EP114" s="19">
        <v>2.3536920000000001E-3</v>
      </c>
      <c r="EQ114" s="19">
        <v>2.3366490000000001E-3</v>
      </c>
      <c r="ER114" s="19">
        <v>2.320028E-3</v>
      </c>
      <c r="ES114" s="19">
        <v>2.303851E-3</v>
      </c>
      <c r="ET114" s="19">
        <v>2.2880980000000001E-3</v>
      </c>
      <c r="EU114" s="19">
        <v>2.272774E-3</v>
      </c>
      <c r="EV114" s="19">
        <v>2.2578759999999998E-3</v>
      </c>
      <c r="EW114" s="19">
        <v>2.2434400000000002E-3</v>
      </c>
      <c r="EX114" s="19">
        <v>2.229488E-3</v>
      </c>
      <c r="EY114" s="19">
        <v>2.2160439999999999E-3</v>
      </c>
      <c r="EZ114" s="19">
        <v>2.20309E-3</v>
      </c>
      <c r="FA114" s="19">
        <v>2.190623E-3</v>
      </c>
      <c r="FB114" s="19">
        <v>2.1786259999999999E-3</v>
      </c>
      <c r="FC114" s="19">
        <v>2.167109E-3</v>
      </c>
      <c r="FD114" s="19">
        <v>2.1560590000000001E-3</v>
      </c>
      <c r="FE114" s="19">
        <v>2.1454590000000002E-3</v>
      </c>
      <c r="FF114" s="19">
        <v>2.1352540000000001E-3</v>
      </c>
      <c r="FG114" s="19">
        <v>2.1254009999999999E-3</v>
      </c>
      <c r="FH114" s="19">
        <v>2.1158510000000002E-3</v>
      </c>
      <c r="FI114" s="19">
        <v>2.106587E-3</v>
      </c>
      <c r="FJ114" s="19">
        <v>2.0975899999999999E-3</v>
      </c>
      <c r="FK114" s="19">
        <v>2.0888460000000001E-3</v>
      </c>
      <c r="FL114" s="19">
        <v>2.0803190000000002E-3</v>
      </c>
      <c r="FM114" s="19">
        <v>2.0719789999999998E-3</v>
      </c>
      <c r="FN114" s="19">
        <v>2.0637910000000001E-3</v>
      </c>
      <c r="FO114" s="19">
        <v>2.0557560000000002E-3</v>
      </c>
      <c r="FP114" s="19">
        <v>2.047863E-3</v>
      </c>
      <c r="FQ114" s="19">
        <v>2.0401059999999999E-3</v>
      </c>
      <c r="FR114" s="19">
        <v>2.0324570000000001E-3</v>
      </c>
      <c r="FS114" s="19">
        <v>2.0248890000000002E-3</v>
      </c>
      <c r="FT114" s="19">
        <v>2.0173719999999999E-3</v>
      </c>
      <c r="FU114" s="19">
        <v>2.0099100000000002E-3</v>
      </c>
      <c r="FV114" s="19">
        <v>2.0024980000000001E-3</v>
      </c>
      <c r="FW114" s="19">
        <v>1.9951299999999999E-3</v>
      </c>
      <c r="FX114" s="19">
        <v>1.9877810000000001E-3</v>
      </c>
      <c r="FY114" s="19">
        <v>1.980426E-3</v>
      </c>
      <c r="FZ114" s="19">
        <v>1.9730360000000001E-3</v>
      </c>
      <c r="GA114" s="19">
        <v>1.96562E-3</v>
      </c>
      <c r="GB114" s="19">
        <v>1.9581759999999998E-3</v>
      </c>
      <c r="GC114" s="19">
        <v>1.9507000000000001E-3</v>
      </c>
      <c r="GD114" s="19">
        <v>1.9431749999999999E-3</v>
      </c>
      <c r="GE114" s="19">
        <v>1.935577E-3</v>
      </c>
      <c r="GF114" s="19">
        <v>1.9278839999999999E-3</v>
      </c>
      <c r="GG114" s="19">
        <v>1.9201000000000001E-3</v>
      </c>
      <c r="GH114" s="19">
        <v>1.9122309999999999E-3</v>
      </c>
      <c r="GI114" s="19">
        <v>1.9042810000000001E-3</v>
      </c>
      <c r="GJ114" s="19">
        <v>1.8962460000000001E-3</v>
      </c>
      <c r="GK114" s="19">
        <v>1.888119E-3</v>
      </c>
      <c r="GL114" s="19">
        <v>1.8798969999999999E-3</v>
      </c>
      <c r="GM114" s="15">
        <v>1.871604E-3</v>
      </c>
      <c r="GN114" s="19">
        <v>1.8632639999999999E-3</v>
      </c>
      <c r="GO114" s="19">
        <v>1.8549E-3</v>
      </c>
      <c r="GP114" s="19">
        <v>1.8465199999999999E-3</v>
      </c>
      <c r="GQ114" s="19">
        <v>1.8381249999999999E-3</v>
      </c>
      <c r="GR114" s="19">
        <v>1.829706E-3</v>
      </c>
      <c r="GS114" s="19">
        <v>1.821271E-3</v>
      </c>
      <c r="GT114" s="19">
        <v>1.8128269999999999E-3</v>
      </c>
      <c r="GU114" s="19">
        <v>1.80438E-3</v>
      </c>
      <c r="GV114" s="19">
        <v>1.795926E-3</v>
      </c>
      <c r="GW114" s="19">
        <v>1.787456E-3</v>
      </c>
      <c r="GX114" s="19">
        <v>1.778962E-3</v>
      </c>
      <c r="GY114" s="19">
        <v>1.7704419999999999E-3</v>
      </c>
      <c r="GZ114" s="19">
        <v>1.761901E-3</v>
      </c>
      <c r="HA114" s="19">
        <v>1.7533430000000001E-3</v>
      </c>
      <c r="HB114" s="19">
        <v>1.744766E-3</v>
      </c>
      <c r="HC114" s="19">
        <v>1.736168E-3</v>
      </c>
      <c r="HD114" s="19">
        <v>1.7275459999999999E-3</v>
      </c>
      <c r="HE114" s="15">
        <v>1.7189079999999999E-3</v>
      </c>
      <c r="HF114" s="19">
        <v>1.7102619999999999E-3</v>
      </c>
      <c r="HG114" s="19">
        <v>1.701625E-3</v>
      </c>
      <c r="HH114" s="19">
        <v>1.692998E-3</v>
      </c>
      <c r="HI114" s="19">
        <v>1.684383E-3</v>
      </c>
      <c r="HJ114" s="19">
        <v>1.6757810000000001E-3</v>
      </c>
      <c r="HK114" s="19">
        <v>1.6672010000000001E-3</v>
      </c>
      <c r="HL114" s="19">
        <v>1.6586540000000001E-3</v>
      </c>
      <c r="HM114" s="19">
        <v>1.650154E-3</v>
      </c>
      <c r="HN114" s="19">
        <v>1.641705E-3</v>
      </c>
      <c r="HO114" s="19">
        <v>1.6333070000000001E-3</v>
      </c>
      <c r="HP114" s="19">
        <v>1.624964E-3</v>
      </c>
      <c r="HQ114" s="19">
        <v>1.616681E-3</v>
      </c>
      <c r="HR114" s="19">
        <v>1.608471E-3</v>
      </c>
      <c r="HS114" s="19">
        <v>1.6003429999999999E-3</v>
      </c>
      <c r="HT114" s="19">
        <v>1.5922989999999999E-3</v>
      </c>
      <c r="HU114" s="19">
        <v>1.5843389999999999E-3</v>
      </c>
      <c r="HV114" s="19">
        <v>1.576465E-3</v>
      </c>
      <c r="HW114" s="19">
        <v>1.56868E-3</v>
      </c>
      <c r="HX114" s="19">
        <v>1.560992E-3</v>
      </c>
      <c r="HY114" s="19">
        <v>1.553406E-3</v>
      </c>
      <c r="HZ114" s="19">
        <v>1.545916E-3</v>
      </c>
      <c r="IA114" s="19">
        <v>1.53852E-3</v>
      </c>
      <c r="IB114" s="19">
        <v>1.531209E-3</v>
      </c>
      <c r="IC114" s="19">
        <v>1.523981E-3</v>
      </c>
      <c r="ID114" s="19">
        <v>1.516838E-3</v>
      </c>
      <c r="IE114" s="19">
        <v>1.5097789999999999E-3</v>
      </c>
      <c r="IF114" s="19">
        <v>1.502803E-3</v>
      </c>
      <c r="IG114" s="19">
        <v>1.4959050000000001E-3</v>
      </c>
      <c r="IH114" s="19">
        <v>1.489083E-3</v>
      </c>
      <c r="II114" s="19">
        <v>1.482337E-3</v>
      </c>
      <c r="IJ114" s="19">
        <v>1.475667E-3</v>
      </c>
      <c r="IK114" s="19">
        <v>1.469073E-3</v>
      </c>
      <c r="IL114" s="19">
        <v>1.4625479999999999E-3</v>
      </c>
      <c r="IM114" s="19">
        <v>1.456087E-3</v>
      </c>
      <c r="IN114" s="19">
        <v>1.449683E-3</v>
      </c>
      <c r="IO114" s="19">
        <v>1.44333E-3</v>
      </c>
      <c r="IP114" s="19">
        <v>1.437029E-3</v>
      </c>
      <c r="IQ114" s="19">
        <v>1.4307759999999999E-3</v>
      </c>
      <c r="IR114" s="19">
        <v>1.4245639999999999E-3</v>
      </c>
      <c r="IS114" s="19">
        <v>1.4183869999999999E-3</v>
      </c>
      <c r="IT114" s="19">
        <v>1.412235E-3</v>
      </c>
      <c r="IU114" s="19">
        <v>1.406107E-3</v>
      </c>
      <c r="IV114" s="19">
        <v>1.3999990000000001E-3</v>
      </c>
      <c r="IW114" s="19">
        <v>1.3939099999999999E-3</v>
      </c>
      <c r="IX114" s="19">
        <v>1.3878359999999999E-3</v>
      </c>
      <c r="IY114" s="19">
        <v>1.3817720000000001E-3</v>
      </c>
      <c r="IZ114" s="19">
        <v>1.3757120000000001E-3</v>
      </c>
      <c r="JA114" s="19">
        <v>1.3696579999999999E-3</v>
      </c>
      <c r="JB114" s="19">
        <v>1.363609E-3</v>
      </c>
      <c r="JC114" s="19">
        <v>1.3575659999999999E-3</v>
      </c>
      <c r="JD114" s="19">
        <v>1.3515280000000001E-3</v>
      </c>
      <c r="JE114" s="19">
        <v>1.345494E-3</v>
      </c>
      <c r="JF114" s="19">
        <v>1.339465E-3</v>
      </c>
      <c r="JG114" s="19">
        <v>1.333451E-3</v>
      </c>
      <c r="JH114" s="19">
        <v>1.327461E-3</v>
      </c>
      <c r="JI114" s="19">
        <v>1.321504E-3</v>
      </c>
      <c r="JJ114" s="19">
        <v>1.315589E-3</v>
      </c>
      <c r="JK114" s="19">
        <v>1.309724E-3</v>
      </c>
      <c r="JL114" s="19">
        <v>1.303914E-3</v>
      </c>
      <c r="JM114" s="19">
        <v>1.2981679999999999E-3</v>
      </c>
      <c r="JN114" s="19">
        <v>1.292491E-3</v>
      </c>
      <c r="JO114" s="19">
        <v>1.2868910000000001E-3</v>
      </c>
      <c r="JP114" s="19">
        <v>1.2813709999999999E-3</v>
      </c>
      <c r="JQ114" s="19">
        <v>1.2759329999999999E-3</v>
      </c>
      <c r="JR114" s="19">
        <v>1.2705780000000001E-3</v>
      </c>
      <c r="JS114" s="19">
        <v>1.2653129999999999E-3</v>
      </c>
      <c r="JT114" s="19">
        <v>1.260141E-3</v>
      </c>
      <c r="JU114" s="19">
        <v>1.2550669999999999E-3</v>
      </c>
      <c r="JV114" s="19">
        <v>1.250089E-3</v>
      </c>
      <c r="JW114" s="19">
        <v>1.2452069999999999E-3</v>
      </c>
      <c r="JX114" s="19">
        <v>1.240419E-3</v>
      </c>
      <c r="JY114" s="19">
        <v>1.23573E-3</v>
      </c>
      <c r="JZ114" s="19">
        <v>1.231142E-3</v>
      </c>
      <c r="KA114" s="19">
        <v>1.2266569999999999E-3</v>
      </c>
      <c r="KB114" s="19">
        <v>1.222274E-3</v>
      </c>
      <c r="KC114" s="19">
        <v>1.21799E-3</v>
      </c>
      <c r="KD114" s="19">
        <v>1.2137999999999999E-3</v>
      </c>
      <c r="KE114" s="19">
        <v>1.2097049999999999E-3</v>
      </c>
      <c r="KF114" s="19">
        <v>1.2057019999999999E-3</v>
      </c>
      <c r="KG114" s="19">
        <v>1.201793E-3</v>
      </c>
      <c r="KH114" s="19">
        <v>1.197973E-3</v>
      </c>
      <c r="KI114" s="19">
        <v>1.194238E-3</v>
      </c>
      <c r="KJ114" s="15">
        <v>1.1905819999999999E-3</v>
      </c>
      <c r="KK114" s="19">
        <v>1.1870030000000001E-3</v>
      </c>
      <c r="KL114" s="19">
        <v>1.183499E-3</v>
      </c>
      <c r="KM114" s="19">
        <v>1.180066E-3</v>
      </c>
      <c r="KN114" s="19">
        <v>1.1766979999999999E-3</v>
      </c>
      <c r="KO114" s="19">
        <v>1.173388E-3</v>
      </c>
      <c r="KP114" s="19">
        <v>1.170129E-3</v>
      </c>
      <c r="KQ114" s="19">
        <v>1.166916E-3</v>
      </c>
      <c r="KR114" s="19">
        <v>1.1637430000000001E-3</v>
      </c>
      <c r="KS114" s="19">
        <v>1.1606069999999999E-3</v>
      </c>
      <c r="KT114" s="19">
        <v>1.157499E-3</v>
      </c>
      <c r="KU114" s="19">
        <v>1.1544120000000001E-3</v>
      </c>
      <c r="KV114" s="19">
        <v>1.151338E-3</v>
      </c>
      <c r="KW114" s="19">
        <v>1.1482739999999999E-3</v>
      </c>
      <c r="KX114" s="19">
        <v>1.1452140000000001E-3</v>
      </c>
      <c r="KY114" s="19">
        <v>1.1421549999999999E-3</v>
      </c>
      <c r="KZ114" s="19">
        <v>1.1390879999999999E-3</v>
      </c>
      <c r="LA114" s="19">
        <v>1.1360090000000001E-3</v>
      </c>
      <c r="LB114" s="19">
        <v>1.1329090000000001E-3</v>
      </c>
      <c r="LC114" s="19">
        <v>1.1297880000000001E-3</v>
      </c>
      <c r="LD114" s="19">
        <v>1.1266430000000001E-3</v>
      </c>
      <c r="LE114" s="19">
        <v>1.1234719999999999E-3</v>
      </c>
      <c r="LF114" s="19">
        <v>1.12027E-3</v>
      </c>
      <c r="LG114" s="19">
        <v>1.1170310000000001E-3</v>
      </c>
      <c r="LH114" s="19">
        <v>1.1137499999999999E-3</v>
      </c>
      <c r="LI114" s="19">
        <v>1.1104229999999999E-3</v>
      </c>
      <c r="LJ114" s="19">
        <v>1.1070469999999999E-3</v>
      </c>
      <c r="LK114" s="19">
        <v>1.1036209999999999E-3</v>
      </c>
      <c r="LL114" s="19">
        <v>1.100139E-3</v>
      </c>
      <c r="LM114" s="19">
        <v>1.096601E-3</v>
      </c>
      <c r="LN114" s="19">
        <v>1.0930009999999999E-3</v>
      </c>
      <c r="LO114" s="19">
        <v>1.0893420000000001E-3</v>
      </c>
      <c r="LP114" s="19">
        <v>1.0856220000000001E-3</v>
      </c>
      <c r="LQ114" s="19">
        <v>1.0818430000000001E-3</v>
      </c>
      <c r="LR114" s="19">
        <v>1.0780029999999999E-3</v>
      </c>
      <c r="LS114" s="19">
        <v>1.074104E-3</v>
      </c>
      <c r="LT114" s="19">
        <v>1.070143E-3</v>
      </c>
      <c r="LU114" s="19">
        <v>1.0661259999999999E-3</v>
      </c>
      <c r="LV114" s="19">
        <v>1.062052E-3</v>
      </c>
      <c r="LW114" s="19">
        <v>1.057927E-3</v>
      </c>
      <c r="LX114" s="19">
        <v>1.05375E-3</v>
      </c>
      <c r="LY114" s="19">
        <v>1.049524E-3</v>
      </c>
      <c r="LZ114" s="19">
        <v>1.0452479999999999E-3</v>
      </c>
      <c r="MA114" s="19">
        <v>1.0409289999999999E-3</v>
      </c>
      <c r="MB114" s="19">
        <v>1.0365680000000001E-3</v>
      </c>
      <c r="MC114" s="19">
        <v>1.032172E-3</v>
      </c>
      <c r="MD114" s="19">
        <v>1.0277400000000001E-3</v>
      </c>
      <c r="ME114" s="19">
        <v>1.023276E-3</v>
      </c>
      <c r="MF114" s="19">
        <v>1.018782E-3</v>
      </c>
      <c r="MG114" s="19">
        <v>1.014264E-3</v>
      </c>
      <c r="MH114" s="19">
        <v>1.0097229999999999E-3</v>
      </c>
      <c r="MI114" s="19">
        <v>1.005164E-3</v>
      </c>
      <c r="MJ114" s="19">
        <v>1.000588E-3</v>
      </c>
      <c r="MK114" s="19">
        <v>9.9599629999999996E-4</v>
      </c>
      <c r="ML114" s="19">
        <v>9.9138989999999995E-4</v>
      </c>
      <c r="MM114" s="19">
        <v>9.8677420000000001E-4</v>
      </c>
      <c r="MN114" s="19">
        <v>9.8215189999999999E-4</v>
      </c>
      <c r="MO114" s="19">
        <v>9.7752970000000001E-4</v>
      </c>
      <c r="MP114" s="19">
        <v>9.7290899999999999E-4</v>
      </c>
      <c r="MQ114" s="19">
        <v>9.6829469999999999E-4</v>
      </c>
      <c r="MR114" s="19">
        <v>9.6368850000000004E-4</v>
      </c>
      <c r="MS114" s="19">
        <v>9.5909619999999995E-4</v>
      </c>
      <c r="MT114" s="19">
        <v>9.5452039999999996E-4</v>
      </c>
      <c r="MU114" s="19">
        <v>9.4996559999999998E-4</v>
      </c>
      <c r="MV114" s="19">
        <v>9.4543160000000004E-4</v>
      </c>
      <c r="MW114" s="19">
        <v>9.4092100000000005E-4</v>
      </c>
      <c r="MX114" s="19">
        <v>9.3643389999999995E-4</v>
      </c>
      <c r="MY114" s="19">
        <v>9.3197470000000004E-4</v>
      </c>
      <c r="MZ114" s="19">
        <v>9.2754459999999997E-4</v>
      </c>
      <c r="NA114" s="19">
        <v>9.2314709999999996E-4</v>
      </c>
      <c r="NB114" s="19">
        <v>9.1878100000000002E-4</v>
      </c>
      <c r="NC114" s="19">
        <v>9.1444810000000003E-4</v>
      </c>
      <c r="ND114" s="19">
        <v>9.1014739999999996E-4</v>
      </c>
      <c r="NE114" s="19">
        <v>9.0588270000000002E-4</v>
      </c>
      <c r="NF114" s="19">
        <v>9.0165449999999995E-4</v>
      </c>
      <c r="NG114" s="19">
        <v>8.9746569999999998E-4</v>
      </c>
      <c r="NH114" s="19">
        <v>8.9331499999999999E-4</v>
      </c>
      <c r="NI114" s="19">
        <v>8.8920419999999995E-4</v>
      </c>
      <c r="NJ114" s="19">
        <v>8.8513260000000005E-4</v>
      </c>
      <c r="NK114" s="19">
        <v>8.811038E-4</v>
      </c>
      <c r="NL114" s="19">
        <v>8.7711810000000001E-4</v>
      </c>
      <c r="NM114" s="19">
        <v>8.7317829999999995E-4</v>
      </c>
      <c r="NN114" s="19">
        <v>8.6928389999999997E-4</v>
      </c>
      <c r="NO114" s="19">
        <v>8.6543670000000005E-4</v>
      </c>
      <c r="NP114" s="19">
        <v>8.6163609999999997E-4</v>
      </c>
      <c r="NQ114" s="19">
        <v>8.5788539999999999E-4</v>
      </c>
      <c r="NR114" s="19">
        <v>8.5418440000000005E-4</v>
      </c>
      <c r="NS114" s="19">
        <v>8.5053560000000002E-4</v>
      </c>
      <c r="NT114" s="19">
        <v>8.4693780000000003E-4</v>
      </c>
      <c r="NU114" s="19">
        <v>8.4339180000000003E-4</v>
      </c>
      <c r="NV114" s="19">
        <v>8.3989589999999999E-4</v>
      </c>
      <c r="NW114" s="19">
        <v>8.3645240000000004E-4</v>
      </c>
      <c r="NX114" s="19">
        <v>8.3306120000000003E-4</v>
      </c>
      <c r="NY114" s="19">
        <v>8.2972440000000003E-4</v>
      </c>
      <c r="NZ114" s="19">
        <v>8.2644109999999995E-4</v>
      </c>
      <c r="OA114" s="19">
        <v>8.2321149999999997E-4</v>
      </c>
      <c r="OB114" s="19">
        <v>8.2003459999999996E-4</v>
      </c>
      <c r="OC114" s="19">
        <v>8.1691190000000001E-4</v>
      </c>
      <c r="OD114" s="19">
        <v>8.1384299999999997E-4</v>
      </c>
      <c r="OE114" s="19">
        <v>8.1082889999999996E-4</v>
      </c>
      <c r="OF114" s="19">
        <v>8.0786829999999999E-4</v>
      </c>
      <c r="OG114" s="19">
        <v>8.0496080000000002E-4</v>
      </c>
      <c r="OH114" s="19">
        <v>8.0210500000000001E-4</v>
      </c>
      <c r="OI114" s="19">
        <v>7.99302E-4</v>
      </c>
      <c r="OJ114" s="19">
        <v>7.9655079999999998E-4</v>
      </c>
      <c r="OK114" s="19">
        <v>7.9385250000000001E-4</v>
      </c>
      <c r="OL114" s="19">
        <v>7.9120540000000004E-4</v>
      </c>
      <c r="OM114" s="19">
        <v>7.8860910000000005E-4</v>
      </c>
      <c r="ON114" s="19">
        <v>7.8606249999999998E-4</v>
      </c>
      <c r="OO114" s="19">
        <v>7.8356569999999998E-4</v>
      </c>
      <c r="OP114" s="19">
        <v>7.8111740000000004E-4</v>
      </c>
    </row>
    <row r="115" spans="1:406" x14ac:dyDescent="0.25">
      <c r="A115" t="str">
        <f t="shared" si="1"/>
        <v>Helicopter-VERY COARSE-4-14-Any</v>
      </c>
      <c r="B115" t="s">
        <v>194</v>
      </c>
      <c r="C115" s="20" t="s">
        <v>43</v>
      </c>
      <c r="D115" s="18">
        <v>4</v>
      </c>
      <c r="E115" s="17">
        <v>14</v>
      </c>
      <c r="F115" s="82" t="s">
        <v>187</v>
      </c>
      <c r="G115" s="15">
        <v>0.52051380000000003</v>
      </c>
      <c r="H115" s="15">
        <v>0.34470889999999998</v>
      </c>
      <c r="I115" s="15">
        <v>0.2441748</v>
      </c>
      <c r="J115" s="15">
        <v>0.18164169999999999</v>
      </c>
      <c r="K115" s="15">
        <v>0.1389534</v>
      </c>
      <c r="L115" s="15">
        <v>0.109365</v>
      </c>
      <c r="M115" s="19">
        <v>8.8022080000000003E-2</v>
      </c>
      <c r="N115" s="19">
        <v>7.2011980000000003E-2</v>
      </c>
      <c r="O115" s="15">
        <v>6.1193780000000003E-2</v>
      </c>
      <c r="P115" s="19">
        <v>5.3524710000000003E-2</v>
      </c>
      <c r="Q115" s="19">
        <v>4.6160489999999998E-2</v>
      </c>
      <c r="R115" s="19">
        <v>4.1128209999999998E-2</v>
      </c>
      <c r="S115" s="19">
        <v>3.6706160000000002E-2</v>
      </c>
      <c r="T115" s="19">
        <v>3.2564549999999998E-2</v>
      </c>
      <c r="U115" s="19">
        <v>2.9568980000000002E-2</v>
      </c>
      <c r="V115" s="19">
        <v>2.7189209999999998E-2</v>
      </c>
      <c r="W115" s="19">
        <v>2.4944500000000001E-2</v>
      </c>
      <c r="X115" s="19">
        <v>2.283634E-2</v>
      </c>
      <c r="Y115" s="19">
        <v>2.0890349999999999E-2</v>
      </c>
      <c r="Z115" s="19">
        <v>1.913167E-2</v>
      </c>
      <c r="AA115" s="19">
        <v>1.7701069999999999E-2</v>
      </c>
      <c r="AB115" s="19">
        <v>1.656964E-2</v>
      </c>
      <c r="AC115" s="19">
        <v>1.552389E-2</v>
      </c>
      <c r="AD115" s="19">
        <v>1.4496520000000001E-2</v>
      </c>
      <c r="AE115" s="15">
        <v>1.3550009999999999E-2</v>
      </c>
      <c r="AF115" s="19">
        <v>1.2715310000000001E-2</v>
      </c>
      <c r="AG115" s="19">
        <v>1.1976880000000001E-2</v>
      </c>
      <c r="AH115" s="19">
        <v>1.1212939999999999E-2</v>
      </c>
      <c r="AI115" s="19">
        <v>1.053573E-2</v>
      </c>
      <c r="AJ115" s="19">
        <v>9.9361510000000007E-3</v>
      </c>
      <c r="AK115" s="19">
        <v>9.4077770000000008E-3</v>
      </c>
      <c r="AL115" s="19">
        <v>8.9342980000000002E-3</v>
      </c>
      <c r="AM115" s="19">
        <v>8.5040340000000006E-3</v>
      </c>
      <c r="AN115" s="19">
        <v>8.1128899999999993E-3</v>
      </c>
      <c r="AO115" s="19">
        <v>7.7584000000000004E-3</v>
      </c>
      <c r="AP115" s="19">
        <v>7.4387209999999997E-3</v>
      </c>
      <c r="AQ115" s="19">
        <v>7.1519569999999996E-3</v>
      </c>
      <c r="AR115" s="19">
        <v>6.8918340000000003E-3</v>
      </c>
      <c r="AS115" s="19">
        <v>6.6503580000000003E-3</v>
      </c>
      <c r="AT115" s="19">
        <v>6.4254050000000004E-3</v>
      </c>
      <c r="AU115" s="19">
        <v>6.2191700000000004E-3</v>
      </c>
      <c r="AV115" s="19">
        <v>6.0328719999999999E-3</v>
      </c>
      <c r="AW115" s="19">
        <v>5.8652579999999999E-3</v>
      </c>
      <c r="AX115" s="19">
        <v>5.7126779999999997E-3</v>
      </c>
      <c r="AY115" s="19">
        <v>5.5712970000000002E-3</v>
      </c>
      <c r="AZ115" s="19">
        <v>5.439396E-3</v>
      </c>
      <c r="BA115" s="19">
        <v>5.3166430000000002E-3</v>
      </c>
      <c r="BB115" s="19">
        <v>5.2029939999999998E-3</v>
      </c>
      <c r="BC115" s="19">
        <v>5.098712E-3</v>
      </c>
      <c r="BD115" s="19">
        <v>5.0042100000000003E-3</v>
      </c>
      <c r="BE115" s="19">
        <v>4.9192999999999997E-3</v>
      </c>
      <c r="BF115" s="19">
        <v>4.8425009999999999E-3</v>
      </c>
      <c r="BG115" s="19">
        <v>4.7708869999999997E-3</v>
      </c>
      <c r="BH115" s="19">
        <v>4.7016260000000004E-3</v>
      </c>
      <c r="BI115" s="19">
        <v>4.6338209999999998E-3</v>
      </c>
      <c r="BJ115" s="19">
        <v>4.5684200000000001E-3</v>
      </c>
      <c r="BK115" s="19">
        <v>4.5067859999999996E-3</v>
      </c>
      <c r="BL115" s="19">
        <v>4.449822E-3</v>
      </c>
      <c r="BM115" s="19">
        <v>4.3976800000000002E-3</v>
      </c>
      <c r="BN115" s="19">
        <v>4.3498299999999998E-3</v>
      </c>
      <c r="BO115" s="19">
        <v>4.3052910000000002E-3</v>
      </c>
      <c r="BP115" s="19">
        <v>4.263106E-3</v>
      </c>
      <c r="BQ115" s="19">
        <v>4.2226379999999999E-3</v>
      </c>
      <c r="BR115" s="19">
        <v>4.1836060000000003E-3</v>
      </c>
      <c r="BS115" s="19">
        <v>4.1459469999999997E-3</v>
      </c>
      <c r="BT115" s="19">
        <v>4.1096270000000002E-3</v>
      </c>
      <c r="BU115" s="19">
        <v>4.0744689999999998E-3</v>
      </c>
      <c r="BV115" s="19">
        <v>4.040142E-3</v>
      </c>
      <c r="BW115" s="19">
        <v>4.0061999999999997E-3</v>
      </c>
      <c r="BX115" s="19">
        <v>3.9723040000000003E-3</v>
      </c>
      <c r="BY115" s="19">
        <v>3.9384290000000002E-3</v>
      </c>
      <c r="BZ115" s="19">
        <v>3.9047579999999999E-3</v>
      </c>
      <c r="CA115" s="19">
        <v>3.871453E-3</v>
      </c>
      <c r="CB115" s="15">
        <v>3.8385020000000001E-3</v>
      </c>
      <c r="CC115" s="19">
        <v>3.8056919999999998E-3</v>
      </c>
      <c r="CD115" s="19">
        <v>3.772798E-3</v>
      </c>
      <c r="CE115" s="19">
        <v>3.7398499999999999E-3</v>
      </c>
      <c r="CF115" s="19">
        <v>3.7070509999999998E-3</v>
      </c>
      <c r="CG115" s="19">
        <v>3.6745559999999998E-3</v>
      </c>
      <c r="CH115" s="19">
        <v>3.6423359999999999E-3</v>
      </c>
      <c r="CI115" s="19">
        <v>3.6101990000000001E-3</v>
      </c>
      <c r="CJ115" s="19">
        <v>3.577981E-3</v>
      </c>
      <c r="CK115" s="19">
        <v>3.5457499999999999E-3</v>
      </c>
      <c r="CL115" s="19">
        <v>3.5137459999999999E-3</v>
      </c>
      <c r="CM115" s="19">
        <v>3.4822199999999998E-3</v>
      </c>
      <c r="CN115" s="19">
        <v>3.4513320000000001E-3</v>
      </c>
      <c r="CO115" s="19">
        <v>3.4211189999999998E-3</v>
      </c>
      <c r="CP115" s="19">
        <v>3.3915709999999999E-3</v>
      </c>
      <c r="CQ115" s="19">
        <v>3.362758E-3</v>
      </c>
      <c r="CR115" s="19">
        <v>3.3348039999999998E-3</v>
      </c>
      <c r="CS115" s="19">
        <v>3.307768E-3</v>
      </c>
      <c r="CT115" s="19">
        <v>3.2816109999999998E-3</v>
      </c>
      <c r="CU115" s="19">
        <v>3.2561669999999999E-3</v>
      </c>
      <c r="CV115" s="19">
        <v>3.2312489999999998E-3</v>
      </c>
      <c r="CW115" s="19">
        <v>3.2067509999999999E-3</v>
      </c>
      <c r="CX115" s="19">
        <v>3.18265E-3</v>
      </c>
      <c r="CY115" s="19">
        <v>3.158924E-3</v>
      </c>
      <c r="CZ115" s="19">
        <v>3.1355179999999999E-3</v>
      </c>
      <c r="DA115" s="19">
        <v>3.1123230000000002E-3</v>
      </c>
      <c r="DB115" s="19">
        <v>3.0892250000000001E-3</v>
      </c>
      <c r="DC115" s="19">
        <v>3.066179E-3</v>
      </c>
      <c r="DD115" s="19">
        <v>3.0432340000000001E-3</v>
      </c>
      <c r="DE115" s="19">
        <v>3.0204300000000002E-3</v>
      </c>
      <c r="DF115" s="19">
        <v>2.9977760000000002E-3</v>
      </c>
      <c r="DG115" s="19">
        <v>2.975222E-3</v>
      </c>
      <c r="DH115" s="19">
        <v>2.9526959999999999E-3</v>
      </c>
      <c r="DI115" s="19">
        <v>2.930191E-3</v>
      </c>
      <c r="DJ115" s="19">
        <v>2.907799E-3</v>
      </c>
      <c r="DK115" s="19">
        <v>2.8856009999999998E-3</v>
      </c>
      <c r="DL115" s="19">
        <v>2.8636310000000002E-3</v>
      </c>
      <c r="DM115" s="19">
        <v>2.8418599999999999E-3</v>
      </c>
      <c r="DN115" s="19">
        <v>2.8202380000000001E-3</v>
      </c>
      <c r="DO115" s="19">
        <v>2.7987519999999998E-3</v>
      </c>
      <c r="DP115" s="19">
        <v>2.7774639999999999E-3</v>
      </c>
      <c r="DQ115" s="19">
        <v>2.756423E-3</v>
      </c>
      <c r="DR115" s="19">
        <v>2.7356149999999998E-3</v>
      </c>
      <c r="DS115" s="19">
        <v>2.714995E-3</v>
      </c>
      <c r="DT115" s="19">
        <v>2.6945060000000002E-3</v>
      </c>
      <c r="DU115" s="19">
        <v>2.6741379999999999E-3</v>
      </c>
      <c r="DV115" s="19">
        <v>2.653936E-3</v>
      </c>
      <c r="DW115" s="19">
        <v>2.6339359999999999E-3</v>
      </c>
      <c r="DX115" s="19">
        <v>2.6141200000000002E-3</v>
      </c>
      <c r="DY115" s="19">
        <v>2.5944470000000002E-3</v>
      </c>
      <c r="DZ115" s="19">
        <v>2.5748820000000001E-3</v>
      </c>
      <c r="EA115" s="19">
        <v>2.5554459999999998E-3</v>
      </c>
      <c r="EB115" s="19">
        <v>2.5362190000000001E-3</v>
      </c>
      <c r="EC115" s="19">
        <v>2.5172900000000002E-3</v>
      </c>
      <c r="ED115" s="19">
        <v>2.498723E-3</v>
      </c>
      <c r="EE115" s="19">
        <v>2.4805489999999999E-3</v>
      </c>
      <c r="EF115" s="19">
        <v>2.4627759999999999E-3</v>
      </c>
      <c r="EG115" s="19">
        <v>2.4454160000000002E-3</v>
      </c>
      <c r="EH115" s="19">
        <v>2.428496E-3</v>
      </c>
      <c r="EI115" s="19">
        <v>2.4120410000000002E-3</v>
      </c>
      <c r="EJ115" s="19">
        <v>2.3960549999999998E-3</v>
      </c>
      <c r="EK115" s="19">
        <v>2.3805129999999999E-3</v>
      </c>
      <c r="EL115" s="19">
        <v>2.365388E-3</v>
      </c>
      <c r="EM115" s="19">
        <v>2.3506500000000001E-3</v>
      </c>
      <c r="EN115" s="19">
        <v>2.3362919999999998E-3</v>
      </c>
      <c r="EO115" s="19">
        <v>2.3223050000000002E-3</v>
      </c>
      <c r="EP115" s="19">
        <v>2.3086650000000001E-3</v>
      </c>
      <c r="EQ115" s="19">
        <v>2.29532E-3</v>
      </c>
      <c r="ER115" s="19">
        <v>2.2822150000000002E-3</v>
      </c>
      <c r="ES115" s="19">
        <v>2.2692950000000002E-3</v>
      </c>
      <c r="ET115" s="19">
        <v>2.2565250000000001E-3</v>
      </c>
      <c r="EU115" s="19">
        <v>2.2438789999999998E-3</v>
      </c>
      <c r="EV115" s="19">
        <v>2.2313250000000001E-3</v>
      </c>
      <c r="EW115" s="19">
        <v>2.2188210000000002E-3</v>
      </c>
      <c r="EX115" s="19">
        <v>2.2063320000000001E-3</v>
      </c>
      <c r="EY115" s="19">
        <v>2.1938359999999998E-3</v>
      </c>
      <c r="EZ115" s="19">
        <v>2.1813280000000002E-3</v>
      </c>
      <c r="FA115" s="19">
        <v>2.1688100000000002E-3</v>
      </c>
      <c r="FB115" s="19">
        <v>2.1562780000000002E-3</v>
      </c>
      <c r="FC115" s="19">
        <v>2.1437219999999998E-3</v>
      </c>
      <c r="FD115" s="19">
        <v>2.1311250000000002E-3</v>
      </c>
      <c r="FE115" s="19">
        <v>2.1184849999999998E-3</v>
      </c>
      <c r="FF115" s="19">
        <v>2.1058069999999999E-3</v>
      </c>
      <c r="FG115" s="19">
        <v>2.0931019999999999E-3</v>
      </c>
      <c r="FH115" s="19">
        <v>2.0803729999999999E-3</v>
      </c>
      <c r="FI115" s="19">
        <v>2.0676230000000002E-3</v>
      </c>
      <c r="FJ115" s="19">
        <v>2.0548509999999999E-3</v>
      </c>
      <c r="FK115" s="19">
        <v>2.042061E-3</v>
      </c>
      <c r="FL115" s="19">
        <v>2.0292610000000001E-3</v>
      </c>
      <c r="FM115" s="19">
        <v>2.016459E-3</v>
      </c>
      <c r="FN115" s="19">
        <v>2.0036630000000001E-3</v>
      </c>
      <c r="FO115" s="19">
        <v>1.9908780000000002E-3</v>
      </c>
      <c r="FP115" s="19">
        <v>1.9781099999999999E-3</v>
      </c>
      <c r="FQ115" s="19">
        <v>1.965371E-3</v>
      </c>
      <c r="FR115" s="19">
        <v>1.952676E-3</v>
      </c>
      <c r="FS115" s="19">
        <v>1.940039E-3</v>
      </c>
      <c r="FT115" s="19">
        <v>1.9274680000000001E-3</v>
      </c>
      <c r="FU115" s="19">
        <v>1.914968E-3</v>
      </c>
      <c r="FV115" s="19">
        <v>1.90255E-3</v>
      </c>
      <c r="FW115" s="19">
        <v>1.890234E-3</v>
      </c>
      <c r="FX115" s="19">
        <v>1.878046E-3</v>
      </c>
      <c r="FY115" s="19">
        <v>1.8660149999999999E-3</v>
      </c>
      <c r="FZ115" s="19">
        <v>1.8541650000000001E-3</v>
      </c>
      <c r="GA115" s="19">
        <v>1.842516E-3</v>
      </c>
      <c r="GB115" s="19">
        <v>1.831086E-3</v>
      </c>
      <c r="GC115" s="19">
        <v>1.819895E-3</v>
      </c>
      <c r="GD115" s="19">
        <v>1.8089580000000001E-3</v>
      </c>
      <c r="GE115" s="19">
        <v>1.7982899999999999E-3</v>
      </c>
      <c r="GF115" s="19">
        <v>1.787893E-3</v>
      </c>
      <c r="GG115" s="19">
        <v>1.7777699999999999E-3</v>
      </c>
      <c r="GH115" s="19">
        <v>1.767916E-3</v>
      </c>
      <c r="GI115" s="19">
        <v>1.7583309999999999E-3</v>
      </c>
      <c r="GJ115" s="19">
        <v>1.749015E-3</v>
      </c>
      <c r="GK115" s="19">
        <v>1.7399679999999999E-3</v>
      </c>
      <c r="GL115" s="19">
        <v>1.731184E-3</v>
      </c>
      <c r="GM115" s="19">
        <v>1.7226559999999999E-3</v>
      </c>
      <c r="GN115" s="19">
        <v>1.7143729999999999E-3</v>
      </c>
      <c r="GO115" s="19">
        <v>1.7063270000000001E-3</v>
      </c>
      <c r="GP115" s="19">
        <v>1.698509E-3</v>
      </c>
      <c r="GQ115" s="19">
        <v>1.690907E-3</v>
      </c>
      <c r="GR115" s="19">
        <v>1.6835070000000001E-3</v>
      </c>
      <c r="GS115" s="19">
        <v>1.6762859999999999E-3</v>
      </c>
      <c r="GT115" s="19">
        <v>1.669221E-3</v>
      </c>
      <c r="GU115" s="19">
        <v>1.662288E-3</v>
      </c>
      <c r="GV115" s="19">
        <v>1.6554639999999999E-3</v>
      </c>
      <c r="GW115" s="19">
        <v>1.6487260000000001E-3</v>
      </c>
      <c r="GX115" s="19">
        <v>1.6420499999999999E-3</v>
      </c>
      <c r="GY115" s="19">
        <v>1.635407E-3</v>
      </c>
      <c r="GZ115" s="19">
        <v>1.628773E-3</v>
      </c>
      <c r="HA115" s="19">
        <v>1.6221300000000001E-3</v>
      </c>
      <c r="HB115" s="19">
        <v>1.6154609999999999E-3</v>
      </c>
      <c r="HC115" s="19">
        <v>1.6087549999999999E-3</v>
      </c>
      <c r="HD115" s="19">
        <v>1.6019960000000001E-3</v>
      </c>
      <c r="HE115" s="19">
        <v>1.5951680000000001E-3</v>
      </c>
      <c r="HF115" s="19">
        <v>1.5882559999999999E-3</v>
      </c>
      <c r="HG115" s="19">
        <v>1.5812490000000001E-3</v>
      </c>
      <c r="HH115" s="19">
        <v>1.5741360000000001E-3</v>
      </c>
      <c r="HI115" s="19">
        <v>1.5669130000000001E-3</v>
      </c>
      <c r="HJ115" s="19">
        <v>1.559572E-3</v>
      </c>
      <c r="HK115" s="19">
        <v>1.5521039999999999E-3</v>
      </c>
      <c r="HL115" s="19">
        <v>1.544503E-3</v>
      </c>
      <c r="HM115" s="19">
        <v>1.536763E-3</v>
      </c>
      <c r="HN115" s="19">
        <v>1.5288820000000001E-3</v>
      </c>
      <c r="HO115" s="19">
        <v>1.5208610000000001E-3</v>
      </c>
      <c r="HP115" s="19">
        <v>1.5127020000000001E-3</v>
      </c>
      <c r="HQ115" s="19">
        <v>1.5044119999999999E-3</v>
      </c>
      <c r="HR115" s="19">
        <v>1.4959929999999999E-3</v>
      </c>
      <c r="HS115" s="19">
        <v>1.48745E-3</v>
      </c>
      <c r="HT115" s="19">
        <v>1.47879E-3</v>
      </c>
      <c r="HU115" s="19">
        <v>1.470021E-3</v>
      </c>
      <c r="HV115" s="19">
        <v>1.4611509999999999E-3</v>
      </c>
      <c r="HW115" s="19">
        <v>1.4521899999999999E-3</v>
      </c>
      <c r="HX115" s="19">
        <v>1.44315E-3</v>
      </c>
      <c r="HY115" s="19">
        <v>1.4340430000000001E-3</v>
      </c>
      <c r="HZ115" s="19">
        <v>1.4248889999999999E-3</v>
      </c>
      <c r="IA115" s="19">
        <v>1.415712E-3</v>
      </c>
      <c r="IB115" s="19">
        <v>1.4065340000000001E-3</v>
      </c>
      <c r="IC115" s="19">
        <v>1.397379E-3</v>
      </c>
      <c r="ID115" s="19">
        <v>1.388268E-3</v>
      </c>
      <c r="IE115" s="19">
        <v>1.3792240000000001E-3</v>
      </c>
      <c r="IF115" s="19">
        <v>1.3702670000000001E-3</v>
      </c>
      <c r="IG115" s="19">
        <v>1.361417E-3</v>
      </c>
      <c r="IH115" s="19">
        <v>1.352692E-3</v>
      </c>
      <c r="II115" s="19">
        <v>1.3441080000000001E-3</v>
      </c>
      <c r="IJ115" s="19">
        <v>1.335679E-3</v>
      </c>
      <c r="IK115" s="19">
        <v>1.327415E-3</v>
      </c>
      <c r="IL115" s="19">
        <v>1.3193269999999999E-3</v>
      </c>
      <c r="IM115" s="19">
        <v>1.311427E-3</v>
      </c>
      <c r="IN115" s="19">
        <v>1.303722E-3</v>
      </c>
      <c r="IO115" s="19">
        <v>1.296221E-3</v>
      </c>
      <c r="IP115" s="19">
        <v>1.2889279999999999E-3</v>
      </c>
      <c r="IQ115" s="19">
        <v>1.281847E-3</v>
      </c>
      <c r="IR115" s="19">
        <v>1.27498E-3</v>
      </c>
      <c r="IS115" s="19">
        <v>1.2683320000000001E-3</v>
      </c>
      <c r="IT115" s="19">
        <v>1.2619020000000001E-3</v>
      </c>
      <c r="IU115" s="19">
        <v>1.255693E-3</v>
      </c>
      <c r="IV115" s="19">
        <v>1.249701E-3</v>
      </c>
      <c r="IW115" s="19">
        <v>1.243922E-3</v>
      </c>
      <c r="IX115" s="19">
        <v>1.238353E-3</v>
      </c>
      <c r="IY115" s="19">
        <v>1.232988E-3</v>
      </c>
      <c r="IZ115" s="19">
        <v>1.2278219999999999E-3</v>
      </c>
      <c r="JA115" s="19">
        <v>1.222847E-3</v>
      </c>
      <c r="JB115" s="19">
        <v>1.2180520000000001E-3</v>
      </c>
      <c r="JC115" s="19">
        <v>1.2134260000000001E-3</v>
      </c>
      <c r="JD115" s="19">
        <v>1.208953E-3</v>
      </c>
      <c r="JE115" s="19">
        <v>1.2046240000000001E-3</v>
      </c>
      <c r="JF115" s="19">
        <v>1.2004240000000001E-3</v>
      </c>
      <c r="JG115" s="19">
        <v>1.196339E-3</v>
      </c>
      <c r="JH115" s="19">
        <v>1.192355E-3</v>
      </c>
      <c r="JI115" s="19">
        <v>1.188457E-3</v>
      </c>
      <c r="JJ115" s="19">
        <v>1.1846300000000001E-3</v>
      </c>
      <c r="JK115" s="19">
        <v>1.180862E-3</v>
      </c>
      <c r="JL115" s="19">
        <v>1.1771419999999999E-3</v>
      </c>
      <c r="JM115" s="19">
        <v>1.173459E-3</v>
      </c>
      <c r="JN115" s="19">
        <v>1.169802E-3</v>
      </c>
      <c r="JO115" s="19">
        <v>1.166161E-3</v>
      </c>
      <c r="JP115" s="19">
        <v>1.162527E-3</v>
      </c>
      <c r="JQ115" s="19">
        <v>1.1588919999999999E-3</v>
      </c>
      <c r="JR115" s="19">
        <v>1.15525E-3</v>
      </c>
      <c r="JS115" s="19">
        <v>1.1515939999999999E-3</v>
      </c>
      <c r="JT115" s="19">
        <v>1.1479140000000001E-3</v>
      </c>
      <c r="JU115" s="19">
        <v>1.144204E-3</v>
      </c>
      <c r="JV115" s="19">
        <v>1.140456E-3</v>
      </c>
      <c r="JW115" s="19">
        <v>1.1366670000000001E-3</v>
      </c>
      <c r="JX115" s="19">
        <v>1.13283E-3</v>
      </c>
      <c r="JY115" s="19">
        <v>1.1289410000000001E-3</v>
      </c>
      <c r="JZ115" s="19">
        <v>1.1249929999999999E-3</v>
      </c>
      <c r="KA115" s="19">
        <v>1.120982E-3</v>
      </c>
      <c r="KB115" s="19">
        <v>1.1169019999999999E-3</v>
      </c>
      <c r="KC115" s="19">
        <v>1.1127489999999999E-3</v>
      </c>
      <c r="KD115" s="19">
        <v>1.1085209999999999E-3</v>
      </c>
      <c r="KE115" s="19">
        <v>1.1042129999999999E-3</v>
      </c>
      <c r="KF115" s="19">
        <v>1.0998239999999999E-3</v>
      </c>
      <c r="KG115" s="19">
        <v>1.095352E-3</v>
      </c>
      <c r="KH115" s="19">
        <v>1.090798E-3</v>
      </c>
      <c r="KI115" s="19">
        <v>1.0861639999999999E-3</v>
      </c>
      <c r="KJ115" s="19">
        <v>1.081453E-3</v>
      </c>
      <c r="KK115" s="19">
        <v>1.0766689999999999E-3</v>
      </c>
      <c r="KL115" s="19">
        <v>1.071816E-3</v>
      </c>
      <c r="KM115" s="19">
        <v>1.0668990000000001E-3</v>
      </c>
      <c r="KN115" s="19">
        <v>1.061921E-3</v>
      </c>
      <c r="KO115" s="19">
        <v>1.0568909999999999E-3</v>
      </c>
      <c r="KP115" s="19">
        <v>1.051813E-3</v>
      </c>
      <c r="KQ115" s="19">
        <v>1.0466939999999999E-3</v>
      </c>
      <c r="KR115" s="19">
        <v>1.0415380000000001E-3</v>
      </c>
      <c r="KS115" s="19">
        <v>1.0363519999999999E-3</v>
      </c>
      <c r="KT115" s="19">
        <v>1.0311400000000001E-3</v>
      </c>
      <c r="KU115" s="19">
        <v>1.025909E-3</v>
      </c>
      <c r="KV115" s="19">
        <v>1.020663E-3</v>
      </c>
      <c r="KW115" s="19">
        <v>1.0154070000000001E-3</v>
      </c>
      <c r="KX115" s="19">
        <v>1.0101470000000001E-3</v>
      </c>
      <c r="KY115" s="19">
        <v>1.0048839999999999E-3</v>
      </c>
      <c r="KZ115" s="19">
        <v>9.9962449999999991E-4</v>
      </c>
      <c r="LA115" s="19">
        <v>9.9437149999999992E-4</v>
      </c>
      <c r="LB115" s="19">
        <v>9.8912980000000011E-4</v>
      </c>
      <c r="LC115" s="19">
        <v>9.839034999999999E-4</v>
      </c>
      <c r="LD115" s="19">
        <v>9.7869709999999998E-4</v>
      </c>
      <c r="LE115" s="19">
        <v>9.7351459999999996E-4</v>
      </c>
      <c r="LF115" s="19">
        <v>9.6836069999999995E-4</v>
      </c>
      <c r="LG115" s="19">
        <v>9.6323999999999997E-4</v>
      </c>
      <c r="LH115" s="19">
        <v>9.5815709999999999E-4</v>
      </c>
      <c r="LI115" s="19">
        <v>9.5311560000000003E-4</v>
      </c>
      <c r="LJ115" s="19">
        <v>9.4811940000000001E-4</v>
      </c>
      <c r="LK115" s="19">
        <v>9.4317160000000001E-4</v>
      </c>
      <c r="LL115" s="19">
        <v>9.3827519999999998E-4</v>
      </c>
      <c r="LM115" s="19">
        <v>9.3343300000000001E-4</v>
      </c>
      <c r="LN115" s="19">
        <v>9.2864749999999995E-4</v>
      </c>
      <c r="LO115" s="19">
        <v>9.2392069999999997E-4</v>
      </c>
      <c r="LP115" s="19">
        <v>9.1925570000000003E-4</v>
      </c>
      <c r="LQ115" s="19">
        <v>9.1465389999999995E-4</v>
      </c>
      <c r="LR115" s="19">
        <v>9.1011749999999995E-4</v>
      </c>
      <c r="LS115" s="19">
        <v>9.0564720000000005E-4</v>
      </c>
      <c r="LT115" s="19">
        <v>9.0124319999999999E-4</v>
      </c>
      <c r="LU115" s="19">
        <v>8.969046E-4</v>
      </c>
      <c r="LV115" s="19">
        <v>8.926305E-4</v>
      </c>
      <c r="LW115" s="19">
        <v>8.8841769999999998E-4</v>
      </c>
      <c r="LX115" s="19">
        <v>8.8426290000000001E-4</v>
      </c>
      <c r="LY115" s="19">
        <v>8.8016099999999996E-4</v>
      </c>
      <c r="LZ115" s="19">
        <v>8.7610780000000005E-4</v>
      </c>
      <c r="MA115" s="19">
        <v>8.7209739999999998E-4</v>
      </c>
      <c r="MB115" s="19">
        <v>8.6812589999999995E-4</v>
      </c>
      <c r="MC115" s="19">
        <v>8.6418770000000001E-4</v>
      </c>
      <c r="MD115" s="19">
        <v>8.6027819999999998E-4</v>
      </c>
      <c r="ME115" s="19">
        <v>8.5639240000000001E-4</v>
      </c>
      <c r="MF115" s="19">
        <v>8.5252699999999995E-4</v>
      </c>
      <c r="MG115" s="19">
        <v>8.4867829999999995E-4</v>
      </c>
      <c r="MH115" s="19">
        <v>8.4484499999999999E-4</v>
      </c>
      <c r="MI115" s="19">
        <v>8.4102470000000003E-4</v>
      </c>
      <c r="MJ115" s="19">
        <v>8.372163E-4</v>
      </c>
      <c r="MK115" s="19">
        <v>8.3341749999999999E-4</v>
      </c>
      <c r="ML115" s="19">
        <v>8.2962740000000002E-4</v>
      </c>
      <c r="MM115" s="19">
        <v>8.2584460000000004E-4</v>
      </c>
      <c r="MN115" s="19">
        <v>8.220689E-4</v>
      </c>
      <c r="MO115" s="19">
        <v>8.1829899999999998E-4</v>
      </c>
      <c r="MP115" s="19">
        <v>8.1453380000000004E-4</v>
      </c>
      <c r="MQ115" s="19">
        <v>8.1077150000000001E-4</v>
      </c>
      <c r="MR115" s="19">
        <v>8.0701139999999998E-4</v>
      </c>
      <c r="MS115" s="19">
        <v>8.0325259999999995E-4</v>
      </c>
      <c r="MT115" s="19">
        <v>7.9949579999999995E-4</v>
      </c>
      <c r="MU115" s="19">
        <v>7.9574099999999998E-4</v>
      </c>
      <c r="MV115" s="19">
        <v>7.91989E-4</v>
      </c>
      <c r="MW115" s="19">
        <v>7.8824009999999998E-4</v>
      </c>
      <c r="MX115" s="19">
        <v>7.8449610000000001E-4</v>
      </c>
      <c r="MY115" s="19">
        <v>7.8075859999999998E-4</v>
      </c>
      <c r="MZ115" s="19">
        <v>7.7703120000000004E-4</v>
      </c>
      <c r="NA115" s="19">
        <v>7.7331660000000001E-4</v>
      </c>
      <c r="NB115" s="19">
        <v>7.6961870000000004E-4</v>
      </c>
      <c r="NC115" s="19">
        <v>7.6594070000000002E-4</v>
      </c>
      <c r="ND115" s="19">
        <v>7.6228720000000002E-4</v>
      </c>
      <c r="NE115" s="19">
        <v>7.5866270000000003E-4</v>
      </c>
      <c r="NF115" s="19">
        <v>7.5507299999999999E-4</v>
      </c>
      <c r="NG115" s="19">
        <v>7.5152240000000005E-4</v>
      </c>
      <c r="NH115" s="19">
        <v>7.480163E-4</v>
      </c>
      <c r="NI115" s="19">
        <v>7.4455780000000002E-4</v>
      </c>
      <c r="NJ115" s="19">
        <v>7.4115070000000001E-4</v>
      </c>
      <c r="NK115" s="19">
        <v>7.3779810000000005E-4</v>
      </c>
      <c r="NL115" s="19">
        <v>7.3450329999999995E-4</v>
      </c>
      <c r="NM115" s="19">
        <v>7.3126780000000002E-4</v>
      </c>
      <c r="NN115" s="19">
        <v>7.280931E-4</v>
      </c>
      <c r="NO115" s="19">
        <v>7.2497839999999996E-4</v>
      </c>
      <c r="NP115" s="19">
        <v>7.2192380000000002E-4</v>
      </c>
      <c r="NQ115" s="19">
        <v>7.1892810000000001E-4</v>
      </c>
      <c r="NR115" s="19">
        <v>7.1599140000000005E-4</v>
      </c>
      <c r="NS115" s="19">
        <v>7.1311180000000005E-4</v>
      </c>
      <c r="NT115" s="19">
        <v>7.1028859999999999E-4</v>
      </c>
      <c r="NU115" s="19">
        <v>7.0751899999999999E-4</v>
      </c>
      <c r="NV115" s="19">
        <v>7.0480149999999997E-4</v>
      </c>
      <c r="NW115" s="19">
        <v>7.0213359999999995E-4</v>
      </c>
      <c r="NX115" s="19">
        <v>6.9951430000000003E-4</v>
      </c>
      <c r="NY115" s="19">
        <v>6.9694060000000005E-4</v>
      </c>
      <c r="NZ115" s="19">
        <v>6.9441070000000004E-4</v>
      </c>
      <c r="OA115" s="19">
        <v>6.9192120000000003E-4</v>
      </c>
      <c r="OB115" s="19">
        <v>6.8946939999999998E-4</v>
      </c>
      <c r="OC115" s="19">
        <v>6.8705199999999995E-4</v>
      </c>
      <c r="OD115" s="19">
        <v>6.8466719999999998E-4</v>
      </c>
      <c r="OE115" s="19">
        <v>6.8231140000000003E-4</v>
      </c>
      <c r="OF115" s="19">
        <v>6.7998240000000001E-4</v>
      </c>
      <c r="OG115" s="19">
        <v>6.7767629999999999E-4</v>
      </c>
      <c r="OH115" s="19">
        <v>6.7539040000000002E-4</v>
      </c>
      <c r="OI115" s="19">
        <v>6.7312100000000005E-4</v>
      </c>
      <c r="OJ115" s="19">
        <v>6.7086559999999997E-4</v>
      </c>
      <c r="OK115" s="19">
        <v>6.686207E-4</v>
      </c>
      <c r="OL115" s="19">
        <v>6.6638340000000002E-4</v>
      </c>
      <c r="OM115" s="19">
        <v>6.6414950000000001E-4</v>
      </c>
      <c r="ON115" s="19">
        <v>6.6191619999999998E-4</v>
      </c>
      <c r="OO115" s="19">
        <v>6.5967960000000003E-4</v>
      </c>
      <c r="OP115" s="19">
        <v>6.5743780000000003E-4</v>
      </c>
    </row>
    <row r="116" spans="1:406" x14ac:dyDescent="0.25">
      <c r="A116" t="str">
        <f t="shared" si="1"/>
        <v>Helicopter-VERY COARSE-4-7-Any</v>
      </c>
      <c r="B116" t="s">
        <v>194</v>
      </c>
      <c r="C116" s="20" t="s">
        <v>43</v>
      </c>
      <c r="D116" s="18">
        <v>4</v>
      </c>
      <c r="E116" s="17">
        <v>7</v>
      </c>
      <c r="F116" s="82" t="s">
        <v>187</v>
      </c>
      <c r="G116" s="15">
        <v>0.13126389999999999</v>
      </c>
      <c r="H116" s="19">
        <v>8.9763460000000003E-2</v>
      </c>
      <c r="I116" s="19">
        <v>6.3580310000000001E-2</v>
      </c>
      <c r="J116" s="19">
        <v>4.9974289999999998E-2</v>
      </c>
      <c r="K116" s="19">
        <v>3.8848199999999999E-2</v>
      </c>
      <c r="L116" s="19">
        <v>3.2600129999999998E-2</v>
      </c>
      <c r="M116" s="19">
        <v>2.895907E-2</v>
      </c>
      <c r="N116" s="19">
        <v>2.6554459999999998E-2</v>
      </c>
      <c r="O116" s="15">
        <v>2.3672160000000001E-2</v>
      </c>
      <c r="P116" s="19">
        <v>2.219952E-2</v>
      </c>
      <c r="Q116" s="19">
        <v>2.0083449999999999E-2</v>
      </c>
      <c r="R116" s="19">
        <v>1.77556E-2</v>
      </c>
      <c r="S116" s="19">
        <v>1.6434509999999999E-2</v>
      </c>
      <c r="T116" s="19">
        <v>1.558852E-2</v>
      </c>
      <c r="U116" s="19">
        <v>1.421743E-2</v>
      </c>
      <c r="V116" s="19">
        <v>1.291133E-2</v>
      </c>
      <c r="W116" s="19">
        <v>1.1940569999999999E-2</v>
      </c>
      <c r="X116" s="19">
        <v>1.116121E-2</v>
      </c>
      <c r="Y116" s="19">
        <v>1.051999E-2</v>
      </c>
      <c r="Z116" s="19">
        <v>9.9575029999999995E-3</v>
      </c>
      <c r="AA116" s="19">
        <v>9.3106930000000001E-3</v>
      </c>
      <c r="AB116" s="19">
        <v>8.7808199999999999E-3</v>
      </c>
      <c r="AC116" s="19">
        <v>8.3346679999999999E-3</v>
      </c>
      <c r="AD116" s="19">
        <v>7.9472789999999998E-3</v>
      </c>
      <c r="AE116" s="19">
        <v>7.6028140000000003E-3</v>
      </c>
      <c r="AF116" s="19">
        <v>7.306674E-3</v>
      </c>
      <c r="AG116" s="19">
        <v>7.0420090000000001E-3</v>
      </c>
      <c r="AH116" s="19">
        <v>6.8151030000000003E-3</v>
      </c>
      <c r="AI116" s="19">
        <v>6.6297140000000001E-3</v>
      </c>
      <c r="AJ116" s="19">
        <v>6.4625000000000004E-3</v>
      </c>
      <c r="AK116" s="19">
        <v>6.2941079999999996E-3</v>
      </c>
      <c r="AL116" s="19">
        <v>6.138976E-3</v>
      </c>
      <c r="AM116" s="19">
        <v>6.004611E-3</v>
      </c>
      <c r="AN116" s="19">
        <v>5.8845069999999998E-3</v>
      </c>
      <c r="AO116" s="19">
        <v>5.7750190000000002E-3</v>
      </c>
      <c r="AP116" s="19">
        <v>5.6712780000000001E-3</v>
      </c>
      <c r="AQ116" s="19">
        <v>5.5700250000000001E-3</v>
      </c>
      <c r="AR116" s="19">
        <v>5.4734359999999999E-3</v>
      </c>
      <c r="AS116" s="19">
        <v>5.3824800000000003E-3</v>
      </c>
      <c r="AT116" s="19">
        <v>5.2955739999999999E-3</v>
      </c>
      <c r="AU116" s="19">
        <v>5.2105659999999998E-3</v>
      </c>
      <c r="AV116" s="19">
        <v>5.1250710000000001E-3</v>
      </c>
      <c r="AW116" s="19">
        <v>5.0396349999999998E-3</v>
      </c>
      <c r="AX116" s="19">
        <v>4.9565119999999997E-3</v>
      </c>
      <c r="AY116" s="19">
        <v>4.8769599999999996E-3</v>
      </c>
      <c r="AZ116" s="19">
        <v>4.8013370000000001E-3</v>
      </c>
      <c r="BA116" s="19">
        <v>4.729146E-3</v>
      </c>
      <c r="BB116" s="19">
        <v>4.6596859999999997E-3</v>
      </c>
      <c r="BC116" s="19">
        <v>4.5928399999999999E-3</v>
      </c>
      <c r="BD116" s="19">
        <v>4.5286279999999998E-3</v>
      </c>
      <c r="BE116" s="19">
        <v>4.4670270000000002E-3</v>
      </c>
      <c r="BF116" s="19">
        <v>4.4077730000000002E-3</v>
      </c>
      <c r="BG116" s="19">
        <v>4.3499330000000003E-3</v>
      </c>
      <c r="BH116" s="19">
        <v>4.2925580000000001E-3</v>
      </c>
      <c r="BI116" s="19">
        <v>4.2354269999999999E-3</v>
      </c>
      <c r="BJ116" s="19">
        <v>4.1788629999999997E-3</v>
      </c>
      <c r="BK116" s="19">
        <v>4.1232339999999999E-3</v>
      </c>
      <c r="BL116" s="19">
        <v>4.0686139999999999E-3</v>
      </c>
      <c r="BM116" s="19">
        <v>4.014676E-3</v>
      </c>
      <c r="BN116" s="19">
        <v>3.9609880000000004E-3</v>
      </c>
      <c r="BO116" s="19">
        <v>3.9074929999999997E-3</v>
      </c>
      <c r="BP116" s="19">
        <v>3.8545620000000002E-3</v>
      </c>
      <c r="BQ116" s="19">
        <v>3.8025340000000002E-3</v>
      </c>
      <c r="BR116" s="19">
        <v>3.7515249999999999E-3</v>
      </c>
      <c r="BS116" s="19">
        <v>3.7016760000000001E-3</v>
      </c>
      <c r="BT116" s="19">
        <v>3.6532639999999998E-3</v>
      </c>
      <c r="BU116" s="19">
        <v>3.6065709999999998E-3</v>
      </c>
      <c r="BV116" s="19">
        <v>3.561692E-3</v>
      </c>
      <c r="BW116" s="19">
        <v>3.5184019999999999E-3</v>
      </c>
      <c r="BX116" s="19">
        <v>3.4762529999999999E-3</v>
      </c>
      <c r="BY116" s="19">
        <v>3.4349820000000001E-3</v>
      </c>
      <c r="BZ116" s="19">
        <v>3.3947119999999998E-3</v>
      </c>
      <c r="CA116" s="19">
        <v>3.355673E-3</v>
      </c>
      <c r="CB116" s="19">
        <v>3.3178460000000002E-3</v>
      </c>
      <c r="CC116" s="19">
        <v>3.2809179999999999E-3</v>
      </c>
      <c r="CD116" s="19">
        <v>3.244523E-3</v>
      </c>
      <c r="CE116" s="19">
        <v>3.2084790000000002E-3</v>
      </c>
      <c r="CF116" s="19">
        <v>3.1728099999999999E-3</v>
      </c>
      <c r="CG116" s="19">
        <v>3.137604E-3</v>
      </c>
      <c r="CH116" s="19">
        <v>3.1028459999999998E-3</v>
      </c>
      <c r="CI116" s="19">
        <v>3.0683899999999998E-3</v>
      </c>
      <c r="CJ116" s="19">
        <v>3.0340509999999998E-3</v>
      </c>
      <c r="CK116" s="19">
        <v>2.9997560000000001E-3</v>
      </c>
      <c r="CL116" s="19">
        <v>2.965606E-3</v>
      </c>
      <c r="CM116" s="19">
        <v>2.931805E-3</v>
      </c>
      <c r="CN116" s="19">
        <v>2.898566E-3</v>
      </c>
      <c r="CO116" s="19">
        <v>2.8660560000000001E-3</v>
      </c>
      <c r="CP116" s="19">
        <v>2.834367E-3</v>
      </c>
      <c r="CQ116" s="19">
        <v>2.8035099999999999E-3</v>
      </c>
      <c r="CR116" s="19">
        <v>2.7734600000000002E-3</v>
      </c>
      <c r="CS116" s="19">
        <v>2.7441969999999999E-3</v>
      </c>
      <c r="CT116" s="19">
        <v>2.7157029999999999E-3</v>
      </c>
      <c r="CU116" s="19">
        <v>2.6879320000000001E-3</v>
      </c>
      <c r="CV116" s="19">
        <v>2.6607850000000001E-3</v>
      </c>
      <c r="CW116" s="19">
        <v>2.6341300000000002E-3</v>
      </c>
      <c r="CX116" s="19">
        <v>2.6078730000000001E-3</v>
      </c>
      <c r="CY116" s="19">
        <v>2.5819889999999998E-3</v>
      </c>
      <c r="CZ116" s="19">
        <v>2.556502E-3</v>
      </c>
      <c r="DA116" s="19">
        <v>2.5314299999999999E-3</v>
      </c>
      <c r="DB116" s="19">
        <v>2.5067309999999999E-3</v>
      </c>
      <c r="DC116" s="19">
        <v>2.4823200000000001E-3</v>
      </c>
      <c r="DD116" s="19">
        <v>2.458118E-3</v>
      </c>
      <c r="DE116" s="19">
        <v>2.4340849999999999E-3</v>
      </c>
      <c r="DF116" s="19">
        <v>2.4102059999999998E-3</v>
      </c>
      <c r="DG116" s="19">
        <v>2.3864580000000002E-3</v>
      </c>
      <c r="DH116" s="19">
        <v>2.3627959999999999E-3</v>
      </c>
      <c r="DI116" s="19">
        <v>2.339177E-3</v>
      </c>
      <c r="DJ116" s="19">
        <v>2.3156040000000002E-3</v>
      </c>
      <c r="DK116" s="19">
        <v>2.2921349999999998E-3</v>
      </c>
      <c r="DL116" s="19">
        <v>2.2688669999999999E-3</v>
      </c>
      <c r="DM116" s="19">
        <v>2.2458980000000001E-3</v>
      </c>
      <c r="DN116" s="19">
        <v>2.2232939999999998E-3</v>
      </c>
      <c r="DO116" s="19">
        <v>2.2010760000000002E-3</v>
      </c>
      <c r="DP116" s="19">
        <v>2.179243E-3</v>
      </c>
      <c r="DQ116" s="19">
        <v>2.1578000000000001E-3</v>
      </c>
      <c r="DR116" s="19">
        <v>2.136771E-3</v>
      </c>
      <c r="DS116" s="19">
        <v>2.11619E-3</v>
      </c>
      <c r="DT116" s="19">
        <v>2.0960689999999999E-3</v>
      </c>
      <c r="DU116" s="19">
        <v>2.07639E-3</v>
      </c>
      <c r="DV116" s="19">
        <v>2.0571140000000001E-3</v>
      </c>
      <c r="DW116" s="19">
        <v>2.038209E-3</v>
      </c>
      <c r="DX116" s="19">
        <v>2.0196659999999998E-3</v>
      </c>
      <c r="DY116" s="19">
        <v>2.0014970000000001E-3</v>
      </c>
      <c r="DZ116" s="19">
        <v>1.9837129999999998E-3</v>
      </c>
      <c r="EA116" s="19">
        <v>1.9663010000000002E-3</v>
      </c>
      <c r="EB116" s="19">
        <v>1.9492299999999999E-3</v>
      </c>
      <c r="EC116" s="19">
        <v>1.9324679999999999E-3</v>
      </c>
      <c r="ED116" s="19">
        <v>1.9159979999999999E-3</v>
      </c>
      <c r="EE116" s="19">
        <v>1.8998210000000001E-3</v>
      </c>
      <c r="EF116" s="19">
        <v>1.88393E-3</v>
      </c>
      <c r="EG116" s="19">
        <v>1.868298E-3</v>
      </c>
      <c r="EH116" s="19">
        <v>1.852869E-3</v>
      </c>
      <c r="EI116" s="19">
        <v>1.837579E-3</v>
      </c>
      <c r="EJ116" s="19">
        <v>1.822377E-3</v>
      </c>
      <c r="EK116" s="19">
        <v>1.8072299999999999E-3</v>
      </c>
      <c r="EL116" s="19">
        <v>1.7921289999999999E-3</v>
      </c>
      <c r="EM116" s="15">
        <v>1.777069E-3</v>
      </c>
      <c r="EN116" s="19">
        <v>1.762048E-3</v>
      </c>
      <c r="EO116" s="19">
        <v>1.7470630000000001E-3</v>
      </c>
      <c r="EP116" s="19">
        <v>1.7321120000000001E-3</v>
      </c>
      <c r="EQ116" s="19">
        <v>1.7171910000000001E-3</v>
      </c>
      <c r="ER116" s="19">
        <v>1.702306E-3</v>
      </c>
      <c r="ES116" s="19">
        <v>1.687462E-3</v>
      </c>
      <c r="ET116" s="19">
        <v>1.672672E-3</v>
      </c>
      <c r="EU116" s="19">
        <v>1.65795E-3</v>
      </c>
      <c r="EV116" s="19">
        <v>1.6433070000000001E-3</v>
      </c>
      <c r="EW116" s="19">
        <v>1.628748E-3</v>
      </c>
      <c r="EX116" s="19">
        <v>1.6142719999999999E-3</v>
      </c>
      <c r="EY116" s="19">
        <v>1.5998780000000001E-3</v>
      </c>
      <c r="EZ116" s="19">
        <v>1.5855680000000001E-3</v>
      </c>
      <c r="FA116" s="19">
        <v>1.571355E-3</v>
      </c>
      <c r="FB116" s="19">
        <v>1.557257E-3</v>
      </c>
      <c r="FC116" s="19">
        <v>1.543294E-3</v>
      </c>
      <c r="FD116" s="19">
        <v>1.529477E-3</v>
      </c>
      <c r="FE116" s="19">
        <v>1.5158120000000001E-3</v>
      </c>
      <c r="FF116" s="19">
        <v>1.5022989999999999E-3</v>
      </c>
      <c r="FG116" s="19">
        <v>1.488942E-3</v>
      </c>
      <c r="FH116" s="19">
        <v>1.475744E-3</v>
      </c>
      <c r="FI116" s="19">
        <v>1.462713E-3</v>
      </c>
      <c r="FJ116" s="19">
        <v>1.4498549999999999E-3</v>
      </c>
      <c r="FK116" s="19">
        <v>1.437172E-3</v>
      </c>
      <c r="FL116" s="19">
        <v>1.424661E-3</v>
      </c>
      <c r="FM116" s="19">
        <v>1.4123199999999999E-3</v>
      </c>
      <c r="FN116" s="19">
        <v>1.4001529999999999E-3</v>
      </c>
      <c r="FO116" s="19">
        <v>1.38817E-3</v>
      </c>
      <c r="FP116" s="19">
        <v>1.3763899999999999E-3</v>
      </c>
      <c r="FQ116" s="19">
        <v>1.3648309999999999E-3</v>
      </c>
      <c r="FR116" s="19">
        <v>1.353511E-3</v>
      </c>
      <c r="FS116" s="19">
        <v>1.3424439999999999E-3</v>
      </c>
      <c r="FT116" s="19">
        <v>1.3316370000000001E-3</v>
      </c>
      <c r="FU116" s="19">
        <v>1.3210920000000001E-3</v>
      </c>
      <c r="FV116" s="19">
        <v>1.3108029999999999E-3</v>
      </c>
      <c r="FW116" s="19">
        <v>1.3007590000000001E-3</v>
      </c>
      <c r="FX116" s="19">
        <v>1.2909460000000001E-3</v>
      </c>
      <c r="FY116" s="19">
        <v>1.281346E-3</v>
      </c>
      <c r="FZ116" s="19">
        <v>1.271941E-3</v>
      </c>
      <c r="GA116" s="19">
        <v>1.2627140000000001E-3</v>
      </c>
      <c r="GB116" s="19">
        <v>1.2536470000000001E-3</v>
      </c>
      <c r="GC116" s="19">
        <v>1.244726E-3</v>
      </c>
      <c r="GD116" s="19">
        <v>1.235936E-3</v>
      </c>
      <c r="GE116" s="19">
        <v>1.227262E-3</v>
      </c>
      <c r="GF116" s="19">
        <v>1.218687E-3</v>
      </c>
      <c r="GG116" s="19">
        <v>1.2101939999999999E-3</v>
      </c>
      <c r="GH116" s="19">
        <v>1.2017620000000001E-3</v>
      </c>
      <c r="GI116" s="19">
        <v>1.1933689999999999E-3</v>
      </c>
      <c r="GJ116" s="19">
        <v>1.184998E-3</v>
      </c>
      <c r="GK116" s="19">
        <v>1.176636E-3</v>
      </c>
      <c r="GL116" s="19">
        <v>1.1682769999999999E-3</v>
      </c>
      <c r="GM116" s="19">
        <v>1.15992E-3</v>
      </c>
      <c r="GN116" s="19">
        <v>1.151567E-3</v>
      </c>
      <c r="GO116" s="19">
        <v>1.143217E-3</v>
      </c>
      <c r="GP116" s="19">
        <v>1.1348720000000001E-3</v>
      </c>
      <c r="GQ116" s="19">
        <v>1.1265310000000001E-3</v>
      </c>
      <c r="GR116" s="19">
        <v>1.1181940000000001E-3</v>
      </c>
      <c r="GS116" s="19">
        <v>1.1098589999999999E-3</v>
      </c>
      <c r="GT116" s="19">
        <v>1.101526E-3</v>
      </c>
      <c r="GU116" s="19">
        <v>1.0931929999999999E-3</v>
      </c>
      <c r="GV116" s="19">
        <v>1.0848660000000001E-3</v>
      </c>
      <c r="GW116" s="19">
        <v>1.076551E-3</v>
      </c>
      <c r="GX116" s="19">
        <v>1.0682619999999999E-3</v>
      </c>
      <c r="GY116" s="19">
        <v>1.0600130000000001E-3</v>
      </c>
      <c r="GZ116" s="19">
        <v>1.051822E-3</v>
      </c>
      <c r="HA116" s="19">
        <v>1.043705E-3</v>
      </c>
      <c r="HB116" s="19">
        <v>1.035673E-3</v>
      </c>
      <c r="HC116" s="19">
        <v>1.027738E-3</v>
      </c>
      <c r="HD116" s="19">
        <v>1.0199040000000001E-3</v>
      </c>
      <c r="HE116" s="19">
        <v>1.0121729999999999E-3</v>
      </c>
      <c r="HF116" s="19">
        <v>1.004546E-3</v>
      </c>
      <c r="HG116" s="19">
        <v>9.9701569999999999E-4</v>
      </c>
      <c r="HH116" s="19">
        <v>9.8957730000000005E-4</v>
      </c>
      <c r="HI116" s="19">
        <v>9.8222419999999993E-4</v>
      </c>
      <c r="HJ116" s="19">
        <v>9.749518E-4</v>
      </c>
      <c r="HK116" s="19">
        <v>9.6775669999999998E-4</v>
      </c>
      <c r="HL116" s="19">
        <v>9.6063699999999997E-4</v>
      </c>
      <c r="HM116" s="19">
        <v>9.5359069999999995E-4</v>
      </c>
      <c r="HN116" s="19">
        <v>9.4661609999999998E-4</v>
      </c>
      <c r="HO116" s="19">
        <v>9.3971029999999995E-4</v>
      </c>
      <c r="HP116" s="19">
        <v>9.3287009999999996E-4</v>
      </c>
      <c r="HQ116" s="19">
        <v>9.2609140000000001E-4</v>
      </c>
      <c r="HR116" s="19">
        <v>9.1936899999999996E-4</v>
      </c>
      <c r="HS116" s="19">
        <v>9.1269720000000003E-4</v>
      </c>
      <c r="HT116" s="19">
        <v>9.060715E-4</v>
      </c>
      <c r="HU116" s="19">
        <v>8.9948790000000001E-4</v>
      </c>
      <c r="HV116" s="19">
        <v>8.9294500000000002E-4</v>
      </c>
      <c r="HW116" s="19">
        <v>8.8644319999999996E-4</v>
      </c>
      <c r="HX116" s="19">
        <v>8.7998380000000004E-4</v>
      </c>
      <c r="HY116" s="19">
        <v>8.7356819999999998E-4</v>
      </c>
      <c r="HZ116" s="19">
        <v>8.6719780000000005E-4</v>
      </c>
      <c r="IA116" s="19">
        <v>8.6087290000000003E-4</v>
      </c>
      <c r="IB116" s="19">
        <v>8.5459269999999996E-4</v>
      </c>
      <c r="IC116" s="19">
        <v>8.4835520000000003E-4</v>
      </c>
      <c r="ID116" s="19">
        <v>8.4215729999999995E-4</v>
      </c>
      <c r="IE116" s="19">
        <v>8.3599529999999996E-4</v>
      </c>
      <c r="IF116" s="19">
        <v>8.2986590000000003E-4</v>
      </c>
      <c r="IG116" s="19">
        <v>8.2376699999999999E-4</v>
      </c>
      <c r="IH116" s="19">
        <v>8.176991E-4</v>
      </c>
      <c r="II116" s="19">
        <v>8.1166490000000001E-4</v>
      </c>
      <c r="IJ116" s="19">
        <v>8.0566920000000003E-4</v>
      </c>
      <c r="IK116" s="19">
        <v>7.9971860000000003E-4</v>
      </c>
      <c r="IL116" s="19">
        <v>7.9382070000000001E-4</v>
      </c>
      <c r="IM116" s="19">
        <v>7.8798340000000005E-4</v>
      </c>
      <c r="IN116" s="19">
        <v>7.822142E-4</v>
      </c>
      <c r="IO116" s="19">
        <v>7.7651909999999996E-4</v>
      </c>
      <c r="IP116" s="19">
        <v>7.7090229999999995E-4</v>
      </c>
      <c r="IQ116" s="19">
        <v>7.6536550000000001E-4</v>
      </c>
      <c r="IR116" s="19">
        <v>7.5990970000000004E-4</v>
      </c>
      <c r="IS116" s="19">
        <v>7.5453520000000004E-4</v>
      </c>
      <c r="IT116" s="19">
        <v>7.4924259999999999E-4</v>
      </c>
      <c r="IU116" s="19">
        <v>7.4403260000000004E-4</v>
      </c>
      <c r="IV116" s="19">
        <v>7.3890540000000002E-4</v>
      </c>
      <c r="IW116" s="19">
        <v>7.3385989999999999E-4</v>
      </c>
      <c r="IX116" s="19">
        <v>7.2889389999999997E-4</v>
      </c>
      <c r="IY116" s="19">
        <v>7.2400359999999996E-4</v>
      </c>
      <c r="IZ116" s="19">
        <v>7.1918419999999995E-4</v>
      </c>
      <c r="JA116" s="19">
        <v>7.1442969999999995E-4</v>
      </c>
      <c r="JB116" s="19">
        <v>7.0973270000000005E-4</v>
      </c>
      <c r="JC116" s="19">
        <v>7.050855E-4</v>
      </c>
      <c r="JD116" s="19">
        <v>7.0048039999999999E-4</v>
      </c>
      <c r="JE116" s="19">
        <v>6.9591070000000002E-4</v>
      </c>
      <c r="JF116" s="19">
        <v>6.9137129999999997E-4</v>
      </c>
      <c r="JG116" s="19">
        <v>6.8685869999999996E-4</v>
      </c>
      <c r="JH116" s="19">
        <v>6.8237050000000002E-4</v>
      </c>
      <c r="JI116" s="19">
        <v>6.7790479999999995E-4</v>
      </c>
      <c r="JJ116" s="19">
        <v>6.7346039999999999E-4</v>
      </c>
      <c r="JK116" s="19">
        <v>6.6903640000000005E-4</v>
      </c>
      <c r="JL116" s="19">
        <v>6.646318E-4</v>
      </c>
      <c r="JM116" s="19">
        <v>6.6024580000000001E-4</v>
      </c>
      <c r="JN116" s="19">
        <v>6.5587689999999999E-4</v>
      </c>
      <c r="JO116" s="19">
        <v>6.5152380000000005E-4</v>
      </c>
      <c r="JP116" s="19">
        <v>6.471844E-4</v>
      </c>
      <c r="JQ116" s="19">
        <v>6.4285779999999999E-4</v>
      </c>
      <c r="JR116" s="19">
        <v>6.3854310000000002E-4</v>
      </c>
      <c r="JS116" s="19">
        <v>6.3424040000000003E-4</v>
      </c>
      <c r="JT116" s="19">
        <v>6.2995E-4</v>
      </c>
      <c r="JU116" s="19">
        <v>6.2567289999999995E-4</v>
      </c>
      <c r="JV116" s="19">
        <v>6.2140969999999998E-4</v>
      </c>
      <c r="JW116" s="19">
        <v>6.1716169999999999E-4</v>
      </c>
      <c r="JX116" s="19">
        <v>6.1292989999999999E-4</v>
      </c>
      <c r="JY116" s="19">
        <v>6.0871510000000005E-4</v>
      </c>
      <c r="JZ116" s="19">
        <v>6.0451769999999997E-4</v>
      </c>
      <c r="KA116" s="19">
        <v>6.003378E-4</v>
      </c>
      <c r="KB116" s="19">
        <v>5.9617540000000003E-4</v>
      </c>
      <c r="KC116" s="19">
        <v>5.9203089999999999E-4</v>
      </c>
      <c r="KD116" s="19">
        <v>5.8790559999999999E-4</v>
      </c>
      <c r="KE116" s="19">
        <v>5.8380189999999998E-4</v>
      </c>
      <c r="KF116" s="19">
        <v>5.7972320000000005E-4</v>
      </c>
      <c r="KG116" s="19">
        <v>5.7567369999999998E-4</v>
      </c>
      <c r="KH116" s="19">
        <v>5.7165809999999999E-4</v>
      </c>
      <c r="KI116" s="19">
        <v>5.6768170000000002E-4</v>
      </c>
      <c r="KJ116" s="19">
        <v>5.6374949999999995E-4</v>
      </c>
      <c r="KK116" s="19">
        <v>5.5986610000000004E-4</v>
      </c>
      <c r="KL116" s="19">
        <v>5.5603529999999996E-4</v>
      </c>
      <c r="KM116" s="19">
        <v>5.5225969999999995E-4</v>
      </c>
      <c r="KN116" s="19">
        <v>5.4854090000000001E-4</v>
      </c>
      <c r="KO116" s="19">
        <v>5.4487960000000005E-4</v>
      </c>
      <c r="KP116" s="19">
        <v>5.4127590000000001E-4</v>
      </c>
      <c r="KQ116" s="19">
        <v>5.3772960000000002E-4</v>
      </c>
      <c r="KR116" s="19">
        <v>5.3423960000000003E-4</v>
      </c>
      <c r="KS116" s="19">
        <v>5.3080480000000001E-4</v>
      </c>
      <c r="KT116" s="19">
        <v>5.2742320000000002E-4</v>
      </c>
      <c r="KU116" s="19">
        <v>5.2409289999999996E-4</v>
      </c>
      <c r="KV116" s="19">
        <v>5.2081149999999999E-4</v>
      </c>
      <c r="KW116" s="19">
        <v>5.1757650000000001E-4</v>
      </c>
      <c r="KX116" s="19">
        <v>5.1438479999999995E-4</v>
      </c>
      <c r="KY116" s="19">
        <v>5.1123309999999997E-4</v>
      </c>
      <c r="KZ116" s="19">
        <v>5.0811729999999998E-4</v>
      </c>
      <c r="LA116" s="19">
        <v>5.0503359999999999E-4</v>
      </c>
      <c r="LB116" s="19">
        <v>5.0197760000000001E-4</v>
      </c>
      <c r="LC116" s="19">
        <v>4.9894550000000005E-4</v>
      </c>
      <c r="LD116" s="19">
        <v>4.9593320000000001E-4</v>
      </c>
      <c r="LE116" s="19">
        <v>4.929372E-4</v>
      </c>
      <c r="LF116" s="19">
        <v>4.8995410000000005E-4</v>
      </c>
      <c r="LG116" s="19">
        <v>4.869815E-4</v>
      </c>
      <c r="LH116" s="19">
        <v>4.84017E-4</v>
      </c>
      <c r="LI116" s="19">
        <v>4.8105899999999999E-4</v>
      </c>
      <c r="LJ116" s="19">
        <v>4.7810609999999999E-4</v>
      </c>
      <c r="LK116" s="19">
        <v>4.7515669999999998E-4</v>
      </c>
      <c r="LL116" s="19">
        <v>4.7220900000000002E-4</v>
      </c>
      <c r="LM116" s="19">
        <v>4.6926090000000003E-4</v>
      </c>
      <c r="LN116" s="19">
        <v>4.6630979999999999E-4</v>
      </c>
      <c r="LO116" s="19">
        <v>4.6335309999999999E-4</v>
      </c>
      <c r="LP116" s="19">
        <v>4.603877E-4</v>
      </c>
      <c r="LQ116" s="19">
        <v>4.574108E-4</v>
      </c>
      <c r="LR116" s="19">
        <v>4.5441950000000002E-4</v>
      </c>
      <c r="LS116" s="19">
        <v>4.514117E-4</v>
      </c>
      <c r="LT116" s="19">
        <v>4.4838590000000002E-4</v>
      </c>
      <c r="LU116" s="19">
        <v>4.4534149999999998E-4</v>
      </c>
      <c r="LV116" s="19">
        <v>4.4227870000000002E-4</v>
      </c>
      <c r="LW116" s="19">
        <v>4.3919869999999999E-4</v>
      </c>
      <c r="LX116" s="19">
        <v>4.361031E-4</v>
      </c>
      <c r="LY116" s="19">
        <v>4.329944E-4</v>
      </c>
      <c r="LZ116" s="19">
        <v>4.2987549999999998E-4</v>
      </c>
      <c r="MA116" s="19">
        <v>4.267497E-4</v>
      </c>
      <c r="MB116" s="19">
        <v>4.2362070000000001E-4</v>
      </c>
      <c r="MC116" s="19">
        <v>4.204918E-4</v>
      </c>
      <c r="MD116" s="19">
        <v>4.173666E-4</v>
      </c>
      <c r="ME116" s="19">
        <v>4.1424829999999998E-4</v>
      </c>
      <c r="MF116" s="19">
        <v>4.1114020000000001E-4</v>
      </c>
      <c r="MG116" s="19">
        <v>4.0804550000000001E-4</v>
      </c>
      <c r="MH116" s="19">
        <v>4.0496750000000001E-4</v>
      </c>
      <c r="MI116" s="19">
        <v>4.019092E-4</v>
      </c>
      <c r="MJ116" s="19">
        <v>3.988738E-4</v>
      </c>
      <c r="MK116" s="19">
        <v>3.9586409999999998E-4</v>
      </c>
      <c r="ML116" s="19">
        <v>3.9288300000000001E-4</v>
      </c>
      <c r="MM116" s="19">
        <v>3.8993349999999998E-4</v>
      </c>
      <c r="MN116" s="19">
        <v>3.8701829999999998E-4</v>
      </c>
      <c r="MO116" s="19">
        <v>3.8413999999999999E-4</v>
      </c>
      <c r="MP116" s="19">
        <v>3.8130119999999997E-4</v>
      </c>
      <c r="MQ116" s="19">
        <v>3.7850420000000001E-4</v>
      </c>
      <c r="MR116" s="19">
        <v>3.7575130000000001E-4</v>
      </c>
      <c r="MS116" s="19">
        <v>3.7304470000000002E-4</v>
      </c>
      <c r="MT116" s="19">
        <v>3.7038670000000002E-4</v>
      </c>
      <c r="MU116" s="19">
        <v>3.6777929999999998E-4</v>
      </c>
      <c r="MV116" s="19">
        <v>3.6522449999999999E-4</v>
      </c>
      <c r="MW116" s="19">
        <v>3.6272369999999998E-4</v>
      </c>
      <c r="MX116" s="19">
        <v>3.602783E-4</v>
      </c>
      <c r="MY116" s="19">
        <v>3.5788889999999998E-4</v>
      </c>
      <c r="MZ116" s="19">
        <v>3.5555610000000002E-4</v>
      </c>
      <c r="NA116" s="19">
        <v>3.5328010000000001E-4</v>
      </c>
      <c r="NB116" s="19">
        <v>3.5106040000000002E-4</v>
      </c>
      <c r="NC116" s="19">
        <v>3.488961E-4</v>
      </c>
      <c r="ND116" s="19">
        <v>3.4678619999999998E-4</v>
      </c>
      <c r="NE116" s="19">
        <v>3.4472879999999998E-4</v>
      </c>
      <c r="NF116" s="19">
        <v>3.4272220000000002E-4</v>
      </c>
      <c r="NG116" s="19">
        <v>3.4076380000000001E-4</v>
      </c>
      <c r="NH116" s="19">
        <v>3.3885090000000001E-4</v>
      </c>
      <c r="NI116" s="19">
        <v>3.369801E-4</v>
      </c>
      <c r="NJ116" s="19">
        <v>3.3514789999999998E-4</v>
      </c>
      <c r="NK116" s="19">
        <v>3.3335040000000003E-4</v>
      </c>
      <c r="NL116" s="19">
        <v>3.3158329999999998E-4</v>
      </c>
      <c r="NM116" s="19">
        <v>3.2984259999999999E-4</v>
      </c>
      <c r="NN116" s="19">
        <v>3.2812370000000001E-4</v>
      </c>
      <c r="NO116" s="19">
        <v>3.2642249999999999E-4</v>
      </c>
      <c r="NP116" s="19">
        <v>3.2473449999999998E-4</v>
      </c>
      <c r="NQ116" s="19">
        <v>3.2305579999999999E-4</v>
      </c>
      <c r="NR116" s="19">
        <v>3.2138229999999999E-4</v>
      </c>
      <c r="NS116" s="19">
        <v>3.1971069999999998E-4</v>
      </c>
      <c r="NT116" s="19">
        <v>3.1803750000000003E-4</v>
      </c>
      <c r="NU116" s="19">
        <v>3.1636009999999999E-4</v>
      </c>
      <c r="NV116" s="19">
        <v>3.1467570000000001E-4</v>
      </c>
      <c r="NW116" s="19">
        <v>3.1298239999999998E-4</v>
      </c>
      <c r="NX116" s="19">
        <v>3.1127809999999999E-4</v>
      </c>
      <c r="NY116" s="19">
        <v>3.0956130000000002E-4</v>
      </c>
      <c r="NZ116" s="19">
        <v>3.0783060000000003E-4</v>
      </c>
      <c r="OA116" s="19">
        <v>3.0608440000000001E-4</v>
      </c>
      <c r="OB116" s="19">
        <v>3.0432160000000002E-4</v>
      </c>
      <c r="OC116" s="19">
        <v>3.0254080000000002E-4</v>
      </c>
      <c r="OD116" s="19">
        <v>3.0074060000000001E-4</v>
      </c>
      <c r="OE116" s="19">
        <v>2.9891960000000002E-4</v>
      </c>
      <c r="OF116" s="19">
        <v>2.9707630000000001E-4</v>
      </c>
      <c r="OG116" s="19">
        <v>2.9520929999999999E-4</v>
      </c>
      <c r="OH116" s="19">
        <v>2.9331669999999998E-4</v>
      </c>
      <c r="OI116" s="19">
        <v>2.9139690000000001E-4</v>
      </c>
      <c r="OJ116" s="19">
        <v>2.8944799999999998E-4</v>
      </c>
      <c r="OK116" s="19">
        <v>2.8746829999999997E-4</v>
      </c>
      <c r="OL116" s="19">
        <v>2.8545589999999998E-4</v>
      </c>
      <c r="OM116" s="19">
        <v>2.8340940000000001E-4</v>
      </c>
      <c r="ON116" s="19">
        <v>2.8132740000000003E-4</v>
      </c>
      <c r="OO116" s="19">
        <v>2.7920910000000002E-4</v>
      </c>
      <c r="OP116" s="19">
        <v>2.7705390000000001E-4</v>
      </c>
    </row>
    <row r="117" spans="1:406" x14ac:dyDescent="0.25">
      <c r="A117" t="str">
        <f t="shared" si="1"/>
        <v>Helicopter-VERY COARSE-5-20-Any</v>
      </c>
      <c r="B117" t="s">
        <v>194</v>
      </c>
      <c r="C117" s="20" t="s">
        <v>43</v>
      </c>
      <c r="D117" s="18">
        <v>5</v>
      </c>
      <c r="E117" s="17">
        <v>20</v>
      </c>
      <c r="F117" s="82" t="s">
        <v>187</v>
      </c>
      <c r="G117" s="15">
        <v>1.095804</v>
      </c>
      <c r="H117" s="15">
        <v>0.96158929999999998</v>
      </c>
      <c r="I117" s="15">
        <v>0.77175870000000002</v>
      </c>
      <c r="J117" s="15">
        <v>0.60382349999999996</v>
      </c>
      <c r="K117" s="15">
        <v>0.4752844</v>
      </c>
      <c r="L117" s="15">
        <v>0.37847520000000001</v>
      </c>
      <c r="M117" s="15">
        <v>0.30662159999999999</v>
      </c>
      <c r="N117" s="15">
        <v>0.25236380000000003</v>
      </c>
      <c r="O117" s="15">
        <v>0.21044399999999999</v>
      </c>
      <c r="P117" s="15">
        <v>0.17785529999999999</v>
      </c>
      <c r="Q117" s="15">
        <v>0.15244060000000001</v>
      </c>
      <c r="R117" s="15">
        <v>0.13227149999999999</v>
      </c>
      <c r="S117" s="15">
        <v>0.1157744</v>
      </c>
      <c r="T117" s="15">
        <v>0.10180160000000001</v>
      </c>
      <c r="U117" s="19">
        <v>8.9900800000000003E-2</v>
      </c>
      <c r="V117" s="19">
        <v>8.0072900000000002E-2</v>
      </c>
      <c r="W117" s="19">
        <v>7.2042960000000003E-2</v>
      </c>
      <c r="X117" s="19">
        <v>6.5428650000000005E-2</v>
      </c>
      <c r="Y117" s="19">
        <v>5.9705069999999999E-2</v>
      </c>
      <c r="Z117" s="19">
        <v>5.4500710000000001E-2</v>
      </c>
      <c r="AA117" s="15">
        <v>4.976336E-2</v>
      </c>
      <c r="AB117" s="19">
        <v>4.6277680000000002E-2</v>
      </c>
      <c r="AC117" s="19">
        <v>4.3323889999999997E-2</v>
      </c>
      <c r="AD117" s="15">
        <v>4.0684869999999998E-2</v>
      </c>
      <c r="AE117" s="19">
        <v>3.8148439999999999E-2</v>
      </c>
      <c r="AF117" s="15">
        <v>3.5604900000000002E-2</v>
      </c>
      <c r="AG117" s="19">
        <v>3.3147000000000003E-2</v>
      </c>
      <c r="AH117" s="19">
        <v>3.0963629999999999E-2</v>
      </c>
      <c r="AI117" s="19">
        <v>2.907295E-2</v>
      </c>
      <c r="AJ117" s="19">
        <v>2.7330320000000002E-2</v>
      </c>
      <c r="AK117" s="19">
        <v>2.5670720000000001E-2</v>
      </c>
      <c r="AL117" s="19">
        <v>2.4131449999999999E-2</v>
      </c>
      <c r="AM117" s="19">
        <v>2.2753760000000001E-2</v>
      </c>
      <c r="AN117" s="19">
        <v>2.1529320000000001E-2</v>
      </c>
      <c r="AO117" s="19">
        <v>2.0415989999999998E-2</v>
      </c>
      <c r="AP117" s="15">
        <v>1.9379879999999999E-2</v>
      </c>
      <c r="AQ117" s="19">
        <v>1.8415290000000001E-2</v>
      </c>
      <c r="AR117" s="19">
        <v>1.7450150000000001E-2</v>
      </c>
      <c r="AS117" s="19">
        <v>1.655943E-2</v>
      </c>
      <c r="AT117" s="19">
        <v>1.5732010000000001E-2</v>
      </c>
      <c r="AU117" s="19">
        <v>1.4960029999999999E-2</v>
      </c>
      <c r="AV117" s="19">
        <v>1.423896E-2</v>
      </c>
      <c r="AW117" s="19">
        <v>1.3567539999999999E-2</v>
      </c>
      <c r="AX117" s="19">
        <v>1.294462E-2</v>
      </c>
      <c r="AY117" s="19">
        <v>1.2366159999999999E-2</v>
      </c>
      <c r="AZ117" s="19">
        <v>1.1826740000000001E-2</v>
      </c>
      <c r="BA117" s="19">
        <v>1.1323430000000001E-2</v>
      </c>
      <c r="BB117" s="15">
        <v>1.0855109999999999E-2</v>
      </c>
      <c r="BC117" s="19">
        <v>1.04204E-2</v>
      </c>
      <c r="BD117" s="19">
        <v>1.001663E-2</v>
      </c>
      <c r="BE117" s="19">
        <v>9.6403200000000008E-3</v>
      </c>
      <c r="BF117" s="19">
        <v>9.2882899999999994E-3</v>
      </c>
      <c r="BG117" s="19">
        <v>8.9583709999999997E-3</v>
      </c>
      <c r="BH117" s="19">
        <v>8.6488910000000006E-3</v>
      </c>
      <c r="BI117" s="19">
        <v>8.3579829999999994E-3</v>
      </c>
      <c r="BJ117" s="19">
        <v>8.0834879999999998E-3</v>
      </c>
      <c r="BK117" s="19">
        <v>7.8233209999999994E-3</v>
      </c>
      <c r="BL117" s="19">
        <v>7.5756950000000003E-3</v>
      </c>
      <c r="BM117" s="19">
        <v>7.3393399999999998E-3</v>
      </c>
      <c r="BN117" s="19">
        <v>7.1136100000000002E-3</v>
      </c>
      <c r="BO117" s="19">
        <v>6.8982640000000003E-3</v>
      </c>
      <c r="BP117" s="19">
        <v>6.6931710000000004E-3</v>
      </c>
      <c r="BQ117" s="19">
        <v>6.4984910000000003E-3</v>
      </c>
      <c r="BR117" s="19">
        <v>6.3143390000000004E-3</v>
      </c>
      <c r="BS117" s="19">
        <v>6.1404659999999998E-3</v>
      </c>
      <c r="BT117" s="19">
        <v>5.9761399999999996E-3</v>
      </c>
      <c r="BU117" s="19">
        <v>5.820459E-3</v>
      </c>
      <c r="BV117" s="19">
        <v>5.6727720000000004E-3</v>
      </c>
      <c r="BW117" s="19">
        <v>5.5330420000000002E-3</v>
      </c>
      <c r="BX117" s="19">
        <v>5.4014049999999997E-3</v>
      </c>
      <c r="BY117" s="19">
        <v>5.2778970000000001E-3</v>
      </c>
      <c r="BZ117" s="19">
        <v>5.1622899999999999E-3</v>
      </c>
      <c r="CA117" s="19">
        <v>5.0543350000000001E-3</v>
      </c>
      <c r="CB117" s="19">
        <v>4.9536980000000003E-3</v>
      </c>
      <c r="CC117" s="19">
        <v>4.8601149999999999E-3</v>
      </c>
      <c r="CD117" s="19">
        <v>4.7731070000000004E-3</v>
      </c>
      <c r="CE117" s="19">
        <v>4.6920249999999998E-3</v>
      </c>
      <c r="CF117" s="19">
        <v>4.6161249999999996E-3</v>
      </c>
      <c r="CG117" s="19">
        <v>4.5448210000000001E-3</v>
      </c>
      <c r="CH117" s="19">
        <v>4.4777189999999998E-3</v>
      </c>
      <c r="CI117" s="19">
        <v>4.4145679999999998E-3</v>
      </c>
      <c r="CJ117" s="19">
        <v>4.3550280000000004E-3</v>
      </c>
      <c r="CK117" s="19">
        <v>4.2986170000000002E-3</v>
      </c>
      <c r="CL117" s="19">
        <v>4.2448160000000002E-3</v>
      </c>
      <c r="CM117" s="19">
        <v>4.1933259999999998E-3</v>
      </c>
      <c r="CN117" s="19">
        <v>4.1441389999999998E-3</v>
      </c>
      <c r="CO117" s="19">
        <v>4.0974610000000002E-3</v>
      </c>
      <c r="CP117" s="19">
        <v>4.0536039999999997E-3</v>
      </c>
      <c r="CQ117" s="19">
        <v>4.012832E-3</v>
      </c>
      <c r="CR117" s="19">
        <v>3.975269E-3</v>
      </c>
      <c r="CS117" s="19">
        <v>3.9409429999999997E-3</v>
      </c>
      <c r="CT117" s="19">
        <v>3.9097580000000002E-3</v>
      </c>
      <c r="CU117" s="19">
        <v>3.8815109999999998E-3</v>
      </c>
      <c r="CV117" s="19">
        <v>3.855958E-3</v>
      </c>
      <c r="CW117" s="19">
        <v>3.832846E-3</v>
      </c>
      <c r="CX117" s="19">
        <v>3.8118399999999999E-3</v>
      </c>
      <c r="CY117" s="19">
        <v>3.7925960000000001E-3</v>
      </c>
      <c r="CZ117" s="19">
        <v>3.7747639999999999E-3</v>
      </c>
      <c r="DA117" s="19">
        <v>3.7579839999999998E-3</v>
      </c>
      <c r="DB117" s="19">
        <v>3.741945E-3</v>
      </c>
      <c r="DC117" s="19">
        <v>3.7263840000000001E-3</v>
      </c>
      <c r="DD117" s="19">
        <v>3.7110379999999998E-3</v>
      </c>
      <c r="DE117" s="19">
        <v>3.6956900000000002E-3</v>
      </c>
      <c r="DF117" s="19">
        <v>3.680156E-3</v>
      </c>
      <c r="DG117" s="19">
        <v>3.6642879999999999E-3</v>
      </c>
      <c r="DH117" s="19">
        <v>3.6480079999999999E-3</v>
      </c>
      <c r="DI117" s="19">
        <v>3.6312850000000002E-3</v>
      </c>
      <c r="DJ117" s="19">
        <v>3.6140999999999999E-3</v>
      </c>
      <c r="DK117" s="19">
        <v>3.5964500000000002E-3</v>
      </c>
      <c r="DL117" s="19">
        <v>3.5783239999999999E-3</v>
      </c>
      <c r="DM117" s="19">
        <v>3.5597129999999999E-3</v>
      </c>
      <c r="DN117" s="19">
        <v>3.5406259999999998E-3</v>
      </c>
      <c r="DO117" s="19">
        <v>3.5210810000000001E-3</v>
      </c>
      <c r="DP117" s="19">
        <v>3.5010919999999999E-3</v>
      </c>
      <c r="DQ117" s="19">
        <v>3.4806699999999999E-3</v>
      </c>
      <c r="DR117" s="19">
        <v>3.4598089999999999E-3</v>
      </c>
      <c r="DS117" s="19">
        <v>3.4385050000000001E-3</v>
      </c>
      <c r="DT117" s="19">
        <v>3.4167630000000002E-3</v>
      </c>
      <c r="DU117" s="19">
        <v>3.394607E-3</v>
      </c>
      <c r="DV117" s="19">
        <v>3.3720619999999999E-3</v>
      </c>
      <c r="DW117" s="19">
        <v>3.3491509999999999E-3</v>
      </c>
      <c r="DX117" s="19">
        <v>3.3258900000000002E-3</v>
      </c>
      <c r="DY117" s="19">
        <v>3.3022960000000001E-3</v>
      </c>
      <c r="DZ117" s="19">
        <v>3.2783970000000002E-3</v>
      </c>
      <c r="EA117" s="19">
        <v>3.2542439999999999E-3</v>
      </c>
      <c r="EB117" s="19">
        <v>3.229881E-3</v>
      </c>
      <c r="EC117" s="19">
        <v>3.205341E-3</v>
      </c>
      <c r="ED117" s="19">
        <v>3.180642E-3</v>
      </c>
      <c r="EE117" s="19">
        <v>3.1558060000000001E-3</v>
      </c>
      <c r="EF117" s="19">
        <v>3.1308669999999999E-3</v>
      </c>
      <c r="EG117" s="19">
        <v>3.1058700000000002E-3</v>
      </c>
      <c r="EH117" s="19">
        <v>3.0808599999999999E-3</v>
      </c>
      <c r="EI117" s="19">
        <v>3.0558769999999998E-3</v>
      </c>
      <c r="EJ117" s="19">
        <v>3.030947E-3</v>
      </c>
      <c r="EK117" s="19">
        <v>3.0061229999999999E-3</v>
      </c>
      <c r="EL117" s="19">
        <v>2.9814759999999998E-3</v>
      </c>
      <c r="EM117" s="19">
        <v>2.9570970000000001E-3</v>
      </c>
      <c r="EN117" s="19">
        <v>2.933078E-3</v>
      </c>
      <c r="EO117" s="19">
        <v>2.9094749999999999E-3</v>
      </c>
      <c r="EP117" s="19">
        <v>2.886305E-3</v>
      </c>
      <c r="EQ117" s="19">
        <v>2.863581E-3</v>
      </c>
      <c r="ER117" s="19">
        <v>2.8413190000000001E-3</v>
      </c>
      <c r="ES117" s="19">
        <v>2.8195519999999999E-3</v>
      </c>
      <c r="ET117" s="19">
        <v>2.7983230000000001E-3</v>
      </c>
      <c r="EU117" s="19">
        <v>2.7776570000000002E-3</v>
      </c>
      <c r="EV117" s="19">
        <v>2.7575529999999998E-3</v>
      </c>
      <c r="EW117" s="19">
        <v>2.7380130000000001E-3</v>
      </c>
      <c r="EX117" s="19">
        <v>2.7190439999999999E-3</v>
      </c>
      <c r="EY117" s="19">
        <v>2.7006729999999998E-3</v>
      </c>
      <c r="EZ117" s="19">
        <v>2.6829340000000001E-3</v>
      </c>
      <c r="FA117" s="19">
        <v>2.665845E-3</v>
      </c>
      <c r="FB117" s="19">
        <v>2.6493969999999999E-3</v>
      </c>
      <c r="FC117" s="19">
        <v>2.6335809999999999E-3</v>
      </c>
      <c r="FD117" s="19">
        <v>2.6183869999999998E-3</v>
      </c>
      <c r="FE117" s="19">
        <v>2.6038210000000001E-3</v>
      </c>
      <c r="FF117" s="19">
        <v>2.5898890000000002E-3</v>
      </c>
      <c r="FG117" s="19">
        <v>2.5765850000000002E-3</v>
      </c>
      <c r="FH117" s="19">
        <v>2.5638760000000001E-3</v>
      </c>
      <c r="FI117" s="19">
        <v>2.5517360000000002E-3</v>
      </c>
      <c r="FJ117" s="19">
        <v>2.5401429999999999E-3</v>
      </c>
      <c r="FK117" s="19">
        <v>2.5290909999999998E-3</v>
      </c>
      <c r="FL117" s="19">
        <v>2.5185770000000001E-3</v>
      </c>
      <c r="FM117" s="19">
        <v>2.5085870000000001E-3</v>
      </c>
      <c r="FN117" s="19">
        <v>2.4990860000000002E-3</v>
      </c>
      <c r="FO117" s="19">
        <v>2.4900429999999999E-3</v>
      </c>
      <c r="FP117" s="19">
        <v>2.4814329999999999E-3</v>
      </c>
      <c r="FQ117" s="19">
        <v>2.4732439999999999E-3</v>
      </c>
      <c r="FR117" s="19">
        <v>2.4654619999999999E-3</v>
      </c>
      <c r="FS117" s="19">
        <v>2.4580639999999998E-3</v>
      </c>
      <c r="FT117" s="19">
        <v>2.4510019999999999E-3</v>
      </c>
      <c r="FU117" s="19">
        <v>2.444225E-3</v>
      </c>
      <c r="FV117" s="19">
        <v>2.437682E-3</v>
      </c>
      <c r="FW117" s="19">
        <v>2.4313360000000001E-3</v>
      </c>
      <c r="FX117" s="19">
        <v>2.4251479999999998E-3</v>
      </c>
      <c r="FY117" s="19">
        <v>2.4190779999999999E-3</v>
      </c>
      <c r="FZ117" s="19">
        <v>2.4130710000000001E-3</v>
      </c>
      <c r="GA117" s="19">
        <v>2.4070799999999998E-3</v>
      </c>
      <c r="GB117" s="19">
        <v>2.4010669999999998E-3</v>
      </c>
      <c r="GC117" s="19">
        <v>2.3950120000000002E-3</v>
      </c>
      <c r="GD117" s="19">
        <v>2.388898E-3</v>
      </c>
      <c r="GE117" s="19">
        <v>2.3827029999999999E-3</v>
      </c>
      <c r="GF117" s="19">
        <v>2.3763930000000001E-3</v>
      </c>
      <c r="GG117" s="19">
        <v>2.3699390000000002E-3</v>
      </c>
      <c r="GH117" s="19">
        <v>2.3633209999999998E-3</v>
      </c>
      <c r="GI117" s="19">
        <v>2.3565259999999998E-3</v>
      </c>
      <c r="GJ117" s="19">
        <v>2.3495439999999999E-3</v>
      </c>
      <c r="GK117" s="19">
        <v>2.342359E-3</v>
      </c>
      <c r="GL117" s="19">
        <v>2.3349450000000002E-3</v>
      </c>
      <c r="GM117" s="19">
        <v>2.3272810000000001E-3</v>
      </c>
      <c r="GN117" s="19">
        <v>2.319354E-3</v>
      </c>
      <c r="GO117" s="19">
        <v>2.3111590000000001E-3</v>
      </c>
      <c r="GP117" s="19">
        <v>2.3026930000000002E-3</v>
      </c>
      <c r="GQ117" s="19">
        <v>2.293944E-3</v>
      </c>
      <c r="GR117" s="19">
        <v>2.2848980000000001E-3</v>
      </c>
      <c r="GS117" s="19">
        <v>2.2755420000000002E-3</v>
      </c>
      <c r="GT117" s="19">
        <v>2.2658740000000002E-3</v>
      </c>
      <c r="GU117" s="19">
        <v>2.2558970000000002E-3</v>
      </c>
      <c r="GV117" s="19">
        <v>2.2456189999999999E-3</v>
      </c>
      <c r="GW117" s="19">
        <v>2.2350389999999999E-3</v>
      </c>
      <c r="GX117" s="19">
        <v>2.2241560000000001E-3</v>
      </c>
      <c r="GY117" s="19">
        <v>2.2129739999999999E-3</v>
      </c>
      <c r="GZ117" s="19">
        <v>2.201508E-3</v>
      </c>
      <c r="HA117" s="19">
        <v>2.1897819999999999E-3</v>
      </c>
      <c r="HB117" s="19">
        <v>2.1778209999999999E-3</v>
      </c>
      <c r="HC117" s="19">
        <v>2.1656510000000002E-3</v>
      </c>
      <c r="HD117" s="19">
        <v>2.1532980000000001E-3</v>
      </c>
      <c r="HE117" s="19">
        <v>2.1407919999999999E-3</v>
      </c>
      <c r="HF117" s="19">
        <v>2.128165E-3</v>
      </c>
      <c r="HG117" s="19">
        <v>2.1154519999999999E-3</v>
      </c>
      <c r="HH117" s="19">
        <v>2.1026840000000001E-3</v>
      </c>
      <c r="HI117" s="19">
        <v>2.0898800000000001E-3</v>
      </c>
      <c r="HJ117" s="19">
        <v>2.077059E-3</v>
      </c>
      <c r="HK117" s="19">
        <v>2.0642360000000001E-3</v>
      </c>
      <c r="HL117" s="19">
        <v>2.0514349999999999E-3</v>
      </c>
      <c r="HM117" s="19">
        <v>2.0386810000000001E-3</v>
      </c>
      <c r="HN117" s="19">
        <v>2.0259929999999998E-3</v>
      </c>
      <c r="HO117" s="19">
        <v>2.013384E-3</v>
      </c>
      <c r="HP117" s="19">
        <v>2.0008679999999998E-3</v>
      </c>
      <c r="HQ117" s="19">
        <v>1.9884590000000001E-3</v>
      </c>
      <c r="HR117" s="19">
        <v>1.9761760000000001E-3</v>
      </c>
      <c r="HS117" s="19">
        <v>1.9640370000000001E-3</v>
      </c>
      <c r="HT117" s="19">
        <v>1.9520589999999999E-3</v>
      </c>
      <c r="HU117" s="19">
        <v>1.940251E-3</v>
      </c>
      <c r="HV117" s="19">
        <v>1.928625E-3</v>
      </c>
      <c r="HW117" s="19">
        <v>1.917186E-3</v>
      </c>
      <c r="HX117" s="15">
        <v>1.905948E-3</v>
      </c>
      <c r="HY117" s="19">
        <v>1.894925E-3</v>
      </c>
      <c r="HZ117" s="19">
        <v>1.884129E-3</v>
      </c>
      <c r="IA117" s="19">
        <v>1.873563E-3</v>
      </c>
      <c r="IB117" s="19">
        <v>1.863232E-3</v>
      </c>
      <c r="IC117" s="19">
        <v>1.853136E-3</v>
      </c>
      <c r="ID117" s="19">
        <v>1.8432850000000001E-3</v>
      </c>
      <c r="IE117" s="19">
        <v>1.833686E-3</v>
      </c>
      <c r="IF117" s="19">
        <v>1.824343E-3</v>
      </c>
      <c r="IG117" s="19">
        <v>1.815255E-3</v>
      </c>
      <c r="IH117" s="19">
        <v>1.806422E-3</v>
      </c>
      <c r="II117" s="19">
        <v>1.797844E-3</v>
      </c>
      <c r="IJ117" s="19">
        <v>1.789527E-3</v>
      </c>
      <c r="IK117" s="19">
        <v>1.7814770000000001E-3</v>
      </c>
      <c r="IL117" s="19">
        <v>1.773696E-3</v>
      </c>
      <c r="IM117" s="19">
        <v>1.7661829999999999E-3</v>
      </c>
      <c r="IN117" s="19">
        <v>1.7589330000000001E-3</v>
      </c>
      <c r="IO117" s="19">
        <v>1.7519409999999999E-3</v>
      </c>
      <c r="IP117" s="19">
        <v>1.7452100000000001E-3</v>
      </c>
      <c r="IQ117" s="19">
        <v>1.738737E-3</v>
      </c>
      <c r="IR117" s="19">
        <v>1.73252E-3</v>
      </c>
      <c r="IS117" s="19">
        <v>1.7265500000000001E-3</v>
      </c>
      <c r="IT117" s="19">
        <v>1.720816E-3</v>
      </c>
      <c r="IU117" s="19">
        <v>1.7153089999999999E-3</v>
      </c>
      <c r="IV117" s="19">
        <v>1.7100209999999999E-3</v>
      </c>
      <c r="IW117" s="19">
        <v>1.704943E-3</v>
      </c>
      <c r="IX117" s="19">
        <v>1.7000629999999999E-3</v>
      </c>
      <c r="IY117" s="19">
        <v>1.6953630000000001E-3</v>
      </c>
      <c r="IZ117" s="19">
        <v>1.6908260000000001E-3</v>
      </c>
      <c r="JA117" s="19">
        <v>1.68643E-3</v>
      </c>
      <c r="JB117" s="19">
        <v>1.68216E-3</v>
      </c>
      <c r="JC117" s="19">
        <v>1.677996E-3</v>
      </c>
      <c r="JD117" s="19">
        <v>1.6739229999999999E-3</v>
      </c>
      <c r="JE117" s="19">
        <v>1.669921E-3</v>
      </c>
      <c r="JF117" s="19">
        <v>1.665974E-3</v>
      </c>
      <c r="JG117" s="19">
        <v>1.6620649999999999E-3</v>
      </c>
      <c r="JH117" s="19">
        <v>1.6581829999999999E-3</v>
      </c>
      <c r="JI117" s="19">
        <v>1.654317E-3</v>
      </c>
      <c r="JJ117" s="19">
        <v>1.6504569999999999E-3</v>
      </c>
      <c r="JK117" s="19">
        <v>1.6465900000000001E-3</v>
      </c>
      <c r="JL117" s="19">
        <v>1.6427060000000001E-3</v>
      </c>
      <c r="JM117" s="19">
        <v>1.6387940000000001E-3</v>
      </c>
      <c r="JN117" s="19">
        <v>1.6348490000000001E-3</v>
      </c>
      <c r="JO117" s="19">
        <v>1.630863E-3</v>
      </c>
      <c r="JP117" s="19">
        <v>1.626831E-3</v>
      </c>
      <c r="JQ117" s="19">
        <v>1.6227450000000001E-3</v>
      </c>
      <c r="JR117" s="19">
        <v>1.618595E-3</v>
      </c>
      <c r="JS117" s="19">
        <v>1.6143729999999999E-3</v>
      </c>
      <c r="JT117" s="19">
        <v>1.610076E-3</v>
      </c>
      <c r="JU117" s="19">
        <v>1.605698E-3</v>
      </c>
      <c r="JV117" s="19">
        <v>1.6012349999999999E-3</v>
      </c>
      <c r="JW117" s="19">
        <v>1.596681E-3</v>
      </c>
      <c r="JX117" s="19">
        <v>1.592032E-3</v>
      </c>
      <c r="JY117" s="19">
        <v>1.587282E-3</v>
      </c>
      <c r="JZ117" s="19">
        <v>1.5824299999999999E-3</v>
      </c>
      <c r="KA117" s="19">
        <v>1.577476E-3</v>
      </c>
      <c r="KB117" s="19">
        <v>1.5724210000000001E-3</v>
      </c>
      <c r="KC117" s="19">
        <v>1.5672609999999999E-3</v>
      </c>
      <c r="KD117" s="19">
        <v>1.5620020000000001E-3</v>
      </c>
      <c r="KE117" s="19">
        <v>1.556647E-3</v>
      </c>
      <c r="KF117" s="19">
        <v>1.551204E-3</v>
      </c>
      <c r="KG117" s="19">
        <v>1.545682E-3</v>
      </c>
      <c r="KH117" s="19">
        <v>1.5400920000000001E-3</v>
      </c>
      <c r="KI117" s="19">
        <v>1.5344390000000001E-3</v>
      </c>
      <c r="KJ117" s="19">
        <v>1.5287359999999999E-3</v>
      </c>
      <c r="KK117" s="19">
        <v>1.5229919999999999E-3</v>
      </c>
      <c r="KL117" s="19">
        <v>1.517217E-3</v>
      </c>
      <c r="KM117" s="19">
        <v>1.5114219999999999E-3</v>
      </c>
      <c r="KN117" s="19">
        <v>1.505611E-3</v>
      </c>
      <c r="KO117" s="19">
        <v>1.499785E-3</v>
      </c>
      <c r="KP117" s="19">
        <v>1.4939510000000001E-3</v>
      </c>
      <c r="KQ117" s="19">
        <v>1.4881129999999999E-3</v>
      </c>
      <c r="KR117" s="19">
        <v>1.482274E-3</v>
      </c>
      <c r="KS117" s="19">
        <v>1.4764400000000001E-3</v>
      </c>
      <c r="KT117" s="19">
        <v>1.47061E-3</v>
      </c>
      <c r="KU117" s="19">
        <v>1.4647830000000001E-3</v>
      </c>
      <c r="KV117" s="19">
        <v>1.4589620000000001E-3</v>
      </c>
      <c r="KW117" s="19">
        <v>1.453146E-3</v>
      </c>
      <c r="KX117" s="19">
        <v>1.447339E-3</v>
      </c>
      <c r="KY117" s="19">
        <v>1.4415439999999999E-3</v>
      </c>
      <c r="KZ117" s="19">
        <v>1.435761E-3</v>
      </c>
      <c r="LA117" s="19">
        <v>1.4299899999999999E-3</v>
      </c>
      <c r="LB117" s="19">
        <v>1.4242320000000001E-3</v>
      </c>
      <c r="LC117" s="19">
        <v>1.4184880000000001E-3</v>
      </c>
      <c r="LD117" s="19">
        <v>1.4127619999999999E-3</v>
      </c>
      <c r="LE117" s="19">
        <v>1.407057E-3</v>
      </c>
      <c r="LF117" s="19">
        <v>1.4013719999999999E-3</v>
      </c>
      <c r="LG117" s="19">
        <v>1.395706E-3</v>
      </c>
      <c r="LH117" s="19">
        <v>1.39006E-3</v>
      </c>
      <c r="LI117" s="19">
        <v>1.3844370000000001E-3</v>
      </c>
      <c r="LJ117" s="19">
        <v>1.3788369999999999E-3</v>
      </c>
      <c r="LK117" s="19">
        <v>1.373265E-3</v>
      </c>
      <c r="LL117" s="19">
        <v>1.3677209999999999E-3</v>
      </c>
      <c r="LM117" s="19">
        <v>1.3622040000000001E-3</v>
      </c>
      <c r="LN117" s="19">
        <v>1.356716E-3</v>
      </c>
      <c r="LO117" s="19">
        <v>1.35126E-3</v>
      </c>
      <c r="LP117" s="19">
        <v>1.3458420000000001E-3</v>
      </c>
      <c r="LQ117" s="19">
        <v>1.3404650000000001E-3</v>
      </c>
      <c r="LR117" s="19">
        <v>1.335131E-3</v>
      </c>
      <c r="LS117" s="19">
        <v>1.3298400000000001E-3</v>
      </c>
      <c r="LT117" s="19">
        <v>1.324595E-3</v>
      </c>
      <c r="LU117" s="19">
        <v>1.3194000000000001E-3</v>
      </c>
      <c r="LV117" s="19">
        <v>1.31426E-3</v>
      </c>
      <c r="LW117" s="19">
        <v>1.3091800000000001E-3</v>
      </c>
      <c r="LX117" s="19">
        <v>1.30416E-3</v>
      </c>
      <c r="LY117" s="19">
        <v>1.2992030000000001E-3</v>
      </c>
      <c r="LZ117" s="15">
        <v>1.294311E-3</v>
      </c>
      <c r="MA117" s="19">
        <v>1.289489E-3</v>
      </c>
      <c r="MB117" s="19">
        <v>1.284739E-3</v>
      </c>
      <c r="MC117" s="19">
        <v>1.280067E-3</v>
      </c>
      <c r="MD117" s="19">
        <v>1.2754750000000001E-3</v>
      </c>
      <c r="ME117" s="19">
        <v>1.270962E-3</v>
      </c>
      <c r="MF117" s="19">
        <v>1.266531E-3</v>
      </c>
      <c r="MG117" s="19">
        <v>1.2621850000000001E-3</v>
      </c>
      <c r="MH117" s="19">
        <v>1.257925E-3</v>
      </c>
      <c r="MI117" s="19">
        <v>1.2537539999999999E-3</v>
      </c>
      <c r="MJ117" s="19">
        <v>1.2496709999999999E-3</v>
      </c>
      <c r="MK117" s="19">
        <v>1.245674E-3</v>
      </c>
      <c r="ML117" s="19">
        <v>1.2417629999999999E-3</v>
      </c>
      <c r="MM117" s="19">
        <v>1.237936E-3</v>
      </c>
      <c r="MN117" s="19">
        <v>1.2341909999999999E-3</v>
      </c>
      <c r="MO117" s="19">
        <v>1.230526E-3</v>
      </c>
      <c r="MP117" s="19">
        <v>1.226935E-3</v>
      </c>
      <c r="MQ117" s="19">
        <v>1.2234119999999999E-3</v>
      </c>
      <c r="MR117" s="19">
        <v>1.219948E-3</v>
      </c>
      <c r="MS117" s="19">
        <v>1.2165380000000001E-3</v>
      </c>
      <c r="MT117" s="19">
        <v>1.213177E-3</v>
      </c>
      <c r="MU117" s="19">
        <v>1.209856E-3</v>
      </c>
      <c r="MV117" s="19">
        <v>1.206569E-3</v>
      </c>
      <c r="MW117" s="19">
        <v>1.203307E-3</v>
      </c>
      <c r="MX117" s="19">
        <v>1.2000629999999999E-3</v>
      </c>
      <c r="MY117" s="19">
        <v>1.196831E-3</v>
      </c>
      <c r="MZ117" s="19">
        <v>1.193607E-3</v>
      </c>
      <c r="NA117" s="19">
        <v>1.190387E-3</v>
      </c>
      <c r="NB117" s="19">
        <v>1.1871640000000001E-3</v>
      </c>
      <c r="NC117" s="19">
        <v>1.183934E-3</v>
      </c>
      <c r="ND117" s="19">
        <v>1.1806919999999999E-3</v>
      </c>
      <c r="NE117" s="19">
        <v>1.177432E-3</v>
      </c>
      <c r="NF117" s="19">
        <v>1.174154E-3</v>
      </c>
      <c r="NG117" s="19">
        <v>1.1708529999999999E-3</v>
      </c>
      <c r="NH117" s="19">
        <v>1.1675259999999999E-3</v>
      </c>
      <c r="NI117" s="19">
        <v>1.1641690000000001E-3</v>
      </c>
      <c r="NJ117" s="19">
        <v>1.1607760000000001E-3</v>
      </c>
      <c r="NK117" s="19">
        <v>1.1573449999999999E-3</v>
      </c>
      <c r="NL117" s="19">
        <v>1.153875E-3</v>
      </c>
      <c r="NM117" s="19">
        <v>1.1503629999999999E-3</v>
      </c>
      <c r="NN117" s="19">
        <v>1.1468069999999999E-3</v>
      </c>
      <c r="NO117" s="19">
        <v>1.143205E-3</v>
      </c>
      <c r="NP117" s="19">
        <v>1.139553E-3</v>
      </c>
      <c r="NQ117" s="19">
        <v>1.1358519999999999E-3</v>
      </c>
      <c r="NR117" s="19">
        <v>1.1321E-3</v>
      </c>
      <c r="NS117" s="19">
        <v>1.1282989999999999E-3</v>
      </c>
      <c r="NT117" s="19">
        <v>1.124449E-3</v>
      </c>
      <c r="NU117" s="19">
        <v>1.1205500000000001E-3</v>
      </c>
      <c r="NV117" s="19">
        <v>1.1166030000000001E-3</v>
      </c>
      <c r="NW117" s="19">
        <v>1.1126129999999999E-3</v>
      </c>
      <c r="NX117" s="19">
        <v>1.108583E-3</v>
      </c>
      <c r="NY117" s="19">
        <v>1.104519E-3</v>
      </c>
      <c r="NZ117" s="19">
        <v>1.1004249999999999E-3</v>
      </c>
      <c r="OA117" s="19">
        <v>1.0963049999999999E-3</v>
      </c>
      <c r="OB117" s="19">
        <v>1.0921640000000001E-3</v>
      </c>
      <c r="OC117" s="19">
        <v>1.0880060000000001E-3</v>
      </c>
      <c r="OD117" s="19">
        <v>1.083835E-3</v>
      </c>
      <c r="OE117" s="19">
        <v>1.0796549999999999E-3</v>
      </c>
      <c r="OF117" s="19">
        <v>1.0754689999999999E-3</v>
      </c>
      <c r="OG117" s="19">
        <v>1.0712779999999999E-3</v>
      </c>
      <c r="OH117" s="19">
        <v>1.0670860000000001E-3</v>
      </c>
      <c r="OI117" s="19">
        <v>1.062892E-3</v>
      </c>
      <c r="OJ117" s="19">
        <v>1.058701E-3</v>
      </c>
      <c r="OK117" s="19">
        <v>1.0545120000000001E-3</v>
      </c>
      <c r="OL117" s="19">
        <v>1.0503279999999999E-3</v>
      </c>
      <c r="OM117" s="19">
        <v>1.0461489999999999E-3</v>
      </c>
      <c r="ON117" s="19">
        <v>1.041976E-3</v>
      </c>
      <c r="OO117" s="19">
        <v>1.0378099999999999E-3</v>
      </c>
      <c r="OP117" s="19">
        <v>1.033654E-3</v>
      </c>
    </row>
    <row r="118" spans="1:406" x14ac:dyDescent="0.25">
      <c r="A118" t="str">
        <f t="shared" si="1"/>
        <v>Helicopter-VERY COARSE-5-14-Any</v>
      </c>
      <c r="B118" t="s">
        <v>194</v>
      </c>
      <c r="C118" s="20" t="s">
        <v>43</v>
      </c>
      <c r="D118" s="18">
        <v>5</v>
      </c>
      <c r="E118" s="17">
        <v>14</v>
      </c>
      <c r="F118" s="82" t="s">
        <v>187</v>
      </c>
      <c r="G118" s="15">
        <v>0.79201359999999998</v>
      </c>
      <c r="H118" s="15">
        <v>0.55918060000000003</v>
      </c>
      <c r="I118" s="15">
        <v>0.403001</v>
      </c>
      <c r="J118" s="15">
        <v>0.30114449999999998</v>
      </c>
      <c r="K118" s="15">
        <v>0.23135939999999999</v>
      </c>
      <c r="L118" s="15">
        <v>0.18298929999999999</v>
      </c>
      <c r="M118" s="15">
        <v>0.1479647</v>
      </c>
      <c r="N118" s="15">
        <v>0.1217989</v>
      </c>
      <c r="O118" s="15">
        <v>0.1026208</v>
      </c>
      <c r="P118" s="19">
        <v>8.7578589999999998E-2</v>
      </c>
      <c r="Q118" s="19">
        <v>7.5079870000000007E-2</v>
      </c>
      <c r="R118" s="19">
        <v>6.4950690000000005E-2</v>
      </c>
      <c r="S118" s="15">
        <v>5.6977380000000001E-2</v>
      </c>
      <c r="T118" s="19">
        <v>5.0787449999999998E-2</v>
      </c>
      <c r="U118" s="19">
        <v>4.6139199999999998E-2</v>
      </c>
      <c r="V118" s="19">
        <v>4.2680700000000002E-2</v>
      </c>
      <c r="W118" s="19">
        <v>3.8711599999999999E-2</v>
      </c>
      <c r="X118" s="19">
        <v>3.5066050000000001E-2</v>
      </c>
      <c r="Y118" s="19">
        <v>3.1938870000000001E-2</v>
      </c>
      <c r="Z118" s="19">
        <v>2.9277069999999999E-2</v>
      </c>
      <c r="AA118" s="19">
        <v>2.7107909999999999E-2</v>
      </c>
      <c r="AB118" s="19">
        <v>2.5255449999999999E-2</v>
      </c>
      <c r="AC118" s="19">
        <v>2.3482320000000001E-2</v>
      </c>
      <c r="AD118" s="15">
        <v>2.1776E-2</v>
      </c>
      <c r="AE118" s="19">
        <v>2.0280360000000001E-2</v>
      </c>
      <c r="AF118" s="19">
        <v>1.9039730000000001E-2</v>
      </c>
      <c r="AG118" s="19">
        <v>1.7957500000000001E-2</v>
      </c>
      <c r="AH118" s="19">
        <v>1.6930589999999999E-2</v>
      </c>
      <c r="AI118" s="19">
        <v>1.595895E-2</v>
      </c>
      <c r="AJ118" s="19">
        <v>1.507991E-2</v>
      </c>
      <c r="AK118" s="19">
        <v>1.4297789999999999E-2</v>
      </c>
      <c r="AL118" s="19">
        <v>1.3481140000000001E-2</v>
      </c>
      <c r="AM118" s="19">
        <v>1.2733380000000001E-2</v>
      </c>
      <c r="AN118" s="19">
        <v>1.2054779999999999E-2</v>
      </c>
      <c r="AO118" s="19">
        <v>1.1439609999999999E-2</v>
      </c>
      <c r="AP118" s="19">
        <v>1.088076E-2</v>
      </c>
      <c r="AQ118" s="19">
        <v>1.0372009999999999E-2</v>
      </c>
      <c r="AR118" s="19">
        <v>9.9062070000000002E-3</v>
      </c>
      <c r="AS118" s="19">
        <v>9.4783300000000001E-3</v>
      </c>
      <c r="AT118" s="19">
        <v>9.0873359999999997E-3</v>
      </c>
      <c r="AU118" s="19">
        <v>8.7328739999999998E-3</v>
      </c>
      <c r="AV118" s="19">
        <v>8.4110269999999997E-3</v>
      </c>
      <c r="AW118" s="19">
        <v>8.1151339999999995E-3</v>
      </c>
      <c r="AX118" s="19">
        <v>7.8402550000000008E-3</v>
      </c>
      <c r="AY118" s="19">
        <v>7.5859330000000004E-3</v>
      </c>
      <c r="AZ118" s="19">
        <v>7.3532700000000003E-3</v>
      </c>
      <c r="BA118" s="19">
        <v>7.1417759999999999E-3</v>
      </c>
      <c r="BB118" s="19">
        <v>6.9484000000000004E-3</v>
      </c>
      <c r="BC118" s="19">
        <v>6.7689330000000004E-3</v>
      </c>
      <c r="BD118" s="19">
        <v>6.6006809999999997E-3</v>
      </c>
      <c r="BE118" s="19">
        <v>6.4434920000000003E-3</v>
      </c>
      <c r="BF118" s="19">
        <v>6.2980909999999996E-3</v>
      </c>
      <c r="BG118" s="19">
        <v>6.1644070000000002E-3</v>
      </c>
      <c r="BH118" s="19">
        <v>6.0414329999999997E-3</v>
      </c>
      <c r="BI118" s="19">
        <v>5.9281849999999999E-3</v>
      </c>
      <c r="BJ118" s="19">
        <v>5.8242570000000002E-3</v>
      </c>
      <c r="BK118" s="19">
        <v>5.7293730000000003E-3</v>
      </c>
      <c r="BL118" s="19">
        <v>5.6424960000000003E-3</v>
      </c>
      <c r="BM118" s="19">
        <v>5.5616219999999996E-3</v>
      </c>
      <c r="BN118" s="19">
        <v>5.4845060000000001E-3</v>
      </c>
      <c r="BO118" s="19">
        <v>5.4099100000000004E-3</v>
      </c>
      <c r="BP118" s="19">
        <v>5.337942E-3</v>
      </c>
      <c r="BQ118" s="19">
        <v>5.269424E-3</v>
      </c>
      <c r="BR118" s="19">
        <v>5.2051409999999999E-3</v>
      </c>
      <c r="BS118" s="19">
        <v>5.1455620000000002E-3</v>
      </c>
      <c r="BT118" s="19">
        <v>5.090687E-3</v>
      </c>
      <c r="BU118" s="19">
        <v>5.0401339999999999E-3</v>
      </c>
      <c r="BV118" s="19">
        <v>4.9932980000000002E-3</v>
      </c>
      <c r="BW118" s="19">
        <v>4.9494869999999998E-3</v>
      </c>
      <c r="BX118" s="19">
        <v>4.9078780000000001E-3</v>
      </c>
      <c r="BY118" s="19">
        <v>4.8675660000000003E-3</v>
      </c>
      <c r="BZ118" s="19">
        <v>4.8277329999999999E-3</v>
      </c>
      <c r="CA118" s="19">
        <v>4.7878449999999998E-3</v>
      </c>
      <c r="CB118" s="19">
        <v>4.7476510000000003E-3</v>
      </c>
      <c r="CC118" s="15">
        <v>4.7070560000000003E-3</v>
      </c>
      <c r="CD118" s="19">
        <v>4.6659659999999997E-3</v>
      </c>
      <c r="CE118" s="19">
        <v>4.6242940000000001E-3</v>
      </c>
      <c r="CF118" s="19">
        <v>4.582048E-3</v>
      </c>
      <c r="CG118" s="19">
        <v>4.5393930000000001E-3</v>
      </c>
      <c r="CH118" s="19">
        <v>4.4965680000000003E-3</v>
      </c>
      <c r="CI118" s="19">
        <v>4.4537700000000001E-3</v>
      </c>
      <c r="CJ118" s="19">
        <v>4.411056E-3</v>
      </c>
      <c r="CK118" s="19">
        <v>4.3683990000000002E-3</v>
      </c>
      <c r="CL118" s="19">
        <v>4.3258009999999998E-3</v>
      </c>
      <c r="CM118" s="19">
        <v>4.2833849999999998E-3</v>
      </c>
      <c r="CN118" s="19">
        <v>4.241351E-3</v>
      </c>
      <c r="CO118" s="19">
        <v>4.1998280000000001E-3</v>
      </c>
      <c r="CP118" s="19">
        <v>4.1588090000000003E-3</v>
      </c>
      <c r="CQ118" s="19">
        <v>4.1182190000000002E-3</v>
      </c>
      <c r="CR118" s="19">
        <v>4.0780230000000001E-3</v>
      </c>
      <c r="CS118" s="19">
        <v>4.0383119999999996E-3</v>
      </c>
      <c r="CT118" s="19">
        <v>3.9992639999999998E-3</v>
      </c>
      <c r="CU118" s="19">
        <v>3.9610560000000001E-3</v>
      </c>
      <c r="CV118" s="19">
        <v>3.923813E-3</v>
      </c>
      <c r="CW118" s="19">
        <v>3.8876309999999999E-3</v>
      </c>
      <c r="CX118" s="19">
        <v>3.8526150000000002E-3</v>
      </c>
      <c r="CY118" s="19">
        <v>3.8188889999999998E-3</v>
      </c>
      <c r="CZ118" s="19">
        <v>3.7865419999999999E-3</v>
      </c>
      <c r="DA118" s="19">
        <v>3.7555980000000002E-3</v>
      </c>
      <c r="DB118" s="19">
        <v>3.7260269999999998E-3</v>
      </c>
      <c r="DC118" s="19">
        <v>3.6978010000000001E-3</v>
      </c>
      <c r="DD118" s="19">
        <v>3.6709099999999999E-3</v>
      </c>
      <c r="DE118" s="19">
        <v>3.6453689999999999E-3</v>
      </c>
      <c r="DF118" s="19">
        <v>3.621151E-3</v>
      </c>
      <c r="DG118" s="19">
        <v>3.5981540000000001E-3</v>
      </c>
      <c r="DH118" s="19">
        <v>3.5762279999999999E-3</v>
      </c>
      <c r="DI118" s="19">
        <v>3.55522E-3</v>
      </c>
      <c r="DJ118" s="19">
        <v>3.5350009999999999E-3</v>
      </c>
      <c r="DK118" s="19">
        <v>3.51549E-3</v>
      </c>
      <c r="DL118" s="19">
        <v>3.4965930000000001E-3</v>
      </c>
      <c r="DM118" s="19">
        <v>3.4781870000000002E-3</v>
      </c>
      <c r="DN118" s="19">
        <v>3.460131E-3</v>
      </c>
      <c r="DO118" s="19">
        <v>3.4422939999999998E-3</v>
      </c>
      <c r="DP118" s="19">
        <v>3.4245690000000001E-3</v>
      </c>
      <c r="DQ118" s="19">
        <v>3.4068979999999998E-3</v>
      </c>
      <c r="DR118" s="19">
        <v>3.389226E-3</v>
      </c>
      <c r="DS118" s="19">
        <v>3.3714750000000001E-3</v>
      </c>
      <c r="DT118" s="19">
        <v>3.353562E-3</v>
      </c>
      <c r="DU118" s="19">
        <v>3.3354159999999999E-3</v>
      </c>
      <c r="DV118" s="19">
        <v>3.3169950000000001E-3</v>
      </c>
      <c r="DW118" s="19">
        <v>3.2983040000000002E-3</v>
      </c>
      <c r="DX118" s="19">
        <v>3.279339E-3</v>
      </c>
      <c r="DY118" s="19">
        <v>3.2600670000000002E-3</v>
      </c>
      <c r="DZ118" s="19">
        <v>3.2404479999999999E-3</v>
      </c>
      <c r="EA118" s="19">
        <v>3.2204500000000001E-3</v>
      </c>
      <c r="EB118" s="19">
        <v>3.2000679999999999E-3</v>
      </c>
      <c r="EC118" s="19">
        <v>3.1793360000000001E-3</v>
      </c>
      <c r="ED118" s="19">
        <v>3.1582759999999998E-3</v>
      </c>
      <c r="EE118" s="19">
        <v>3.1368799999999999E-3</v>
      </c>
      <c r="EF118" s="19">
        <v>3.1151320000000001E-3</v>
      </c>
      <c r="EG118" s="19">
        <v>3.0930300000000001E-3</v>
      </c>
      <c r="EH118" s="19">
        <v>3.0705860000000001E-3</v>
      </c>
      <c r="EI118" s="19">
        <v>3.0478369999999999E-3</v>
      </c>
      <c r="EJ118" s="15">
        <v>3.024812E-3</v>
      </c>
      <c r="EK118" s="19">
        <v>3.0015179999999999E-3</v>
      </c>
      <c r="EL118" s="19">
        <v>2.9779559999999999E-3</v>
      </c>
      <c r="EM118" s="19">
        <v>2.954145E-3</v>
      </c>
      <c r="EN118" s="19">
        <v>2.930134E-3</v>
      </c>
      <c r="EO118" s="19">
        <v>2.906011E-3</v>
      </c>
      <c r="EP118" s="19">
        <v>2.881878E-3</v>
      </c>
      <c r="EQ118" s="19">
        <v>2.8578290000000001E-3</v>
      </c>
      <c r="ER118" s="19">
        <v>2.8339400000000001E-3</v>
      </c>
      <c r="ES118" s="19">
        <v>2.8102859999999999E-3</v>
      </c>
      <c r="ET118" s="19">
        <v>2.7869330000000001E-3</v>
      </c>
      <c r="EU118" s="19">
        <v>2.763948E-3</v>
      </c>
      <c r="EV118" s="19">
        <v>2.741393E-3</v>
      </c>
      <c r="EW118" s="19">
        <v>2.719324E-3</v>
      </c>
      <c r="EX118" s="19">
        <v>2.6977809999999998E-3</v>
      </c>
      <c r="EY118" s="19">
        <v>2.6767990000000001E-3</v>
      </c>
      <c r="EZ118" s="19">
        <v>2.6564039999999998E-3</v>
      </c>
      <c r="FA118" s="19">
        <v>2.6366229999999998E-3</v>
      </c>
      <c r="FB118" s="19">
        <v>2.617472E-3</v>
      </c>
      <c r="FC118" s="19">
        <v>2.5989670000000002E-3</v>
      </c>
      <c r="FD118" s="19">
        <v>2.581117E-3</v>
      </c>
      <c r="FE118" s="19">
        <v>2.5639249999999999E-3</v>
      </c>
      <c r="FF118" s="19">
        <v>2.5473879999999998E-3</v>
      </c>
      <c r="FG118" s="19">
        <v>2.531499E-3</v>
      </c>
      <c r="FH118" s="19">
        <v>2.516248E-3</v>
      </c>
      <c r="FI118" s="19">
        <v>2.5016119999999998E-3</v>
      </c>
      <c r="FJ118" s="19">
        <v>2.487558E-3</v>
      </c>
      <c r="FK118" s="19">
        <v>2.4740510000000001E-3</v>
      </c>
      <c r="FL118" s="19">
        <v>2.4610460000000002E-3</v>
      </c>
      <c r="FM118" s="19">
        <v>2.4484950000000002E-3</v>
      </c>
      <c r="FN118" s="19">
        <v>2.4363549999999999E-3</v>
      </c>
      <c r="FO118" s="19">
        <v>2.4245830000000001E-3</v>
      </c>
      <c r="FP118" s="19">
        <v>2.4131439999999999E-3</v>
      </c>
      <c r="FQ118" s="19">
        <v>2.4020069999999998E-3</v>
      </c>
      <c r="FR118" s="19">
        <v>2.391139E-3</v>
      </c>
      <c r="FS118" s="19">
        <v>2.3805150000000001E-3</v>
      </c>
      <c r="FT118" s="19">
        <v>2.370114E-3</v>
      </c>
      <c r="FU118" s="19">
        <v>2.3599150000000002E-3</v>
      </c>
      <c r="FV118" s="19">
        <v>2.3498939999999999E-3</v>
      </c>
      <c r="FW118" s="19">
        <v>2.340029E-3</v>
      </c>
      <c r="FX118" s="19">
        <v>2.330291E-3</v>
      </c>
      <c r="FY118" s="19">
        <v>2.3206559999999999E-3</v>
      </c>
      <c r="FZ118" s="19">
        <v>2.3111030000000001E-3</v>
      </c>
      <c r="GA118" s="19">
        <v>2.301605E-3</v>
      </c>
      <c r="GB118" s="19">
        <v>2.292138E-3</v>
      </c>
      <c r="GC118" s="19">
        <v>2.2826779999999998E-3</v>
      </c>
      <c r="GD118" s="19">
        <v>2.2731940000000001E-3</v>
      </c>
      <c r="GE118" s="19">
        <v>2.2636639999999999E-3</v>
      </c>
      <c r="GF118" s="19">
        <v>2.2540630000000002E-3</v>
      </c>
      <c r="GG118" s="19">
        <v>2.2443699999999999E-3</v>
      </c>
      <c r="GH118" s="15">
        <v>2.234565E-3</v>
      </c>
      <c r="GI118" s="19">
        <v>2.2246330000000002E-3</v>
      </c>
      <c r="GJ118" s="19">
        <v>2.2145559999999999E-3</v>
      </c>
      <c r="GK118" s="19">
        <v>2.2043190000000002E-3</v>
      </c>
      <c r="GL118" s="19">
        <v>2.193909E-3</v>
      </c>
      <c r="GM118" s="19">
        <v>2.1833170000000002E-3</v>
      </c>
      <c r="GN118" s="19">
        <v>2.1725389999999998E-3</v>
      </c>
      <c r="GO118" s="19">
        <v>2.1615839999999998E-3</v>
      </c>
      <c r="GP118" s="15">
        <v>2.150459E-3</v>
      </c>
      <c r="GQ118" s="19">
        <v>2.1391829999999998E-3</v>
      </c>
      <c r="GR118" s="15">
        <v>2.1277790000000002E-3</v>
      </c>
      <c r="GS118" s="19">
        <v>2.116274E-3</v>
      </c>
      <c r="GT118" s="19">
        <v>2.1046979999999999E-3</v>
      </c>
      <c r="GU118" s="19">
        <v>2.0930860000000001E-3</v>
      </c>
      <c r="GV118" s="19">
        <v>2.081463E-3</v>
      </c>
      <c r="GW118" s="19">
        <v>2.0698539999999999E-3</v>
      </c>
      <c r="GX118" s="19">
        <v>2.0582780000000002E-3</v>
      </c>
      <c r="GY118" s="19">
        <v>2.0467520000000002E-3</v>
      </c>
      <c r="GZ118" s="19">
        <v>2.0352909999999998E-3</v>
      </c>
      <c r="HA118" s="19">
        <v>2.0239099999999999E-3</v>
      </c>
      <c r="HB118" s="19">
        <v>2.0126179999999999E-3</v>
      </c>
      <c r="HC118" s="19">
        <v>2.0014249999999998E-3</v>
      </c>
      <c r="HD118" s="19">
        <v>1.9903360000000001E-3</v>
      </c>
      <c r="HE118" s="19">
        <v>1.9793570000000002E-3</v>
      </c>
      <c r="HF118" s="19">
        <v>1.968488E-3</v>
      </c>
      <c r="HG118" s="19">
        <v>1.9577319999999998E-3</v>
      </c>
      <c r="HH118" s="19">
        <v>1.9470869999999999E-3</v>
      </c>
      <c r="HI118" s="19">
        <v>1.936548E-3</v>
      </c>
      <c r="HJ118" s="19">
        <v>1.926114E-3</v>
      </c>
      <c r="HK118" s="19">
        <v>1.915779E-3</v>
      </c>
      <c r="HL118" s="19">
        <v>1.9055420000000001E-3</v>
      </c>
      <c r="HM118" s="19">
        <v>1.8954E-3</v>
      </c>
      <c r="HN118" s="19">
        <v>1.885353E-3</v>
      </c>
      <c r="HO118" s="19">
        <v>1.8753999999999999E-3</v>
      </c>
      <c r="HP118" s="19">
        <v>1.865539E-3</v>
      </c>
      <c r="HQ118" s="19">
        <v>1.8557669999999999E-3</v>
      </c>
      <c r="HR118" s="19">
        <v>1.8460779999999999E-3</v>
      </c>
      <c r="HS118" s="19">
        <v>1.8364709999999999E-3</v>
      </c>
      <c r="HT118" s="19">
        <v>1.8269390000000001E-3</v>
      </c>
      <c r="HU118" s="19">
        <v>1.8174770000000001E-3</v>
      </c>
      <c r="HV118" s="19">
        <v>1.808072E-3</v>
      </c>
      <c r="HW118" s="19">
        <v>1.798713E-3</v>
      </c>
      <c r="HX118" s="19">
        <v>1.789389E-3</v>
      </c>
      <c r="HY118" s="19">
        <v>1.78009E-3</v>
      </c>
      <c r="HZ118" s="19">
        <v>1.770808E-3</v>
      </c>
      <c r="IA118" s="19">
        <v>1.761538E-3</v>
      </c>
      <c r="IB118" s="19">
        <v>1.752272E-3</v>
      </c>
      <c r="IC118" s="19">
        <v>1.743007E-3</v>
      </c>
      <c r="ID118" s="19">
        <v>1.7337380000000001E-3</v>
      </c>
      <c r="IE118" s="19">
        <v>1.7244680000000001E-3</v>
      </c>
      <c r="IF118" s="19">
        <v>1.7151969999999999E-3</v>
      </c>
      <c r="IG118" s="19">
        <v>1.705926E-3</v>
      </c>
      <c r="IH118" s="19">
        <v>1.6966570000000001E-3</v>
      </c>
      <c r="II118" s="19">
        <v>1.6873929999999999E-3</v>
      </c>
      <c r="IJ118" s="19">
        <v>1.6781389999999999E-3</v>
      </c>
      <c r="IK118" s="19">
        <v>1.668901E-3</v>
      </c>
      <c r="IL118" s="19">
        <v>1.659684E-3</v>
      </c>
      <c r="IM118" s="19">
        <v>1.650496E-3</v>
      </c>
      <c r="IN118" s="19">
        <v>1.6413389999999999E-3</v>
      </c>
      <c r="IO118" s="19">
        <v>1.6322229999999999E-3</v>
      </c>
      <c r="IP118" s="19">
        <v>1.623155E-3</v>
      </c>
      <c r="IQ118" s="19">
        <v>1.6141440000000001E-3</v>
      </c>
      <c r="IR118" s="19">
        <v>1.605198E-3</v>
      </c>
      <c r="IS118" s="19">
        <v>1.5963259999999999E-3</v>
      </c>
      <c r="IT118" s="19">
        <v>1.587532E-3</v>
      </c>
      <c r="IU118" s="19">
        <v>1.5788200000000001E-3</v>
      </c>
      <c r="IV118" s="19">
        <v>1.570196E-3</v>
      </c>
      <c r="IW118" s="19">
        <v>1.5616639999999999E-3</v>
      </c>
      <c r="IX118" s="19">
        <v>1.5532289999999999E-3</v>
      </c>
      <c r="IY118" s="19">
        <v>1.544896E-3</v>
      </c>
      <c r="IZ118" s="19">
        <v>1.5366710000000001E-3</v>
      </c>
      <c r="JA118" s="19">
        <v>1.52856E-3</v>
      </c>
      <c r="JB118" s="19">
        <v>1.520572E-3</v>
      </c>
      <c r="JC118" s="19">
        <v>1.5127179999999999E-3</v>
      </c>
      <c r="JD118" s="19">
        <v>1.5050090000000001E-3</v>
      </c>
      <c r="JE118" s="19">
        <v>1.497455E-3</v>
      </c>
      <c r="JF118" s="19">
        <v>1.490063E-3</v>
      </c>
      <c r="JG118" s="19">
        <v>1.4828420000000001E-3</v>
      </c>
      <c r="JH118" s="19">
        <v>1.4757959999999999E-3</v>
      </c>
      <c r="JI118" s="19">
        <v>1.468933E-3</v>
      </c>
      <c r="JJ118" s="19">
        <v>1.4622560000000001E-3</v>
      </c>
      <c r="JK118" s="19">
        <v>1.4557680000000001E-3</v>
      </c>
      <c r="JL118" s="19">
        <v>1.449468E-3</v>
      </c>
      <c r="JM118" s="19">
        <v>1.443356E-3</v>
      </c>
      <c r="JN118" s="19">
        <v>1.4374310000000001E-3</v>
      </c>
      <c r="JO118" s="19">
        <v>1.43169E-3</v>
      </c>
      <c r="JP118" s="19">
        <v>1.426133E-3</v>
      </c>
      <c r="JQ118" s="19">
        <v>1.4207530000000001E-3</v>
      </c>
      <c r="JR118" s="19">
        <v>1.415545E-3</v>
      </c>
      <c r="JS118" s="19">
        <v>1.410503E-3</v>
      </c>
      <c r="JT118" s="19">
        <v>1.405622E-3</v>
      </c>
      <c r="JU118" s="19">
        <v>1.4008969999999999E-3</v>
      </c>
      <c r="JV118" s="19">
        <v>1.3963210000000001E-3</v>
      </c>
      <c r="JW118" s="19">
        <v>1.3918870000000001E-3</v>
      </c>
      <c r="JX118" s="19">
        <v>1.3875890000000001E-3</v>
      </c>
      <c r="JY118" s="19">
        <v>1.3834170000000001E-3</v>
      </c>
      <c r="JZ118" s="19">
        <v>1.379363E-3</v>
      </c>
      <c r="KA118" s="19">
        <v>1.3754220000000001E-3</v>
      </c>
      <c r="KB118" s="19">
        <v>1.371585E-3</v>
      </c>
      <c r="KC118" s="19">
        <v>1.3678449999999999E-3</v>
      </c>
      <c r="KD118" s="19">
        <v>1.3641949999999999E-3</v>
      </c>
      <c r="KE118" s="19">
        <v>1.360626E-3</v>
      </c>
      <c r="KF118" s="19">
        <v>1.3571290000000001E-3</v>
      </c>
      <c r="KG118" s="19">
        <v>1.3536990000000001E-3</v>
      </c>
      <c r="KH118" s="19">
        <v>1.3503250000000001E-3</v>
      </c>
      <c r="KI118" s="19">
        <v>1.3470000000000001E-3</v>
      </c>
      <c r="KJ118" s="19">
        <v>1.3437119999999999E-3</v>
      </c>
      <c r="KK118" s="19">
        <v>1.3404490000000001E-3</v>
      </c>
      <c r="KL118" s="19">
        <v>1.3371990000000001E-3</v>
      </c>
      <c r="KM118" s="19">
        <v>1.3339510000000001E-3</v>
      </c>
      <c r="KN118" s="19">
        <v>1.3306909999999999E-3</v>
      </c>
      <c r="KO118" s="19">
        <v>1.3274059999999999E-3</v>
      </c>
      <c r="KP118" s="19">
        <v>1.32408E-3</v>
      </c>
      <c r="KQ118" s="19">
        <v>1.3206979999999999E-3</v>
      </c>
      <c r="KR118" s="19">
        <v>1.317244E-3</v>
      </c>
      <c r="KS118" s="19">
        <v>1.313704E-3</v>
      </c>
      <c r="KT118" s="19">
        <v>1.310065E-3</v>
      </c>
      <c r="KU118" s="19">
        <v>1.306314E-3</v>
      </c>
      <c r="KV118" s="19">
        <v>1.3024379999999999E-3</v>
      </c>
      <c r="KW118" s="19">
        <v>1.2984260000000001E-3</v>
      </c>
      <c r="KX118" s="19">
        <v>1.294267E-3</v>
      </c>
      <c r="KY118" s="19">
        <v>1.2899540000000001E-3</v>
      </c>
      <c r="KZ118" s="19">
        <v>1.2854819999999999E-3</v>
      </c>
      <c r="LA118" s="19">
        <v>1.2808450000000001E-3</v>
      </c>
      <c r="LB118" s="19">
        <v>1.2760390000000001E-3</v>
      </c>
      <c r="LC118" s="19">
        <v>1.2710600000000001E-3</v>
      </c>
      <c r="LD118" s="19">
        <v>1.2659049999999999E-3</v>
      </c>
      <c r="LE118" s="19">
        <v>1.260576E-3</v>
      </c>
      <c r="LF118" s="19">
        <v>1.2550739999999999E-3</v>
      </c>
      <c r="LG118" s="19">
        <v>1.249401E-3</v>
      </c>
      <c r="LH118" s="19">
        <v>1.243561E-3</v>
      </c>
      <c r="LI118" s="19">
        <v>1.2375559999999999E-3</v>
      </c>
      <c r="LJ118" s="19">
        <v>1.231392E-3</v>
      </c>
      <c r="LK118" s="19">
        <v>1.2250760000000001E-3</v>
      </c>
      <c r="LL118" s="19">
        <v>1.218614E-3</v>
      </c>
      <c r="LM118" s="19">
        <v>1.2120150000000001E-3</v>
      </c>
      <c r="LN118" s="19">
        <v>1.2052880000000001E-3</v>
      </c>
      <c r="LO118" s="19">
        <v>1.198441E-3</v>
      </c>
      <c r="LP118" s="19">
        <v>1.1914849999999999E-3</v>
      </c>
      <c r="LQ118" s="19">
        <v>1.1844329999999999E-3</v>
      </c>
      <c r="LR118" s="19">
        <v>1.177296E-3</v>
      </c>
      <c r="LS118" s="19">
        <v>1.1700899999999999E-3</v>
      </c>
      <c r="LT118" s="19">
        <v>1.162827E-3</v>
      </c>
      <c r="LU118" s="19">
        <v>1.1555230000000001E-3</v>
      </c>
      <c r="LV118" s="19">
        <v>1.1481919999999999E-3</v>
      </c>
      <c r="LW118" s="19">
        <v>1.140851E-3</v>
      </c>
      <c r="LX118" s="19">
        <v>1.133516E-3</v>
      </c>
      <c r="LY118" s="19">
        <v>1.1262049999999999E-3</v>
      </c>
      <c r="LZ118" s="19">
        <v>1.1189310000000001E-3</v>
      </c>
      <c r="MA118" s="19">
        <v>1.111711E-3</v>
      </c>
      <c r="MB118" s="19">
        <v>1.1045580000000001E-3</v>
      </c>
      <c r="MC118" s="19">
        <v>1.097488E-3</v>
      </c>
      <c r="MD118" s="19">
        <v>1.090513E-3</v>
      </c>
      <c r="ME118" s="19">
        <v>1.083646E-3</v>
      </c>
      <c r="MF118" s="19">
        <v>1.0768959999999999E-3</v>
      </c>
      <c r="MG118" s="19">
        <v>1.0702750000000001E-3</v>
      </c>
      <c r="MH118" s="19">
        <v>1.063788E-3</v>
      </c>
      <c r="MI118" s="19">
        <v>1.057444E-3</v>
      </c>
      <c r="MJ118" s="19">
        <v>1.0512500000000001E-3</v>
      </c>
      <c r="MK118" s="19">
        <v>1.04521E-3</v>
      </c>
      <c r="ML118" s="19">
        <v>1.039327E-3</v>
      </c>
      <c r="MM118" s="19">
        <v>1.0336049999999999E-3</v>
      </c>
      <c r="MN118" s="19">
        <v>1.0280440000000001E-3</v>
      </c>
      <c r="MO118" s="19">
        <v>1.0226460000000001E-3</v>
      </c>
      <c r="MP118" s="19">
        <v>1.017413E-3</v>
      </c>
      <c r="MQ118" s="19">
        <v>1.0123440000000001E-3</v>
      </c>
      <c r="MR118" s="19">
        <v>1.007438E-3</v>
      </c>
      <c r="MS118" s="19">
        <v>1.002693E-3</v>
      </c>
      <c r="MT118" s="19">
        <v>9.9810619999999997E-4</v>
      </c>
      <c r="MU118" s="19">
        <v>9.9367659999999997E-4</v>
      </c>
      <c r="MV118" s="19">
        <v>9.8940069999999989E-4</v>
      </c>
      <c r="MW118" s="19">
        <v>9.8527500000000008E-4</v>
      </c>
      <c r="MX118" s="19">
        <v>9.8129570000000011E-4</v>
      </c>
      <c r="MY118" s="19">
        <v>9.7745870000000008E-4</v>
      </c>
      <c r="MZ118" s="19">
        <v>9.7375969999999995E-4</v>
      </c>
      <c r="NA118" s="19">
        <v>9.7019550000000004E-4</v>
      </c>
      <c r="NB118" s="19">
        <v>9.6676249999999998E-4</v>
      </c>
      <c r="NC118" s="19">
        <v>9.6345739999999995E-4</v>
      </c>
      <c r="ND118" s="19">
        <v>9.6027669999999995E-4</v>
      </c>
      <c r="NE118" s="19">
        <v>9.5721650000000005E-4</v>
      </c>
      <c r="NF118" s="19">
        <v>9.5427269999999995E-4</v>
      </c>
      <c r="NG118" s="19">
        <v>9.5144160000000001E-4</v>
      </c>
      <c r="NH118" s="19">
        <v>9.4871910000000003E-4</v>
      </c>
      <c r="NI118" s="19">
        <v>9.4610060000000005E-4</v>
      </c>
      <c r="NJ118" s="19">
        <v>9.4358129999999997E-4</v>
      </c>
      <c r="NK118" s="19">
        <v>9.4115539999999997E-4</v>
      </c>
      <c r="NL118" s="19">
        <v>9.3881659999999997E-4</v>
      </c>
      <c r="NM118" s="19">
        <v>9.3655910000000004E-4</v>
      </c>
      <c r="NN118" s="19">
        <v>9.3437629999999999E-4</v>
      </c>
      <c r="NO118" s="19">
        <v>9.3226159999999997E-4</v>
      </c>
      <c r="NP118" s="19">
        <v>9.3020790000000004E-4</v>
      </c>
      <c r="NQ118" s="19">
        <v>9.2820719999999997E-4</v>
      </c>
      <c r="NR118" s="19">
        <v>9.2625159999999999E-4</v>
      </c>
      <c r="NS118" s="19">
        <v>9.2433309999999998E-4</v>
      </c>
      <c r="NT118" s="19">
        <v>9.2244400000000002E-4</v>
      </c>
      <c r="NU118" s="19">
        <v>9.2057580000000003E-4</v>
      </c>
      <c r="NV118" s="19">
        <v>9.1872049999999999E-4</v>
      </c>
      <c r="NW118" s="19">
        <v>9.1686950000000001E-4</v>
      </c>
      <c r="NX118" s="19">
        <v>9.1501449999999997E-4</v>
      </c>
      <c r="NY118" s="19">
        <v>9.1314779999999995E-4</v>
      </c>
      <c r="NZ118" s="19">
        <v>9.1126200000000003E-4</v>
      </c>
      <c r="OA118" s="19">
        <v>9.0934999999999996E-4</v>
      </c>
      <c r="OB118" s="19">
        <v>9.0740489999999998E-4</v>
      </c>
      <c r="OC118" s="19">
        <v>9.0542019999999995E-4</v>
      </c>
      <c r="OD118" s="19">
        <v>9.0338940000000002E-4</v>
      </c>
      <c r="OE118" s="19">
        <v>9.0130690000000003E-4</v>
      </c>
      <c r="OF118" s="19">
        <v>8.9916740000000001E-4</v>
      </c>
      <c r="OG118" s="19">
        <v>8.9696579999999995E-4</v>
      </c>
      <c r="OH118" s="19">
        <v>8.9469699999999996E-4</v>
      </c>
      <c r="OI118" s="19">
        <v>8.9235590000000004E-4</v>
      </c>
      <c r="OJ118" s="19">
        <v>8.899375E-4</v>
      </c>
      <c r="OK118" s="19">
        <v>8.8743739999999995E-4</v>
      </c>
      <c r="OL118" s="19">
        <v>8.8485180000000003E-4</v>
      </c>
      <c r="OM118" s="19">
        <v>8.8217679999999998E-4</v>
      </c>
      <c r="ON118" s="19">
        <v>8.7940920000000001E-4</v>
      </c>
      <c r="OO118" s="19">
        <v>8.7654580000000001E-4</v>
      </c>
      <c r="OP118" s="19">
        <v>8.7358409999999998E-4</v>
      </c>
    </row>
    <row r="119" spans="1:406" x14ac:dyDescent="0.25">
      <c r="A119" t="str">
        <f t="shared" si="1"/>
        <v>Helicopter-VERY COARSE-5-7-Any</v>
      </c>
      <c r="B119" t="s">
        <v>194</v>
      </c>
      <c r="C119" s="20" t="s">
        <v>43</v>
      </c>
      <c r="D119" s="18">
        <v>5</v>
      </c>
      <c r="E119" s="17">
        <v>7</v>
      </c>
      <c r="F119" s="82" t="s">
        <v>187</v>
      </c>
      <c r="G119" s="15">
        <v>0.2115349</v>
      </c>
      <c r="H119" s="15">
        <v>0.1425515</v>
      </c>
      <c r="I119" s="15">
        <v>0.1031765</v>
      </c>
      <c r="J119" s="19">
        <v>7.9139609999999999E-2</v>
      </c>
      <c r="K119" s="19">
        <v>6.2813620000000001E-2</v>
      </c>
      <c r="L119" s="19">
        <v>5.116909E-2</v>
      </c>
      <c r="M119" s="19">
        <v>4.2281249999999999E-2</v>
      </c>
      <c r="N119" s="15">
        <v>3.6221299999999998E-2</v>
      </c>
      <c r="O119" s="19">
        <v>3.0430470000000001E-2</v>
      </c>
      <c r="P119" s="19">
        <v>2.8049000000000001E-2</v>
      </c>
      <c r="Q119" s="19">
        <v>2.6495230000000002E-2</v>
      </c>
      <c r="R119" s="19">
        <v>2.5063749999999999E-2</v>
      </c>
      <c r="S119" s="19">
        <v>2.3176200000000001E-2</v>
      </c>
      <c r="T119" s="19">
        <v>2.0542210000000002E-2</v>
      </c>
      <c r="U119" s="19">
        <v>1.824514E-2</v>
      </c>
      <c r="V119" s="19">
        <v>1.689278E-2</v>
      </c>
      <c r="W119" s="19">
        <v>1.6178399999999999E-2</v>
      </c>
      <c r="X119" s="19">
        <v>1.5326579999999999E-2</v>
      </c>
      <c r="Y119" s="19">
        <v>1.425011E-2</v>
      </c>
      <c r="Z119" s="19">
        <v>1.331939E-2</v>
      </c>
      <c r="AA119" s="19">
        <v>1.259365E-2</v>
      </c>
      <c r="AB119" s="19">
        <v>1.199453E-2</v>
      </c>
      <c r="AC119" s="19">
        <v>1.146227E-2</v>
      </c>
      <c r="AD119" s="19">
        <v>1.083427E-2</v>
      </c>
      <c r="AE119" s="19">
        <v>1.0294899999999999E-2</v>
      </c>
      <c r="AF119" s="19">
        <v>9.8423729999999997E-3</v>
      </c>
      <c r="AG119" s="19">
        <v>9.4397449999999994E-3</v>
      </c>
      <c r="AH119" s="19">
        <v>9.0742870000000003E-3</v>
      </c>
      <c r="AI119" s="19">
        <v>8.7395189999999994E-3</v>
      </c>
      <c r="AJ119" s="19">
        <v>8.4381530000000003E-3</v>
      </c>
      <c r="AK119" s="19">
        <v>8.1820980000000005E-3</v>
      </c>
      <c r="AL119" s="19">
        <v>7.9666430000000007E-3</v>
      </c>
      <c r="AM119" s="19">
        <v>7.7720879999999999E-3</v>
      </c>
      <c r="AN119" s="19">
        <v>7.5801030000000004E-3</v>
      </c>
      <c r="AO119" s="19">
        <v>7.3962089999999999E-3</v>
      </c>
      <c r="AP119" s="19">
        <v>7.2350909999999999E-3</v>
      </c>
      <c r="AQ119" s="19">
        <v>7.0967180000000001E-3</v>
      </c>
      <c r="AR119" s="19">
        <v>6.9736440000000002E-3</v>
      </c>
      <c r="AS119" s="19">
        <v>6.8595349999999999E-3</v>
      </c>
      <c r="AT119" s="19">
        <v>6.7494470000000004E-3</v>
      </c>
      <c r="AU119" s="19">
        <v>6.6408209999999999E-3</v>
      </c>
      <c r="AV119" s="19">
        <v>6.5348890000000003E-3</v>
      </c>
      <c r="AW119" s="19">
        <v>6.4324990000000004E-3</v>
      </c>
      <c r="AX119" s="19">
        <v>6.3329470000000002E-3</v>
      </c>
      <c r="AY119" s="19">
        <v>6.2355830000000003E-3</v>
      </c>
      <c r="AZ119" s="19">
        <v>6.139378E-3</v>
      </c>
      <c r="BA119" s="19">
        <v>6.0432489999999997E-3</v>
      </c>
      <c r="BB119" s="19">
        <v>5.9477089999999998E-3</v>
      </c>
      <c r="BC119" s="19">
        <v>5.853975E-3</v>
      </c>
      <c r="BD119" s="19">
        <v>5.7627219999999996E-3</v>
      </c>
      <c r="BE119" s="19">
        <v>5.6745939999999998E-3</v>
      </c>
      <c r="BF119" s="19">
        <v>5.5903100000000002E-3</v>
      </c>
      <c r="BG119" s="19">
        <v>5.5100440000000004E-3</v>
      </c>
      <c r="BH119" s="19">
        <v>5.4333760000000002E-3</v>
      </c>
      <c r="BI119" s="19">
        <v>5.3594259999999996E-3</v>
      </c>
      <c r="BJ119" s="19">
        <v>5.2873659999999999E-3</v>
      </c>
      <c r="BK119" s="19">
        <v>5.2170680000000001E-3</v>
      </c>
      <c r="BL119" s="19">
        <v>5.1489880000000002E-3</v>
      </c>
      <c r="BM119" s="19">
        <v>5.0835409999999996E-3</v>
      </c>
      <c r="BN119" s="19">
        <v>5.020638E-3</v>
      </c>
      <c r="BO119" s="19">
        <v>4.9596509999999998E-3</v>
      </c>
      <c r="BP119" s="19">
        <v>4.8998640000000003E-3</v>
      </c>
      <c r="BQ119" s="15">
        <v>4.8409309999999997E-3</v>
      </c>
      <c r="BR119" s="19">
        <v>4.7829730000000003E-3</v>
      </c>
      <c r="BS119" s="19">
        <v>4.7262249999999997E-3</v>
      </c>
      <c r="BT119" s="19">
        <v>4.6704950000000002E-3</v>
      </c>
      <c r="BU119" s="19">
        <v>4.6150389999999996E-3</v>
      </c>
      <c r="BV119" s="19">
        <v>4.5591319999999996E-3</v>
      </c>
      <c r="BW119" s="19">
        <v>4.5027169999999998E-3</v>
      </c>
      <c r="BX119" s="19">
        <v>4.4463719999999997E-3</v>
      </c>
      <c r="BY119" s="19">
        <v>4.3908050000000002E-3</v>
      </c>
      <c r="BZ119" s="19">
        <v>4.3364529999999997E-3</v>
      </c>
      <c r="CA119" s="19">
        <v>4.2834320000000002E-3</v>
      </c>
      <c r="CB119" s="19">
        <v>4.2317199999999996E-3</v>
      </c>
      <c r="CC119" s="19">
        <v>4.1813370000000002E-3</v>
      </c>
      <c r="CD119" s="19">
        <v>4.1324100000000004E-3</v>
      </c>
      <c r="CE119" s="19">
        <v>4.0850540000000003E-3</v>
      </c>
      <c r="CF119" s="19">
        <v>4.039216E-3</v>
      </c>
      <c r="CG119" s="19">
        <v>3.9946460000000001E-3</v>
      </c>
      <c r="CH119" s="19">
        <v>3.9510739999999997E-3</v>
      </c>
      <c r="CI119" s="19">
        <v>3.9083939999999999E-3</v>
      </c>
      <c r="CJ119" s="19">
        <v>3.8666799999999999E-3</v>
      </c>
      <c r="CK119" s="19">
        <v>3.8260400000000002E-3</v>
      </c>
      <c r="CL119" s="19">
        <v>3.7864600000000002E-3</v>
      </c>
      <c r="CM119" s="19">
        <v>3.7477690000000002E-3</v>
      </c>
      <c r="CN119" s="19">
        <v>3.7097620000000001E-3</v>
      </c>
      <c r="CO119" s="19">
        <v>3.6723390000000002E-3</v>
      </c>
      <c r="CP119" s="19">
        <v>3.6355459999999999E-3</v>
      </c>
      <c r="CQ119" s="19">
        <v>3.5994870000000002E-3</v>
      </c>
      <c r="CR119" s="19">
        <v>3.5641800000000001E-3</v>
      </c>
      <c r="CS119" s="19">
        <v>3.5294609999999998E-3</v>
      </c>
      <c r="CT119" s="19">
        <v>3.4950239999999998E-3</v>
      </c>
      <c r="CU119" s="19">
        <v>3.4605629999999998E-3</v>
      </c>
      <c r="CV119" s="19">
        <v>3.4259210000000002E-3</v>
      </c>
      <c r="CW119" s="19">
        <v>3.3911060000000001E-3</v>
      </c>
      <c r="CX119" s="19">
        <v>3.3562190000000001E-3</v>
      </c>
      <c r="CY119" s="19">
        <v>3.3213750000000001E-3</v>
      </c>
      <c r="CZ119" s="19">
        <v>3.2866900000000001E-3</v>
      </c>
      <c r="DA119" s="19">
        <v>3.2522889999999998E-3</v>
      </c>
      <c r="DB119" s="19">
        <v>3.2183049999999999E-3</v>
      </c>
      <c r="DC119" s="19">
        <v>3.1848330000000002E-3</v>
      </c>
      <c r="DD119" s="19">
        <v>3.1519120000000002E-3</v>
      </c>
      <c r="DE119" s="19">
        <v>3.1195369999999999E-3</v>
      </c>
      <c r="DF119" s="19">
        <v>3.0877119999999998E-3</v>
      </c>
      <c r="DG119" s="19">
        <v>3.05646E-3</v>
      </c>
      <c r="DH119" s="19">
        <v>3.0258110000000002E-3</v>
      </c>
      <c r="DI119" s="19">
        <v>2.9957759999999999E-3</v>
      </c>
      <c r="DJ119" s="19">
        <v>2.966336E-3</v>
      </c>
      <c r="DK119" s="19">
        <v>2.9374560000000002E-3</v>
      </c>
      <c r="DL119" s="19">
        <v>2.9091159999999998E-3</v>
      </c>
      <c r="DM119" s="19">
        <v>2.8813100000000002E-3</v>
      </c>
      <c r="DN119" s="19">
        <v>2.8540449999999999E-3</v>
      </c>
      <c r="DO119" s="19">
        <v>2.827324E-3</v>
      </c>
      <c r="DP119" s="19">
        <v>2.8011339999999998E-3</v>
      </c>
      <c r="DQ119" s="19">
        <v>2.775446E-3</v>
      </c>
      <c r="DR119" s="19">
        <v>2.7502350000000002E-3</v>
      </c>
      <c r="DS119" s="19">
        <v>2.725491E-3</v>
      </c>
      <c r="DT119" s="19">
        <v>2.7012260000000001E-3</v>
      </c>
      <c r="DU119" s="19">
        <v>2.6774540000000001E-3</v>
      </c>
      <c r="DV119" s="19">
        <v>2.6541720000000002E-3</v>
      </c>
      <c r="DW119" s="19">
        <v>2.6313460000000001E-3</v>
      </c>
      <c r="DX119" s="19">
        <v>2.608923E-3</v>
      </c>
      <c r="DY119" s="19">
        <v>2.5868639999999999E-3</v>
      </c>
      <c r="DZ119" s="19">
        <v>2.565159E-3</v>
      </c>
      <c r="EA119" s="19">
        <v>2.5438209999999999E-3</v>
      </c>
      <c r="EB119" s="19">
        <v>2.5228730000000001E-3</v>
      </c>
      <c r="EC119" s="19">
        <v>2.5023279999999998E-3</v>
      </c>
      <c r="ED119" s="19">
        <v>2.4821790000000002E-3</v>
      </c>
      <c r="EE119" s="19">
        <v>2.462405E-3</v>
      </c>
      <c r="EF119" s="19">
        <v>2.4429769999999998E-3</v>
      </c>
      <c r="EG119" s="19">
        <v>2.4238620000000002E-3</v>
      </c>
      <c r="EH119" s="19">
        <v>2.405024E-3</v>
      </c>
      <c r="EI119" s="19">
        <v>2.3864210000000001E-3</v>
      </c>
      <c r="EJ119" s="19">
        <v>2.3680060000000002E-3</v>
      </c>
      <c r="EK119" s="19">
        <v>2.3497290000000001E-3</v>
      </c>
      <c r="EL119" s="19">
        <v>2.3315469999999998E-3</v>
      </c>
      <c r="EM119" s="19">
        <v>2.313425E-3</v>
      </c>
      <c r="EN119" s="19">
        <v>2.295339E-3</v>
      </c>
      <c r="EO119" s="19">
        <v>2.2772679999999998E-3</v>
      </c>
      <c r="EP119" s="19">
        <v>2.2591909999999998E-3</v>
      </c>
      <c r="EQ119" s="19">
        <v>2.241088E-3</v>
      </c>
      <c r="ER119" s="19">
        <v>2.2229419999999999E-3</v>
      </c>
      <c r="ES119" s="19">
        <v>2.204751E-3</v>
      </c>
      <c r="ET119" s="19">
        <v>2.1865249999999999E-3</v>
      </c>
      <c r="EU119" s="19">
        <v>2.168288E-3</v>
      </c>
      <c r="EV119" s="19">
        <v>2.150061E-3</v>
      </c>
      <c r="EW119" s="19">
        <v>2.131862E-3</v>
      </c>
      <c r="EX119" s="19">
        <v>2.113696E-3</v>
      </c>
      <c r="EY119" s="19">
        <v>2.0955639999999998E-3</v>
      </c>
      <c r="EZ119" s="19">
        <v>2.0774690000000002E-3</v>
      </c>
      <c r="FA119" s="19">
        <v>2.0594239999999998E-3</v>
      </c>
      <c r="FB119" s="19">
        <v>2.0414529999999999E-3</v>
      </c>
      <c r="FC119" s="19">
        <v>2.0235840000000001E-3</v>
      </c>
      <c r="FD119" s="19">
        <v>2.00585E-3</v>
      </c>
      <c r="FE119" s="19">
        <v>1.9882889999999999E-3</v>
      </c>
      <c r="FF119" s="19">
        <v>1.9709369999999999E-3</v>
      </c>
      <c r="FG119" s="19">
        <v>1.9538369999999999E-3</v>
      </c>
      <c r="FH119" s="19">
        <v>1.937032E-3</v>
      </c>
      <c r="FI119" s="19">
        <v>1.920555E-3</v>
      </c>
      <c r="FJ119" s="19">
        <v>1.9044279999999999E-3</v>
      </c>
      <c r="FK119" s="19">
        <v>1.8886549999999999E-3</v>
      </c>
      <c r="FL119" s="19">
        <v>1.873226E-3</v>
      </c>
      <c r="FM119" s="19">
        <v>1.8581260000000001E-3</v>
      </c>
      <c r="FN119" s="19">
        <v>1.843337E-3</v>
      </c>
      <c r="FO119" s="19">
        <v>1.8288460000000001E-3</v>
      </c>
      <c r="FP119" s="19">
        <v>1.8146410000000001E-3</v>
      </c>
      <c r="FQ119" s="19">
        <v>1.8007120000000001E-3</v>
      </c>
      <c r="FR119" s="19">
        <v>1.787042E-3</v>
      </c>
      <c r="FS119" s="19">
        <v>1.7736169999999999E-3</v>
      </c>
      <c r="FT119" s="19">
        <v>1.76042E-3</v>
      </c>
      <c r="FU119" s="19">
        <v>1.7474420000000001E-3</v>
      </c>
      <c r="FV119" s="19">
        <v>1.7346760000000001E-3</v>
      </c>
      <c r="FW119" s="19">
        <v>1.7221179999999999E-3</v>
      </c>
      <c r="FX119" s="19">
        <v>1.7097620000000001E-3</v>
      </c>
      <c r="FY119" s="19">
        <v>1.6975989999999999E-3</v>
      </c>
      <c r="FZ119" s="19">
        <v>1.6856169999999999E-3</v>
      </c>
      <c r="GA119" s="19">
        <v>1.6738020000000001E-3</v>
      </c>
      <c r="GB119" s="19">
        <v>1.662139E-3</v>
      </c>
      <c r="GC119" s="19">
        <v>1.650613E-3</v>
      </c>
      <c r="GD119" s="19">
        <v>1.6392100000000001E-3</v>
      </c>
      <c r="GE119" s="19">
        <v>1.6279179999999999E-3</v>
      </c>
      <c r="GF119" s="19">
        <v>1.6167270000000001E-3</v>
      </c>
      <c r="GG119" s="19">
        <v>1.6056289999999999E-3</v>
      </c>
      <c r="GH119" s="19">
        <v>1.594619E-3</v>
      </c>
      <c r="GI119" s="19">
        <v>1.583688E-3</v>
      </c>
      <c r="GJ119" s="19">
        <v>1.5728249999999999E-3</v>
      </c>
      <c r="GK119" s="19">
        <v>1.5620180000000001E-3</v>
      </c>
      <c r="GL119" s="19">
        <v>1.5512519999999999E-3</v>
      </c>
      <c r="GM119" s="19">
        <v>1.5405149999999999E-3</v>
      </c>
      <c r="GN119" s="19">
        <v>1.529798E-3</v>
      </c>
      <c r="GO119" s="19">
        <v>1.5190990000000001E-3</v>
      </c>
      <c r="GP119" s="19">
        <v>1.508421E-3</v>
      </c>
      <c r="GQ119" s="19">
        <v>1.4977759999999999E-3</v>
      </c>
      <c r="GR119" s="19">
        <v>1.4871839999999999E-3</v>
      </c>
      <c r="GS119" s="19">
        <v>1.476668E-3</v>
      </c>
      <c r="GT119" s="19">
        <v>1.466253E-3</v>
      </c>
      <c r="GU119" s="19">
        <v>1.4559620000000001E-3</v>
      </c>
      <c r="GV119" s="19">
        <v>1.4458120000000001E-3</v>
      </c>
      <c r="GW119" s="19">
        <v>1.435815E-3</v>
      </c>
      <c r="GX119" s="19">
        <v>1.4259769999999999E-3</v>
      </c>
      <c r="GY119" s="19">
        <v>1.416301E-3</v>
      </c>
      <c r="GZ119" s="19">
        <v>1.4067839999999999E-3</v>
      </c>
      <c r="HA119" s="19">
        <v>1.3974160000000001E-3</v>
      </c>
      <c r="HB119" s="19">
        <v>1.3881849999999999E-3</v>
      </c>
      <c r="HC119" s="19">
        <v>1.3790720000000001E-3</v>
      </c>
      <c r="HD119" s="19">
        <v>1.370057E-3</v>
      </c>
      <c r="HE119" s="19">
        <v>1.361117E-3</v>
      </c>
      <c r="HF119" s="19">
        <v>1.3522300000000001E-3</v>
      </c>
      <c r="HG119" s="19">
        <v>1.343377E-3</v>
      </c>
      <c r="HH119" s="19">
        <v>1.3345379999999999E-3</v>
      </c>
      <c r="HI119" s="19">
        <v>1.3256979999999999E-3</v>
      </c>
      <c r="HJ119" s="19">
        <v>1.316846E-3</v>
      </c>
      <c r="HK119" s="19">
        <v>1.3079739999999999E-3</v>
      </c>
      <c r="HL119" s="19">
        <v>1.299077E-3</v>
      </c>
      <c r="HM119" s="19">
        <v>1.290154E-3</v>
      </c>
      <c r="HN119" s="19">
        <v>1.2812030000000001E-3</v>
      </c>
      <c r="HO119" s="19">
        <v>1.272224E-3</v>
      </c>
      <c r="HP119" s="19">
        <v>1.2632209999999999E-3</v>
      </c>
      <c r="HQ119" s="19">
        <v>1.254196E-3</v>
      </c>
      <c r="HR119" s="19">
        <v>1.2451579999999999E-3</v>
      </c>
      <c r="HS119" s="19">
        <v>1.236114E-3</v>
      </c>
      <c r="HT119" s="19">
        <v>1.2270740000000001E-3</v>
      </c>
      <c r="HU119" s="19">
        <v>1.218048E-3</v>
      </c>
      <c r="HV119" s="19">
        <v>1.209045E-3</v>
      </c>
      <c r="HW119" s="19">
        <v>1.200076E-3</v>
      </c>
      <c r="HX119" s="19">
        <v>1.19115E-3</v>
      </c>
      <c r="HY119" s="19">
        <v>1.1822720000000001E-3</v>
      </c>
      <c r="HZ119" s="19">
        <v>1.173447E-3</v>
      </c>
      <c r="IA119" s="19">
        <v>1.1646790000000001E-3</v>
      </c>
      <c r="IB119" s="19">
        <v>1.1559700000000001E-3</v>
      </c>
      <c r="IC119" s="19">
        <v>1.147325E-3</v>
      </c>
      <c r="ID119" s="19">
        <v>1.1387470000000001E-3</v>
      </c>
      <c r="IE119" s="19">
        <v>1.1302459999999999E-3</v>
      </c>
      <c r="IF119" s="19">
        <v>1.1218280000000001E-3</v>
      </c>
      <c r="IG119" s="19">
        <v>1.113504E-3</v>
      </c>
      <c r="IH119" s="19">
        <v>1.1052869999999999E-3</v>
      </c>
      <c r="II119" s="19">
        <v>1.097191E-3</v>
      </c>
      <c r="IJ119" s="19">
        <v>1.089228E-3</v>
      </c>
      <c r="IK119" s="19">
        <v>1.0814119999999999E-3</v>
      </c>
      <c r="IL119" s="19">
        <v>1.073755E-3</v>
      </c>
      <c r="IM119" s="19">
        <v>1.066266E-3</v>
      </c>
      <c r="IN119" s="19">
        <v>1.0589519999999999E-3</v>
      </c>
      <c r="IO119" s="19">
        <v>1.0518179999999999E-3</v>
      </c>
      <c r="IP119" s="19">
        <v>1.044866E-3</v>
      </c>
      <c r="IQ119" s="19">
        <v>1.0380929999999999E-3</v>
      </c>
      <c r="IR119" s="19">
        <v>1.031496E-3</v>
      </c>
      <c r="IS119" s="19">
        <v>1.0250649999999999E-3</v>
      </c>
      <c r="IT119" s="19">
        <v>1.018793E-3</v>
      </c>
      <c r="IU119" s="19">
        <v>1.012665E-3</v>
      </c>
      <c r="IV119" s="19">
        <v>1.0066680000000001E-3</v>
      </c>
      <c r="IW119" s="19">
        <v>1.0007880000000001E-3</v>
      </c>
      <c r="IX119" s="19">
        <v>9.9500850000000009E-4</v>
      </c>
      <c r="IY119" s="19">
        <v>9.8931350000000008E-4</v>
      </c>
      <c r="IZ119" s="19">
        <v>9.8368799999999992E-4</v>
      </c>
      <c r="JA119" s="19">
        <v>9.7811790000000001E-4</v>
      </c>
      <c r="JB119" s="19">
        <v>9.7259020000000002E-4</v>
      </c>
      <c r="JC119" s="19">
        <v>9.6709330000000003E-4</v>
      </c>
      <c r="JD119" s="19">
        <v>9.6161689999999997E-4</v>
      </c>
      <c r="JE119" s="19">
        <v>9.5615160000000002E-4</v>
      </c>
      <c r="JF119" s="19">
        <v>9.5068949999999996E-4</v>
      </c>
      <c r="JG119" s="19">
        <v>9.4522339999999995E-4</v>
      </c>
      <c r="JH119" s="19">
        <v>9.3974710000000003E-4</v>
      </c>
      <c r="JI119" s="19">
        <v>9.3425500000000005E-4</v>
      </c>
      <c r="JJ119" s="19">
        <v>9.2874190000000005E-4</v>
      </c>
      <c r="JK119" s="19">
        <v>9.2320339999999996E-4</v>
      </c>
      <c r="JL119" s="19">
        <v>9.1763559999999997E-4</v>
      </c>
      <c r="JM119" s="19">
        <v>9.1203550000000001E-4</v>
      </c>
      <c r="JN119" s="19">
        <v>9.0640149999999999E-4</v>
      </c>
      <c r="JO119" s="19">
        <v>9.0073270000000003E-4</v>
      </c>
      <c r="JP119" s="19">
        <v>8.9502970000000001E-4</v>
      </c>
      <c r="JQ119" s="19">
        <v>8.89294E-4</v>
      </c>
      <c r="JR119" s="19">
        <v>8.8352829999999995E-4</v>
      </c>
      <c r="JS119" s="19">
        <v>8.7773599999999995E-4</v>
      </c>
      <c r="JT119" s="19">
        <v>8.7192179999999995E-4</v>
      </c>
      <c r="JU119" s="19">
        <v>8.6609079999999997E-4</v>
      </c>
      <c r="JV119" s="19">
        <v>8.6024829999999997E-4</v>
      </c>
      <c r="JW119" s="19">
        <v>8.5440069999999997E-4</v>
      </c>
      <c r="JX119" s="19">
        <v>8.4855439999999998E-4</v>
      </c>
      <c r="JY119" s="19">
        <v>8.4271610000000001E-4</v>
      </c>
      <c r="JZ119" s="19">
        <v>8.3689349999999997E-4</v>
      </c>
      <c r="KA119" s="19">
        <v>8.3109440000000002E-4</v>
      </c>
      <c r="KB119" s="19">
        <v>8.2532730000000004E-4</v>
      </c>
      <c r="KC119" s="19">
        <v>8.1960099999999999E-4</v>
      </c>
      <c r="KD119" s="19">
        <v>8.139245E-4</v>
      </c>
      <c r="KE119" s="19">
        <v>8.0830669999999998E-4</v>
      </c>
      <c r="KF119" s="19">
        <v>8.0275569999999996E-4</v>
      </c>
      <c r="KG119" s="19">
        <v>7.9727930000000002E-4</v>
      </c>
      <c r="KH119" s="19">
        <v>7.9188399999999997E-4</v>
      </c>
      <c r="KI119" s="19">
        <v>7.8657520000000004E-4</v>
      </c>
      <c r="KJ119" s="19">
        <v>7.8135749999999995E-4</v>
      </c>
      <c r="KK119" s="19">
        <v>7.7623419999999995E-4</v>
      </c>
      <c r="KL119" s="19">
        <v>7.7120800000000001E-4</v>
      </c>
      <c r="KM119" s="19">
        <v>7.6628039999999996E-4</v>
      </c>
      <c r="KN119" s="19">
        <v>7.6145270000000005E-4</v>
      </c>
      <c r="KO119" s="19">
        <v>7.5672559999999996E-4</v>
      </c>
      <c r="KP119" s="19">
        <v>7.5209929999999999E-4</v>
      </c>
      <c r="KQ119" s="19">
        <v>7.4757389999999995E-4</v>
      </c>
      <c r="KR119" s="19">
        <v>7.431486E-4</v>
      </c>
      <c r="KS119" s="19">
        <v>7.3882189999999995E-4</v>
      </c>
      <c r="KT119" s="19">
        <v>7.345915E-4</v>
      </c>
      <c r="KU119" s="19">
        <v>7.304538E-4</v>
      </c>
      <c r="KV119" s="19">
        <v>7.2640400000000005E-4</v>
      </c>
      <c r="KW119" s="19">
        <v>7.2243649999999997E-4</v>
      </c>
      <c r="KX119" s="19">
        <v>7.1854419999999996E-4</v>
      </c>
      <c r="KY119" s="19">
        <v>7.1471960000000004E-4</v>
      </c>
      <c r="KZ119" s="19">
        <v>7.109544E-4</v>
      </c>
      <c r="LA119" s="19">
        <v>7.0723970000000004E-4</v>
      </c>
      <c r="LB119" s="19">
        <v>7.0356710000000003E-4</v>
      </c>
      <c r="LC119" s="15">
        <v>6.9992790000000002E-4</v>
      </c>
      <c r="LD119" s="19">
        <v>6.9631390000000004E-4</v>
      </c>
      <c r="LE119" s="19">
        <v>6.9271739999999995E-4</v>
      </c>
      <c r="LF119" s="19">
        <v>6.8913109999999998E-4</v>
      </c>
      <c r="LG119" s="19">
        <v>6.855486E-4</v>
      </c>
      <c r="LH119" s="19">
        <v>6.8196369999999997E-4</v>
      </c>
      <c r="LI119" s="19">
        <v>6.7837150000000005E-4</v>
      </c>
      <c r="LJ119" s="19">
        <v>6.7476730000000005E-4</v>
      </c>
      <c r="LK119" s="19">
        <v>6.711474E-4</v>
      </c>
      <c r="LL119" s="19">
        <v>6.6750869999999995E-4</v>
      </c>
      <c r="LM119" s="19">
        <v>6.6384850000000004E-4</v>
      </c>
      <c r="LN119" s="19">
        <v>6.6016429999999997E-4</v>
      </c>
      <c r="LO119" s="19">
        <v>6.5645410000000003E-4</v>
      </c>
      <c r="LP119" s="19">
        <v>6.5271570000000002E-4</v>
      </c>
      <c r="LQ119" s="19">
        <v>6.4894720000000005E-4</v>
      </c>
      <c r="LR119" s="19">
        <v>6.4514620000000005E-4</v>
      </c>
      <c r="LS119" s="19">
        <v>6.4131080000000003E-4</v>
      </c>
      <c r="LT119" s="19">
        <v>6.3743860000000003E-4</v>
      </c>
      <c r="LU119" s="19">
        <v>6.335278E-4</v>
      </c>
      <c r="LV119" s="19">
        <v>6.2957659999999995E-4</v>
      </c>
      <c r="LW119" s="19">
        <v>6.2558380000000003E-4</v>
      </c>
      <c r="LX119" s="19">
        <v>6.2154859999999997E-4</v>
      </c>
      <c r="LY119" s="19">
        <v>6.174711E-4</v>
      </c>
      <c r="LZ119" s="19">
        <v>6.1335230000000005E-4</v>
      </c>
      <c r="MA119" s="19">
        <v>6.091944E-4</v>
      </c>
      <c r="MB119" s="19">
        <v>6.0500020000000003E-4</v>
      </c>
      <c r="MC119" s="19">
        <v>6.0077389999999996E-4</v>
      </c>
      <c r="MD119" s="19">
        <v>5.9652049999999997E-4</v>
      </c>
      <c r="ME119" s="19">
        <v>5.9224609999999997E-4</v>
      </c>
      <c r="MF119" s="19">
        <v>5.8795739999999998E-4</v>
      </c>
      <c r="MG119" s="19">
        <v>5.8366159999999995E-4</v>
      </c>
      <c r="MH119" s="19">
        <v>5.7936649999999995E-4</v>
      </c>
      <c r="MI119" s="19">
        <v>5.7507939999999996E-4</v>
      </c>
      <c r="MJ119" s="19">
        <v>5.7080810000000005E-4</v>
      </c>
      <c r="MK119" s="19">
        <v>5.6655970000000003E-4</v>
      </c>
      <c r="ML119" s="19">
        <v>5.6234079999999999E-4</v>
      </c>
      <c r="MM119" s="19">
        <v>5.5815770000000001E-4</v>
      </c>
      <c r="MN119" s="19">
        <v>5.5401609999999998E-4</v>
      </c>
      <c r="MO119" s="19">
        <v>5.4992080000000002E-4</v>
      </c>
      <c r="MP119" s="19">
        <v>5.4587660000000003E-4</v>
      </c>
      <c r="MQ119" s="19">
        <v>5.4188770000000003E-4</v>
      </c>
      <c r="MR119" s="19">
        <v>5.3795799999999995E-4</v>
      </c>
      <c r="MS119" s="19">
        <v>5.3409110000000003E-4</v>
      </c>
      <c r="MT119" s="19">
        <v>5.3029080000000005E-4</v>
      </c>
      <c r="MU119" s="19">
        <v>5.2656049999999998E-4</v>
      </c>
      <c r="MV119" s="19">
        <v>5.229039E-4</v>
      </c>
      <c r="MW119" s="19">
        <v>5.1932469999999996E-4</v>
      </c>
      <c r="MX119" s="19">
        <v>5.1582660000000003E-4</v>
      </c>
      <c r="MY119" s="19">
        <v>5.1241310000000001E-4</v>
      </c>
      <c r="MZ119" s="19">
        <v>5.0908759999999996E-4</v>
      </c>
      <c r="NA119" s="19">
        <v>5.0585300000000001E-4</v>
      </c>
      <c r="NB119" s="19">
        <v>5.027117E-4</v>
      </c>
      <c r="NC119" s="19">
        <v>4.9966560000000004E-4</v>
      </c>
      <c r="ND119" s="19">
        <v>4.9671540000000003E-4</v>
      </c>
      <c r="NE119" s="19">
        <v>4.9386099999999995E-4</v>
      </c>
      <c r="NF119" s="19">
        <v>4.9110120000000004E-4</v>
      </c>
      <c r="NG119" s="19">
        <v>4.8843379999999998E-4</v>
      </c>
      <c r="NH119" s="19">
        <v>4.8585540000000002E-4</v>
      </c>
      <c r="NI119" s="19">
        <v>4.8336169999999999E-4</v>
      </c>
      <c r="NJ119" s="19">
        <v>4.809476E-4</v>
      </c>
      <c r="NK119" s="19">
        <v>4.7860749999999999E-4</v>
      </c>
      <c r="NL119" s="19">
        <v>4.7633480000000003E-4</v>
      </c>
      <c r="NM119" s="19">
        <v>4.7412300000000001E-4</v>
      </c>
      <c r="NN119" s="19">
        <v>4.7196530000000002E-4</v>
      </c>
      <c r="NO119" s="19">
        <v>4.6985480000000002E-4</v>
      </c>
      <c r="NP119" s="19">
        <v>4.6778489999999999E-4</v>
      </c>
      <c r="NQ119" s="19">
        <v>4.6574920000000002E-4</v>
      </c>
      <c r="NR119" s="19">
        <v>4.6374140000000002E-4</v>
      </c>
      <c r="NS119" s="19">
        <v>4.617558E-4</v>
      </c>
      <c r="NT119" s="19">
        <v>4.5978680000000001E-4</v>
      </c>
      <c r="NU119" s="19">
        <v>4.5782899999999998E-4</v>
      </c>
      <c r="NV119" s="19">
        <v>4.5587710000000002E-4</v>
      </c>
      <c r="NW119" s="19">
        <v>4.53926E-4</v>
      </c>
      <c r="NX119" s="19">
        <v>4.5197009999999998E-4</v>
      </c>
      <c r="NY119" s="19">
        <v>4.5000429999999999E-4</v>
      </c>
      <c r="NZ119" s="19">
        <v>4.4802319999999999E-4</v>
      </c>
      <c r="OA119" s="19">
        <v>4.460213E-4</v>
      </c>
      <c r="OB119" s="19">
        <v>4.4399339999999998E-4</v>
      </c>
      <c r="OC119" s="19">
        <v>4.4193409999999998E-4</v>
      </c>
      <c r="OD119" s="19">
        <v>4.398386E-4</v>
      </c>
      <c r="OE119" s="19">
        <v>4.3770220000000001E-4</v>
      </c>
      <c r="OF119" s="19">
        <v>4.3552100000000002E-4</v>
      </c>
      <c r="OG119" s="19">
        <v>4.3329110000000002E-4</v>
      </c>
      <c r="OH119" s="19">
        <v>4.3100959999999998E-4</v>
      </c>
      <c r="OI119" s="19">
        <v>4.2867399999999998E-4</v>
      </c>
      <c r="OJ119" s="19">
        <v>4.2628240000000002E-4</v>
      </c>
      <c r="OK119" s="19">
        <v>4.238337E-4</v>
      </c>
      <c r="OL119" s="19">
        <v>4.2132699999999999E-4</v>
      </c>
      <c r="OM119" s="19">
        <v>4.1876249999999999E-4</v>
      </c>
      <c r="ON119" s="19">
        <v>4.1614039999999998E-4</v>
      </c>
      <c r="OO119" s="19">
        <v>4.1346159999999999E-4</v>
      </c>
      <c r="OP119" s="19">
        <v>4.1072750000000001E-4</v>
      </c>
    </row>
    <row r="120" spans="1:406" x14ac:dyDescent="0.25">
      <c r="A120" t="str">
        <f t="shared" si="1"/>
        <v>Helicopter-VERY COARSE-6-20-Any</v>
      </c>
      <c r="B120" t="s">
        <v>194</v>
      </c>
      <c r="C120" s="20" t="s">
        <v>43</v>
      </c>
      <c r="D120" s="18">
        <v>6</v>
      </c>
      <c r="E120" s="17">
        <v>20</v>
      </c>
      <c r="F120" s="82" t="s">
        <v>187</v>
      </c>
      <c r="G120" s="15">
        <v>1.059931</v>
      </c>
      <c r="H120" s="15">
        <v>1.0566059999999999</v>
      </c>
      <c r="I120" s="15">
        <v>0.95975679999999997</v>
      </c>
      <c r="J120" s="15">
        <v>0.81630809999999998</v>
      </c>
      <c r="K120" s="15">
        <v>0.67302510000000004</v>
      </c>
      <c r="L120" s="15">
        <v>0.55261550000000004</v>
      </c>
      <c r="M120" s="15">
        <v>0.45558769999999998</v>
      </c>
      <c r="N120" s="15">
        <v>0.37889830000000002</v>
      </c>
      <c r="O120" s="15">
        <v>0.31864870000000001</v>
      </c>
      <c r="P120" s="15">
        <v>0.27085779999999998</v>
      </c>
      <c r="Q120" s="15">
        <v>0.2324107</v>
      </c>
      <c r="R120" s="15">
        <v>0.20124610000000001</v>
      </c>
      <c r="S120" s="15">
        <v>0.1757457</v>
      </c>
      <c r="T120" s="15">
        <v>0.1547646</v>
      </c>
      <c r="U120" s="15">
        <v>0.13725029999999999</v>
      </c>
      <c r="V120" s="15">
        <v>0.1224413</v>
      </c>
      <c r="W120" s="15">
        <v>0.1097668</v>
      </c>
      <c r="X120" s="19">
        <v>9.8931420000000006E-2</v>
      </c>
      <c r="Y120" s="15">
        <v>8.9645020000000006E-2</v>
      </c>
      <c r="Z120" s="15">
        <v>8.1710089999999999E-2</v>
      </c>
      <c r="AA120" s="19">
        <v>7.4816069999999998E-2</v>
      </c>
      <c r="AB120" s="15">
        <v>6.865417E-2</v>
      </c>
      <c r="AC120" s="19">
        <v>6.3098619999999994E-2</v>
      </c>
      <c r="AD120" s="19">
        <v>5.8255189999999998E-2</v>
      </c>
      <c r="AE120" s="19">
        <v>5.4161050000000002E-2</v>
      </c>
      <c r="AF120" s="15">
        <v>5.0665509999999997E-2</v>
      </c>
      <c r="AG120" s="19">
        <v>4.7487950000000001E-2</v>
      </c>
      <c r="AH120" s="19">
        <v>4.4740799999999997E-2</v>
      </c>
      <c r="AI120" s="19">
        <v>4.2047609999999999E-2</v>
      </c>
      <c r="AJ120" s="19">
        <v>3.9570189999999998E-2</v>
      </c>
      <c r="AK120" s="19">
        <v>3.74052E-2</v>
      </c>
      <c r="AL120" s="19">
        <v>3.5496930000000003E-2</v>
      </c>
      <c r="AM120" s="19">
        <v>3.3684989999999998E-2</v>
      </c>
      <c r="AN120" s="19">
        <v>3.1861729999999998E-2</v>
      </c>
      <c r="AO120" s="19">
        <v>3.00617E-2</v>
      </c>
      <c r="AP120" s="19">
        <v>2.839332E-2</v>
      </c>
      <c r="AQ120" s="19">
        <v>2.6905829999999999E-2</v>
      </c>
      <c r="AR120" s="19">
        <v>2.5566100000000001E-2</v>
      </c>
      <c r="AS120" s="19">
        <v>2.4319219999999999E-2</v>
      </c>
      <c r="AT120" s="19">
        <v>2.3144580000000001E-2</v>
      </c>
      <c r="AU120" s="19">
        <v>2.2049099999999999E-2</v>
      </c>
      <c r="AV120" s="19">
        <v>2.104143E-2</v>
      </c>
      <c r="AW120" s="15">
        <v>2.0111500000000001E-2</v>
      </c>
      <c r="AX120" s="19">
        <v>1.917429E-2</v>
      </c>
      <c r="AY120" s="19">
        <v>1.829776E-2</v>
      </c>
      <c r="AZ120" s="19">
        <v>1.747959E-2</v>
      </c>
      <c r="BA120" s="19">
        <v>1.6715359999999999E-2</v>
      </c>
      <c r="BB120" s="19">
        <v>1.5998829999999999E-2</v>
      </c>
      <c r="BC120" s="19">
        <v>1.5324010000000001E-2</v>
      </c>
      <c r="BD120" s="19">
        <v>1.4688039999999999E-2</v>
      </c>
      <c r="BE120" s="19">
        <v>1.409123E-2</v>
      </c>
      <c r="BF120" s="15">
        <v>1.3534249999999999E-2</v>
      </c>
      <c r="BG120" s="19">
        <v>1.301517E-2</v>
      </c>
      <c r="BH120" s="19">
        <v>1.252963E-2</v>
      </c>
      <c r="BI120" s="19">
        <v>1.207302E-2</v>
      </c>
      <c r="BJ120" s="19">
        <v>1.164243E-2</v>
      </c>
      <c r="BK120" s="19">
        <v>1.123649E-2</v>
      </c>
      <c r="BL120" s="19">
        <v>1.085415E-2</v>
      </c>
      <c r="BM120" s="19">
        <v>1.049361E-2</v>
      </c>
      <c r="BN120" s="19">
        <v>1.0152359999999999E-2</v>
      </c>
      <c r="BO120" s="19">
        <v>9.8277009999999995E-3</v>
      </c>
      <c r="BP120" s="19">
        <v>9.5178620000000002E-3</v>
      </c>
      <c r="BQ120" s="19">
        <v>9.2220960000000008E-3</v>
      </c>
      <c r="BR120" s="19">
        <v>8.9402089999999993E-3</v>
      </c>
      <c r="BS120" s="19">
        <v>8.6718560000000004E-3</v>
      </c>
      <c r="BT120" s="19">
        <v>8.4164530000000008E-3</v>
      </c>
      <c r="BU120" s="15">
        <v>8.1732720000000005E-3</v>
      </c>
      <c r="BV120" s="19">
        <v>7.9419650000000005E-3</v>
      </c>
      <c r="BW120" s="19">
        <v>7.7222829999999999E-3</v>
      </c>
      <c r="BX120" s="19">
        <v>7.5137010000000002E-3</v>
      </c>
      <c r="BY120" s="19">
        <v>7.3153100000000002E-3</v>
      </c>
      <c r="BZ120" s="19">
        <v>7.1261750000000002E-3</v>
      </c>
      <c r="CA120" s="19">
        <v>6.9455949999999997E-3</v>
      </c>
      <c r="CB120" s="19">
        <v>6.7734550000000003E-3</v>
      </c>
      <c r="CC120" s="19">
        <v>6.6099269999999998E-3</v>
      </c>
      <c r="CD120" s="19">
        <v>6.4551560000000001E-3</v>
      </c>
      <c r="CE120" s="19">
        <v>6.3090020000000002E-3</v>
      </c>
      <c r="CF120" s="19">
        <v>6.1710929999999999E-3</v>
      </c>
      <c r="CG120" s="19">
        <v>6.0407849999999999E-3</v>
      </c>
      <c r="CH120" s="19">
        <v>5.9175779999999997E-3</v>
      </c>
      <c r="CI120" s="19">
        <v>5.8010830000000003E-3</v>
      </c>
      <c r="CJ120" s="19">
        <v>5.6910179999999999E-3</v>
      </c>
      <c r="CK120" s="19">
        <v>5.5870340000000003E-3</v>
      </c>
      <c r="CL120" s="19">
        <v>5.4886129999999998E-3</v>
      </c>
      <c r="CM120" s="19">
        <v>5.3951449999999996E-3</v>
      </c>
      <c r="CN120" s="19">
        <v>5.3061580000000001E-3</v>
      </c>
      <c r="CO120" s="19">
        <v>5.2214339999999996E-3</v>
      </c>
      <c r="CP120" s="19">
        <v>5.140988E-3</v>
      </c>
      <c r="CQ120" s="19">
        <v>5.0648940000000003E-3</v>
      </c>
      <c r="CR120" s="19">
        <v>4.9931969999999996E-3</v>
      </c>
      <c r="CS120" s="19">
        <v>4.9258829999999998E-3</v>
      </c>
      <c r="CT120" s="19">
        <v>4.8628680000000002E-3</v>
      </c>
      <c r="CU120" s="19">
        <v>4.8040369999999997E-3</v>
      </c>
      <c r="CV120" s="19">
        <v>4.7492530000000002E-3</v>
      </c>
      <c r="CW120" s="19">
        <v>4.6983190000000003E-3</v>
      </c>
      <c r="CX120" s="19">
        <v>4.6509699999999999E-3</v>
      </c>
      <c r="CY120" s="19">
        <v>4.6069040000000002E-3</v>
      </c>
      <c r="CZ120" s="19">
        <v>4.5657809999999997E-3</v>
      </c>
      <c r="DA120" s="19">
        <v>4.5272389999999997E-3</v>
      </c>
      <c r="DB120" s="19">
        <v>4.4909399999999997E-3</v>
      </c>
      <c r="DC120" s="19">
        <v>4.4565660000000003E-3</v>
      </c>
      <c r="DD120" s="19">
        <v>4.423827E-3</v>
      </c>
      <c r="DE120" s="19">
        <v>4.3924760000000002E-3</v>
      </c>
      <c r="DF120" s="19">
        <v>4.3622840000000001E-3</v>
      </c>
      <c r="DG120" s="19">
        <v>4.3330260000000002E-3</v>
      </c>
      <c r="DH120" s="19">
        <v>4.3044959999999997E-3</v>
      </c>
      <c r="DI120" s="19">
        <v>4.2765010000000003E-3</v>
      </c>
      <c r="DJ120" s="19">
        <v>4.2488760000000004E-3</v>
      </c>
      <c r="DK120" s="19">
        <v>4.2214990000000001E-3</v>
      </c>
      <c r="DL120" s="19">
        <v>4.1942730000000001E-3</v>
      </c>
      <c r="DM120" s="19">
        <v>4.1670969999999998E-3</v>
      </c>
      <c r="DN120" s="19">
        <v>4.139874E-3</v>
      </c>
      <c r="DO120" s="19">
        <v>4.112498E-3</v>
      </c>
      <c r="DP120" s="19">
        <v>4.0848810000000003E-3</v>
      </c>
      <c r="DQ120" s="19">
        <v>4.0569639999999997E-3</v>
      </c>
      <c r="DR120" s="19">
        <v>4.0287209999999999E-3</v>
      </c>
      <c r="DS120" s="19">
        <v>4.000132E-3</v>
      </c>
      <c r="DT120" s="19">
        <v>3.971189E-3</v>
      </c>
      <c r="DU120" s="19">
        <v>3.9418910000000003E-3</v>
      </c>
      <c r="DV120" s="19">
        <v>3.9122439999999996E-3</v>
      </c>
      <c r="DW120" s="19">
        <v>3.8822819999999999E-3</v>
      </c>
      <c r="DX120" s="19">
        <v>3.852065E-3</v>
      </c>
      <c r="DY120" s="19">
        <v>3.8216449999999998E-3</v>
      </c>
      <c r="DZ120" s="19">
        <v>3.791067E-3</v>
      </c>
      <c r="EA120" s="19">
        <v>3.7603739999999999E-3</v>
      </c>
      <c r="EB120" s="19">
        <v>3.7296149999999999E-3</v>
      </c>
      <c r="EC120" s="19">
        <v>3.6988559999999999E-3</v>
      </c>
      <c r="ED120" s="19">
        <v>3.6681970000000002E-3</v>
      </c>
      <c r="EE120" s="19">
        <v>3.637749E-3</v>
      </c>
      <c r="EF120" s="19">
        <v>3.607622E-3</v>
      </c>
      <c r="EG120" s="19">
        <v>3.5779119999999999E-3</v>
      </c>
      <c r="EH120" s="19">
        <v>3.5487040000000002E-3</v>
      </c>
      <c r="EI120" s="19">
        <v>3.5200650000000002E-3</v>
      </c>
      <c r="EJ120" s="19">
        <v>3.4920569999999998E-3</v>
      </c>
      <c r="EK120" s="19">
        <v>3.4647189999999998E-3</v>
      </c>
      <c r="EL120" s="19">
        <v>3.4380779999999998E-3</v>
      </c>
      <c r="EM120" s="19">
        <v>3.412155E-3</v>
      </c>
      <c r="EN120" s="19">
        <v>3.3869709999999999E-3</v>
      </c>
      <c r="EO120" s="19">
        <v>3.3625510000000001E-3</v>
      </c>
      <c r="EP120" s="19">
        <v>3.3389219999999998E-3</v>
      </c>
      <c r="EQ120" s="19">
        <v>3.3161050000000002E-3</v>
      </c>
      <c r="ER120" s="19">
        <v>3.2941099999999998E-3</v>
      </c>
      <c r="ES120" s="19">
        <v>3.2729360000000002E-3</v>
      </c>
      <c r="ET120" s="19">
        <v>3.2525840000000002E-3</v>
      </c>
      <c r="EU120" s="19">
        <v>3.233044E-3</v>
      </c>
      <c r="EV120" s="19">
        <v>3.214312E-3</v>
      </c>
      <c r="EW120" s="19">
        <v>3.1963740000000001E-3</v>
      </c>
      <c r="EX120" s="19">
        <v>3.1792130000000002E-3</v>
      </c>
      <c r="EY120" s="19">
        <v>3.1628030000000001E-3</v>
      </c>
      <c r="EZ120" s="19">
        <v>3.1471250000000002E-3</v>
      </c>
      <c r="FA120" s="19">
        <v>3.1321550000000002E-3</v>
      </c>
      <c r="FB120" s="19">
        <v>3.1178759999999999E-3</v>
      </c>
      <c r="FC120" s="19">
        <v>3.1042679999999999E-3</v>
      </c>
      <c r="FD120" s="19">
        <v>3.091309E-3</v>
      </c>
      <c r="FE120" s="19">
        <v>3.0789609999999999E-3</v>
      </c>
      <c r="FF120" s="19">
        <v>3.0671990000000001E-3</v>
      </c>
      <c r="FG120" s="19">
        <v>3.056001E-3</v>
      </c>
      <c r="FH120" s="19">
        <v>3.0453440000000002E-3</v>
      </c>
      <c r="FI120" s="19">
        <v>3.0352040000000001E-3</v>
      </c>
      <c r="FJ120" s="19">
        <v>3.025551E-3</v>
      </c>
      <c r="FK120" s="19">
        <v>3.0163450000000001E-3</v>
      </c>
      <c r="FL120" s="19">
        <v>3.0075509999999998E-3</v>
      </c>
      <c r="FM120" s="19">
        <v>2.9991319999999998E-3</v>
      </c>
      <c r="FN120" s="19">
        <v>2.9910459999999998E-3</v>
      </c>
      <c r="FO120" s="19">
        <v>2.983243E-3</v>
      </c>
      <c r="FP120" s="19">
        <v>2.9756650000000002E-3</v>
      </c>
      <c r="FQ120" s="19">
        <v>2.9682390000000001E-3</v>
      </c>
      <c r="FR120" s="19">
        <v>2.9609049999999998E-3</v>
      </c>
      <c r="FS120" s="19">
        <v>2.9536129999999999E-3</v>
      </c>
      <c r="FT120" s="19">
        <v>2.946316E-3</v>
      </c>
      <c r="FU120" s="19">
        <v>2.9389720000000002E-3</v>
      </c>
      <c r="FV120" s="19">
        <v>2.931548E-3</v>
      </c>
      <c r="FW120" s="19">
        <v>2.9239940000000001E-3</v>
      </c>
      <c r="FX120" s="19">
        <v>2.916278E-3</v>
      </c>
      <c r="FY120" s="19">
        <v>2.9083749999999999E-3</v>
      </c>
      <c r="FZ120" s="19">
        <v>2.9002659999999999E-3</v>
      </c>
      <c r="GA120" s="19">
        <v>2.89193E-3</v>
      </c>
      <c r="GB120" s="19">
        <v>2.8833499999999998E-3</v>
      </c>
      <c r="GC120" s="19">
        <v>2.874494E-3</v>
      </c>
      <c r="GD120" s="19">
        <v>2.8653419999999999E-3</v>
      </c>
      <c r="GE120" s="19">
        <v>2.8558770000000002E-3</v>
      </c>
      <c r="GF120" s="19">
        <v>2.8460880000000001E-3</v>
      </c>
      <c r="GG120" s="19">
        <v>2.8359650000000002E-3</v>
      </c>
      <c r="GH120" s="19">
        <v>2.8254980000000001E-3</v>
      </c>
      <c r="GI120" s="19">
        <v>2.814665E-3</v>
      </c>
      <c r="GJ120" s="19">
        <v>2.8034510000000002E-3</v>
      </c>
      <c r="GK120" s="19">
        <v>2.7918470000000001E-3</v>
      </c>
      <c r="GL120" s="19">
        <v>2.7798499999999999E-3</v>
      </c>
      <c r="GM120" s="19">
        <v>2.7674610000000001E-3</v>
      </c>
      <c r="GN120" s="19">
        <v>2.7546749999999998E-3</v>
      </c>
      <c r="GO120" s="19">
        <v>2.7414789999999998E-3</v>
      </c>
      <c r="GP120" s="19">
        <v>2.7278710000000002E-3</v>
      </c>
      <c r="GQ120" s="19">
        <v>2.7138570000000001E-3</v>
      </c>
      <c r="GR120" s="19">
        <v>2.6994509999999998E-3</v>
      </c>
      <c r="GS120" s="15">
        <v>2.684671E-3</v>
      </c>
      <c r="GT120" s="19">
        <v>2.669533E-3</v>
      </c>
      <c r="GU120" s="19">
        <v>2.654057E-3</v>
      </c>
      <c r="GV120" s="19">
        <v>2.638278E-3</v>
      </c>
      <c r="GW120" s="19">
        <v>2.6222369999999999E-3</v>
      </c>
      <c r="GX120" s="19">
        <v>2.6059910000000002E-3</v>
      </c>
      <c r="GY120" s="19">
        <v>2.5895890000000002E-3</v>
      </c>
      <c r="GZ120" s="19">
        <v>2.5730739999999998E-3</v>
      </c>
      <c r="HA120" s="19">
        <v>2.556479E-3</v>
      </c>
      <c r="HB120" s="19">
        <v>2.5398410000000001E-3</v>
      </c>
      <c r="HC120" s="19">
        <v>2.5231950000000002E-3</v>
      </c>
      <c r="HD120" s="19">
        <v>2.50658E-3</v>
      </c>
      <c r="HE120" s="19">
        <v>2.4900310000000002E-3</v>
      </c>
      <c r="HF120" s="19">
        <v>2.4735719999999998E-3</v>
      </c>
      <c r="HG120" s="19">
        <v>2.4572180000000002E-3</v>
      </c>
      <c r="HH120" s="19">
        <v>2.4409869999999999E-3</v>
      </c>
      <c r="HI120" s="19">
        <v>2.4248999999999998E-3</v>
      </c>
      <c r="HJ120" s="19">
        <v>2.4089860000000001E-3</v>
      </c>
      <c r="HK120" s="19">
        <v>2.3932699999999999E-3</v>
      </c>
      <c r="HL120" s="19">
        <v>2.3777690000000001E-3</v>
      </c>
      <c r="HM120" s="19">
        <v>2.3624929999999998E-3</v>
      </c>
      <c r="HN120" s="19">
        <v>2.347455E-3</v>
      </c>
      <c r="HO120" s="19">
        <v>2.3326699999999998E-3</v>
      </c>
      <c r="HP120" s="19">
        <v>2.3181590000000002E-3</v>
      </c>
      <c r="HQ120" s="19">
        <v>2.3039430000000001E-3</v>
      </c>
      <c r="HR120" s="19">
        <v>2.2900339999999998E-3</v>
      </c>
      <c r="HS120" s="19">
        <v>2.276438E-3</v>
      </c>
      <c r="HT120" s="19">
        <v>2.263162E-3</v>
      </c>
      <c r="HU120" s="19">
        <v>2.2502160000000002E-3</v>
      </c>
      <c r="HV120" s="19">
        <v>2.2376169999999999E-3</v>
      </c>
      <c r="HW120" s="19">
        <v>2.2253749999999999E-3</v>
      </c>
      <c r="HX120" s="19">
        <v>2.2134989999999998E-3</v>
      </c>
      <c r="HY120" s="19">
        <v>2.201986E-3</v>
      </c>
      <c r="HZ120" s="19">
        <v>2.1908359999999998E-3</v>
      </c>
      <c r="IA120" s="19">
        <v>2.1800529999999999E-3</v>
      </c>
      <c r="IB120" s="19">
        <v>2.1696440000000001E-3</v>
      </c>
      <c r="IC120" s="19">
        <v>2.1596150000000001E-3</v>
      </c>
      <c r="ID120" s="19">
        <v>2.149963E-3</v>
      </c>
      <c r="IE120" s="19">
        <v>2.1406799999999998E-3</v>
      </c>
      <c r="IF120" s="15">
        <v>2.1317580000000001E-3</v>
      </c>
      <c r="IG120" s="19">
        <v>2.1231900000000001E-3</v>
      </c>
      <c r="IH120" s="19">
        <v>2.1149760000000002E-3</v>
      </c>
      <c r="II120" s="19">
        <v>2.1071100000000001E-3</v>
      </c>
      <c r="IJ120" s="19">
        <v>2.0995839999999998E-3</v>
      </c>
      <c r="IK120" s="19">
        <v>2.0923819999999998E-3</v>
      </c>
      <c r="IL120" s="19">
        <v>2.0854910000000001E-3</v>
      </c>
      <c r="IM120" s="19">
        <v>2.0789010000000002E-3</v>
      </c>
      <c r="IN120" s="19">
        <v>2.0726099999999999E-3</v>
      </c>
      <c r="IO120" s="19">
        <v>2.0666090000000001E-3</v>
      </c>
      <c r="IP120" s="19">
        <v>2.0608860000000001E-3</v>
      </c>
      <c r="IQ120" s="19">
        <v>2.0554200000000001E-3</v>
      </c>
      <c r="IR120" s="19">
        <v>2.0501930000000001E-3</v>
      </c>
      <c r="IS120" s="19">
        <v>2.0451860000000001E-3</v>
      </c>
      <c r="IT120" s="19">
        <v>2.0403869999999998E-3</v>
      </c>
      <c r="IU120" s="19">
        <v>2.035776E-3</v>
      </c>
      <c r="IV120" s="19">
        <v>2.03133E-3</v>
      </c>
      <c r="IW120" s="19">
        <v>2.0270219999999999E-3</v>
      </c>
      <c r="IX120" s="19">
        <v>2.0228220000000001E-3</v>
      </c>
      <c r="IY120" s="19">
        <v>2.0187059999999999E-3</v>
      </c>
      <c r="IZ120" s="19">
        <v>2.0146579999999999E-3</v>
      </c>
      <c r="JA120" s="19">
        <v>2.0106569999999999E-3</v>
      </c>
      <c r="JB120" s="19">
        <v>2.0066870000000001E-3</v>
      </c>
      <c r="JC120" s="19">
        <v>2.002724E-3</v>
      </c>
      <c r="JD120" s="19">
        <v>1.998751E-3</v>
      </c>
      <c r="JE120" s="19">
        <v>1.9947519999999998E-3</v>
      </c>
      <c r="JF120" s="19">
        <v>1.9907200000000001E-3</v>
      </c>
      <c r="JG120" s="19">
        <v>1.9866459999999999E-3</v>
      </c>
      <c r="JH120" s="19">
        <v>1.982518E-3</v>
      </c>
      <c r="JI120" s="19">
        <v>1.9783219999999998E-3</v>
      </c>
      <c r="JJ120" s="19">
        <v>1.974043E-3</v>
      </c>
      <c r="JK120" s="19">
        <v>1.969672E-3</v>
      </c>
      <c r="JL120" s="19">
        <v>1.9652060000000002E-3</v>
      </c>
      <c r="JM120" s="19">
        <v>1.9606369999999999E-3</v>
      </c>
      <c r="JN120" s="19">
        <v>1.9559600000000001E-3</v>
      </c>
      <c r="JO120" s="19">
        <v>1.951164E-3</v>
      </c>
      <c r="JP120" s="19">
        <v>1.9462399999999999E-3</v>
      </c>
      <c r="JQ120" s="19">
        <v>1.941183E-3</v>
      </c>
      <c r="JR120" s="19">
        <v>1.9359889999999999E-3</v>
      </c>
      <c r="JS120" s="19">
        <v>1.9306569999999999E-3</v>
      </c>
      <c r="JT120" s="19">
        <v>1.9251800000000001E-3</v>
      </c>
      <c r="JU120" s="19">
        <v>1.919551E-3</v>
      </c>
      <c r="JV120" s="19">
        <v>1.9137679999999999E-3</v>
      </c>
      <c r="JW120" s="19">
        <v>1.9078299999999999E-3</v>
      </c>
      <c r="JX120" s="19">
        <v>1.9017459999999999E-3</v>
      </c>
      <c r="JY120" s="19">
        <v>1.895519E-3</v>
      </c>
      <c r="JZ120" s="19">
        <v>1.8891559999999999E-3</v>
      </c>
      <c r="KA120" s="19">
        <v>1.88266E-3</v>
      </c>
      <c r="KB120" s="19">
        <v>1.87604E-3</v>
      </c>
      <c r="KC120" s="15">
        <v>1.869309E-3</v>
      </c>
      <c r="KD120" s="19">
        <v>1.862484E-3</v>
      </c>
      <c r="KE120" s="19">
        <v>1.855579E-3</v>
      </c>
      <c r="KF120" s="19">
        <v>1.848609E-3</v>
      </c>
      <c r="KG120" s="19">
        <v>1.8415829999999999E-3</v>
      </c>
      <c r="KH120" s="19">
        <v>1.834511E-3</v>
      </c>
      <c r="KI120" s="19">
        <v>1.8274020000000001E-3</v>
      </c>
      <c r="KJ120" s="19">
        <v>1.820269E-3</v>
      </c>
      <c r="KK120" s="19">
        <v>1.8131180000000001E-3</v>
      </c>
      <c r="KL120" s="19">
        <v>1.805957E-3</v>
      </c>
      <c r="KM120" s="19">
        <v>1.7987859999999999E-3</v>
      </c>
      <c r="KN120" s="19">
        <v>1.7916060000000001E-3</v>
      </c>
      <c r="KO120" s="19">
        <v>1.784421E-3</v>
      </c>
      <c r="KP120" s="19">
        <v>1.777238E-3</v>
      </c>
      <c r="KQ120" s="19">
        <v>1.7700610000000001E-3</v>
      </c>
      <c r="KR120" s="19">
        <v>1.76289E-3</v>
      </c>
      <c r="KS120" s="19">
        <v>1.7557250000000001E-3</v>
      </c>
      <c r="KT120" s="19">
        <v>1.7485650000000001E-3</v>
      </c>
      <c r="KU120" s="19">
        <v>1.7414100000000001E-3</v>
      </c>
      <c r="KV120" s="19">
        <v>1.734265E-3</v>
      </c>
      <c r="KW120" s="19">
        <v>1.7271319999999999E-3</v>
      </c>
      <c r="KX120" s="19">
        <v>1.7200130000000001E-3</v>
      </c>
      <c r="KY120" s="19">
        <v>1.7129059999999999E-3</v>
      </c>
      <c r="KZ120" s="19">
        <v>1.705813E-3</v>
      </c>
      <c r="LA120" s="19">
        <v>1.698736E-3</v>
      </c>
      <c r="LB120" s="19">
        <v>1.6916800000000001E-3</v>
      </c>
      <c r="LC120" s="19">
        <v>1.68465E-3</v>
      </c>
      <c r="LD120" s="19">
        <v>1.677647E-3</v>
      </c>
      <c r="LE120" s="19">
        <v>1.670672E-3</v>
      </c>
      <c r="LF120" s="19">
        <v>1.663727E-3</v>
      </c>
      <c r="LG120" s="19">
        <v>1.656816E-3</v>
      </c>
      <c r="LH120" s="19">
        <v>1.6499469999999999E-3</v>
      </c>
      <c r="LI120" s="19">
        <v>1.643126E-3</v>
      </c>
      <c r="LJ120" s="19">
        <v>1.6363560000000001E-3</v>
      </c>
      <c r="LK120" s="19">
        <v>1.6296399999999999E-3</v>
      </c>
      <c r="LL120" s="19">
        <v>1.6229809999999999E-3</v>
      </c>
      <c r="LM120" s="19">
        <v>1.616384E-3</v>
      </c>
      <c r="LN120" s="19">
        <v>1.6098569999999999E-3</v>
      </c>
      <c r="LO120" s="19">
        <v>1.6034039999999999E-3</v>
      </c>
      <c r="LP120" s="19">
        <v>1.5970279999999999E-3</v>
      </c>
      <c r="LQ120" s="19">
        <v>1.5907320000000001E-3</v>
      </c>
      <c r="LR120" s="19">
        <v>1.584518E-3</v>
      </c>
      <c r="LS120" s="19">
        <v>1.57839E-3</v>
      </c>
      <c r="LT120" s="19">
        <v>1.572356E-3</v>
      </c>
      <c r="LU120" s="19">
        <v>1.56642E-3</v>
      </c>
      <c r="LV120" s="19">
        <v>1.560585E-3</v>
      </c>
      <c r="LW120" s="19">
        <v>1.554852E-3</v>
      </c>
      <c r="LX120" s="19">
        <v>1.5492240000000001E-3</v>
      </c>
      <c r="LY120" s="19">
        <v>1.5437059999999999E-3</v>
      </c>
      <c r="LZ120" s="19">
        <v>1.538303E-3</v>
      </c>
      <c r="MA120" s="19">
        <v>1.53302E-3</v>
      </c>
      <c r="MB120" s="19">
        <v>1.5278589999999999E-3</v>
      </c>
      <c r="MC120" s="19">
        <v>1.5228209999999999E-3</v>
      </c>
      <c r="MD120" s="19">
        <v>1.517907E-3</v>
      </c>
      <c r="ME120" s="19">
        <v>1.5131210000000001E-3</v>
      </c>
      <c r="MF120" s="19">
        <v>1.508466E-3</v>
      </c>
      <c r="MG120" s="19">
        <v>1.503943E-3</v>
      </c>
      <c r="MH120" s="19">
        <v>1.499553E-3</v>
      </c>
      <c r="MI120" s="19">
        <v>1.4952889999999999E-3</v>
      </c>
      <c r="MJ120" s="19">
        <v>1.491151E-3</v>
      </c>
      <c r="MK120" s="19">
        <v>1.4871330000000001E-3</v>
      </c>
      <c r="ML120" s="19">
        <v>1.4832319999999999E-3</v>
      </c>
      <c r="MM120" s="19">
        <v>1.479443E-3</v>
      </c>
      <c r="MN120" s="19">
        <v>1.4757559999999999E-3</v>
      </c>
      <c r="MO120" s="15">
        <v>1.472159E-3</v>
      </c>
      <c r="MP120" s="19">
        <v>1.4686409999999999E-3</v>
      </c>
      <c r="MQ120" s="19">
        <v>1.465191E-3</v>
      </c>
      <c r="MR120" s="15">
        <v>1.461801E-3</v>
      </c>
      <c r="MS120" s="19">
        <v>1.4584590000000001E-3</v>
      </c>
      <c r="MT120" s="19">
        <v>1.455154E-3</v>
      </c>
      <c r="MU120" s="19">
        <v>1.4518720000000001E-3</v>
      </c>
      <c r="MV120" s="19">
        <v>1.4486049999999999E-3</v>
      </c>
      <c r="MW120" s="19">
        <v>1.4453420000000001E-3</v>
      </c>
      <c r="MX120" s="19">
        <v>1.4420780000000001E-3</v>
      </c>
      <c r="MY120" s="19">
        <v>1.4388059999999999E-3</v>
      </c>
      <c r="MZ120" s="19">
        <v>1.4355170000000001E-3</v>
      </c>
      <c r="NA120" s="19">
        <v>1.4322029999999999E-3</v>
      </c>
      <c r="NB120" s="19">
        <v>1.428857E-3</v>
      </c>
      <c r="NC120" s="19">
        <v>1.425476E-3</v>
      </c>
      <c r="ND120" s="19">
        <v>1.4220560000000001E-3</v>
      </c>
      <c r="NE120" s="19">
        <v>1.4185929999999999E-3</v>
      </c>
      <c r="NF120" s="19">
        <v>1.41508E-3</v>
      </c>
      <c r="NG120" s="19">
        <v>1.411512E-3</v>
      </c>
      <c r="NH120" s="19">
        <v>1.407885E-3</v>
      </c>
      <c r="NI120" s="19">
        <v>1.404195E-3</v>
      </c>
      <c r="NJ120" s="19">
        <v>1.400442E-3</v>
      </c>
      <c r="NK120" s="19">
        <v>1.396621E-3</v>
      </c>
      <c r="NL120" s="19">
        <v>1.39273E-3</v>
      </c>
      <c r="NM120" s="19">
        <v>1.3887630000000001E-3</v>
      </c>
      <c r="NN120" s="19">
        <v>1.3847180000000001E-3</v>
      </c>
      <c r="NO120" s="19">
        <v>1.3805950000000001E-3</v>
      </c>
      <c r="NP120" s="19">
        <v>1.3763950000000001E-3</v>
      </c>
      <c r="NQ120" s="19">
        <v>1.3721180000000001E-3</v>
      </c>
      <c r="NR120" s="19">
        <v>1.367765E-3</v>
      </c>
      <c r="NS120" s="19">
        <v>1.3633359999999999E-3</v>
      </c>
      <c r="NT120" s="19">
        <v>1.358834E-3</v>
      </c>
      <c r="NU120" s="19">
        <v>1.3542649999999999E-3</v>
      </c>
      <c r="NV120" s="19">
        <v>1.3496339999999999E-3</v>
      </c>
      <c r="NW120" s="19">
        <v>1.3449460000000001E-3</v>
      </c>
      <c r="NX120" s="19">
        <v>1.3402069999999999E-3</v>
      </c>
      <c r="NY120" s="19">
        <v>1.335422E-3</v>
      </c>
      <c r="NZ120" s="19">
        <v>1.3305960000000001E-3</v>
      </c>
      <c r="OA120" s="19">
        <v>1.325737E-3</v>
      </c>
      <c r="OB120" s="19">
        <v>1.3208499999999999E-3</v>
      </c>
      <c r="OC120" s="19">
        <v>1.3159420000000001E-3</v>
      </c>
      <c r="OD120" s="19">
        <v>1.3110159999999999E-3</v>
      </c>
      <c r="OE120" s="19">
        <v>1.3060750000000001E-3</v>
      </c>
      <c r="OF120" s="19">
        <v>1.3011229999999999E-3</v>
      </c>
      <c r="OG120" s="19">
        <v>1.296162E-3</v>
      </c>
      <c r="OH120" s="19">
        <v>1.2911960000000001E-3</v>
      </c>
      <c r="OI120" s="19">
        <v>1.2862259999999999E-3</v>
      </c>
      <c r="OJ120" s="19">
        <v>1.2812539999999999E-3</v>
      </c>
      <c r="OK120" s="19">
        <v>1.276281E-3</v>
      </c>
      <c r="OL120" s="19">
        <v>1.271309E-3</v>
      </c>
      <c r="OM120" s="19">
        <v>1.2663399999999999E-3</v>
      </c>
      <c r="ON120" s="19">
        <v>1.2613749999999999E-3</v>
      </c>
      <c r="OO120" s="19">
        <v>1.256416E-3</v>
      </c>
      <c r="OP120" s="19">
        <v>1.2514640000000001E-3</v>
      </c>
    </row>
    <row r="121" spans="1:406" x14ac:dyDescent="0.25">
      <c r="A121" t="str">
        <f t="shared" si="1"/>
        <v>Helicopter-VERY COARSE-6-14-Any</v>
      </c>
      <c r="B121" t="s">
        <v>194</v>
      </c>
      <c r="C121" s="20" t="s">
        <v>43</v>
      </c>
      <c r="D121" s="18">
        <v>6</v>
      </c>
      <c r="E121" s="17">
        <v>14</v>
      </c>
      <c r="F121" s="82" t="s">
        <v>187</v>
      </c>
      <c r="G121" s="15">
        <v>0.99577950000000004</v>
      </c>
      <c r="H121" s="15">
        <v>0.77747140000000003</v>
      </c>
      <c r="I121" s="15">
        <v>0.58690739999999997</v>
      </c>
      <c r="J121" s="15">
        <v>0.44657599999999997</v>
      </c>
      <c r="K121" s="15">
        <v>0.34714669999999997</v>
      </c>
      <c r="L121" s="15">
        <v>0.27588679999999999</v>
      </c>
      <c r="M121" s="15">
        <v>0.22393689999999999</v>
      </c>
      <c r="N121" s="15">
        <v>0.1851834</v>
      </c>
      <c r="O121" s="15">
        <v>0.15565960000000001</v>
      </c>
      <c r="P121" s="15">
        <v>0.13210050000000001</v>
      </c>
      <c r="Q121" s="15">
        <v>0.112994</v>
      </c>
      <c r="R121" s="19">
        <v>9.7947930000000002E-2</v>
      </c>
      <c r="S121" s="19">
        <v>8.5927139999999999E-2</v>
      </c>
      <c r="T121" s="19">
        <v>7.6162729999999998E-2</v>
      </c>
      <c r="U121" s="19">
        <v>6.8057489999999998E-2</v>
      </c>
      <c r="V121" s="19">
        <v>6.0881959999999999E-2</v>
      </c>
      <c r="W121" s="15">
        <v>5.4741869999999998E-2</v>
      </c>
      <c r="X121" s="19">
        <v>4.9784509999999997E-2</v>
      </c>
      <c r="Y121" s="19">
        <v>4.6310419999999998E-2</v>
      </c>
      <c r="Z121" s="19">
        <v>4.3110530000000001E-2</v>
      </c>
      <c r="AA121" s="19">
        <v>3.9987929999999998E-2</v>
      </c>
      <c r="AB121" s="19">
        <v>3.6867520000000001E-2</v>
      </c>
      <c r="AC121" s="19">
        <v>3.4058949999999998E-2</v>
      </c>
      <c r="AD121" s="19">
        <v>3.1665180000000001E-2</v>
      </c>
      <c r="AE121" s="19">
        <v>2.9496910000000001E-2</v>
      </c>
      <c r="AF121" s="19">
        <v>2.743744E-2</v>
      </c>
      <c r="AG121" s="19">
        <v>2.5559800000000001E-2</v>
      </c>
      <c r="AH121" s="19">
        <v>2.395158E-2</v>
      </c>
      <c r="AI121" s="19">
        <v>2.2592850000000001E-2</v>
      </c>
      <c r="AJ121" s="19">
        <v>2.1375249999999998E-2</v>
      </c>
      <c r="AK121" s="19">
        <v>2.0227140000000001E-2</v>
      </c>
      <c r="AL121" s="19">
        <v>1.9147620000000001E-2</v>
      </c>
      <c r="AM121" s="19">
        <v>1.815686E-2</v>
      </c>
      <c r="AN121" s="19">
        <v>1.7259119999999999E-2</v>
      </c>
      <c r="AO121" s="19">
        <v>1.633157E-2</v>
      </c>
      <c r="AP121" s="19">
        <v>1.5476820000000001E-2</v>
      </c>
      <c r="AQ121" s="19">
        <v>1.468735E-2</v>
      </c>
      <c r="AR121" s="19">
        <v>1.3959559999999999E-2</v>
      </c>
      <c r="AS121" s="19">
        <v>1.3292389999999999E-2</v>
      </c>
      <c r="AT121" s="19">
        <v>1.268119E-2</v>
      </c>
      <c r="AU121" s="19">
        <v>1.211926E-2</v>
      </c>
      <c r="AV121" s="19">
        <v>1.1602650000000001E-2</v>
      </c>
      <c r="AW121" s="19">
        <v>1.112995E-2</v>
      </c>
      <c r="AX121" s="19">
        <v>1.0698559999999999E-2</v>
      </c>
      <c r="AY121" s="19">
        <v>1.0303120000000001E-2</v>
      </c>
      <c r="AZ121" s="19">
        <v>9.9372079999999995E-3</v>
      </c>
      <c r="BA121" s="19">
        <v>9.5968419999999995E-3</v>
      </c>
      <c r="BB121" s="19">
        <v>9.2809139999999995E-3</v>
      </c>
      <c r="BC121" s="19">
        <v>8.9891439999999993E-3</v>
      </c>
      <c r="BD121" s="19">
        <v>8.7207299999999995E-3</v>
      </c>
      <c r="BE121" s="19">
        <v>8.4738009999999996E-3</v>
      </c>
      <c r="BF121" s="19">
        <v>8.2454899999999994E-3</v>
      </c>
      <c r="BG121" s="19">
        <v>8.0330790000000003E-3</v>
      </c>
      <c r="BH121" s="19">
        <v>7.8347799999999995E-3</v>
      </c>
      <c r="BI121" s="19">
        <v>7.6495859999999999E-3</v>
      </c>
      <c r="BJ121" s="19">
        <v>7.4768730000000002E-3</v>
      </c>
      <c r="BK121" s="19">
        <v>7.3163100000000003E-3</v>
      </c>
      <c r="BL121" s="19">
        <v>7.1674290000000003E-3</v>
      </c>
      <c r="BM121" s="19">
        <v>7.0291800000000003E-3</v>
      </c>
      <c r="BN121" s="19">
        <v>6.8997629999999997E-3</v>
      </c>
      <c r="BO121" s="19">
        <v>6.7770970000000002E-3</v>
      </c>
      <c r="BP121" s="19">
        <v>6.659646E-3</v>
      </c>
      <c r="BQ121" s="19">
        <v>6.5468999999999996E-3</v>
      </c>
      <c r="BR121" s="19">
        <v>6.4390070000000001E-3</v>
      </c>
      <c r="BS121" s="19">
        <v>6.336286E-3</v>
      </c>
      <c r="BT121" s="19">
        <v>6.2390359999999999E-3</v>
      </c>
      <c r="BU121" s="19">
        <v>6.1474370000000004E-3</v>
      </c>
      <c r="BV121" s="19">
        <v>6.0614850000000001E-3</v>
      </c>
      <c r="BW121" s="19">
        <v>5.9809529999999998E-3</v>
      </c>
      <c r="BX121" s="19">
        <v>5.905352E-3</v>
      </c>
      <c r="BY121" s="19">
        <v>5.834026E-3</v>
      </c>
      <c r="BZ121" s="15">
        <v>5.7662599999999996E-3</v>
      </c>
      <c r="CA121" s="19">
        <v>5.7013990000000002E-3</v>
      </c>
      <c r="CB121" s="19">
        <v>5.6388829999999999E-3</v>
      </c>
      <c r="CC121" s="19">
        <v>5.578291E-3</v>
      </c>
      <c r="CD121" s="19">
        <v>5.519281E-3</v>
      </c>
      <c r="CE121" s="19">
        <v>5.4616059999999999E-3</v>
      </c>
      <c r="CF121" s="19">
        <v>5.4050870000000003E-3</v>
      </c>
      <c r="CG121" s="19">
        <v>5.3496180000000004E-3</v>
      </c>
      <c r="CH121" s="19">
        <v>5.2951229999999997E-3</v>
      </c>
      <c r="CI121" s="19">
        <v>5.2415710000000004E-3</v>
      </c>
      <c r="CJ121" s="19">
        <v>5.1889309999999999E-3</v>
      </c>
      <c r="CK121" s="19">
        <v>5.1371530000000002E-3</v>
      </c>
      <c r="CL121" s="19">
        <v>5.0861270000000002E-3</v>
      </c>
      <c r="CM121" s="19">
        <v>5.0357190000000001E-3</v>
      </c>
      <c r="CN121" s="19">
        <v>4.9858280000000003E-3</v>
      </c>
      <c r="CO121" s="19">
        <v>4.9364860000000003E-3</v>
      </c>
      <c r="CP121" s="19">
        <v>4.8878400000000001E-3</v>
      </c>
      <c r="CQ121" s="19">
        <v>4.8401349999999998E-3</v>
      </c>
      <c r="CR121" s="19">
        <v>4.7936159999999997E-3</v>
      </c>
      <c r="CS121" s="19">
        <v>4.748497E-3</v>
      </c>
      <c r="CT121" s="19">
        <v>4.7049140000000001E-3</v>
      </c>
      <c r="CU121" s="19">
        <v>4.6629540000000004E-3</v>
      </c>
      <c r="CV121" s="19">
        <v>4.6226690000000003E-3</v>
      </c>
      <c r="CW121" s="19">
        <v>4.5841129999999999E-3</v>
      </c>
      <c r="CX121" s="19">
        <v>4.5473220000000003E-3</v>
      </c>
      <c r="CY121" s="19">
        <v>4.5123430000000003E-3</v>
      </c>
      <c r="CZ121" s="19">
        <v>4.4791759999999996E-3</v>
      </c>
      <c r="DA121" s="19">
        <v>4.4477880000000003E-3</v>
      </c>
      <c r="DB121" s="19">
        <v>4.4180970000000002E-3</v>
      </c>
      <c r="DC121" s="19">
        <v>4.3899969999999996E-3</v>
      </c>
      <c r="DD121" s="19">
        <v>4.3633389999999999E-3</v>
      </c>
      <c r="DE121" s="19">
        <v>4.3379760000000003E-3</v>
      </c>
      <c r="DF121" s="19">
        <v>4.3137200000000001E-3</v>
      </c>
      <c r="DG121" s="19">
        <v>4.2903790000000004E-3</v>
      </c>
      <c r="DH121" s="19">
        <v>4.267748E-3</v>
      </c>
      <c r="DI121" s="19">
        <v>4.2456569999999999E-3</v>
      </c>
      <c r="DJ121" s="15">
        <v>4.2239549999999997E-3</v>
      </c>
      <c r="DK121" s="19">
        <v>4.2025259999999998E-3</v>
      </c>
      <c r="DL121" s="19">
        <v>4.1812480000000003E-3</v>
      </c>
      <c r="DM121" s="19">
        <v>4.1599970000000003E-3</v>
      </c>
      <c r="DN121" s="19">
        <v>4.1386440000000004E-3</v>
      </c>
      <c r="DO121" s="19">
        <v>4.117084E-3</v>
      </c>
      <c r="DP121" s="19">
        <v>4.09524E-3</v>
      </c>
      <c r="DQ121" s="19">
        <v>4.0730790000000003E-3</v>
      </c>
      <c r="DR121" s="19">
        <v>4.0505630000000001E-3</v>
      </c>
      <c r="DS121" s="19">
        <v>4.0276519999999996E-3</v>
      </c>
      <c r="DT121" s="19">
        <v>4.0042970000000004E-3</v>
      </c>
      <c r="DU121" s="19">
        <v>3.9804690000000004E-3</v>
      </c>
      <c r="DV121" s="19">
        <v>3.9561509999999998E-3</v>
      </c>
      <c r="DW121" s="19">
        <v>3.9313589999999997E-3</v>
      </c>
      <c r="DX121" s="19">
        <v>3.9061009999999999E-3</v>
      </c>
      <c r="DY121" s="19">
        <v>3.8803779999999999E-3</v>
      </c>
      <c r="DZ121" s="19">
        <v>3.8541809999999999E-3</v>
      </c>
      <c r="EA121" s="19">
        <v>3.8275129999999998E-3</v>
      </c>
      <c r="EB121" s="19">
        <v>3.800384E-3</v>
      </c>
      <c r="EC121" s="19">
        <v>3.7728250000000001E-3</v>
      </c>
      <c r="ED121" s="19">
        <v>3.7448630000000002E-3</v>
      </c>
      <c r="EE121" s="19">
        <v>3.716521E-3</v>
      </c>
      <c r="EF121" s="19">
        <v>3.6878060000000001E-3</v>
      </c>
      <c r="EG121" s="19">
        <v>3.6587389999999998E-3</v>
      </c>
      <c r="EH121" s="19">
        <v>3.6293480000000001E-3</v>
      </c>
      <c r="EI121" s="19">
        <v>3.599695E-3</v>
      </c>
      <c r="EJ121" s="19">
        <v>3.5698599999999998E-3</v>
      </c>
      <c r="EK121" s="19">
        <v>3.53995E-3</v>
      </c>
      <c r="EL121" s="19">
        <v>3.5100740000000002E-3</v>
      </c>
      <c r="EM121" s="19">
        <v>3.480346E-3</v>
      </c>
      <c r="EN121" s="19">
        <v>3.450865E-3</v>
      </c>
      <c r="EO121" s="19">
        <v>3.4217280000000002E-3</v>
      </c>
      <c r="EP121" s="19">
        <v>3.3930119999999999E-3</v>
      </c>
      <c r="EQ121" s="19">
        <v>3.3647820000000002E-3</v>
      </c>
      <c r="ER121" s="19">
        <v>3.3370919999999998E-3</v>
      </c>
      <c r="ES121" s="19">
        <v>3.3099929999999998E-3</v>
      </c>
      <c r="ET121" s="19">
        <v>3.283528E-3</v>
      </c>
      <c r="EU121" s="19">
        <v>3.2577439999999999E-3</v>
      </c>
      <c r="EV121" s="19">
        <v>3.2326809999999998E-3</v>
      </c>
      <c r="EW121" s="19">
        <v>3.208369E-3</v>
      </c>
      <c r="EX121" s="19">
        <v>3.1848279999999998E-3</v>
      </c>
      <c r="EY121" s="19">
        <v>3.1620699999999999E-3</v>
      </c>
      <c r="EZ121" s="19">
        <v>3.1401020000000001E-3</v>
      </c>
      <c r="FA121" s="19">
        <v>3.118932E-3</v>
      </c>
      <c r="FB121" s="19">
        <v>3.0985610000000001E-3</v>
      </c>
      <c r="FC121" s="19">
        <v>3.0789900000000002E-3</v>
      </c>
      <c r="FD121" s="19">
        <v>3.0602070000000001E-3</v>
      </c>
      <c r="FE121" s="19">
        <v>3.0421910000000001E-3</v>
      </c>
      <c r="FF121" s="19">
        <v>3.0249090000000001E-3</v>
      </c>
      <c r="FG121" s="19">
        <v>3.0083279999999998E-3</v>
      </c>
      <c r="FH121" s="19">
        <v>2.9924040000000002E-3</v>
      </c>
      <c r="FI121" s="19">
        <v>2.9770859999999999E-3</v>
      </c>
      <c r="FJ121" s="19">
        <v>2.9623200000000001E-3</v>
      </c>
      <c r="FK121" s="19">
        <v>2.9480510000000001E-3</v>
      </c>
      <c r="FL121" s="19">
        <v>2.9342320000000002E-3</v>
      </c>
      <c r="FM121" s="19">
        <v>2.920822E-3</v>
      </c>
      <c r="FN121" s="19">
        <v>2.9077840000000001E-3</v>
      </c>
      <c r="FO121" s="19">
        <v>2.8950870000000002E-3</v>
      </c>
      <c r="FP121" s="19">
        <v>2.8826979999999999E-3</v>
      </c>
      <c r="FQ121" s="19">
        <v>2.870577E-3</v>
      </c>
      <c r="FR121" s="19">
        <v>2.858686E-3</v>
      </c>
      <c r="FS121" s="19">
        <v>2.8469860000000001E-3</v>
      </c>
      <c r="FT121" s="19">
        <v>2.8354449999999998E-3</v>
      </c>
      <c r="FU121" s="19">
        <v>2.824034E-3</v>
      </c>
      <c r="FV121" s="19">
        <v>2.812719E-3</v>
      </c>
      <c r="FW121" s="19">
        <v>2.8014680000000001E-3</v>
      </c>
      <c r="FX121" s="19">
        <v>2.7902460000000001E-3</v>
      </c>
      <c r="FY121" s="19">
        <v>2.7790250000000001E-3</v>
      </c>
      <c r="FZ121" s="19">
        <v>2.767781E-3</v>
      </c>
      <c r="GA121" s="19">
        <v>2.7564949999999999E-3</v>
      </c>
      <c r="GB121" s="19">
        <v>2.7451450000000001E-3</v>
      </c>
      <c r="GC121" s="19">
        <v>2.7337080000000001E-3</v>
      </c>
      <c r="GD121" s="19">
        <v>2.7221559999999999E-3</v>
      </c>
      <c r="GE121" s="19">
        <v>2.7104669999999998E-3</v>
      </c>
      <c r="GF121" s="19">
        <v>2.6986190000000002E-3</v>
      </c>
      <c r="GG121" s="19">
        <v>2.6866009999999998E-3</v>
      </c>
      <c r="GH121" s="19">
        <v>2.6743969999999998E-3</v>
      </c>
      <c r="GI121" s="19">
        <v>2.661994E-3</v>
      </c>
      <c r="GJ121" s="19">
        <v>2.6493810000000001E-3</v>
      </c>
      <c r="GK121" s="19">
        <v>2.6365529999999998E-3</v>
      </c>
      <c r="GL121" s="19">
        <v>2.6235160000000002E-3</v>
      </c>
      <c r="GM121" s="19">
        <v>2.6102849999999999E-3</v>
      </c>
      <c r="GN121" s="19">
        <v>2.5968810000000001E-3</v>
      </c>
      <c r="GO121" s="19">
        <v>2.5833330000000002E-3</v>
      </c>
      <c r="GP121" s="19">
        <v>2.5696740000000001E-3</v>
      </c>
      <c r="GQ121" s="19">
        <v>2.5559390000000001E-3</v>
      </c>
      <c r="GR121" s="19">
        <v>2.5421630000000001E-3</v>
      </c>
      <c r="GS121" s="19">
        <v>2.528378E-3</v>
      </c>
      <c r="GT121" s="19">
        <v>2.5146109999999999E-3</v>
      </c>
      <c r="GU121" s="19">
        <v>2.500885E-3</v>
      </c>
      <c r="GV121" s="19">
        <v>2.487216E-3</v>
      </c>
      <c r="GW121" s="19">
        <v>2.4736200000000002E-3</v>
      </c>
      <c r="GX121" s="19">
        <v>2.4601100000000002E-3</v>
      </c>
      <c r="GY121" s="19">
        <v>2.446705E-3</v>
      </c>
      <c r="GZ121" s="19">
        <v>2.4334130000000002E-3</v>
      </c>
      <c r="HA121" s="19">
        <v>2.420246E-3</v>
      </c>
      <c r="HB121" s="19">
        <v>2.4072070000000002E-3</v>
      </c>
      <c r="HC121" s="19">
        <v>2.3942999999999998E-3</v>
      </c>
      <c r="HD121" s="19">
        <v>2.3815279999999999E-3</v>
      </c>
      <c r="HE121" s="19">
        <v>2.368893E-3</v>
      </c>
      <c r="HF121" s="19">
        <v>2.3563960000000002E-3</v>
      </c>
      <c r="HG121" s="19">
        <v>2.3440359999999999E-3</v>
      </c>
      <c r="HH121" s="19">
        <v>2.3318089999999998E-3</v>
      </c>
      <c r="HI121" s="19">
        <v>2.3197130000000002E-3</v>
      </c>
      <c r="HJ121" s="19">
        <v>2.3077449999999999E-3</v>
      </c>
      <c r="HK121" s="19">
        <v>2.2959080000000002E-3</v>
      </c>
      <c r="HL121" s="19">
        <v>2.2842019999999999E-3</v>
      </c>
      <c r="HM121" s="19">
        <v>2.2726270000000002E-3</v>
      </c>
      <c r="HN121" s="19">
        <v>2.2611789999999999E-3</v>
      </c>
      <c r="HO121" s="19">
        <v>2.2498539999999999E-3</v>
      </c>
      <c r="HP121" s="19">
        <v>2.2386519999999998E-3</v>
      </c>
      <c r="HQ121" s="19">
        <v>2.2275680000000001E-3</v>
      </c>
      <c r="HR121" s="19">
        <v>2.2165969999999998E-3</v>
      </c>
      <c r="HS121" s="19">
        <v>2.2057259999999999E-3</v>
      </c>
      <c r="HT121" s="19">
        <v>2.1949399999999998E-3</v>
      </c>
      <c r="HU121" s="19">
        <v>2.184222E-3</v>
      </c>
      <c r="HV121" s="19">
        <v>2.1735560000000001E-3</v>
      </c>
      <c r="HW121" s="19">
        <v>2.1629280000000002E-3</v>
      </c>
      <c r="HX121" s="19">
        <v>2.1523219999999999E-3</v>
      </c>
      <c r="HY121" s="19">
        <v>2.1417210000000001E-3</v>
      </c>
      <c r="HZ121" s="19">
        <v>2.1311110000000002E-3</v>
      </c>
      <c r="IA121" s="19">
        <v>2.1204819999999999E-3</v>
      </c>
      <c r="IB121" s="19">
        <v>2.109826E-3</v>
      </c>
      <c r="IC121" s="19">
        <v>2.0991439999999998E-3</v>
      </c>
      <c r="ID121" s="19">
        <v>2.088435E-3</v>
      </c>
      <c r="IE121" s="19">
        <v>2.0776969999999999E-3</v>
      </c>
      <c r="IF121" s="19">
        <v>2.0669310000000002E-3</v>
      </c>
      <c r="IG121" s="19">
        <v>2.056137E-3</v>
      </c>
      <c r="IH121" s="19">
        <v>2.0453170000000001E-3</v>
      </c>
      <c r="II121" s="19">
        <v>2.0344769999999998E-3</v>
      </c>
      <c r="IJ121" s="19">
        <v>2.0236239999999999E-3</v>
      </c>
      <c r="IK121" s="19">
        <v>2.0127629999999999E-3</v>
      </c>
      <c r="IL121" s="19">
        <v>2.0019E-3</v>
      </c>
      <c r="IM121" s="19">
        <v>1.9910409999999998E-3</v>
      </c>
      <c r="IN121" s="19">
        <v>1.980192E-3</v>
      </c>
      <c r="IO121" s="19">
        <v>1.969363E-3</v>
      </c>
      <c r="IP121" s="19">
        <v>1.9585610000000002E-3</v>
      </c>
      <c r="IQ121" s="19">
        <v>1.9477920000000001E-3</v>
      </c>
      <c r="IR121" s="19">
        <v>1.9370609999999999E-3</v>
      </c>
      <c r="IS121" s="19">
        <v>1.9263710000000001E-3</v>
      </c>
      <c r="IT121" s="19">
        <v>1.915726E-3</v>
      </c>
      <c r="IU121" s="19">
        <v>1.905136E-3</v>
      </c>
      <c r="IV121" s="19">
        <v>1.8946060000000001E-3</v>
      </c>
      <c r="IW121" s="19">
        <v>1.884145E-3</v>
      </c>
      <c r="IX121" s="19">
        <v>1.8737580000000001E-3</v>
      </c>
      <c r="IY121" s="19">
        <v>1.8634560000000001E-3</v>
      </c>
      <c r="IZ121" s="19">
        <v>1.8532500000000001E-3</v>
      </c>
      <c r="JA121" s="19">
        <v>1.843157E-3</v>
      </c>
      <c r="JB121" s="19">
        <v>1.8331930000000001E-3</v>
      </c>
      <c r="JC121" s="19">
        <v>1.8233749999999999E-3</v>
      </c>
      <c r="JD121" s="19">
        <v>1.813718E-3</v>
      </c>
      <c r="JE121" s="19">
        <v>1.804237E-3</v>
      </c>
      <c r="JF121" s="19">
        <v>1.794946E-3</v>
      </c>
      <c r="JG121" s="19">
        <v>1.7858609999999999E-3</v>
      </c>
      <c r="JH121" s="19">
        <v>1.776992E-3</v>
      </c>
      <c r="JI121" s="19">
        <v>1.7683460000000001E-3</v>
      </c>
      <c r="JJ121" s="19">
        <v>1.759928E-3</v>
      </c>
      <c r="JK121" s="19">
        <v>1.751741E-3</v>
      </c>
      <c r="JL121" s="19">
        <v>1.7437850000000001E-3</v>
      </c>
      <c r="JM121" s="19">
        <v>1.7360629999999999E-3</v>
      </c>
      <c r="JN121" s="19">
        <v>1.728575E-3</v>
      </c>
      <c r="JO121" s="19">
        <v>1.7213199999999999E-3</v>
      </c>
      <c r="JP121" s="19">
        <v>1.714295E-3</v>
      </c>
      <c r="JQ121" s="19">
        <v>1.707496E-3</v>
      </c>
      <c r="JR121" s="19">
        <v>1.7009169999999999E-3</v>
      </c>
      <c r="JS121" s="15">
        <v>1.6945549999999999E-3</v>
      </c>
      <c r="JT121" s="19">
        <v>1.688405E-3</v>
      </c>
      <c r="JU121" s="19">
        <v>1.6824609999999999E-3</v>
      </c>
      <c r="JV121" s="19">
        <v>1.6767139999999999E-3</v>
      </c>
      <c r="JW121" s="19">
        <v>1.6711549999999999E-3</v>
      </c>
      <c r="JX121" s="19">
        <v>1.6657740000000001E-3</v>
      </c>
      <c r="JY121" s="19">
        <v>1.660566E-3</v>
      </c>
      <c r="JZ121" s="19">
        <v>1.65552E-3</v>
      </c>
      <c r="KA121" s="19">
        <v>1.650629E-3</v>
      </c>
      <c r="KB121" s="15">
        <v>1.645884E-3</v>
      </c>
      <c r="KC121" s="19">
        <v>1.641272E-3</v>
      </c>
      <c r="KD121" s="19">
        <v>1.636785E-3</v>
      </c>
      <c r="KE121" s="19">
        <v>1.632414E-3</v>
      </c>
      <c r="KF121" s="19">
        <v>1.6281480000000001E-3</v>
      </c>
      <c r="KG121" s="19">
        <v>1.623979E-3</v>
      </c>
      <c r="KH121" s="19">
        <v>1.619894E-3</v>
      </c>
      <c r="KI121" s="19">
        <v>1.6158819999999999E-3</v>
      </c>
      <c r="KJ121" s="19">
        <v>1.611931E-3</v>
      </c>
      <c r="KK121" s="19">
        <v>1.608031E-3</v>
      </c>
      <c r="KL121" s="19">
        <v>1.604168E-3</v>
      </c>
      <c r="KM121" s="19">
        <v>1.6003289999999999E-3</v>
      </c>
      <c r="KN121" s="19">
        <v>1.5964989999999999E-3</v>
      </c>
      <c r="KO121" s="19">
        <v>1.592661E-3</v>
      </c>
      <c r="KP121" s="19">
        <v>1.5887989999999999E-3</v>
      </c>
      <c r="KQ121" s="19">
        <v>1.584895E-3</v>
      </c>
      <c r="KR121" s="19">
        <v>1.5809330000000001E-3</v>
      </c>
      <c r="KS121" s="19">
        <v>1.5768959999999999E-3</v>
      </c>
      <c r="KT121" s="19">
        <v>1.572766E-3</v>
      </c>
      <c r="KU121" s="19">
        <v>1.5685269999999999E-3</v>
      </c>
      <c r="KV121" s="19">
        <v>1.5641629999999999E-3</v>
      </c>
      <c r="KW121" s="19">
        <v>1.5596609999999999E-3</v>
      </c>
      <c r="KX121" s="19">
        <v>1.555009E-3</v>
      </c>
      <c r="KY121" s="19">
        <v>1.550198E-3</v>
      </c>
      <c r="KZ121" s="19">
        <v>1.545217E-3</v>
      </c>
      <c r="LA121" s="19">
        <v>1.5400590000000001E-3</v>
      </c>
      <c r="LB121" s="19">
        <v>1.534718E-3</v>
      </c>
      <c r="LC121" s="19">
        <v>1.5291879999999999E-3</v>
      </c>
      <c r="LD121" s="19">
        <v>1.523468E-3</v>
      </c>
      <c r="LE121" s="19">
        <v>1.5175550000000001E-3</v>
      </c>
      <c r="LF121" s="19">
        <v>1.5114460000000001E-3</v>
      </c>
      <c r="LG121" s="19">
        <v>1.5051419999999999E-3</v>
      </c>
      <c r="LH121" s="19">
        <v>1.4986400000000001E-3</v>
      </c>
      <c r="LI121" s="19">
        <v>1.491942E-3</v>
      </c>
      <c r="LJ121" s="19">
        <v>1.485051E-3</v>
      </c>
      <c r="LK121" s="19">
        <v>1.477969E-3</v>
      </c>
      <c r="LL121" s="19">
        <v>1.4706999999999999E-3</v>
      </c>
      <c r="LM121" s="19">
        <v>1.4632499999999999E-3</v>
      </c>
      <c r="LN121" s="19">
        <v>1.455624E-3</v>
      </c>
      <c r="LO121" s="19">
        <v>1.4478309999999999E-3</v>
      </c>
      <c r="LP121" s="19">
        <v>1.4398799999999999E-3</v>
      </c>
      <c r="LQ121" s="19">
        <v>1.4317819999999999E-3</v>
      </c>
      <c r="LR121" s="19">
        <v>1.423548E-3</v>
      </c>
      <c r="LS121" s="19">
        <v>1.415192E-3</v>
      </c>
      <c r="LT121" s="19">
        <v>1.406727E-3</v>
      </c>
      <c r="LU121" s="19">
        <v>1.3981690000000001E-3</v>
      </c>
      <c r="LV121" s="19">
        <v>1.389534E-3</v>
      </c>
      <c r="LW121" s="19">
        <v>1.3808410000000001E-3</v>
      </c>
      <c r="LX121" s="19">
        <v>1.3721079999999999E-3</v>
      </c>
      <c r="LY121" s="19">
        <v>1.3633549999999999E-3</v>
      </c>
      <c r="LZ121" s="19">
        <v>1.3546000000000001E-3</v>
      </c>
      <c r="MA121" s="19">
        <v>1.345864E-3</v>
      </c>
      <c r="MB121" s="19">
        <v>1.3371640000000001E-3</v>
      </c>
      <c r="MC121" s="19">
        <v>1.3285180000000001E-3</v>
      </c>
      <c r="MD121" s="19">
        <v>1.319944E-3</v>
      </c>
      <c r="ME121" s="19">
        <v>1.311455E-3</v>
      </c>
      <c r="MF121" s="19">
        <v>1.3030660000000001E-3</v>
      </c>
      <c r="MG121" s="19">
        <v>1.294789E-3</v>
      </c>
      <c r="MH121" s="19">
        <v>1.286634E-3</v>
      </c>
      <c r="MI121" s="19">
        <v>1.2786119999999999E-3</v>
      </c>
      <c r="MJ121" s="19">
        <v>1.270731E-3</v>
      </c>
      <c r="MK121" s="19">
        <v>1.2629989999999999E-3</v>
      </c>
      <c r="ML121" s="19">
        <v>1.2554230000000001E-3</v>
      </c>
      <c r="MM121" s="19">
        <v>1.248011E-3</v>
      </c>
      <c r="MN121" s="19">
        <v>1.240767E-3</v>
      </c>
      <c r="MO121" s="19">
        <v>1.233699E-3</v>
      </c>
      <c r="MP121" s="19">
        <v>1.2268089999999999E-3</v>
      </c>
      <c r="MQ121" s="19">
        <v>1.220102E-3</v>
      </c>
      <c r="MR121" s="19">
        <v>1.213581E-3</v>
      </c>
      <c r="MS121" s="19">
        <v>1.207248E-3</v>
      </c>
      <c r="MT121" s="19">
        <v>1.201103E-3</v>
      </c>
      <c r="MU121" s="19">
        <v>1.195149E-3</v>
      </c>
      <c r="MV121" s="19">
        <v>1.189383E-3</v>
      </c>
      <c r="MW121" s="19">
        <v>1.1838040000000001E-3</v>
      </c>
      <c r="MX121" s="19">
        <v>1.178412E-3</v>
      </c>
      <c r="MY121" s="19">
        <v>1.173203E-3</v>
      </c>
      <c r="MZ121" s="19">
        <v>1.168175E-3</v>
      </c>
      <c r="NA121" s="19">
        <v>1.1633259999999999E-3</v>
      </c>
      <c r="NB121" s="19">
        <v>1.15865E-3</v>
      </c>
      <c r="NC121" s="19">
        <v>1.154146E-3</v>
      </c>
      <c r="ND121" s="19">
        <v>1.1498089999999999E-3</v>
      </c>
      <c r="NE121" s="19">
        <v>1.145636E-3</v>
      </c>
      <c r="NF121" s="19">
        <v>1.141621E-3</v>
      </c>
      <c r="NG121" s="19">
        <v>1.13776E-3</v>
      </c>
      <c r="NH121" s="19">
        <v>1.1340479999999999E-3</v>
      </c>
      <c r="NI121" s="19">
        <v>1.1304799999999999E-3</v>
      </c>
      <c r="NJ121" s="19">
        <v>1.127051E-3</v>
      </c>
      <c r="NK121" s="19">
        <v>1.1237560000000001E-3</v>
      </c>
      <c r="NL121" s="19">
        <v>1.1205900000000001E-3</v>
      </c>
      <c r="NM121" s="19">
        <v>1.117545E-3</v>
      </c>
      <c r="NN121" s="19">
        <v>1.1146179999999999E-3</v>
      </c>
      <c r="NO121" s="19">
        <v>1.1118020000000001E-3</v>
      </c>
      <c r="NP121" s="19">
        <v>1.109091E-3</v>
      </c>
      <c r="NQ121" s="19">
        <v>1.10648E-3</v>
      </c>
      <c r="NR121" s="19">
        <v>1.1039610000000001E-3</v>
      </c>
      <c r="NS121" s="19">
        <v>1.101526E-3</v>
      </c>
      <c r="NT121" s="19">
        <v>1.099168E-3</v>
      </c>
      <c r="NU121" s="19">
        <v>1.096879E-3</v>
      </c>
      <c r="NV121" s="19">
        <v>1.09465E-3</v>
      </c>
      <c r="NW121" s="19">
        <v>1.092471E-3</v>
      </c>
      <c r="NX121" s="19">
        <v>1.090333E-3</v>
      </c>
      <c r="NY121" s="19">
        <v>1.088225E-3</v>
      </c>
      <c r="NZ121" s="19">
        <v>1.0861390000000001E-3</v>
      </c>
      <c r="OA121" s="19">
        <v>1.0840649999999999E-3</v>
      </c>
      <c r="OB121" s="19">
        <v>1.0819930000000001E-3</v>
      </c>
      <c r="OC121" s="19">
        <v>1.079916E-3</v>
      </c>
      <c r="OD121" s="19">
        <v>1.077824E-3</v>
      </c>
      <c r="OE121" s="19">
        <v>1.0757099999999999E-3</v>
      </c>
      <c r="OF121" s="19">
        <v>1.0735650000000001E-3</v>
      </c>
      <c r="OG121" s="19">
        <v>1.071383E-3</v>
      </c>
      <c r="OH121" s="19">
        <v>1.069158E-3</v>
      </c>
      <c r="OI121" s="19">
        <v>1.066881E-3</v>
      </c>
      <c r="OJ121" s="19">
        <v>1.0645470000000001E-3</v>
      </c>
      <c r="OK121" s="19">
        <v>1.062148E-3</v>
      </c>
      <c r="OL121" s="19">
        <v>1.0596799999999999E-3</v>
      </c>
      <c r="OM121" s="19">
        <v>1.0571350000000001E-3</v>
      </c>
      <c r="ON121" s="19">
        <v>1.054508E-3</v>
      </c>
      <c r="OO121" s="19">
        <v>1.051794E-3</v>
      </c>
      <c r="OP121" s="19">
        <v>1.048988E-3</v>
      </c>
    </row>
    <row r="122" spans="1:406" x14ac:dyDescent="0.25">
      <c r="A122" t="str">
        <f t="shared" si="1"/>
        <v>Helicopter-VERY COARSE-6-7-Any</v>
      </c>
      <c r="B122" t="s">
        <v>194</v>
      </c>
      <c r="C122" s="20" t="s">
        <v>43</v>
      </c>
      <c r="D122" s="18">
        <v>6</v>
      </c>
      <c r="E122" s="17">
        <v>7</v>
      </c>
      <c r="F122" s="82" t="s">
        <v>187</v>
      </c>
      <c r="G122" s="15">
        <v>0.31627640000000001</v>
      </c>
      <c r="H122" s="15">
        <v>0.2123748</v>
      </c>
      <c r="I122" s="15">
        <v>0.15269550000000001</v>
      </c>
      <c r="J122" s="15">
        <v>0.11335629999999999</v>
      </c>
      <c r="K122" s="19">
        <v>8.986951E-2</v>
      </c>
      <c r="L122" s="15">
        <v>7.5792330000000005E-2</v>
      </c>
      <c r="M122" s="19">
        <v>6.2321010000000003E-2</v>
      </c>
      <c r="N122" s="19">
        <v>5.1525790000000002E-2</v>
      </c>
      <c r="O122" s="19">
        <v>4.4183680000000003E-2</v>
      </c>
      <c r="P122" s="19">
        <v>3.7459149999999997E-2</v>
      </c>
      <c r="Q122" s="19">
        <v>3.4385730000000003E-2</v>
      </c>
      <c r="R122" s="19">
        <v>3.227232E-2</v>
      </c>
      <c r="S122" s="19">
        <v>2.9579589999999999E-2</v>
      </c>
      <c r="T122" s="19">
        <v>2.7102000000000001E-2</v>
      </c>
      <c r="U122" s="19">
        <v>2.4615089999999999E-2</v>
      </c>
      <c r="V122" s="19">
        <v>2.2234110000000001E-2</v>
      </c>
      <c r="W122" s="19">
        <v>2.0691230000000001E-2</v>
      </c>
      <c r="X122" s="19">
        <v>1.97939E-2</v>
      </c>
      <c r="Y122" s="19">
        <v>1.8708829999999999E-2</v>
      </c>
      <c r="Z122" s="15">
        <v>1.7358660000000001E-2</v>
      </c>
      <c r="AA122" s="19">
        <v>1.6197329999999999E-2</v>
      </c>
      <c r="AB122" s="19">
        <v>1.533377E-2</v>
      </c>
      <c r="AC122" s="19">
        <v>1.460933E-2</v>
      </c>
      <c r="AD122" s="19">
        <v>1.3942599999999999E-2</v>
      </c>
      <c r="AE122" s="19">
        <v>1.3330089999999999E-2</v>
      </c>
      <c r="AF122" s="19">
        <v>1.264069E-2</v>
      </c>
      <c r="AG122" s="19">
        <v>1.205637E-2</v>
      </c>
      <c r="AH122" s="19">
        <v>1.1538440000000001E-2</v>
      </c>
      <c r="AI122" s="19">
        <v>1.106995E-2</v>
      </c>
      <c r="AJ122" s="19">
        <v>1.065291E-2</v>
      </c>
      <c r="AK122" s="19">
        <v>1.0280650000000001E-2</v>
      </c>
      <c r="AL122" s="19">
        <v>9.9518450000000008E-3</v>
      </c>
      <c r="AM122" s="19">
        <v>9.6672540000000001E-3</v>
      </c>
      <c r="AN122" s="19">
        <v>9.4108409999999997E-3</v>
      </c>
      <c r="AO122" s="19">
        <v>9.1641550000000002E-3</v>
      </c>
      <c r="AP122" s="19">
        <v>8.9313120000000003E-3</v>
      </c>
      <c r="AQ122" s="19">
        <v>8.7252419999999994E-3</v>
      </c>
      <c r="AR122" s="19">
        <v>8.5450909999999995E-3</v>
      </c>
      <c r="AS122" s="15">
        <v>8.3803750000000007E-3</v>
      </c>
      <c r="AT122" s="19">
        <v>8.2240980000000009E-3</v>
      </c>
      <c r="AU122" s="15">
        <v>8.0752540000000005E-3</v>
      </c>
      <c r="AV122" s="19">
        <v>7.9350400000000008E-3</v>
      </c>
      <c r="AW122" s="19">
        <v>7.8036650000000004E-3</v>
      </c>
      <c r="AX122" s="19">
        <v>7.6779300000000003E-3</v>
      </c>
      <c r="AY122" s="19">
        <v>7.5536350000000004E-3</v>
      </c>
      <c r="AZ122" s="19">
        <v>7.4299989999999996E-3</v>
      </c>
      <c r="BA122" s="19">
        <v>7.3089679999999999E-3</v>
      </c>
      <c r="BB122" s="19">
        <v>7.1918770000000002E-3</v>
      </c>
      <c r="BC122" s="19">
        <v>7.0788140000000001E-3</v>
      </c>
      <c r="BD122" s="19">
        <v>6.9699660000000002E-3</v>
      </c>
      <c r="BE122" s="19">
        <v>6.8658080000000002E-3</v>
      </c>
      <c r="BF122" s="19">
        <v>6.7664650000000002E-3</v>
      </c>
      <c r="BG122" s="19">
        <v>6.6715960000000001E-3</v>
      </c>
      <c r="BH122" s="19">
        <v>6.5802860000000003E-3</v>
      </c>
      <c r="BI122" s="19">
        <v>6.4914949999999999E-3</v>
      </c>
      <c r="BJ122" s="19">
        <v>6.4049930000000003E-3</v>
      </c>
      <c r="BK122" s="19">
        <v>6.3211079999999998E-3</v>
      </c>
      <c r="BL122" s="19">
        <v>6.2399309999999998E-3</v>
      </c>
      <c r="BM122" s="19">
        <v>6.1611469999999996E-3</v>
      </c>
      <c r="BN122" s="19">
        <v>6.0841869999999996E-3</v>
      </c>
      <c r="BO122" s="19">
        <v>6.0085549999999996E-3</v>
      </c>
      <c r="BP122" s="19">
        <v>5.9341439999999997E-3</v>
      </c>
      <c r="BQ122" s="19">
        <v>5.8611169999999999E-3</v>
      </c>
      <c r="BR122" s="19">
        <v>5.789471E-3</v>
      </c>
      <c r="BS122" s="19">
        <v>5.7187460000000002E-3</v>
      </c>
      <c r="BT122" s="19">
        <v>5.6481830000000002E-3</v>
      </c>
      <c r="BU122" s="19">
        <v>5.577289E-3</v>
      </c>
      <c r="BV122" s="19">
        <v>5.5062289999999996E-3</v>
      </c>
      <c r="BW122" s="19">
        <v>5.4357110000000002E-3</v>
      </c>
      <c r="BX122" s="19">
        <v>5.3665689999999999E-3</v>
      </c>
      <c r="BY122" s="19">
        <v>5.2993750000000003E-3</v>
      </c>
      <c r="BZ122" s="19">
        <v>5.2342680000000003E-3</v>
      </c>
      <c r="CA122" s="19">
        <v>5.1710519999999998E-3</v>
      </c>
      <c r="CB122" s="19">
        <v>5.1094679999999998E-3</v>
      </c>
      <c r="CC122" s="19">
        <v>5.0494570000000003E-3</v>
      </c>
      <c r="CD122" s="19">
        <v>4.9911790000000001E-3</v>
      </c>
      <c r="CE122" s="19">
        <v>4.9347840000000002E-3</v>
      </c>
      <c r="CF122" s="19">
        <v>4.8801390000000004E-3</v>
      </c>
      <c r="CG122" s="19">
        <v>4.8268699999999996E-3</v>
      </c>
      <c r="CH122" s="19">
        <v>4.7746710000000003E-3</v>
      </c>
      <c r="CI122" s="19">
        <v>4.7235150000000002E-3</v>
      </c>
      <c r="CJ122" s="19">
        <v>4.6735910000000004E-3</v>
      </c>
      <c r="CK122" s="19">
        <v>4.6250479999999997E-3</v>
      </c>
      <c r="CL122" s="19">
        <v>4.5778260000000001E-3</v>
      </c>
      <c r="CM122" s="19">
        <v>4.5316740000000003E-3</v>
      </c>
      <c r="CN122" s="19">
        <v>4.486355E-3</v>
      </c>
      <c r="CO122" s="19">
        <v>4.4417980000000003E-3</v>
      </c>
      <c r="CP122" s="19">
        <v>4.3980629999999998E-3</v>
      </c>
      <c r="CQ122" s="19">
        <v>4.355177E-3</v>
      </c>
      <c r="CR122" s="19">
        <v>4.3129900000000001E-3</v>
      </c>
      <c r="CS122" s="19">
        <v>4.2711900000000002E-3</v>
      </c>
      <c r="CT122" s="19">
        <v>4.229465E-3</v>
      </c>
      <c r="CU122" s="19">
        <v>4.1876509999999997E-3</v>
      </c>
      <c r="CV122" s="19">
        <v>4.1457710000000004E-3</v>
      </c>
      <c r="CW122" s="19">
        <v>4.1039689999999998E-3</v>
      </c>
      <c r="CX122" s="19">
        <v>4.0623980000000001E-3</v>
      </c>
      <c r="CY122" s="19">
        <v>4.0211639999999998E-3</v>
      </c>
      <c r="CZ122" s="19">
        <v>3.9803399999999997E-3</v>
      </c>
      <c r="DA122" s="19">
        <v>3.9399980000000001E-3</v>
      </c>
      <c r="DB122" s="19">
        <v>3.9002110000000002E-3</v>
      </c>
      <c r="DC122" s="19">
        <v>3.8610469999999998E-3</v>
      </c>
      <c r="DD122" s="19">
        <v>3.8225199999999998E-3</v>
      </c>
      <c r="DE122" s="19">
        <v>3.7845919999999998E-3</v>
      </c>
      <c r="DF122" s="19">
        <v>3.747219E-3</v>
      </c>
      <c r="DG122" s="19">
        <v>3.7103890000000001E-3</v>
      </c>
      <c r="DH122" s="19">
        <v>3.674124E-3</v>
      </c>
      <c r="DI122" s="19">
        <v>3.638451E-3</v>
      </c>
      <c r="DJ122" s="19">
        <v>3.6033559999999998E-3</v>
      </c>
      <c r="DK122" s="19">
        <v>3.5687980000000002E-3</v>
      </c>
      <c r="DL122" s="19">
        <v>3.5347400000000002E-3</v>
      </c>
      <c r="DM122" s="19">
        <v>3.501185E-3</v>
      </c>
      <c r="DN122" s="19">
        <v>3.468165E-3</v>
      </c>
      <c r="DO122" s="19">
        <v>3.4357179999999999E-3</v>
      </c>
      <c r="DP122" s="19">
        <v>3.4038499999999999E-3</v>
      </c>
      <c r="DQ122" s="19">
        <v>3.3725389999999999E-3</v>
      </c>
      <c r="DR122" s="19">
        <v>3.341756E-3</v>
      </c>
      <c r="DS122" s="19">
        <v>3.311484E-3</v>
      </c>
      <c r="DT122" s="19">
        <v>3.281726E-3</v>
      </c>
      <c r="DU122" s="19">
        <v>3.2524950000000002E-3</v>
      </c>
      <c r="DV122" s="19">
        <v>3.223797E-3</v>
      </c>
      <c r="DW122" s="19">
        <v>3.195636E-3</v>
      </c>
      <c r="DX122" s="19">
        <v>3.1680129999999999E-3</v>
      </c>
      <c r="DY122" s="19">
        <v>3.140926E-3</v>
      </c>
      <c r="DZ122" s="19">
        <v>3.1143770000000002E-3</v>
      </c>
      <c r="EA122" s="19">
        <v>3.0883629999999998E-3</v>
      </c>
      <c r="EB122" s="19">
        <v>3.0628750000000001E-3</v>
      </c>
      <c r="EC122" s="19">
        <v>3.0378969999999999E-3</v>
      </c>
      <c r="ED122" s="19">
        <v>3.0133999999999998E-3</v>
      </c>
      <c r="EE122" s="19">
        <v>2.9893459999999999E-3</v>
      </c>
      <c r="EF122" s="19">
        <v>2.9656840000000001E-3</v>
      </c>
      <c r="EG122" s="19">
        <v>2.9423639999999998E-3</v>
      </c>
      <c r="EH122" s="19">
        <v>2.9193420000000001E-3</v>
      </c>
      <c r="EI122" s="19">
        <v>2.8965750000000002E-3</v>
      </c>
      <c r="EJ122" s="19">
        <v>2.8740240000000002E-3</v>
      </c>
      <c r="EK122" s="19">
        <v>2.8516499999999998E-3</v>
      </c>
      <c r="EL122" s="19">
        <v>2.829416E-3</v>
      </c>
      <c r="EM122" s="19">
        <v>2.8072919999999999E-3</v>
      </c>
      <c r="EN122" s="19">
        <v>2.7852570000000002E-3</v>
      </c>
      <c r="EO122" s="19">
        <v>2.7632960000000002E-3</v>
      </c>
      <c r="EP122" s="19">
        <v>2.7413979999999999E-3</v>
      </c>
      <c r="EQ122" s="19">
        <v>2.7195570000000001E-3</v>
      </c>
      <c r="ER122" s="19">
        <v>2.697769E-3</v>
      </c>
      <c r="ES122" s="19">
        <v>2.6760310000000002E-3</v>
      </c>
      <c r="ET122" s="19">
        <v>2.6543460000000001E-3</v>
      </c>
      <c r="EU122" s="19">
        <v>2.6327199999999999E-3</v>
      </c>
      <c r="EV122" s="19">
        <v>2.6111569999999998E-3</v>
      </c>
      <c r="EW122" s="19">
        <v>2.5896669999999999E-3</v>
      </c>
      <c r="EX122" s="19">
        <v>2.5682579999999999E-3</v>
      </c>
      <c r="EY122" s="19">
        <v>2.546946E-3</v>
      </c>
      <c r="EZ122" s="19">
        <v>2.5257510000000001E-3</v>
      </c>
      <c r="FA122" s="19">
        <v>2.5046909999999999E-3</v>
      </c>
      <c r="FB122" s="19">
        <v>2.4837779999999999E-3</v>
      </c>
      <c r="FC122" s="19">
        <v>2.4630189999999999E-3</v>
      </c>
      <c r="FD122" s="19">
        <v>2.4424170000000001E-3</v>
      </c>
      <c r="FE122" s="19">
        <v>2.4219799999999998E-3</v>
      </c>
      <c r="FF122" s="19">
        <v>2.4017270000000002E-3</v>
      </c>
      <c r="FG122" s="19">
        <v>2.3816929999999998E-3</v>
      </c>
      <c r="FH122" s="19">
        <v>2.36192E-3</v>
      </c>
      <c r="FI122" s="19">
        <v>2.3424589999999999E-3</v>
      </c>
      <c r="FJ122" s="19">
        <v>2.3233540000000001E-3</v>
      </c>
      <c r="FK122" s="19">
        <v>2.3046439999999998E-3</v>
      </c>
      <c r="FL122" s="19">
        <v>2.2863559999999998E-3</v>
      </c>
      <c r="FM122" s="19">
        <v>2.2685050000000001E-3</v>
      </c>
      <c r="FN122" s="19">
        <v>2.2510920000000001E-3</v>
      </c>
      <c r="FO122" s="19">
        <v>2.2341079999999998E-3</v>
      </c>
      <c r="FP122" s="19">
        <v>2.217531E-3</v>
      </c>
      <c r="FQ122" s="19">
        <v>2.201335E-3</v>
      </c>
      <c r="FR122" s="19">
        <v>2.1854890000000001E-3</v>
      </c>
      <c r="FS122" s="19">
        <v>2.1699620000000001E-3</v>
      </c>
      <c r="FT122" s="19">
        <v>2.1547229999999999E-3</v>
      </c>
      <c r="FU122" s="19">
        <v>2.139742E-3</v>
      </c>
      <c r="FV122" s="19">
        <v>2.1249900000000002E-3</v>
      </c>
      <c r="FW122" s="19">
        <v>2.1104439999999999E-3</v>
      </c>
      <c r="FX122" s="19">
        <v>2.0960760000000001E-3</v>
      </c>
      <c r="FY122" s="19">
        <v>2.081865E-3</v>
      </c>
      <c r="FZ122" s="19">
        <v>2.0677870000000002E-3</v>
      </c>
      <c r="GA122" s="19">
        <v>2.0538240000000001E-3</v>
      </c>
      <c r="GB122" s="19">
        <v>2.0399569999999998E-3</v>
      </c>
      <c r="GC122" s="19">
        <v>2.026173E-3</v>
      </c>
      <c r="GD122" s="19">
        <v>2.012458E-3</v>
      </c>
      <c r="GE122" s="19">
        <v>1.998803E-3</v>
      </c>
      <c r="GF122" s="19">
        <v>1.985199E-3</v>
      </c>
      <c r="GG122" s="19">
        <v>1.9716389999999999E-3</v>
      </c>
      <c r="GH122" s="19">
        <v>1.9581160000000002E-3</v>
      </c>
      <c r="GI122" s="19">
        <v>1.9446260000000001E-3</v>
      </c>
      <c r="GJ122" s="19">
        <v>1.9311650000000001E-3</v>
      </c>
      <c r="GK122" s="19">
        <v>1.917731E-3</v>
      </c>
      <c r="GL122" s="19">
        <v>1.9043210000000001E-3</v>
      </c>
      <c r="GM122" s="19">
        <v>1.890938E-3</v>
      </c>
      <c r="GN122" s="19">
        <v>1.877582E-3</v>
      </c>
      <c r="GO122" s="19">
        <v>1.864255E-3</v>
      </c>
      <c r="GP122" s="19">
        <v>1.850962E-3</v>
      </c>
      <c r="GQ122" s="19">
        <v>1.8377109999999999E-3</v>
      </c>
      <c r="GR122" s="19">
        <v>1.824513E-3</v>
      </c>
      <c r="GS122" s="19">
        <v>1.8113840000000001E-3</v>
      </c>
      <c r="GT122" s="19">
        <v>1.798345E-3</v>
      </c>
      <c r="GU122" s="19">
        <v>1.78542E-3</v>
      </c>
      <c r="GV122" s="19">
        <v>1.772633E-3</v>
      </c>
      <c r="GW122" s="19">
        <v>1.7600109999999999E-3</v>
      </c>
      <c r="GX122" s="19">
        <v>1.7475769999999999E-3</v>
      </c>
      <c r="GY122" s="19">
        <v>1.7353519999999999E-3</v>
      </c>
      <c r="GZ122" s="19">
        <v>1.723353E-3</v>
      </c>
      <c r="HA122" s="19">
        <v>1.7115889999999999E-3</v>
      </c>
      <c r="HB122" s="19">
        <v>1.7000660000000001E-3</v>
      </c>
      <c r="HC122" s="19">
        <v>1.6887829999999999E-3</v>
      </c>
      <c r="HD122" s="19">
        <v>1.677733E-3</v>
      </c>
      <c r="HE122" s="19">
        <v>1.6669040000000001E-3</v>
      </c>
      <c r="HF122" s="19">
        <v>1.6562790000000001E-3</v>
      </c>
      <c r="HG122" s="19">
        <v>1.6458410000000001E-3</v>
      </c>
      <c r="HH122" s="19">
        <v>1.635568E-3</v>
      </c>
      <c r="HI122" s="19">
        <v>1.6254399999999999E-3</v>
      </c>
      <c r="HJ122" s="19">
        <v>1.6154349999999999E-3</v>
      </c>
      <c r="HK122" s="19">
        <v>1.605534E-3</v>
      </c>
      <c r="HL122" s="19">
        <v>1.595717E-3</v>
      </c>
      <c r="HM122" s="19">
        <v>1.585967E-3</v>
      </c>
      <c r="HN122" s="19">
        <v>1.576268E-3</v>
      </c>
      <c r="HO122" s="19">
        <v>1.5666059999999999E-3</v>
      </c>
      <c r="HP122" s="19">
        <v>1.5569690000000001E-3</v>
      </c>
      <c r="HQ122" s="19">
        <v>1.547348E-3</v>
      </c>
      <c r="HR122" s="19">
        <v>1.5377349999999999E-3</v>
      </c>
      <c r="HS122" s="19">
        <v>1.5281240000000001E-3</v>
      </c>
      <c r="HT122" s="19">
        <v>1.5185089999999999E-3</v>
      </c>
      <c r="HU122" s="19">
        <v>1.5088879999999999E-3</v>
      </c>
      <c r="HV122" s="19">
        <v>1.499256E-3</v>
      </c>
      <c r="HW122" s="19">
        <v>1.4896110000000001E-3</v>
      </c>
      <c r="HX122" s="19">
        <v>1.4799500000000001E-3</v>
      </c>
      <c r="HY122" s="19">
        <v>1.4702700000000001E-3</v>
      </c>
      <c r="HZ122" s="19">
        <v>1.4605709999999999E-3</v>
      </c>
      <c r="IA122" s="19">
        <v>1.450851E-3</v>
      </c>
      <c r="IB122" s="19">
        <v>1.4411109999999999E-3</v>
      </c>
      <c r="IC122" s="19">
        <v>1.4313539999999999E-3</v>
      </c>
      <c r="ID122" s="19">
        <v>1.421582E-3</v>
      </c>
      <c r="IE122" s="19">
        <v>1.4118010000000001E-3</v>
      </c>
      <c r="IF122" s="19">
        <v>1.4020160000000001E-3</v>
      </c>
      <c r="IG122" s="19">
        <v>1.392234E-3</v>
      </c>
      <c r="IH122" s="19">
        <v>1.382463E-3</v>
      </c>
      <c r="II122" s="19">
        <v>1.372713E-3</v>
      </c>
      <c r="IJ122" s="19">
        <v>1.3629930000000001E-3</v>
      </c>
      <c r="IK122" s="19">
        <v>1.353316E-3</v>
      </c>
      <c r="IL122" s="19">
        <v>1.343695E-3</v>
      </c>
      <c r="IM122" s="19">
        <v>1.334146E-3</v>
      </c>
      <c r="IN122" s="19">
        <v>1.3246829999999999E-3</v>
      </c>
      <c r="IO122" s="19">
        <v>1.315323E-3</v>
      </c>
      <c r="IP122" s="19">
        <v>1.3060820000000001E-3</v>
      </c>
      <c r="IQ122" s="19">
        <v>1.296974E-3</v>
      </c>
      <c r="IR122" s="19">
        <v>1.288013E-3</v>
      </c>
      <c r="IS122" s="19">
        <v>1.279208E-3</v>
      </c>
      <c r="IT122" s="19">
        <v>1.270569E-3</v>
      </c>
      <c r="IU122" s="19">
        <v>1.2620999999999999E-3</v>
      </c>
      <c r="IV122" s="19">
        <v>1.253807E-3</v>
      </c>
      <c r="IW122" s="19">
        <v>1.2456889999999999E-3</v>
      </c>
      <c r="IX122" s="19">
        <v>1.237749E-3</v>
      </c>
      <c r="IY122" s="19">
        <v>1.229983E-3</v>
      </c>
      <c r="IZ122" s="19">
        <v>1.222388E-3</v>
      </c>
      <c r="JA122" s="19">
        <v>1.214959E-3</v>
      </c>
      <c r="JB122" s="19">
        <v>1.207687E-3</v>
      </c>
      <c r="JC122" s="19">
        <v>1.2005640000000001E-3</v>
      </c>
      <c r="JD122" s="19">
        <v>1.193579E-3</v>
      </c>
      <c r="JE122" s="19">
        <v>1.1867189999999999E-3</v>
      </c>
      <c r="JF122" s="19">
        <v>1.1799709999999999E-3</v>
      </c>
      <c r="JG122" s="19">
        <v>1.173318E-3</v>
      </c>
      <c r="JH122" s="19">
        <v>1.1667470000000001E-3</v>
      </c>
      <c r="JI122" s="19">
        <v>1.160241E-3</v>
      </c>
      <c r="JJ122" s="19">
        <v>1.1537889999999999E-3</v>
      </c>
      <c r="JK122" s="19">
        <v>1.147379E-3</v>
      </c>
      <c r="JL122" s="19">
        <v>1.140999E-3</v>
      </c>
      <c r="JM122" s="19">
        <v>1.1346430000000001E-3</v>
      </c>
      <c r="JN122" s="19">
        <v>1.128303E-3</v>
      </c>
      <c r="JO122" s="19">
        <v>1.121974E-3</v>
      </c>
      <c r="JP122" s="19">
        <v>1.115654E-3</v>
      </c>
      <c r="JQ122" s="19">
        <v>1.109341E-3</v>
      </c>
      <c r="JR122" s="19">
        <v>1.1030320000000001E-3</v>
      </c>
      <c r="JS122" s="19">
        <v>1.096727E-3</v>
      </c>
      <c r="JT122" s="19">
        <v>1.0904230000000001E-3</v>
      </c>
      <c r="JU122" s="19">
        <v>1.08412E-3</v>
      </c>
      <c r="JV122" s="19">
        <v>1.077817E-3</v>
      </c>
      <c r="JW122" s="19">
        <v>1.071511E-3</v>
      </c>
      <c r="JX122" s="19">
        <v>1.0652000000000001E-3</v>
      </c>
      <c r="JY122" s="19">
        <v>1.0588819999999999E-3</v>
      </c>
      <c r="JZ122" s="19">
        <v>1.0525529999999999E-3</v>
      </c>
      <c r="KA122" s="19">
        <v>1.046211E-3</v>
      </c>
      <c r="KB122" s="19">
        <v>1.039854E-3</v>
      </c>
      <c r="KC122" s="19">
        <v>1.03348E-3</v>
      </c>
      <c r="KD122" s="19">
        <v>1.027088E-3</v>
      </c>
      <c r="KE122" s="19">
        <v>1.020679E-3</v>
      </c>
      <c r="KF122" s="19">
        <v>1.014257E-3</v>
      </c>
      <c r="KG122" s="19">
        <v>1.007825E-3</v>
      </c>
      <c r="KH122" s="19">
        <v>1.0013890000000001E-3</v>
      </c>
      <c r="KI122" s="19">
        <v>9.9495930000000001E-4</v>
      </c>
      <c r="KJ122" s="19">
        <v>9.885435000000001E-4</v>
      </c>
      <c r="KK122" s="19">
        <v>9.8215189999999999E-4</v>
      </c>
      <c r="KL122" s="19">
        <v>9.7579510000000004E-4</v>
      </c>
      <c r="KM122" s="19">
        <v>9.6948360000000003E-4</v>
      </c>
      <c r="KN122" s="19">
        <v>9.6322720000000005E-4</v>
      </c>
      <c r="KO122" s="19">
        <v>9.5703490000000003E-4</v>
      </c>
      <c r="KP122" s="19">
        <v>9.509141E-4</v>
      </c>
      <c r="KQ122" s="19">
        <v>9.4487059999999999E-4</v>
      </c>
      <c r="KR122" s="19">
        <v>9.3890909999999996E-4</v>
      </c>
      <c r="KS122" s="19">
        <v>9.3303289999999996E-4</v>
      </c>
      <c r="KT122" s="19">
        <v>9.2724449999999998E-4</v>
      </c>
      <c r="KU122" s="19">
        <v>9.2154460000000004E-4</v>
      </c>
      <c r="KV122" s="19">
        <v>9.1593320000000003E-4</v>
      </c>
      <c r="KW122" s="19">
        <v>9.1040960000000003E-4</v>
      </c>
      <c r="KX122" s="19">
        <v>9.0497240000000001E-4</v>
      </c>
      <c r="KY122" s="19">
        <v>8.996198E-4</v>
      </c>
      <c r="KZ122" s="19">
        <v>8.9435009999999995E-4</v>
      </c>
      <c r="LA122" s="19">
        <v>8.8916080000000001E-4</v>
      </c>
      <c r="LB122" s="19">
        <v>8.8404960000000002E-4</v>
      </c>
      <c r="LC122" s="19">
        <v>8.7901410000000004E-4</v>
      </c>
      <c r="LD122" s="19">
        <v>8.7405209999999998E-4</v>
      </c>
      <c r="LE122" s="19">
        <v>8.6916119999999998E-4</v>
      </c>
      <c r="LF122" s="19">
        <v>8.6433889999999996E-4</v>
      </c>
      <c r="LG122" s="19">
        <v>8.5958219999999997E-4</v>
      </c>
      <c r="LH122" s="19">
        <v>8.5488749999999998E-4</v>
      </c>
      <c r="LI122" s="19">
        <v>8.5025050000000005E-4</v>
      </c>
      <c r="LJ122" s="19">
        <v>8.4566630000000001E-4</v>
      </c>
      <c r="LK122" s="19">
        <v>8.4112930000000002E-4</v>
      </c>
      <c r="LL122" s="19">
        <v>8.3663349999999999E-4</v>
      </c>
      <c r="LM122" s="19">
        <v>8.3217179999999999E-4</v>
      </c>
      <c r="LN122" s="19">
        <v>8.2773720000000001E-4</v>
      </c>
      <c r="LO122" s="19">
        <v>8.2332239999999995E-4</v>
      </c>
      <c r="LP122" s="19">
        <v>8.1892029999999999E-4</v>
      </c>
      <c r="LQ122" s="19">
        <v>8.1452420000000002E-4</v>
      </c>
      <c r="LR122" s="19">
        <v>8.1012810000000005E-4</v>
      </c>
      <c r="LS122" s="19">
        <v>8.0572589999999996E-4</v>
      </c>
      <c r="LT122" s="19">
        <v>8.0131240000000002E-4</v>
      </c>
      <c r="LU122" s="19">
        <v>7.9688280000000001E-4</v>
      </c>
      <c r="LV122" s="19">
        <v>7.9243320000000001E-4</v>
      </c>
      <c r="LW122" s="19">
        <v>7.8795999999999998E-4</v>
      </c>
      <c r="LX122" s="19">
        <v>7.834602E-4</v>
      </c>
      <c r="LY122" s="19">
        <v>7.7893139999999999E-4</v>
      </c>
      <c r="LZ122" s="19">
        <v>7.7437130000000004E-4</v>
      </c>
      <c r="MA122" s="19">
        <v>7.6977839999999996E-4</v>
      </c>
      <c r="MB122" s="19">
        <v>7.6515169999999996E-4</v>
      </c>
      <c r="MC122" s="19">
        <v>7.6049069999999997E-4</v>
      </c>
      <c r="MD122" s="19">
        <v>7.5579550000000003E-4</v>
      </c>
      <c r="ME122" s="19">
        <v>7.5106659999999998E-4</v>
      </c>
      <c r="MF122" s="19">
        <v>7.4630490000000002E-4</v>
      </c>
      <c r="MG122" s="19">
        <v>7.4151200000000005E-4</v>
      </c>
      <c r="MH122" s="19">
        <v>7.3669040000000005E-4</v>
      </c>
      <c r="MI122" s="19">
        <v>7.3184270000000004E-4</v>
      </c>
      <c r="MJ122" s="19">
        <v>7.2697270000000001E-4</v>
      </c>
      <c r="MK122" s="19">
        <v>7.2208459999999999E-4</v>
      </c>
      <c r="ML122" s="19">
        <v>7.1718330000000003E-4</v>
      </c>
      <c r="MM122" s="19">
        <v>7.1227460000000003E-4</v>
      </c>
      <c r="MN122" s="19">
        <v>7.0736499999999995E-4</v>
      </c>
      <c r="MO122" s="19">
        <v>7.0246160000000002E-4</v>
      </c>
      <c r="MP122" s="19">
        <v>6.9757209999999996E-4</v>
      </c>
      <c r="MQ122" s="19">
        <v>6.9270430000000003E-4</v>
      </c>
      <c r="MR122" s="19">
        <v>6.8786590000000005E-4</v>
      </c>
      <c r="MS122" s="19">
        <v>6.8306469999999996E-4</v>
      </c>
      <c r="MT122" s="19">
        <v>6.783081E-4</v>
      </c>
      <c r="MU122" s="19">
        <v>6.7360300000000005E-4</v>
      </c>
      <c r="MV122" s="19">
        <v>6.6895560000000004E-4</v>
      </c>
      <c r="MW122" s="19">
        <v>6.643714E-4</v>
      </c>
      <c r="MX122" s="19">
        <v>6.5985510000000002E-4</v>
      </c>
      <c r="MY122" s="19">
        <v>6.5541079999999999E-4</v>
      </c>
      <c r="MZ122" s="19">
        <v>6.5104219999999997E-4</v>
      </c>
      <c r="NA122" s="19">
        <v>6.4675240000000003E-4</v>
      </c>
      <c r="NB122" s="19">
        <v>6.4254419999999995E-4</v>
      </c>
      <c r="NC122" s="19">
        <v>6.3841980000000004E-4</v>
      </c>
      <c r="ND122" s="19">
        <v>6.3438120000000001E-4</v>
      </c>
      <c r="NE122" s="19">
        <v>6.3042990000000004E-4</v>
      </c>
      <c r="NF122" s="19">
        <v>6.2656729999999996E-4</v>
      </c>
      <c r="NG122" s="19">
        <v>6.2279429999999997E-4</v>
      </c>
      <c r="NH122" s="19">
        <v>6.1911129999999998E-4</v>
      </c>
      <c r="NI122" s="19">
        <v>6.1551819999999997E-4</v>
      </c>
      <c r="NJ122" s="19">
        <v>6.1201430000000002E-4</v>
      </c>
      <c r="NK122" s="19">
        <v>6.0859819999999998E-4</v>
      </c>
      <c r="NL122" s="19">
        <v>6.0526790000000003E-4</v>
      </c>
      <c r="NM122" s="19">
        <v>6.0202110000000004E-4</v>
      </c>
      <c r="NN122" s="19">
        <v>5.9885470000000003E-4</v>
      </c>
      <c r="NO122" s="19">
        <v>5.9576509999999998E-4</v>
      </c>
      <c r="NP122" s="19">
        <v>5.927482E-4</v>
      </c>
      <c r="NQ122" s="19">
        <v>5.8979949999999996E-4</v>
      </c>
      <c r="NR122" s="19">
        <v>5.869146E-4</v>
      </c>
      <c r="NS122" s="19">
        <v>5.8408850000000003E-4</v>
      </c>
      <c r="NT122" s="19">
        <v>5.8131619999999998E-4</v>
      </c>
      <c r="NU122" s="19">
        <v>5.7859260000000005E-4</v>
      </c>
      <c r="NV122" s="19">
        <v>5.7591249999999999E-4</v>
      </c>
      <c r="NW122" s="19">
        <v>5.7327050000000003E-4</v>
      </c>
      <c r="NX122" s="19">
        <v>5.7066159999999996E-4</v>
      </c>
      <c r="NY122" s="19">
        <v>5.6808059999999998E-4</v>
      </c>
      <c r="NZ122" s="19">
        <v>5.6552250000000001E-4</v>
      </c>
      <c r="OA122" s="19">
        <v>5.6298250000000002E-4</v>
      </c>
      <c r="OB122" s="19">
        <v>5.6045580000000002E-4</v>
      </c>
      <c r="OC122" s="19">
        <v>5.5793789999999998E-4</v>
      </c>
      <c r="OD122" s="19">
        <v>5.5542440000000003E-4</v>
      </c>
      <c r="OE122" s="19">
        <v>5.5291100000000001E-4</v>
      </c>
      <c r="OF122" s="19">
        <v>5.5039360000000003E-4</v>
      </c>
      <c r="OG122" s="19">
        <v>5.4786820000000003E-4</v>
      </c>
      <c r="OH122" s="19">
        <v>5.4533079999999996E-4</v>
      </c>
      <c r="OI122" s="19">
        <v>5.4277739999999996E-4</v>
      </c>
      <c r="OJ122" s="19">
        <v>5.4020439999999999E-4</v>
      </c>
      <c r="OK122" s="19">
        <v>5.3760820000000003E-4</v>
      </c>
      <c r="OL122" s="19">
        <v>5.3498529999999997E-4</v>
      </c>
      <c r="OM122" s="19">
        <v>5.3233260000000004E-4</v>
      </c>
      <c r="ON122" s="19">
        <v>5.2964709999999999E-4</v>
      </c>
      <c r="OO122" s="19">
        <v>5.2692630000000004E-4</v>
      </c>
      <c r="OP122" s="19">
        <v>5.2416799999999999E-4</v>
      </c>
    </row>
    <row r="123" spans="1:406" x14ac:dyDescent="0.25">
      <c r="A123" t="str">
        <f t="shared" si="1"/>
        <v>Helicopter-EXTREMELY COARSE-3-20-Any</v>
      </c>
      <c r="B123" t="s">
        <v>194</v>
      </c>
      <c r="C123" s="17" t="s">
        <v>44</v>
      </c>
      <c r="D123" s="18">
        <v>3</v>
      </c>
      <c r="E123" s="17">
        <v>20</v>
      </c>
      <c r="F123" s="82" t="s">
        <v>187</v>
      </c>
      <c r="G123" s="15">
        <v>0.49538890000000002</v>
      </c>
      <c r="H123" s="15">
        <v>0.302564</v>
      </c>
      <c r="I123" s="15">
        <v>0.1978782</v>
      </c>
      <c r="J123" s="15">
        <v>0.1380748</v>
      </c>
      <c r="K123" s="15">
        <v>0.10151490000000001</v>
      </c>
      <c r="L123" s="19">
        <v>7.7828060000000004E-2</v>
      </c>
      <c r="M123" s="15">
        <v>6.1689239999999999E-2</v>
      </c>
      <c r="N123" s="15">
        <v>4.9657300000000001E-2</v>
      </c>
      <c r="O123" s="19">
        <v>4.1742410000000001E-2</v>
      </c>
      <c r="P123" s="19">
        <v>3.6072569999999998E-2</v>
      </c>
      <c r="Q123" s="19">
        <v>3.1799010000000003E-2</v>
      </c>
      <c r="R123" s="15">
        <v>2.8265680000000001E-2</v>
      </c>
      <c r="S123" s="19">
        <v>2.5601530000000001E-2</v>
      </c>
      <c r="T123" s="19">
        <v>2.2910949999999999E-2</v>
      </c>
      <c r="U123" s="19">
        <v>2.0516889999999999E-2</v>
      </c>
      <c r="V123" s="19">
        <v>1.8539650000000001E-2</v>
      </c>
      <c r="W123" s="19">
        <v>1.6647970000000002E-2</v>
      </c>
      <c r="X123" s="19">
        <v>1.490472E-2</v>
      </c>
      <c r="Y123" s="19">
        <v>1.3443149999999999E-2</v>
      </c>
      <c r="Z123" s="15">
        <v>1.220916E-2</v>
      </c>
      <c r="AA123" s="19">
        <v>1.117305E-2</v>
      </c>
      <c r="AB123" s="19">
        <v>1.0287269999999999E-2</v>
      </c>
      <c r="AC123" s="19">
        <v>9.4800000000000006E-3</v>
      </c>
      <c r="AD123" s="19">
        <v>8.7450949999999996E-3</v>
      </c>
      <c r="AE123" s="19">
        <v>8.0293180000000006E-3</v>
      </c>
      <c r="AF123" s="19">
        <v>7.4087379999999998E-3</v>
      </c>
      <c r="AG123" s="19">
        <v>6.8647439999999999E-3</v>
      </c>
      <c r="AH123" s="19">
        <v>6.3846570000000002E-3</v>
      </c>
      <c r="AI123" s="19">
        <v>5.9610799999999997E-3</v>
      </c>
      <c r="AJ123" s="19">
        <v>5.5834539999999998E-3</v>
      </c>
      <c r="AK123" s="19">
        <v>5.2482010000000001E-3</v>
      </c>
      <c r="AL123" s="19">
        <v>4.9483549999999998E-3</v>
      </c>
      <c r="AM123" s="19">
        <v>4.6748570000000001E-3</v>
      </c>
      <c r="AN123" s="19">
        <v>4.4254940000000003E-3</v>
      </c>
      <c r="AO123" s="19">
        <v>4.1994550000000004E-3</v>
      </c>
      <c r="AP123" s="19">
        <v>3.9939470000000003E-3</v>
      </c>
      <c r="AQ123" s="19">
        <v>3.8065379999999999E-3</v>
      </c>
      <c r="AR123" s="19">
        <v>3.634225E-3</v>
      </c>
      <c r="AS123" s="19">
        <v>3.4733099999999999E-3</v>
      </c>
      <c r="AT123" s="19">
        <v>3.3228139999999999E-3</v>
      </c>
      <c r="AU123" s="19">
        <v>3.1835800000000001E-3</v>
      </c>
      <c r="AV123" s="19">
        <v>3.0559559999999999E-3</v>
      </c>
      <c r="AW123" s="19">
        <v>2.9387950000000001E-3</v>
      </c>
      <c r="AX123" s="19">
        <v>2.8300700000000001E-3</v>
      </c>
      <c r="AY123" s="19">
        <v>2.728196E-3</v>
      </c>
      <c r="AZ123" s="19">
        <v>2.6332930000000001E-3</v>
      </c>
      <c r="BA123" s="19">
        <v>2.5457689999999998E-3</v>
      </c>
      <c r="BB123" s="19">
        <v>2.465835E-3</v>
      </c>
      <c r="BC123" s="19">
        <v>2.3930129999999998E-3</v>
      </c>
      <c r="BD123" s="19">
        <v>2.3262769999999999E-3</v>
      </c>
      <c r="BE123" s="19">
        <v>2.2641810000000001E-3</v>
      </c>
      <c r="BF123" s="19">
        <v>2.2059279999999998E-3</v>
      </c>
      <c r="BG123" s="19">
        <v>2.1513790000000001E-3</v>
      </c>
      <c r="BH123" s="19">
        <v>2.1007999999999999E-3</v>
      </c>
      <c r="BI123" s="19">
        <v>2.0541629999999999E-3</v>
      </c>
      <c r="BJ123" s="19">
        <v>2.0112680000000001E-3</v>
      </c>
      <c r="BK123" s="19">
        <v>1.9716439999999998E-3</v>
      </c>
      <c r="BL123" s="19">
        <v>1.935048E-3</v>
      </c>
      <c r="BM123" s="19">
        <v>1.901343E-3</v>
      </c>
      <c r="BN123" s="19">
        <v>1.870507E-3</v>
      </c>
      <c r="BO123" s="19">
        <v>1.8421469999999999E-3</v>
      </c>
      <c r="BP123" s="19">
        <v>1.8156730000000001E-3</v>
      </c>
      <c r="BQ123" s="19">
        <v>1.7904939999999999E-3</v>
      </c>
      <c r="BR123" s="19">
        <v>1.76644E-3</v>
      </c>
      <c r="BS123" s="19">
        <v>1.7436419999999999E-3</v>
      </c>
      <c r="BT123" s="19">
        <v>1.7224079999999999E-3</v>
      </c>
      <c r="BU123" s="19">
        <v>1.7028449999999999E-3</v>
      </c>
      <c r="BV123" s="19">
        <v>1.6849300000000001E-3</v>
      </c>
      <c r="BW123" s="19">
        <v>1.668438E-3</v>
      </c>
      <c r="BX123" s="19">
        <v>1.6531650000000001E-3</v>
      </c>
      <c r="BY123" s="19">
        <v>1.6389480000000001E-3</v>
      </c>
      <c r="BZ123" s="19">
        <v>1.6257979999999999E-3</v>
      </c>
      <c r="CA123" s="19">
        <v>1.613717E-3</v>
      </c>
      <c r="CB123" s="19">
        <v>1.6026409999999999E-3</v>
      </c>
      <c r="CC123" s="19">
        <v>1.592378E-3</v>
      </c>
      <c r="CD123" s="19">
        <v>1.5827390000000001E-3</v>
      </c>
      <c r="CE123" s="19">
        <v>1.5734919999999999E-3</v>
      </c>
      <c r="CF123" s="19">
        <v>1.564551E-3</v>
      </c>
      <c r="CG123" s="19">
        <v>1.555781E-3</v>
      </c>
      <c r="CH123" s="19">
        <v>1.547098E-3</v>
      </c>
      <c r="CI123" s="19">
        <v>1.538354E-3</v>
      </c>
      <c r="CJ123" s="19">
        <v>1.5294970000000001E-3</v>
      </c>
      <c r="CK123" s="19">
        <v>1.5204719999999999E-3</v>
      </c>
      <c r="CL123" s="19">
        <v>1.511334E-3</v>
      </c>
      <c r="CM123" s="19">
        <v>1.502087E-3</v>
      </c>
      <c r="CN123" s="19">
        <v>1.492754E-3</v>
      </c>
      <c r="CO123" s="19">
        <v>1.483261E-3</v>
      </c>
      <c r="CP123" s="19">
        <v>1.473605E-3</v>
      </c>
      <c r="CQ123" s="19">
        <v>1.4637669999999999E-3</v>
      </c>
      <c r="CR123" s="19">
        <v>1.453822E-3</v>
      </c>
      <c r="CS123" s="19">
        <v>1.443782E-3</v>
      </c>
      <c r="CT123" s="19">
        <v>1.433662E-3</v>
      </c>
      <c r="CU123" s="19">
        <v>1.4233920000000001E-3</v>
      </c>
      <c r="CV123" s="19">
        <v>1.4129489999999999E-3</v>
      </c>
      <c r="CW123" s="19">
        <v>1.402321E-3</v>
      </c>
      <c r="CX123" s="19">
        <v>1.391558E-3</v>
      </c>
      <c r="CY123" s="19">
        <v>1.380692E-3</v>
      </c>
      <c r="CZ123" s="19">
        <v>1.3697270000000001E-3</v>
      </c>
      <c r="DA123" s="19">
        <v>1.358621E-3</v>
      </c>
      <c r="DB123" s="19">
        <v>1.347364E-3</v>
      </c>
      <c r="DC123" s="19">
        <v>1.335983E-3</v>
      </c>
      <c r="DD123" s="19">
        <v>1.324546E-3</v>
      </c>
      <c r="DE123" s="19">
        <v>1.313123E-3</v>
      </c>
      <c r="DF123" s="19">
        <v>1.301742E-3</v>
      </c>
      <c r="DG123" s="19">
        <v>1.290408E-3</v>
      </c>
      <c r="DH123" s="19">
        <v>1.279126E-3</v>
      </c>
      <c r="DI123" s="15">
        <v>1.267925E-3</v>
      </c>
      <c r="DJ123" s="19">
        <v>1.2568519999999999E-3</v>
      </c>
      <c r="DK123" s="19">
        <v>1.2459509999999999E-3</v>
      </c>
      <c r="DL123" s="19">
        <v>1.2352419999999999E-3</v>
      </c>
      <c r="DM123" s="19">
        <v>1.224714E-3</v>
      </c>
      <c r="DN123" s="19">
        <v>1.214365E-3</v>
      </c>
      <c r="DO123" s="19">
        <v>1.204206E-3</v>
      </c>
      <c r="DP123" s="19">
        <v>1.1942770000000001E-3</v>
      </c>
      <c r="DQ123" s="19">
        <v>1.184608E-3</v>
      </c>
      <c r="DR123" s="19">
        <v>1.1752069999999999E-3</v>
      </c>
      <c r="DS123" s="19">
        <v>1.166053E-3</v>
      </c>
      <c r="DT123" s="19">
        <v>1.1571369999999999E-3</v>
      </c>
      <c r="DU123" s="19">
        <v>1.148458E-3</v>
      </c>
      <c r="DV123" s="19">
        <v>1.1400480000000001E-3</v>
      </c>
      <c r="DW123" s="19">
        <v>1.131923E-3</v>
      </c>
      <c r="DX123" s="19">
        <v>1.1240810000000001E-3</v>
      </c>
      <c r="DY123" s="19">
        <v>1.116492E-3</v>
      </c>
      <c r="DZ123" s="19">
        <v>1.109128E-3</v>
      </c>
      <c r="EA123" s="19">
        <v>1.1019739999999999E-3</v>
      </c>
      <c r="EB123" s="19">
        <v>1.095054E-3</v>
      </c>
      <c r="EC123" s="19">
        <v>1.0883799999999999E-3</v>
      </c>
      <c r="ED123" s="19">
        <v>1.081959E-3</v>
      </c>
      <c r="EE123" s="19">
        <v>1.0757690000000001E-3</v>
      </c>
      <c r="EF123" s="19">
        <v>1.0697910000000001E-3</v>
      </c>
      <c r="EG123" s="19">
        <v>1.064012E-3</v>
      </c>
      <c r="EH123" s="19">
        <v>1.0584399999999999E-3</v>
      </c>
      <c r="EI123" s="19">
        <v>1.0530730000000001E-3</v>
      </c>
      <c r="EJ123" s="19">
        <v>1.047901E-3</v>
      </c>
      <c r="EK123" s="19">
        <v>1.0428919999999999E-3</v>
      </c>
      <c r="EL123" s="19">
        <v>1.0380190000000001E-3</v>
      </c>
      <c r="EM123" s="19">
        <v>1.0332659999999999E-3</v>
      </c>
      <c r="EN123" s="19">
        <v>1.028635E-3</v>
      </c>
      <c r="EO123" s="19">
        <v>1.024121E-3</v>
      </c>
      <c r="EP123" s="19">
        <v>1.0197139999999999E-3</v>
      </c>
      <c r="EQ123" s="19">
        <v>1.015384E-3</v>
      </c>
      <c r="ER123" s="19">
        <v>1.011103E-3</v>
      </c>
      <c r="ES123" s="19">
        <v>1.006854E-3</v>
      </c>
      <c r="ET123" s="19">
        <v>1.0026410000000001E-3</v>
      </c>
      <c r="EU123" s="19">
        <v>9.9845839999999995E-4</v>
      </c>
      <c r="EV123" s="19">
        <v>9.9429940000000006E-4</v>
      </c>
      <c r="EW123" s="19">
        <v>9.9014099999999994E-4</v>
      </c>
      <c r="EX123" s="19">
        <v>9.8595980000000007E-4</v>
      </c>
      <c r="EY123" s="19">
        <v>9.8174799999999995E-4</v>
      </c>
      <c r="EZ123" s="19">
        <v>9.7750950000000006E-4</v>
      </c>
      <c r="FA123" s="19">
        <v>9.7324550000000003E-4</v>
      </c>
      <c r="FB123" s="19">
        <v>9.6895209999999996E-4</v>
      </c>
      <c r="FC123" s="19">
        <v>9.6461539999999997E-4</v>
      </c>
      <c r="FD123" s="19">
        <v>9.602209E-4</v>
      </c>
      <c r="FE123" s="19">
        <v>9.5576880000000002E-4</v>
      </c>
      <c r="FF123" s="19">
        <v>9.512705E-4</v>
      </c>
      <c r="FG123" s="19">
        <v>9.4673890000000001E-4</v>
      </c>
      <c r="FH123" s="19">
        <v>9.4218549999999996E-4</v>
      </c>
      <c r="FI123" s="19">
        <v>9.3760830000000003E-4</v>
      </c>
      <c r="FJ123" s="19">
        <v>9.330025E-4</v>
      </c>
      <c r="FK123" s="19">
        <v>9.2836280000000001E-4</v>
      </c>
      <c r="FL123" s="19">
        <v>9.2369689999999998E-4</v>
      </c>
      <c r="FM123" s="19">
        <v>9.1901250000000004E-4</v>
      </c>
      <c r="FN123" s="19">
        <v>9.1431379999999999E-4</v>
      </c>
      <c r="FO123" s="19">
        <v>9.0959880000000002E-4</v>
      </c>
      <c r="FP123" s="19">
        <v>9.0486069999999997E-4</v>
      </c>
      <c r="FQ123" s="19">
        <v>9.0009210000000005E-4</v>
      </c>
      <c r="FR123" s="19">
        <v>8.9529479999999999E-4</v>
      </c>
      <c r="FS123" s="19">
        <v>8.9047289999999999E-4</v>
      </c>
      <c r="FT123" s="19">
        <v>8.8562619999999999E-4</v>
      </c>
      <c r="FU123" s="19">
        <v>8.8075009999999995E-4</v>
      </c>
      <c r="FV123" s="19">
        <v>8.7583720000000004E-4</v>
      </c>
      <c r="FW123" s="19">
        <v>8.7088249999999997E-4</v>
      </c>
      <c r="FX123" s="19">
        <v>8.6589100000000003E-4</v>
      </c>
      <c r="FY123" s="19">
        <v>8.6087309999999999E-4</v>
      </c>
      <c r="FZ123" s="19">
        <v>8.5583339999999999E-4</v>
      </c>
      <c r="GA123" s="19">
        <v>8.5077340000000001E-4</v>
      </c>
      <c r="GB123" s="19">
        <v>8.4569180000000003E-4</v>
      </c>
      <c r="GC123" s="19">
        <v>8.4059219999999999E-4</v>
      </c>
      <c r="GD123" s="19">
        <v>8.3548059999999998E-4</v>
      </c>
      <c r="GE123" s="19">
        <v>8.3036980000000002E-4</v>
      </c>
      <c r="GF123" s="19">
        <v>8.2526340000000004E-4</v>
      </c>
      <c r="GG123" s="19">
        <v>8.2016390000000004E-4</v>
      </c>
      <c r="GH123" s="19">
        <v>8.1506839999999998E-4</v>
      </c>
      <c r="GI123" s="19">
        <v>8.0997709999999995E-4</v>
      </c>
      <c r="GJ123" s="19">
        <v>8.0489039999999997E-4</v>
      </c>
      <c r="GK123" s="19">
        <v>7.9981710000000001E-4</v>
      </c>
      <c r="GL123" s="19">
        <v>7.9475800000000001E-4</v>
      </c>
      <c r="GM123" s="19">
        <v>7.8971529999999996E-4</v>
      </c>
      <c r="GN123" s="19">
        <v>7.8468709999999998E-4</v>
      </c>
      <c r="GO123" s="19">
        <v>7.7967460000000004E-4</v>
      </c>
      <c r="GP123" s="19">
        <v>7.746777E-4</v>
      </c>
      <c r="GQ123" s="19">
        <v>7.6970659999999998E-4</v>
      </c>
      <c r="GR123" s="19">
        <v>7.647633E-4</v>
      </c>
      <c r="GS123" s="19">
        <v>7.5985189999999995E-4</v>
      </c>
      <c r="GT123" s="19">
        <v>7.5497189999999999E-4</v>
      </c>
      <c r="GU123" s="19">
        <v>7.5012810000000001E-4</v>
      </c>
      <c r="GV123" s="19">
        <v>7.4532159999999995E-4</v>
      </c>
      <c r="GW123" s="19">
        <v>7.405631E-4</v>
      </c>
      <c r="GX123" s="19">
        <v>7.3585559999999998E-4</v>
      </c>
      <c r="GY123" s="19">
        <v>7.312032E-4</v>
      </c>
      <c r="GZ123" s="19">
        <v>7.2660870000000003E-4</v>
      </c>
      <c r="HA123" s="19">
        <v>7.2208030000000005E-4</v>
      </c>
      <c r="HB123" s="19">
        <v>7.1762170000000001E-4</v>
      </c>
      <c r="HC123" s="19">
        <v>7.1324370000000004E-4</v>
      </c>
      <c r="HD123" s="19">
        <v>7.0894700000000003E-4</v>
      </c>
      <c r="HE123" s="19">
        <v>7.0473240000000004E-4</v>
      </c>
      <c r="HF123" s="19">
        <v>7.0059750000000002E-4</v>
      </c>
      <c r="HG123" s="19">
        <v>6.9654530000000001E-4</v>
      </c>
      <c r="HH123" s="19">
        <v>6.9257360000000003E-4</v>
      </c>
      <c r="HI123" s="19">
        <v>6.8868689999999997E-4</v>
      </c>
      <c r="HJ123" s="19">
        <v>6.8488149999999999E-4</v>
      </c>
      <c r="HK123" s="19">
        <v>6.8115609999999996E-4</v>
      </c>
      <c r="HL123" s="19">
        <v>6.7750609999999995E-4</v>
      </c>
      <c r="HM123" s="19">
        <v>6.7393420000000002E-4</v>
      </c>
      <c r="HN123" s="19">
        <v>6.7043919999999996E-4</v>
      </c>
      <c r="HO123" s="19">
        <v>6.6702570000000004E-4</v>
      </c>
      <c r="HP123" s="19">
        <v>6.636929E-4</v>
      </c>
      <c r="HQ123" s="19">
        <v>6.6044230000000001E-4</v>
      </c>
      <c r="HR123" s="19">
        <v>6.5727129999999996E-4</v>
      </c>
      <c r="HS123" s="19">
        <v>6.5418319999999998E-4</v>
      </c>
      <c r="HT123" s="19">
        <v>6.5117639999999997E-4</v>
      </c>
      <c r="HU123" s="19">
        <v>6.4825359999999999E-4</v>
      </c>
      <c r="HV123" s="19">
        <v>6.4541230000000004E-4</v>
      </c>
      <c r="HW123" s="19">
        <v>6.4265160000000004E-4</v>
      </c>
      <c r="HX123" s="19">
        <v>6.3996620000000002E-4</v>
      </c>
      <c r="HY123" s="19">
        <v>6.3735780000000002E-4</v>
      </c>
      <c r="HZ123" s="19">
        <v>6.3482269999999997E-4</v>
      </c>
      <c r="IA123" s="19">
        <v>6.3236219999999999E-4</v>
      </c>
      <c r="IB123" s="19">
        <v>6.2997260000000001E-4</v>
      </c>
      <c r="IC123" s="19">
        <v>6.2765179999999996E-4</v>
      </c>
      <c r="ID123" s="19">
        <v>6.2539319999999998E-4</v>
      </c>
      <c r="IE123" s="19">
        <v>6.2319760000000002E-4</v>
      </c>
      <c r="IF123" s="19">
        <v>6.2106170000000003E-4</v>
      </c>
      <c r="IG123" s="19">
        <v>6.189848E-4</v>
      </c>
      <c r="IH123" s="19">
        <v>6.1696289999999996E-4</v>
      </c>
      <c r="II123" s="19">
        <v>6.1499410000000003E-4</v>
      </c>
      <c r="IJ123" s="19">
        <v>6.1307210000000002E-4</v>
      </c>
      <c r="IK123" s="19">
        <v>6.1119660000000004E-4</v>
      </c>
      <c r="IL123" s="19">
        <v>6.0936309999999995E-4</v>
      </c>
      <c r="IM123" s="19">
        <v>6.0757020000000005E-4</v>
      </c>
      <c r="IN123" s="19">
        <v>6.0581299999999997E-4</v>
      </c>
      <c r="IO123" s="19">
        <v>6.0409060000000004E-4</v>
      </c>
      <c r="IP123" s="19">
        <v>6.0239780000000001E-4</v>
      </c>
      <c r="IQ123" s="19">
        <v>6.0073359999999998E-4</v>
      </c>
      <c r="IR123" s="19">
        <v>5.9909259999999995E-4</v>
      </c>
      <c r="IS123" s="19">
        <v>5.9747239999999996E-4</v>
      </c>
      <c r="IT123" s="19">
        <v>5.9586709999999996E-4</v>
      </c>
      <c r="IU123" s="19">
        <v>5.9427380000000004E-4</v>
      </c>
      <c r="IV123" s="19">
        <v>5.9268730000000005E-4</v>
      </c>
      <c r="IW123" s="19">
        <v>5.9110589999999995E-4</v>
      </c>
      <c r="IX123" s="19">
        <v>5.8952419999999998E-4</v>
      </c>
      <c r="IY123" s="19">
        <v>5.8793940000000002E-4</v>
      </c>
      <c r="IZ123" s="19">
        <v>5.8634609999999999E-4</v>
      </c>
      <c r="JA123" s="19">
        <v>5.8474090000000002E-4</v>
      </c>
      <c r="JB123" s="19">
        <v>5.8311820000000005E-4</v>
      </c>
      <c r="JC123" s="19">
        <v>5.8147440000000004E-4</v>
      </c>
      <c r="JD123" s="19">
        <v>5.7980330000000004E-4</v>
      </c>
      <c r="JE123" s="19">
        <v>5.7810030000000001E-4</v>
      </c>
      <c r="JF123" s="19">
        <v>5.7635900000000003E-4</v>
      </c>
      <c r="JG123" s="19">
        <v>5.7457519999999998E-4</v>
      </c>
      <c r="JH123" s="19">
        <v>5.7274349999999997E-4</v>
      </c>
      <c r="JI123" s="19">
        <v>5.7086159999999997E-4</v>
      </c>
      <c r="JJ123" s="19">
        <v>5.6892599999999998E-4</v>
      </c>
      <c r="JK123" s="19">
        <v>5.6693629999999997E-4</v>
      </c>
      <c r="JL123" s="19">
        <v>5.6489099999999998E-4</v>
      </c>
      <c r="JM123" s="19">
        <v>5.6278999999999997E-4</v>
      </c>
      <c r="JN123" s="19">
        <v>5.6063200000000004E-4</v>
      </c>
      <c r="JO123" s="19">
        <v>5.5841750000000002E-4</v>
      </c>
      <c r="JP123" s="19">
        <v>5.5614580000000002E-4</v>
      </c>
      <c r="JQ123" s="19">
        <v>5.538184E-4</v>
      </c>
      <c r="JR123" s="19">
        <v>5.5143629999999998E-4</v>
      </c>
      <c r="JS123" s="19">
        <v>5.4900190000000001E-4</v>
      </c>
      <c r="JT123" s="19">
        <v>5.4651630000000003E-4</v>
      </c>
      <c r="JU123" s="19">
        <v>5.4398149999999998E-4</v>
      </c>
      <c r="JV123" s="19">
        <v>5.4139770000000002E-4</v>
      </c>
      <c r="JW123" s="19">
        <v>5.3876710000000003E-4</v>
      </c>
      <c r="JX123" s="19">
        <v>5.3609030000000002E-4</v>
      </c>
      <c r="JY123" s="19">
        <v>5.333712E-4</v>
      </c>
      <c r="JZ123" s="19">
        <v>5.3061169999999997E-4</v>
      </c>
      <c r="KA123" s="19">
        <v>5.2781569999999997E-4</v>
      </c>
      <c r="KB123" s="19">
        <v>5.2498479999999999E-4</v>
      </c>
      <c r="KC123" s="19">
        <v>5.2212280000000003E-4</v>
      </c>
      <c r="KD123" s="19">
        <v>5.1923200000000001E-4</v>
      </c>
      <c r="KE123" s="19">
        <v>5.1631699999999997E-4</v>
      </c>
      <c r="KF123" s="19">
        <v>5.133812E-4</v>
      </c>
      <c r="KG123" s="19">
        <v>5.1042899999999996E-4</v>
      </c>
      <c r="KH123" s="19">
        <v>5.0746400000000001E-4</v>
      </c>
      <c r="KI123" s="19">
        <v>5.0449119999999999E-4</v>
      </c>
      <c r="KJ123" s="19">
        <v>5.0151480000000005E-4</v>
      </c>
      <c r="KK123" s="19">
        <v>4.9854119999999998E-4</v>
      </c>
      <c r="KL123" s="19">
        <v>4.9557560000000004E-4</v>
      </c>
      <c r="KM123" s="19">
        <v>4.9262440000000002E-4</v>
      </c>
      <c r="KN123" s="19">
        <v>4.8969230000000001E-4</v>
      </c>
      <c r="KO123" s="19">
        <v>4.8678449999999999E-4</v>
      </c>
      <c r="KP123" s="19">
        <v>4.8390450000000002E-4</v>
      </c>
      <c r="KQ123" s="19">
        <v>4.8105659999999998E-4</v>
      </c>
      <c r="KR123" s="19">
        <v>4.782438E-4</v>
      </c>
      <c r="KS123" s="19">
        <v>4.7546859999999998E-4</v>
      </c>
      <c r="KT123" s="19">
        <v>4.727326E-4</v>
      </c>
      <c r="KU123" s="19">
        <v>4.700374E-4</v>
      </c>
      <c r="KV123" s="19">
        <v>4.67384E-4</v>
      </c>
      <c r="KW123" s="19">
        <v>4.6477429999999999E-4</v>
      </c>
      <c r="KX123" s="19">
        <v>4.6220929999999999E-4</v>
      </c>
      <c r="KY123" s="19">
        <v>4.5968970000000002E-4</v>
      </c>
      <c r="KZ123" s="19">
        <v>4.5721549999999997E-4</v>
      </c>
      <c r="LA123" s="19">
        <v>4.547865E-4</v>
      </c>
      <c r="LB123" s="19">
        <v>4.5240280000000003E-4</v>
      </c>
      <c r="LC123" s="19">
        <v>4.5006549999999999E-4</v>
      </c>
      <c r="LD123" s="19">
        <v>4.4777489999999999E-4</v>
      </c>
      <c r="LE123" s="19">
        <v>4.4553209999999998E-4</v>
      </c>
      <c r="LF123" s="19">
        <v>4.4333630000000001E-4</v>
      </c>
      <c r="LG123" s="19">
        <v>4.4118739999999998E-4</v>
      </c>
      <c r="LH123" s="19">
        <v>4.390846E-4</v>
      </c>
      <c r="LI123" s="19">
        <v>4.37028E-4</v>
      </c>
      <c r="LJ123" s="19">
        <v>4.3501709999999998E-4</v>
      </c>
      <c r="LK123" s="19">
        <v>4.3305200000000001E-4</v>
      </c>
      <c r="LL123" s="19">
        <v>4.3113139999999999E-4</v>
      </c>
      <c r="LM123" s="19">
        <v>4.2925480000000001E-4</v>
      </c>
      <c r="LN123" s="19">
        <v>4.2742159999999997E-4</v>
      </c>
      <c r="LO123" s="19">
        <v>4.2563170000000001E-4</v>
      </c>
      <c r="LP123" s="19">
        <v>4.238844E-4</v>
      </c>
      <c r="LQ123" s="19">
        <v>4.2217969999999998E-4</v>
      </c>
      <c r="LR123" s="19">
        <v>4.2051669999999998E-4</v>
      </c>
      <c r="LS123" s="19">
        <v>4.1889489999999999E-4</v>
      </c>
      <c r="LT123" s="19">
        <v>4.1731359999999998E-4</v>
      </c>
      <c r="LU123" s="19">
        <v>4.1577250000000002E-4</v>
      </c>
      <c r="LV123" s="19">
        <v>4.142708E-4</v>
      </c>
      <c r="LW123" s="19">
        <v>4.1280800000000002E-4</v>
      </c>
      <c r="LX123" s="19">
        <v>4.1138319999999999E-4</v>
      </c>
      <c r="LY123" s="19">
        <v>4.0999549999999997E-4</v>
      </c>
      <c r="LZ123" s="19">
        <v>4.0864409999999998E-4</v>
      </c>
      <c r="MA123" s="19">
        <v>4.07329E-4</v>
      </c>
      <c r="MB123" s="19">
        <v>4.060496E-4</v>
      </c>
      <c r="MC123" s="19">
        <v>4.0480540000000003E-4</v>
      </c>
      <c r="MD123" s="19">
        <v>4.0359519999999999E-4</v>
      </c>
      <c r="ME123" s="19">
        <v>4.0241739999999999E-4</v>
      </c>
      <c r="MF123" s="19">
        <v>4.0127050000000002E-4</v>
      </c>
      <c r="MG123" s="19">
        <v>4.0015370000000001E-4</v>
      </c>
      <c r="MH123" s="19">
        <v>3.9906540000000002E-4</v>
      </c>
      <c r="MI123" s="19">
        <v>3.9800419999999999E-4</v>
      </c>
      <c r="MJ123" s="19">
        <v>3.969682E-4</v>
      </c>
      <c r="MK123" s="19">
        <v>3.9595530000000002E-4</v>
      </c>
      <c r="ML123" s="19">
        <v>3.9496349999999997E-4</v>
      </c>
      <c r="MM123" s="19">
        <v>3.939918E-4</v>
      </c>
      <c r="MN123" s="19">
        <v>3.9303880000000002E-4</v>
      </c>
      <c r="MO123" s="19">
        <v>3.921029E-4</v>
      </c>
      <c r="MP123" s="19">
        <v>3.9118250000000002E-4</v>
      </c>
      <c r="MQ123" s="19">
        <v>3.9027529999999998E-4</v>
      </c>
      <c r="MR123" s="19">
        <v>3.8937919999999999E-4</v>
      </c>
      <c r="MS123" s="19">
        <v>3.8849270000000002E-4</v>
      </c>
      <c r="MT123" s="19">
        <v>3.8761349999999998E-4</v>
      </c>
      <c r="MU123" s="19">
        <v>3.8673960000000003E-4</v>
      </c>
      <c r="MV123" s="19">
        <v>3.8586879999999999E-4</v>
      </c>
      <c r="MW123" s="19">
        <v>3.8499859999999999E-4</v>
      </c>
      <c r="MX123" s="19">
        <v>3.8412709999999998E-4</v>
      </c>
      <c r="MY123" s="19">
        <v>3.8325220000000001E-4</v>
      </c>
      <c r="MZ123" s="19">
        <v>3.823718E-4</v>
      </c>
      <c r="NA123" s="19">
        <v>3.8148380000000001E-4</v>
      </c>
      <c r="NB123" s="19">
        <v>3.805856E-4</v>
      </c>
      <c r="NC123" s="19">
        <v>3.7967449999999999E-4</v>
      </c>
      <c r="ND123" s="19">
        <v>3.7874840000000001E-4</v>
      </c>
      <c r="NE123" s="19">
        <v>3.7780490000000001E-4</v>
      </c>
      <c r="NF123" s="19">
        <v>3.7684179999999999E-4</v>
      </c>
      <c r="NG123" s="19">
        <v>3.758565E-4</v>
      </c>
      <c r="NH123" s="19">
        <v>3.748464E-4</v>
      </c>
      <c r="NI123" s="19">
        <v>3.738088E-4</v>
      </c>
      <c r="NJ123" s="19">
        <v>3.7274159999999999E-4</v>
      </c>
      <c r="NK123" s="19">
        <v>3.7164320000000002E-4</v>
      </c>
      <c r="NL123" s="19">
        <v>3.705127E-4</v>
      </c>
      <c r="NM123" s="19">
        <v>3.6934910000000002E-4</v>
      </c>
      <c r="NN123" s="19">
        <v>3.681523E-4</v>
      </c>
      <c r="NO123" s="19">
        <v>3.6692220000000001E-4</v>
      </c>
      <c r="NP123" s="19">
        <v>3.65659E-4</v>
      </c>
      <c r="NQ123" s="19">
        <v>3.6436319999999999E-4</v>
      </c>
      <c r="NR123" s="19">
        <v>3.6303570000000002E-4</v>
      </c>
      <c r="NS123" s="19">
        <v>3.6167669999999998E-4</v>
      </c>
      <c r="NT123" s="19">
        <v>3.6028690000000001E-4</v>
      </c>
      <c r="NU123" s="19">
        <v>3.5886670000000002E-4</v>
      </c>
      <c r="NV123" s="19">
        <v>3.5741709999999999E-4</v>
      </c>
      <c r="NW123" s="19">
        <v>3.5593940000000002E-4</v>
      </c>
      <c r="NX123" s="19">
        <v>3.5443520000000002E-4</v>
      </c>
      <c r="NY123" s="19">
        <v>3.5290640000000003E-4</v>
      </c>
      <c r="NZ123" s="19">
        <v>3.5135450000000002E-4</v>
      </c>
      <c r="OA123" s="19">
        <v>3.4978130000000001E-4</v>
      </c>
      <c r="OB123" s="19">
        <v>3.481887E-4</v>
      </c>
      <c r="OC123" s="19">
        <v>3.4657859999999999E-4</v>
      </c>
      <c r="OD123" s="19">
        <v>3.4495270000000001E-4</v>
      </c>
      <c r="OE123" s="19">
        <v>3.433129E-4</v>
      </c>
      <c r="OF123" s="19">
        <v>3.416607E-4</v>
      </c>
      <c r="OG123" s="19">
        <v>3.3999790000000001E-4</v>
      </c>
      <c r="OH123" s="19">
        <v>3.3832650000000002E-4</v>
      </c>
      <c r="OI123" s="19">
        <v>3.3664829999999999E-4</v>
      </c>
      <c r="OJ123" s="19">
        <v>3.349653E-4</v>
      </c>
      <c r="OK123" s="19">
        <v>3.3327960000000001E-4</v>
      </c>
      <c r="OL123" s="19">
        <v>3.3159329999999997E-4</v>
      </c>
      <c r="OM123" s="19">
        <v>3.2990839999999999E-4</v>
      </c>
      <c r="ON123" s="19">
        <v>3.2822750000000001E-4</v>
      </c>
      <c r="OO123" s="19">
        <v>3.2655269999999999E-4</v>
      </c>
      <c r="OP123" s="19">
        <v>3.2488660000000002E-4</v>
      </c>
    </row>
    <row r="124" spans="1:406" x14ac:dyDescent="0.25">
      <c r="A124" t="str">
        <f t="shared" si="1"/>
        <v>Helicopter-EXTREMELY COARSE-3-14-Any</v>
      </c>
      <c r="B124" t="s">
        <v>194</v>
      </c>
      <c r="C124" s="20" t="s">
        <v>44</v>
      </c>
      <c r="D124" s="18">
        <v>3</v>
      </c>
      <c r="E124" s="17">
        <v>14</v>
      </c>
      <c r="F124" s="82" t="s">
        <v>187</v>
      </c>
      <c r="G124" s="15">
        <v>0.20024739999999999</v>
      </c>
      <c r="H124" s="15">
        <v>0.1249355</v>
      </c>
      <c r="I124" s="19">
        <v>8.4287730000000005E-2</v>
      </c>
      <c r="J124" s="19">
        <v>5.9738729999999997E-2</v>
      </c>
      <c r="K124" s="15">
        <v>4.4933239999999999E-2</v>
      </c>
      <c r="L124" s="19">
        <v>3.5822039999999999E-2</v>
      </c>
      <c r="M124" s="19">
        <v>3.003869E-2</v>
      </c>
      <c r="N124" s="19">
        <v>2.5495540000000001E-2</v>
      </c>
      <c r="O124" s="15">
        <v>2.239408E-2</v>
      </c>
      <c r="P124" s="19">
        <v>1.9775299999999999E-2</v>
      </c>
      <c r="Q124" s="19">
        <v>1.7960779999999999E-2</v>
      </c>
      <c r="R124" s="19">
        <v>1.610284E-2</v>
      </c>
      <c r="S124" s="15">
        <v>1.4352820000000001E-2</v>
      </c>
      <c r="T124" s="19">
        <v>1.276994E-2</v>
      </c>
      <c r="U124" s="15">
        <v>1.1316150000000001E-2</v>
      </c>
      <c r="V124" s="19">
        <v>1.013551E-2</v>
      </c>
      <c r="W124" s="19">
        <v>9.1482009999999999E-3</v>
      </c>
      <c r="X124" s="19">
        <v>8.2283029999999993E-3</v>
      </c>
      <c r="Y124" s="19">
        <v>7.4271179999999999E-3</v>
      </c>
      <c r="Z124" s="19">
        <v>6.7914159999999998E-3</v>
      </c>
      <c r="AA124" s="19">
        <v>6.2768290000000003E-3</v>
      </c>
      <c r="AB124" s="19">
        <v>5.7388830000000002E-3</v>
      </c>
      <c r="AC124" s="19">
        <v>5.285171E-3</v>
      </c>
      <c r="AD124" s="19">
        <v>4.8967719999999998E-3</v>
      </c>
      <c r="AE124" s="19">
        <v>4.5642119999999998E-3</v>
      </c>
      <c r="AF124" s="19">
        <v>4.2755010000000001E-3</v>
      </c>
      <c r="AG124" s="19">
        <v>4.0252359999999997E-3</v>
      </c>
      <c r="AH124" s="19">
        <v>3.8047430000000002E-3</v>
      </c>
      <c r="AI124" s="19">
        <v>3.6107299999999999E-3</v>
      </c>
      <c r="AJ124" s="19">
        <v>3.4398300000000001E-3</v>
      </c>
      <c r="AK124" s="19">
        <v>3.2884590000000001E-3</v>
      </c>
      <c r="AL124" s="19">
        <v>3.153702E-3</v>
      </c>
      <c r="AM124" s="19">
        <v>3.0310960000000001E-3</v>
      </c>
      <c r="AN124" s="19">
        <v>2.9183049999999999E-3</v>
      </c>
      <c r="AO124" s="19">
        <v>2.8174229999999999E-3</v>
      </c>
      <c r="AP124" s="19">
        <v>2.7300200000000001E-3</v>
      </c>
      <c r="AQ124" s="19">
        <v>2.6537230000000002E-3</v>
      </c>
      <c r="AR124" s="19">
        <v>2.5832070000000001E-3</v>
      </c>
      <c r="AS124" s="19">
        <v>2.5154840000000001E-3</v>
      </c>
      <c r="AT124" s="19">
        <v>2.4516410000000001E-3</v>
      </c>
      <c r="AU124" s="19">
        <v>2.3937799999999999E-3</v>
      </c>
      <c r="AV124" s="19">
        <v>2.3429340000000001E-3</v>
      </c>
      <c r="AW124" s="19">
        <v>2.2983830000000002E-3</v>
      </c>
      <c r="AX124" s="19">
        <v>2.2576179999999999E-3</v>
      </c>
      <c r="AY124" s="19">
        <v>2.218149E-3</v>
      </c>
      <c r="AZ124" s="19">
        <v>2.1799060000000001E-3</v>
      </c>
      <c r="BA124" s="19">
        <v>2.1441659999999999E-3</v>
      </c>
      <c r="BB124" s="19">
        <v>2.1116469999999999E-3</v>
      </c>
      <c r="BC124" s="19">
        <v>2.0823040000000001E-3</v>
      </c>
      <c r="BD124" s="19">
        <v>2.0555790000000001E-3</v>
      </c>
      <c r="BE124" s="19">
        <v>2.0306270000000001E-3</v>
      </c>
      <c r="BF124" s="19">
        <v>2.0068590000000002E-3</v>
      </c>
      <c r="BG124" s="19">
        <v>1.9840639999999998E-3</v>
      </c>
      <c r="BH124" s="19">
        <v>1.9623370000000002E-3</v>
      </c>
      <c r="BI124" s="19">
        <v>1.941887E-3</v>
      </c>
      <c r="BJ124" s="19">
        <v>1.922712E-3</v>
      </c>
      <c r="BK124" s="19">
        <v>1.9044629999999999E-3</v>
      </c>
      <c r="BL124" s="19">
        <v>1.8867129999999999E-3</v>
      </c>
      <c r="BM124" s="19">
        <v>1.869115E-3</v>
      </c>
      <c r="BN124" s="15">
        <v>1.851557E-3</v>
      </c>
      <c r="BO124" s="19">
        <v>1.834067E-3</v>
      </c>
      <c r="BP124" s="19">
        <v>1.816696E-3</v>
      </c>
      <c r="BQ124" s="19">
        <v>1.7993639999999999E-3</v>
      </c>
      <c r="BR124" s="19">
        <v>1.7819909999999999E-3</v>
      </c>
      <c r="BS124" s="19">
        <v>1.7645130000000001E-3</v>
      </c>
      <c r="BT124" s="19">
        <v>1.7469880000000001E-3</v>
      </c>
      <c r="BU124" s="19">
        <v>1.729515E-3</v>
      </c>
      <c r="BV124" s="19">
        <v>1.7121860000000001E-3</v>
      </c>
      <c r="BW124" s="19">
        <v>1.6950139999999999E-3</v>
      </c>
      <c r="BX124" s="19">
        <v>1.678007E-3</v>
      </c>
      <c r="BY124" s="19">
        <v>1.66121E-3</v>
      </c>
      <c r="BZ124" s="19">
        <v>1.6447059999999999E-3</v>
      </c>
      <c r="CA124" s="19">
        <v>1.6285010000000001E-3</v>
      </c>
      <c r="CB124" s="19">
        <v>1.6125359999999999E-3</v>
      </c>
      <c r="CC124" s="19">
        <v>1.5967329999999999E-3</v>
      </c>
      <c r="CD124" s="19">
        <v>1.5810939999999999E-3</v>
      </c>
      <c r="CE124" s="19">
        <v>1.5656699999999999E-3</v>
      </c>
      <c r="CF124" s="19">
        <v>1.5505289999999999E-3</v>
      </c>
      <c r="CG124" s="19">
        <v>1.535663E-3</v>
      </c>
      <c r="CH124" s="19">
        <v>1.5210200000000001E-3</v>
      </c>
      <c r="CI124" s="19">
        <v>1.5065320000000001E-3</v>
      </c>
      <c r="CJ124" s="19">
        <v>1.4921800000000001E-3</v>
      </c>
      <c r="CK124" s="19">
        <v>1.478004E-3</v>
      </c>
      <c r="CL124" s="19">
        <v>1.464075E-3</v>
      </c>
      <c r="CM124" s="19">
        <v>1.4504030000000001E-3</v>
      </c>
      <c r="CN124" s="19">
        <v>1.436941E-3</v>
      </c>
      <c r="CO124" s="19">
        <v>1.423618E-3</v>
      </c>
      <c r="CP124" s="15">
        <v>1.4104269999999999E-3</v>
      </c>
      <c r="CQ124" s="19">
        <v>1.3974009999999999E-3</v>
      </c>
      <c r="CR124" s="19">
        <v>1.3846100000000001E-3</v>
      </c>
      <c r="CS124" s="19">
        <v>1.372072E-3</v>
      </c>
      <c r="CT124" s="19">
        <v>1.3597520000000001E-3</v>
      </c>
      <c r="CU124" s="19">
        <v>1.347579E-3</v>
      </c>
      <c r="CV124" s="19">
        <v>1.335545E-3</v>
      </c>
      <c r="CW124" s="19">
        <v>1.3236910000000001E-3</v>
      </c>
      <c r="CX124" s="19">
        <v>1.312098E-3</v>
      </c>
      <c r="CY124" s="19">
        <v>1.300795E-3</v>
      </c>
      <c r="CZ124" s="19">
        <v>1.2897399999999999E-3</v>
      </c>
      <c r="DA124" s="19">
        <v>1.2788680000000001E-3</v>
      </c>
      <c r="DB124" s="19">
        <v>1.2681490000000001E-3</v>
      </c>
      <c r="DC124" s="19">
        <v>1.2576009999999999E-3</v>
      </c>
      <c r="DD124" s="19">
        <v>1.2472710000000001E-3</v>
      </c>
      <c r="DE124" s="19">
        <v>1.237192E-3</v>
      </c>
      <c r="DF124" s="19">
        <v>1.2273659999999999E-3</v>
      </c>
      <c r="DG124" s="19">
        <v>1.2177920000000001E-3</v>
      </c>
      <c r="DH124" s="19">
        <v>1.208481E-3</v>
      </c>
      <c r="DI124" s="19">
        <v>1.1994379999999999E-3</v>
      </c>
      <c r="DJ124" s="19">
        <v>1.190663E-3</v>
      </c>
      <c r="DK124" s="19">
        <v>1.1821239999999999E-3</v>
      </c>
      <c r="DL124" s="19">
        <v>1.173777E-3</v>
      </c>
      <c r="DM124" s="19">
        <v>1.165588E-3</v>
      </c>
      <c r="DN124" s="19">
        <v>1.157532E-3</v>
      </c>
      <c r="DO124" s="19">
        <v>1.1495909999999999E-3</v>
      </c>
      <c r="DP124" s="19">
        <v>1.1417479999999999E-3</v>
      </c>
      <c r="DQ124" s="19">
        <v>1.1339799999999999E-3</v>
      </c>
      <c r="DR124" s="19">
        <v>1.1262640000000001E-3</v>
      </c>
      <c r="DS124" s="19">
        <v>1.1185839999999999E-3</v>
      </c>
      <c r="DT124" s="19">
        <v>1.110925E-3</v>
      </c>
      <c r="DU124" s="19">
        <v>1.103272E-3</v>
      </c>
      <c r="DV124" s="19">
        <v>1.0956169999999999E-3</v>
      </c>
      <c r="DW124" s="19">
        <v>1.0879489999999999E-3</v>
      </c>
      <c r="DX124" s="19">
        <v>1.080262E-3</v>
      </c>
      <c r="DY124" s="19">
        <v>1.0725579999999999E-3</v>
      </c>
      <c r="DZ124" s="19">
        <v>1.0648420000000001E-3</v>
      </c>
      <c r="EA124" s="19">
        <v>1.0571210000000001E-3</v>
      </c>
      <c r="EB124" s="19">
        <v>1.0494020000000001E-3</v>
      </c>
      <c r="EC124" s="19">
        <v>1.041684E-3</v>
      </c>
      <c r="ED124" s="19">
        <v>1.0339679999999999E-3</v>
      </c>
      <c r="EE124" s="19">
        <v>1.0262610000000001E-3</v>
      </c>
      <c r="EF124" s="19">
        <v>1.0185680000000001E-3</v>
      </c>
      <c r="EG124" s="19">
        <v>1.010897E-3</v>
      </c>
      <c r="EH124" s="19">
        <v>1.0032540000000001E-3</v>
      </c>
      <c r="EI124" s="19">
        <v>9.956450999999999E-4</v>
      </c>
      <c r="EJ124" s="19">
        <v>9.8807530000000004E-4</v>
      </c>
      <c r="EK124" s="19">
        <v>9.8055460000000001E-4</v>
      </c>
      <c r="EL124" s="19">
        <v>9.7308659999999995E-4</v>
      </c>
      <c r="EM124" s="19">
        <v>9.6567409999999995E-4</v>
      </c>
      <c r="EN124" s="19">
        <v>9.5831979999999996E-4</v>
      </c>
      <c r="EO124" s="19">
        <v>9.5102580000000004E-4</v>
      </c>
      <c r="EP124" s="19">
        <v>9.4379990000000003E-4</v>
      </c>
      <c r="EQ124" s="19">
        <v>9.36655E-4</v>
      </c>
      <c r="ER124" s="19">
        <v>9.2960069999999996E-4</v>
      </c>
      <c r="ES124" s="19">
        <v>9.2265100000000003E-4</v>
      </c>
      <c r="ET124" s="19">
        <v>9.1582049999999998E-4</v>
      </c>
      <c r="EU124" s="19">
        <v>9.0912350000000002E-4</v>
      </c>
      <c r="EV124" s="19">
        <v>9.0257749999999996E-4</v>
      </c>
      <c r="EW124" s="19">
        <v>8.9619679999999998E-4</v>
      </c>
      <c r="EX124" s="19">
        <v>8.8998470000000004E-4</v>
      </c>
      <c r="EY124" s="19">
        <v>8.839443E-4</v>
      </c>
      <c r="EZ124" s="19">
        <v>8.7807670000000001E-4</v>
      </c>
      <c r="FA124" s="19">
        <v>8.7238319999999997E-4</v>
      </c>
      <c r="FB124" s="19">
        <v>8.668673E-4</v>
      </c>
      <c r="FC124" s="19">
        <v>8.615281E-4</v>
      </c>
      <c r="FD124" s="19">
        <v>8.5635400000000003E-4</v>
      </c>
      <c r="FE124" s="19">
        <v>8.513285E-4</v>
      </c>
      <c r="FF124" s="19">
        <v>8.4643070000000003E-4</v>
      </c>
      <c r="FG124" s="19">
        <v>8.4164030000000005E-4</v>
      </c>
      <c r="FH124" s="19">
        <v>8.3694230000000002E-4</v>
      </c>
      <c r="FI124" s="19">
        <v>8.3232550000000003E-4</v>
      </c>
      <c r="FJ124" s="19">
        <v>8.2777869999999996E-4</v>
      </c>
      <c r="FK124" s="19">
        <v>8.2329059999999995E-4</v>
      </c>
      <c r="FL124" s="19">
        <v>8.1885020000000005E-4</v>
      </c>
      <c r="FM124" s="19">
        <v>8.1444549999999997E-4</v>
      </c>
      <c r="FN124" s="19">
        <v>8.1006779999999998E-4</v>
      </c>
      <c r="FO124" s="19">
        <v>8.0570890000000001E-4</v>
      </c>
      <c r="FP124" s="19">
        <v>8.0136089999999997E-4</v>
      </c>
      <c r="FQ124" s="19">
        <v>7.9701570000000001E-4</v>
      </c>
      <c r="FR124" s="19">
        <v>7.9266510000000005E-4</v>
      </c>
      <c r="FS124" s="19">
        <v>7.8830250000000001E-4</v>
      </c>
      <c r="FT124" s="19">
        <v>7.8392269999999996E-4</v>
      </c>
      <c r="FU124" s="19">
        <v>7.7952109999999996E-4</v>
      </c>
      <c r="FV124" s="19">
        <v>7.7509279999999996E-4</v>
      </c>
      <c r="FW124" s="19">
        <v>7.7063459999999996E-4</v>
      </c>
      <c r="FX124" s="19">
        <v>7.6614300000000005E-4</v>
      </c>
      <c r="FY124" s="19">
        <v>7.6161640000000004E-4</v>
      </c>
      <c r="FZ124" s="19">
        <v>7.5705480000000001E-4</v>
      </c>
      <c r="GA124" s="19">
        <v>7.5245830000000001E-4</v>
      </c>
      <c r="GB124" s="19">
        <v>7.4782639999999997E-4</v>
      </c>
      <c r="GC124" s="19">
        <v>7.4315670000000005E-4</v>
      </c>
      <c r="GD124" s="19">
        <v>7.3844470000000001E-4</v>
      </c>
      <c r="GE124" s="19">
        <v>7.3368770000000003E-4</v>
      </c>
      <c r="GF124" s="19">
        <v>7.2888429999999995E-4</v>
      </c>
      <c r="GG124" s="19">
        <v>7.2403579999999999E-4</v>
      </c>
      <c r="GH124" s="19">
        <v>7.191446E-4</v>
      </c>
      <c r="GI124" s="19">
        <v>7.1421479999999996E-4</v>
      </c>
      <c r="GJ124" s="19">
        <v>7.0925199999999995E-4</v>
      </c>
      <c r="GK124" s="19">
        <v>7.0426479999999997E-4</v>
      </c>
      <c r="GL124" s="19">
        <v>6.9926410000000004E-4</v>
      </c>
      <c r="GM124" s="19">
        <v>6.9426220000000003E-4</v>
      </c>
      <c r="GN124" s="19">
        <v>6.8927300000000001E-4</v>
      </c>
      <c r="GO124" s="19">
        <v>6.8430819999999997E-4</v>
      </c>
      <c r="GP124" s="19">
        <v>6.7937800000000001E-4</v>
      </c>
      <c r="GQ124" s="19">
        <v>6.7449169999999996E-4</v>
      </c>
      <c r="GR124" s="19">
        <v>6.6965839999999998E-4</v>
      </c>
      <c r="GS124" s="19">
        <v>6.6488509999999997E-4</v>
      </c>
      <c r="GT124" s="19">
        <v>6.60179E-4</v>
      </c>
      <c r="GU124" s="19">
        <v>6.5554540000000003E-4</v>
      </c>
      <c r="GV124" s="19">
        <v>6.509889E-4</v>
      </c>
      <c r="GW124" s="19">
        <v>6.465132E-4</v>
      </c>
      <c r="GX124" s="19">
        <v>6.4212310000000001E-4</v>
      </c>
      <c r="GY124" s="19">
        <v>6.3782149999999996E-4</v>
      </c>
      <c r="GZ124" s="19">
        <v>6.3361159999999995E-4</v>
      </c>
      <c r="HA124" s="19">
        <v>6.2949390000000005E-4</v>
      </c>
      <c r="HB124" s="19">
        <v>6.2546749999999995E-4</v>
      </c>
      <c r="HC124" s="19">
        <v>6.2153019999999998E-4</v>
      </c>
      <c r="HD124" s="19">
        <v>6.1767989999999997E-4</v>
      </c>
      <c r="HE124" s="19">
        <v>6.1391280000000004E-4</v>
      </c>
      <c r="HF124" s="19">
        <v>6.102255E-4</v>
      </c>
      <c r="HG124" s="19">
        <v>6.0661449999999996E-4</v>
      </c>
      <c r="HH124" s="19">
        <v>6.0307679999999997E-4</v>
      </c>
      <c r="HI124" s="19">
        <v>5.9961019999999995E-4</v>
      </c>
      <c r="HJ124" s="19">
        <v>5.9621540000000001E-4</v>
      </c>
      <c r="HK124" s="19">
        <v>5.9289260000000002E-4</v>
      </c>
      <c r="HL124" s="19">
        <v>5.8964239999999995E-4</v>
      </c>
      <c r="HM124" s="19">
        <v>5.8646339999999999E-4</v>
      </c>
      <c r="HN124" s="19">
        <v>5.8335349999999995E-4</v>
      </c>
      <c r="HO124" s="19">
        <v>5.8031119999999998E-4</v>
      </c>
      <c r="HP124" s="19">
        <v>5.773369E-4</v>
      </c>
      <c r="HQ124" s="19">
        <v>5.7442970000000002E-4</v>
      </c>
      <c r="HR124" s="19">
        <v>5.7158830000000004E-4</v>
      </c>
      <c r="HS124" s="19">
        <v>5.6880950000000004E-4</v>
      </c>
      <c r="HT124" s="19">
        <v>5.660881E-4</v>
      </c>
      <c r="HU124" s="19">
        <v>5.6341880000000005E-4</v>
      </c>
      <c r="HV124" s="19">
        <v>5.6079860000000004E-4</v>
      </c>
      <c r="HW124" s="19">
        <v>5.5822230000000003E-4</v>
      </c>
      <c r="HX124" s="19">
        <v>5.5568559999999998E-4</v>
      </c>
      <c r="HY124" s="19">
        <v>5.5318339999999998E-4</v>
      </c>
      <c r="HZ124" s="19">
        <v>5.5071039999999996E-4</v>
      </c>
      <c r="IA124" s="19">
        <v>5.4826189999999996E-4</v>
      </c>
      <c r="IB124" s="19">
        <v>5.4583500000000005E-4</v>
      </c>
      <c r="IC124" s="19">
        <v>5.4342560000000004E-4</v>
      </c>
      <c r="ID124" s="19">
        <v>5.4103050000000002E-4</v>
      </c>
      <c r="IE124" s="19">
        <v>5.3864570000000005E-4</v>
      </c>
      <c r="IF124" s="19">
        <v>5.3626759999999998E-4</v>
      </c>
      <c r="IG124" s="19">
        <v>5.3389310000000005E-4</v>
      </c>
      <c r="IH124" s="19">
        <v>5.3152159999999996E-4</v>
      </c>
      <c r="II124" s="19">
        <v>5.291518E-4</v>
      </c>
      <c r="IJ124" s="19">
        <v>5.2678399999999998E-4</v>
      </c>
      <c r="IK124" s="19">
        <v>5.2441779999999995E-4</v>
      </c>
      <c r="IL124" s="19">
        <v>5.2205450000000005E-4</v>
      </c>
      <c r="IM124" s="19">
        <v>5.1969509999999996E-4</v>
      </c>
      <c r="IN124" s="19">
        <v>5.1734209999999999E-4</v>
      </c>
      <c r="IO124" s="19">
        <v>5.1499659999999997E-4</v>
      </c>
      <c r="IP124" s="19">
        <v>5.1266020000000003E-4</v>
      </c>
      <c r="IQ124" s="19">
        <v>5.1033269999999997E-4</v>
      </c>
      <c r="IR124" s="19">
        <v>5.0801380000000003E-4</v>
      </c>
      <c r="IS124" s="19">
        <v>5.0570270000000004E-4</v>
      </c>
      <c r="IT124" s="19">
        <v>5.0339959999999996E-4</v>
      </c>
      <c r="IU124" s="19">
        <v>5.0110420000000001E-4</v>
      </c>
      <c r="IV124" s="19">
        <v>4.9881640000000004E-4</v>
      </c>
      <c r="IW124" s="19">
        <v>4.9653529999999998E-4</v>
      </c>
      <c r="IX124" s="19">
        <v>4.9426069999999997E-4</v>
      </c>
      <c r="IY124" s="19">
        <v>4.9199210000000005E-4</v>
      </c>
      <c r="IZ124" s="19">
        <v>4.8972990000000004E-4</v>
      </c>
      <c r="JA124" s="19">
        <v>4.8747359999999997E-4</v>
      </c>
      <c r="JB124" s="19">
        <v>4.852217E-4</v>
      </c>
      <c r="JC124" s="19">
        <v>4.8297079999999999E-4</v>
      </c>
      <c r="JD124" s="19">
        <v>4.807174E-4</v>
      </c>
      <c r="JE124" s="19">
        <v>4.7845679999999999E-4</v>
      </c>
      <c r="JF124" s="19">
        <v>4.7618520000000002E-4</v>
      </c>
      <c r="JG124" s="19">
        <v>4.7389809999999997E-4</v>
      </c>
      <c r="JH124" s="19">
        <v>4.7159170000000001E-4</v>
      </c>
      <c r="JI124" s="19">
        <v>4.6926189999999999E-4</v>
      </c>
      <c r="JJ124" s="19">
        <v>4.6690659999999999E-4</v>
      </c>
      <c r="JK124" s="19">
        <v>4.6452400000000001E-4</v>
      </c>
      <c r="JL124" s="19">
        <v>4.6211450000000002E-4</v>
      </c>
      <c r="JM124" s="19">
        <v>4.5967790000000001E-4</v>
      </c>
      <c r="JN124" s="19">
        <v>4.5721500000000002E-4</v>
      </c>
      <c r="JO124" s="19">
        <v>4.5472569999999998E-4</v>
      </c>
      <c r="JP124" s="19">
        <v>4.5221170000000002E-4</v>
      </c>
      <c r="JQ124" s="19">
        <v>4.4967379999999999E-4</v>
      </c>
      <c r="JR124" s="19">
        <v>4.4711369999999998E-4</v>
      </c>
      <c r="JS124" s="19">
        <v>4.4453199999999998E-4</v>
      </c>
      <c r="JT124" s="19">
        <v>4.419294E-4</v>
      </c>
      <c r="JU124" s="19">
        <v>4.3930560000000001E-4</v>
      </c>
      <c r="JV124" s="19">
        <v>4.3666160000000001E-4</v>
      </c>
      <c r="JW124" s="19">
        <v>4.3399870000000002E-4</v>
      </c>
      <c r="JX124" s="19">
        <v>4.3131890000000002E-4</v>
      </c>
      <c r="JY124" s="19">
        <v>4.286243E-4</v>
      </c>
      <c r="JZ124" s="19">
        <v>4.2591709999999997E-4</v>
      </c>
      <c r="KA124" s="19">
        <v>4.2319839999999998E-4</v>
      </c>
      <c r="KB124" s="19">
        <v>4.204705E-4</v>
      </c>
      <c r="KC124" s="19">
        <v>4.1773480000000001E-4</v>
      </c>
      <c r="KD124" s="19">
        <v>4.1499339999999998E-4</v>
      </c>
      <c r="KE124" s="19">
        <v>4.1224799999999999E-4</v>
      </c>
      <c r="KF124" s="19">
        <v>4.0950049999999999E-4</v>
      </c>
      <c r="KG124" s="19">
        <v>4.0675269999999999E-4</v>
      </c>
      <c r="KH124" s="19">
        <v>4.0400789999999999E-4</v>
      </c>
      <c r="KI124" s="19">
        <v>4.0126970000000002E-4</v>
      </c>
      <c r="KJ124" s="19">
        <v>3.985428E-4</v>
      </c>
      <c r="KK124" s="19">
        <v>3.9583190000000001E-4</v>
      </c>
      <c r="KL124" s="19">
        <v>3.9314189999999999E-4</v>
      </c>
      <c r="KM124" s="19">
        <v>3.9047719999999998E-4</v>
      </c>
      <c r="KN124" s="19">
        <v>3.8784250000000001E-4</v>
      </c>
      <c r="KO124" s="19">
        <v>3.8524209999999998E-4</v>
      </c>
      <c r="KP124" s="19">
        <v>3.8267960000000001E-4</v>
      </c>
      <c r="KQ124" s="19">
        <v>3.8015770000000002E-4</v>
      </c>
      <c r="KR124" s="19">
        <v>3.7767840000000003E-4</v>
      </c>
      <c r="KS124" s="19">
        <v>3.7524260000000001E-4</v>
      </c>
      <c r="KT124" s="19">
        <v>3.7285159999999999E-4</v>
      </c>
      <c r="KU124" s="19">
        <v>3.7050700000000001E-4</v>
      </c>
      <c r="KV124" s="19">
        <v>3.6821009999999998E-4</v>
      </c>
      <c r="KW124" s="19">
        <v>3.65962E-4</v>
      </c>
      <c r="KX124" s="19">
        <v>3.6376380000000002E-4</v>
      </c>
      <c r="KY124" s="19">
        <v>3.6161579999999997E-4</v>
      </c>
      <c r="KZ124" s="19">
        <v>3.5951880000000002E-4</v>
      </c>
      <c r="LA124" s="19">
        <v>3.5747380000000003E-4</v>
      </c>
      <c r="LB124" s="19">
        <v>3.5548090000000001E-4</v>
      </c>
      <c r="LC124" s="19">
        <v>3.5354020000000002E-4</v>
      </c>
      <c r="LD124" s="19">
        <v>3.516506E-4</v>
      </c>
      <c r="LE124" s="19">
        <v>3.4981079999999999E-4</v>
      </c>
      <c r="LF124" s="19">
        <v>3.4801919999999999E-4</v>
      </c>
      <c r="LG124" s="19">
        <v>3.4627470000000001E-4</v>
      </c>
      <c r="LH124" s="19">
        <v>3.4457599999999998E-4</v>
      </c>
      <c r="LI124" s="19">
        <v>3.4292179999999999E-4</v>
      </c>
      <c r="LJ124" s="19">
        <v>3.413105E-4</v>
      </c>
      <c r="LK124" s="19">
        <v>3.3974029999999999E-4</v>
      </c>
      <c r="LL124" s="19">
        <v>3.3820969999999998E-4</v>
      </c>
      <c r="LM124" s="19">
        <v>3.3671690000000002E-4</v>
      </c>
      <c r="LN124" s="19">
        <v>3.3525990000000001E-4</v>
      </c>
      <c r="LO124" s="19">
        <v>3.3383620000000002E-4</v>
      </c>
      <c r="LP124" s="19">
        <v>3.3244310000000001E-4</v>
      </c>
      <c r="LQ124" s="19">
        <v>3.3107729999999998E-4</v>
      </c>
      <c r="LR124" s="19">
        <v>3.2973619999999998E-4</v>
      </c>
      <c r="LS124" s="19">
        <v>3.2841700000000001E-4</v>
      </c>
      <c r="LT124" s="19">
        <v>3.2711730000000003E-4</v>
      </c>
      <c r="LU124" s="19">
        <v>3.258348E-4</v>
      </c>
      <c r="LV124" s="19">
        <v>3.2456690000000002E-4</v>
      </c>
      <c r="LW124" s="19">
        <v>3.2331139999999998E-4</v>
      </c>
      <c r="LX124" s="19">
        <v>3.2206619999999999E-4</v>
      </c>
      <c r="LY124" s="19">
        <v>3.2082939999999999E-4</v>
      </c>
      <c r="LZ124" s="19">
        <v>3.1959950000000001E-4</v>
      </c>
      <c r="MA124" s="19">
        <v>3.1837430000000001E-4</v>
      </c>
      <c r="MB124" s="19">
        <v>3.171518E-4</v>
      </c>
      <c r="MC124" s="19">
        <v>3.1592980000000001E-4</v>
      </c>
      <c r="MD124" s="19">
        <v>3.1470620000000001E-4</v>
      </c>
      <c r="ME124" s="19">
        <v>3.1347910000000001E-4</v>
      </c>
      <c r="MF124" s="19">
        <v>3.1224669999999999E-4</v>
      </c>
      <c r="MG124" s="19">
        <v>3.1100689999999999E-4</v>
      </c>
      <c r="MH124" s="19">
        <v>3.0975760000000001E-4</v>
      </c>
      <c r="MI124" s="19">
        <v>3.0849650000000002E-4</v>
      </c>
      <c r="MJ124" s="19">
        <v>3.0722159999999998E-4</v>
      </c>
      <c r="MK124" s="19">
        <v>3.0593109999999999E-4</v>
      </c>
      <c r="ML124" s="19">
        <v>3.0462369999999998E-4</v>
      </c>
      <c r="MM124" s="19">
        <v>3.0329780000000001E-4</v>
      </c>
      <c r="MN124" s="19">
        <v>3.0195219999999999E-4</v>
      </c>
      <c r="MO124" s="19">
        <v>3.0058599999999998E-4</v>
      </c>
      <c r="MP124" s="19">
        <v>2.9919810000000001E-4</v>
      </c>
      <c r="MQ124" s="19">
        <v>2.9778839999999998E-4</v>
      </c>
      <c r="MR124" s="19">
        <v>2.9635609999999999E-4</v>
      </c>
      <c r="MS124" s="19">
        <v>2.9490130000000002E-4</v>
      </c>
      <c r="MT124" s="19">
        <v>2.9342410000000001E-4</v>
      </c>
      <c r="MU124" s="19">
        <v>2.919245E-4</v>
      </c>
      <c r="MV124" s="19">
        <v>2.9040290000000002E-4</v>
      </c>
      <c r="MW124" s="19">
        <v>2.8886009999999998E-4</v>
      </c>
      <c r="MX124" s="19">
        <v>2.8729709999999998E-4</v>
      </c>
      <c r="MY124" s="19">
        <v>2.857151E-4</v>
      </c>
      <c r="MZ124" s="19">
        <v>2.8411540000000001E-4</v>
      </c>
      <c r="NA124" s="19">
        <v>2.8249939999999999E-4</v>
      </c>
      <c r="NB124" s="19">
        <v>2.808682E-4</v>
      </c>
      <c r="NC124" s="19">
        <v>2.7922359999999998E-4</v>
      </c>
      <c r="ND124" s="19">
        <v>2.775667E-4</v>
      </c>
      <c r="NE124" s="19">
        <v>2.7589930000000002E-4</v>
      </c>
      <c r="NF124" s="19">
        <v>2.742229E-4</v>
      </c>
      <c r="NG124" s="19">
        <v>2.7253889999999999E-4</v>
      </c>
      <c r="NH124" s="19">
        <v>2.7084899999999998E-4</v>
      </c>
      <c r="NI124" s="19">
        <v>2.6915480000000002E-4</v>
      </c>
      <c r="NJ124" s="19">
        <v>2.6745799999999999E-4</v>
      </c>
      <c r="NK124" s="19">
        <v>2.6576030000000002E-4</v>
      </c>
      <c r="NL124" s="19">
        <v>2.6406360000000002E-4</v>
      </c>
      <c r="NM124" s="19">
        <v>2.6236949999999999E-4</v>
      </c>
      <c r="NN124" s="19">
        <v>2.6067959999999998E-4</v>
      </c>
      <c r="NO124" s="19">
        <v>2.5899590000000002E-4</v>
      </c>
      <c r="NP124" s="19">
        <v>2.5732020000000002E-4</v>
      </c>
      <c r="NQ124" s="19">
        <v>2.556541E-4</v>
      </c>
      <c r="NR124" s="19">
        <v>2.5399930000000003E-4</v>
      </c>
      <c r="NS124" s="19">
        <v>2.5235729999999998E-4</v>
      </c>
      <c r="NT124" s="19">
        <v>2.5072940000000002E-4</v>
      </c>
      <c r="NU124" s="19">
        <v>2.4911699999999998E-4</v>
      </c>
      <c r="NV124" s="19">
        <v>2.4752139999999998E-4</v>
      </c>
      <c r="NW124" s="19">
        <v>2.4594359999999997E-4</v>
      </c>
      <c r="NX124" s="19">
        <v>2.4438489999999998E-4</v>
      </c>
      <c r="NY124" s="19">
        <v>2.428462E-4</v>
      </c>
      <c r="NZ124" s="19">
        <v>2.4132860000000001E-4</v>
      </c>
      <c r="OA124" s="19">
        <v>2.3983319999999999E-4</v>
      </c>
      <c r="OB124" s="19">
        <v>2.3836119999999999E-4</v>
      </c>
      <c r="OC124" s="19">
        <v>2.3691369999999999E-4</v>
      </c>
      <c r="OD124" s="19">
        <v>2.3549150000000001E-4</v>
      </c>
      <c r="OE124" s="19">
        <v>2.340954E-4</v>
      </c>
      <c r="OF124" s="19">
        <v>2.3272580000000001E-4</v>
      </c>
      <c r="OG124" s="19">
        <v>2.313831E-4</v>
      </c>
      <c r="OH124" s="19">
        <v>2.300673E-4</v>
      </c>
      <c r="OI124" s="19">
        <v>2.287783E-4</v>
      </c>
      <c r="OJ124" s="19">
        <v>2.2751560000000001E-4</v>
      </c>
      <c r="OK124" s="19">
        <v>2.262787E-4</v>
      </c>
      <c r="OL124" s="19">
        <v>2.250667E-4</v>
      </c>
      <c r="OM124" s="19">
        <v>2.2387869999999999E-4</v>
      </c>
      <c r="ON124" s="19">
        <v>2.22714E-4</v>
      </c>
      <c r="OO124" s="19">
        <v>2.2157129999999999E-4</v>
      </c>
      <c r="OP124" s="19">
        <v>2.204498E-4</v>
      </c>
    </row>
    <row r="125" spans="1:406" x14ac:dyDescent="0.25">
      <c r="A125" t="str">
        <f t="shared" si="1"/>
        <v>Helicopter-EXTREMELY COARSE-3-7-Any</v>
      </c>
      <c r="B125" t="s">
        <v>194</v>
      </c>
      <c r="C125" s="20" t="s">
        <v>44</v>
      </c>
      <c r="D125" s="18">
        <v>3</v>
      </c>
      <c r="E125" s="17">
        <v>7</v>
      </c>
      <c r="F125" s="82" t="s">
        <v>187</v>
      </c>
      <c r="G125" s="19">
        <v>4.2259579999999998E-2</v>
      </c>
      <c r="H125" s="19">
        <v>2.8991329999999999E-2</v>
      </c>
      <c r="I125" s="19">
        <v>2.2377210000000002E-2</v>
      </c>
      <c r="J125" s="19">
        <v>1.8130090000000001E-2</v>
      </c>
      <c r="K125" s="19">
        <v>1.5208370000000001E-2</v>
      </c>
      <c r="L125" s="19">
        <v>1.3147829999999999E-2</v>
      </c>
      <c r="M125" s="19">
        <v>1.213449E-2</v>
      </c>
      <c r="N125" s="19">
        <v>1.043388E-2</v>
      </c>
      <c r="O125" s="19">
        <v>9.6364989999999998E-3</v>
      </c>
      <c r="P125" s="19">
        <v>9.2500140000000008E-3</v>
      </c>
      <c r="Q125" s="19">
        <v>8.3595179999999998E-3</v>
      </c>
      <c r="R125" s="19">
        <v>7.5526040000000001E-3</v>
      </c>
      <c r="S125" s="19">
        <v>6.7857810000000003E-3</v>
      </c>
      <c r="T125" s="19">
        <v>6.0029189999999998E-3</v>
      </c>
      <c r="U125" s="19">
        <v>5.3786830000000004E-3</v>
      </c>
      <c r="V125" s="19">
        <v>4.9245260000000003E-3</v>
      </c>
      <c r="W125" s="19">
        <v>4.5625409999999998E-3</v>
      </c>
      <c r="X125" s="19">
        <v>4.1788099999999998E-3</v>
      </c>
      <c r="Y125" s="19">
        <v>3.8731590000000002E-3</v>
      </c>
      <c r="Z125" s="19">
        <v>3.6225070000000001E-3</v>
      </c>
      <c r="AA125" s="19">
        <v>3.4158890000000001E-3</v>
      </c>
      <c r="AB125" s="19">
        <v>3.243994E-3</v>
      </c>
      <c r="AC125" s="19">
        <v>3.0993739999999998E-3</v>
      </c>
      <c r="AD125" s="19">
        <v>2.9701319999999999E-3</v>
      </c>
      <c r="AE125" s="19">
        <v>2.8648469999999998E-3</v>
      </c>
      <c r="AF125" s="19">
        <v>2.7739459999999998E-3</v>
      </c>
      <c r="AG125" s="19">
        <v>2.6904839999999999E-3</v>
      </c>
      <c r="AH125" s="19">
        <v>2.618834E-3</v>
      </c>
      <c r="AI125" s="19">
        <v>2.555238E-3</v>
      </c>
      <c r="AJ125" s="19">
        <v>2.4966810000000002E-3</v>
      </c>
      <c r="AK125" s="19">
        <v>2.4427950000000002E-3</v>
      </c>
      <c r="AL125" s="19">
        <v>2.3949689999999998E-3</v>
      </c>
      <c r="AM125" s="19">
        <v>2.3512569999999998E-3</v>
      </c>
      <c r="AN125" s="19">
        <v>2.3082770000000001E-3</v>
      </c>
      <c r="AO125" s="19">
        <v>2.2656590000000002E-3</v>
      </c>
      <c r="AP125" s="19">
        <v>2.2239099999999999E-3</v>
      </c>
      <c r="AQ125" s="19">
        <v>2.183155E-3</v>
      </c>
      <c r="AR125" s="19">
        <v>2.1438849999999999E-3</v>
      </c>
      <c r="AS125" s="19">
        <v>2.1067970000000001E-3</v>
      </c>
      <c r="AT125" s="19">
        <v>2.0717019999999999E-3</v>
      </c>
      <c r="AU125" s="19">
        <v>2.0378430000000001E-3</v>
      </c>
      <c r="AV125" s="19">
        <v>2.0043679999999999E-3</v>
      </c>
      <c r="AW125" s="19">
        <v>1.9707710000000001E-3</v>
      </c>
      <c r="AX125" s="19">
        <v>1.9377330000000001E-3</v>
      </c>
      <c r="AY125" s="19">
        <v>1.906158E-3</v>
      </c>
      <c r="AZ125" s="19">
        <v>1.875975E-3</v>
      </c>
      <c r="BA125" s="19">
        <v>1.846604E-3</v>
      </c>
      <c r="BB125" s="19">
        <v>1.8173830000000001E-3</v>
      </c>
      <c r="BC125" s="19">
        <v>1.7879899999999999E-3</v>
      </c>
      <c r="BD125" s="19">
        <v>1.75896E-3</v>
      </c>
      <c r="BE125" s="19">
        <v>1.730926E-3</v>
      </c>
      <c r="BF125" s="19">
        <v>1.7039500000000001E-3</v>
      </c>
      <c r="BG125" s="19">
        <v>1.677864E-3</v>
      </c>
      <c r="BH125" s="19">
        <v>1.6526170000000001E-3</v>
      </c>
      <c r="BI125" s="19">
        <v>1.628251E-3</v>
      </c>
      <c r="BJ125" s="19">
        <v>1.6048359999999999E-3</v>
      </c>
      <c r="BK125" s="19">
        <v>1.582279E-3</v>
      </c>
      <c r="BL125" s="19">
        <v>1.5602789999999999E-3</v>
      </c>
      <c r="BM125" s="19">
        <v>1.5385010000000001E-3</v>
      </c>
      <c r="BN125" s="19">
        <v>1.5167729999999999E-3</v>
      </c>
      <c r="BO125" s="19">
        <v>1.495232E-3</v>
      </c>
      <c r="BP125" s="19">
        <v>1.4741450000000001E-3</v>
      </c>
      <c r="BQ125" s="19">
        <v>1.4536E-3</v>
      </c>
      <c r="BR125" s="19">
        <v>1.433428E-3</v>
      </c>
      <c r="BS125" s="19">
        <v>1.413409E-3</v>
      </c>
      <c r="BT125" s="19">
        <v>1.39347E-3</v>
      </c>
      <c r="BU125" s="19">
        <v>1.3737230000000001E-3</v>
      </c>
      <c r="BV125" s="19">
        <v>1.35435E-3</v>
      </c>
      <c r="BW125" s="19">
        <v>1.3354770000000001E-3</v>
      </c>
      <c r="BX125" s="19">
        <v>1.31715E-3</v>
      </c>
      <c r="BY125" s="19">
        <v>1.2993620000000001E-3</v>
      </c>
      <c r="BZ125" s="19">
        <v>1.282063E-3</v>
      </c>
      <c r="CA125" s="19">
        <v>1.2652130000000001E-3</v>
      </c>
      <c r="CB125" s="19">
        <v>1.248826E-3</v>
      </c>
      <c r="CC125" s="19">
        <v>1.232913E-3</v>
      </c>
      <c r="CD125" s="19">
        <v>1.217402E-3</v>
      </c>
      <c r="CE125" s="19">
        <v>1.2021709999999999E-3</v>
      </c>
      <c r="CF125" s="19">
        <v>1.1871309999999999E-3</v>
      </c>
      <c r="CG125" s="19">
        <v>1.1722709999999999E-3</v>
      </c>
      <c r="CH125" s="19">
        <v>1.157623E-3</v>
      </c>
      <c r="CI125" s="19">
        <v>1.143205E-3</v>
      </c>
      <c r="CJ125" s="19">
        <v>1.1289959999999999E-3</v>
      </c>
      <c r="CK125" s="19">
        <v>1.114964E-3</v>
      </c>
      <c r="CL125" s="19">
        <v>1.101114E-3</v>
      </c>
      <c r="CM125" s="19">
        <v>1.0874700000000001E-3</v>
      </c>
      <c r="CN125" s="19">
        <v>1.0740319999999999E-3</v>
      </c>
      <c r="CO125" s="19">
        <v>1.0607679999999999E-3</v>
      </c>
      <c r="CP125" s="19">
        <v>1.047664E-3</v>
      </c>
      <c r="CQ125" s="19">
        <v>1.034777E-3</v>
      </c>
      <c r="CR125" s="19">
        <v>1.022217E-3</v>
      </c>
      <c r="CS125" s="19">
        <v>1.010057E-3</v>
      </c>
      <c r="CT125" s="19">
        <v>9.9827800000000001E-4</v>
      </c>
      <c r="CU125" s="19">
        <v>9.8680230000000005E-4</v>
      </c>
      <c r="CV125" s="19">
        <v>9.7557459999999998E-4</v>
      </c>
      <c r="CW125" s="19">
        <v>9.6459810000000003E-4</v>
      </c>
      <c r="CX125" s="19">
        <v>9.5390410000000003E-4</v>
      </c>
      <c r="CY125" s="19">
        <v>9.4349229999999998E-4</v>
      </c>
      <c r="CZ125" s="19">
        <v>9.3330370000000004E-4</v>
      </c>
      <c r="DA125" s="19">
        <v>9.232585E-4</v>
      </c>
      <c r="DB125" s="19">
        <v>9.1330830000000004E-4</v>
      </c>
      <c r="DC125" s="19">
        <v>9.0345029999999997E-4</v>
      </c>
      <c r="DD125" s="19">
        <v>8.9369869999999998E-4</v>
      </c>
      <c r="DE125" s="19">
        <v>8.8404819999999998E-4</v>
      </c>
      <c r="DF125" s="19">
        <v>8.7447220000000001E-4</v>
      </c>
      <c r="DG125" s="19">
        <v>8.6495080000000002E-4</v>
      </c>
      <c r="DH125" s="19">
        <v>8.554945E-4</v>
      </c>
      <c r="DI125" s="19">
        <v>8.4613720000000002E-4</v>
      </c>
      <c r="DJ125" s="19">
        <v>8.3691120000000004E-4</v>
      </c>
      <c r="DK125" s="19">
        <v>8.2783089999999998E-4</v>
      </c>
      <c r="DL125" s="19">
        <v>8.189003E-4</v>
      </c>
      <c r="DM125" s="19">
        <v>8.1012529999999997E-4</v>
      </c>
      <c r="DN125" s="19">
        <v>8.0151660000000004E-4</v>
      </c>
      <c r="DO125" s="19">
        <v>7.9308160000000005E-4</v>
      </c>
      <c r="DP125" s="19">
        <v>7.8481660000000002E-4</v>
      </c>
      <c r="DQ125" s="19">
        <v>7.7671049999999996E-4</v>
      </c>
      <c r="DR125" s="19">
        <v>7.6875640000000002E-4</v>
      </c>
      <c r="DS125" s="19">
        <v>7.6095619999999998E-4</v>
      </c>
      <c r="DT125" s="19">
        <v>7.5331770000000001E-4</v>
      </c>
      <c r="DU125" s="19">
        <v>7.4584390000000003E-4</v>
      </c>
      <c r="DV125" s="19">
        <v>7.3852559999999995E-4</v>
      </c>
      <c r="DW125" s="19">
        <v>7.313396E-4</v>
      </c>
      <c r="DX125" s="19">
        <v>7.2425280000000005E-4</v>
      </c>
      <c r="DY125" s="19">
        <v>7.1722829999999998E-4</v>
      </c>
      <c r="DZ125" s="19">
        <v>7.1023250000000005E-4</v>
      </c>
      <c r="EA125" s="19">
        <v>7.0323949999999999E-4</v>
      </c>
      <c r="EB125" s="19">
        <v>6.9623229999999996E-4</v>
      </c>
      <c r="EC125" s="19">
        <v>6.8920180000000002E-4</v>
      </c>
      <c r="ED125" s="19">
        <v>6.8214619999999997E-4</v>
      </c>
      <c r="EE125" s="19">
        <v>6.7506930000000003E-4</v>
      </c>
      <c r="EF125" s="19">
        <v>6.6798159999999999E-4</v>
      </c>
      <c r="EG125" s="19">
        <v>6.6089939999999998E-4</v>
      </c>
      <c r="EH125" s="19">
        <v>6.5384280000000002E-4</v>
      </c>
      <c r="EI125" s="19">
        <v>6.4683109999999998E-4</v>
      </c>
      <c r="EJ125" s="19">
        <v>6.3988209999999996E-4</v>
      </c>
      <c r="EK125" s="19">
        <v>6.3301130000000005E-4</v>
      </c>
      <c r="EL125" s="19">
        <v>6.2623360000000001E-4</v>
      </c>
      <c r="EM125" s="19">
        <v>6.1956399999999997E-4</v>
      </c>
      <c r="EN125" s="19">
        <v>6.1301529999999995E-4</v>
      </c>
      <c r="EO125" s="19">
        <v>6.0659319999999996E-4</v>
      </c>
      <c r="EP125" s="19">
        <v>6.0029419999999998E-4</v>
      </c>
      <c r="EQ125" s="19">
        <v>5.9410889999999997E-4</v>
      </c>
      <c r="ER125" s="19">
        <v>5.8802889999999997E-4</v>
      </c>
      <c r="ES125" s="19">
        <v>5.8205330000000001E-4</v>
      </c>
      <c r="ET125" s="19">
        <v>5.7618950000000002E-4</v>
      </c>
      <c r="EU125" s="19">
        <v>5.7044769999999999E-4</v>
      </c>
      <c r="EV125" s="19">
        <v>5.6483390000000003E-4</v>
      </c>
      <c r="EW125" s="19">
        <v>5.5934690000000004E-4</v>
      </c>
      <c r="EX125" s="19">
        <v>5.5397979999999996E-4</v>
      </c>
      <c r="EY125" s="19">
        <v>5.4872380000000004E-4</v>
      </c>
      <c r="EZ125" s="19">
        <v>5.4357210000000001E-4</v>
      </c>
      <c r="FA125" s="19">
        <v>5.3851940000000003E-4</v>
      </c>
      <c r="FB125" s="19">
        <v>5.3355950000000003E-4</v>
      </c>
      <c r="FC125" s="19">
        <v>5.2868589999999997E-4</v>
      </c>
      <c r="FD125" s="19">
        <v>5.2389220000000005E-4</v>
      </c>
      <c r="FE125" s="19">
        <v>5.1917520000000004E-4</v>
      </c>
      <c r="FF125" s="19">
        <v>5.1453670000000003E-4</v>
      </c>
      <c r="FG125" s="19">
        <v>5.0998090000000003E-4</v>
      </c>
      <c r="FH125" s="19">
        <v>5.0551209999999999E-4</v>
      </c>
      <c r="FI125" s="19">
        <v>5.0113149999999999E-4</v>
      </c>
      <c r="FJ125" s="19">
        <v>4.9683720000000004E-4</v>
      </c>
      <c r="FK125" s="19">
        <v>4.9262519999999997E-4</v>
      </c>
      <c r="FL125" s="19">
        <v>4.8849159999999996E-4</v>
      </c>
      <c r="FM125" s="19">
        <v>4.844324E-4</v>
      </c>
      <c r="FN125" s="19">
        <v>4.8044359999999998E-4</v>
      </c>
      <c r="FO125" s="19">
        <v>4.7652069999999999E-4</v>
      </c>
      <c r="FP125" s="19">
        <v>4.726571E-4</v>
      </c>
      <c r="FQ125" s="19">
        <v>4.6884390000000002E-4</v>
      </c>
      <c r="FR125" s="19">
        <v>4.6507180000000001E-4</v>
      </c>
      <c r="FS125" s="19">
        <v>4.6133120000000001E-4</v>
      </c>
      <c r="FT125" s="19">
        <v>4.5761309999999998E-4</v>
      </c>
      <c r="FU125" s="19">
        <v>4.5390969999999998E-4</v>
      </c>
      <c r="FV125" s="19">
        <v>4.502145E-4</v>
      </c>
      <c r="FW125" s="19">
        <v>4.4652210000000001E-4</v>
      </c>
      <c r="FX125" s="19">
        <v>4.4283009999999999E-4</v>
      </c>
      <c r="FY125" s="19">
        <v>4.391377E-4</v>
      </c>
      <c r="FZ125" s="19">
        <v>4.3544569999999998E-4</v>
      </c>
      <c r="GA125" s="19">
        <v>4.3175450000000002E-4</v>
      </c>
      <c r="GB125" s="19">
        <v>4.2806289999999998E-4</v>
      </c>
      <c r="GC125" s="19">
        <v>4.2436850000000001E-4</v>
      </c>
      <c r="GD125" s="19">
        <v>4.2067029999999999E-4</v>
      </c>
      <c r="GE125" s="19">
        <v>4.1696929999999999E-4</v>
      </c>
      <c r="GF125" s="19">
        <v>4.1326870000000002E-4</v>
      </c>
      <c r="GG125" s="19">
        <v>4.0957359999999998E-4</v>
      </c>
      <c r="GH125" s="19">
        <v>4.0588860000000002E-4</v>
      </c>
      <c r="GI125" s="19">
        <v>4.022184E-4</v>
      </c>
      <c r="GJ125" s="19">
        <v>3.9856849999999998E-4</v>
      </c>
      <c r="GK125" s="19">
        <v>3.9494479999999999E-4</v>
      </c>
      <c r="GL125" s="19">
        <v>3.9135389999999997E-4</v>
      </c>
      <c r="GM125" s="19">
        <v>3.8780120000000002E-4</v>
      </c>
      <c r="GN125" s="19">
        <v>3.8429060000000001E-4</v>
      </c>
      <c r="GO125" s="19">
        <v>3.8082479999999999E-4</v>
      </c>
      <c r="GP125" s="19">
        <v>3.7740620000000001E-4</v>
      </c>
      <c r="GQ125" s="19">
        <v>3.740374E-4</v>
      </c>
      <c r="GR125" s="19">
        <v>3.707216E-4</v>
      </c>
      <c r="GS125" s="19">
        <v>3.6746050000000002E-4</v>
      </c>
      <c r="GT125" s="19">
        <v>3.6425340000000001E-4</v>
      </c>
      <c r="GU125" s="19">
        <v>3.6109770000000002E-4</v>
      </c>
      <c r="GV125" s="19">
        <v>3.579891E-4</v>
      </c>
      <c r="GW125" s="19">
        <v>3.5492379999999999E-4</v>
      </c>
      <c r="GX125" s="19">
        <v>3.518994E-4</v>
      </c>
      <c r="GY125" s="19">
        <v>3.4891499999999999E-4</v>
      </c>
      <c r="GZ125" s="19">
        <v>3.459712E-4</v>
      </c>
      <c r="HA125" s="19">
        <v>3.4306979999999999E-4</v>
      </c>
      <c r="HB125" s="19">
        <v>3.4021350000000003E-4</v>
      </c>
      <c r="HC125" s="19">
        <v>3.3740559999999997E-4</v>
      </c>
      <c r="HD125" s="19">
        <v>3.3464950000000002E-4</v>
      </c>
      <c r="HE125" s="19">
        <v>3.3194790000000001E-4</v>
      </c>
      <c r="HF125" s="19">
        <v>3.293026E-4</v>
      </c>
      <c r="HG125" s="19">
        <v>3.2671419999999999E-4</v>
      </c>
      <c r="HH125" s="19">
        <v>3.2418200000000001E-4</v>
      </c>
      <c r="HI125" s="19">
        <v>3.2170380000000001E-4</v>
      </c>
      <c r="HJ125" s="19">
        <v>3.1927609999999999E-4</v>
      </c>
      <c r="HK125" s="19">
        <v>3.1689370000000003E-4</v>
      </c>
      <c r="HL125" s="19">
        <v>3.1455060000000002E-4</v>
      </c>
      <c r="HM125" s="19">
        <v>3.1224090000000001E-4</v>
      </c>
      <c r="HN125" s="19">
        <v>3.0995980000000001E-4</v>
      </c>
      <c r="HO125" s="19">
        <v>3.0770409999999999E-4</v>
      </c>
      <c r="HP125" s="19">
        <v>3.054725E-4</v>
      </c>
      <c r="HQ125" s="19">
        <v>3.0326529999999998E-4</v>
      </c>
      <c r="HR125" s="19">
        <v>3.0108350000000001E-4</v>
      </c>
      <c r="HS125" s="19">
        <v>2.9892880000000001E-4</v>
      </c>
      <c r="HT125" s="19">
        <v>2.9680320000000001E-4</v>
      </c>
      <c r="HU125" s="19">
        <v>2.947084E-4</v>
      </c>
      <c r="HV125" s="19">
        <v>2.9264519999999997E-4</v>
      </c>
      <c r="HW125" s="19">
        <v>2.9061270000000001E-4</v>
      </c>
      <c r="HX125" s="19">
        <v>2.8860840000000001E-4</v>
      </c>
      <c r="HY125" s="19">
        <v>2.866287E-4</v>
      </c>
      <c r="HZ125" s="19">
        <v>2.8466899999999998E-4</v>
      </c>
      <c r="IA125" s="19">
        <v>2.8272539999999997E-4</v>
      </c>
      <c r="IB125" s="19">
        <v>2.8079420000000002E-4</v>
      </c>
      <c r="IC125" s="19">
        <v>2.7887259999999998E-4</v>
      </c>
      <c r="ID125" s="19">
        <v>2.7695859999999999E-4</v>
      </c>
      <c r="IE125" s="19">
        <v>2.7505059999999998E-4</v>
      </c>
      <c r="IF125" s="19">
        <v>2.7314750000000001E-4</v>
      </c>
      <c r="IG125" s="19">
        <v>2.712487E-4</v>
      </c>
      <c r="IH125" s="19">
        <v>2.6935339999999998E-4</v>
      </c>
      <c r="II125" s="19">
        <v>2.674609E-4</v>
      </c>
      <c r="IJ125" s="19">
        <v>2.6556989999999999E-4</v>
      </c>
      <c r="IK125" s="19">
        <v>2.6367889999999997E-4</v>
      </c>
      <c r="IL125" s="19">
        <v>2.6178589999999998E-4</v>
      </c>
      <c r="IM125" s="19">
        <v>2.5988889999999998E-4</v>
      </c>
      <c r="IN125" s="19">
        <v>2.5798610000000001E-4</v>
      </c>
      <c r="IO125" s="19">
        <v>2.5607590000000001E-4</v>
      </c>
      <c r="IP125" s="19">
        <v>2.541574E-4</v>
      </c>
      <c r="IQ125" s="19">
        <v>2.5223090000000002E-4</v>
      </c>
      <c r="IR125" s="19">
        <v>2.5029760000000001E-4</v>
      </c>
      <c r="IS125" s="19">
        <v>2.4835949999999998E-4</v>
      </c>
      <c r="IT125" s="19">
        <v>2.46419E-4</v>
      </c>
      <c r="IU125" s="19">
        <v>2.4447809999999999E-4</v>
      </c>
      <c r="IV125" s="19">
        <v>2.4253839999999999E-4</v>
      </c>
      <c r="IW125" s="19">
        <v>2.406009E-4</v>
      </c>
      <c r="IX125" s="19">
        <v>2.3866649999999999E-4</v>
      </c>
      <c r="IY125" s="19">
        <v>2.3673570000000001E-4</v>
      </c>
      <c r="IZ125" s="19">
        <v>2.3480929999999999E-4</v>
      </c>
      <c r="JA125" s="19">
        <v>2.328881E-4</v>
      </c>
      <c r="JB125" s="19">
        <v>2.3097309999999999E-4</v>
      </c>
      <c r="JC125" s="19">
        <v>2.2906590000000001E-4</v>
      </c>
      <c r="JD125" s="19">
        <v>2.271683E-4</v>
      </c>
      <c r="JE125" s="19">
        <v>2.2528279999999999E-4</v>
      </c>
      <c r="JF125" s="19">
        <v>2.234122E-4</v>
      </c>
      <c r="JG125" s="19">
        <v>2.215598E-4</v>
      </c>
      <c r="JH125" s="19">
        <v>2.197291E-4</v>
      </c>
      <c r="JI125" s="19">
        <v>2.179235E-4</v>
      </c>
      <c r="JJ125" s="19">
        <v>2.161462E-4</v>
      </c>
      <c r="JK125" s="19">
        <v>2.1439970000000001E-4</v>
      </c>
      <c r="JL125" s="19">
        <v>2.126854E-4</v>
      </c>
      <c r="JM125" s="19">
        <v>2.1100359999999999E-4</v>
      </c>
      <c r="JN125" s="19">
        <v>2.0935370000000001E-4</v>
      </c>
      <c r="JO125" s="19">
        <v>2.0773429999999999E-4</v>
      </c>
      <c r="JP125" s="19">
        <v>2.0614360000000001E-4</v>
      </c>
      <c r="JQ125" s="19">
        <v>2.045797E-4</v>
      </c>
      <c r="JR125" s="19">
        <v>2.0304080000000001E-4</v>
      </c>
      <c r="JS125" s="19">
        <v>2.0152540000000001E-4</v>
      </c>
      <c r="JT125" s="19">
        <v>2.000324E-4</v>
      </c>
      <c r="JU125" s="19">
        <v>1.9856100000000001E-4</v>
      </c>
      <c r="JV125" s="19">
        <v>1.9711070000000001E-4</v>
      </c>
      <c r="JW125" s="19">
        <v>1.956812E-4</v>
      </c>
      <c r="JX125" s="19">
        <v>1.9427180000000001E-4</v>
      </c>
      <c r="JY125" s="19">
        <v>1.9288160000000001E-4</v>
      </c>
      <c r="JZ125" s="19">
        <v>1.915098E-4</v>
      </c>
      <c r="KA125" s="19">
        <v>1.9015509999999999E-4</v>
      </c>
      <c r="KB125" s="19">
        <v>1.8881639999999999E-4</v>
      </c>
      <c r="KC125" s="19">
        <v>1.8749249999999999E-4</v>
      </c>
      <c r="KD125" s="19">
        <v>1.8618199999999999E-4</v>
      </c>
      <c r="KE125" s="19">
        <v>1.8488320000000001E-4</v>
      </c>
      <c r="KF125" s="19">
        <v>1.835943E-4</v>
      </c>
      <c r="KG125" s="19">
        <v>1.823134E-4</v>
      </c>
      <c r="KH125" s="19">
        <v>1.8103809999999999E-4</v>
      </c>
      <c r="KI125" s="19">
        <v>1.7976609999999999E-4</v>
      </c>
      <c r="KJ125" s="19">
        <v>1.7849479999999999E-4</v>
      </c>
      <c r="KK125" s="19">
        <v>1.772218E-4</v>
      </c>
      <c r="KL125" s="19">
        <v>1.7594489999999999E-4</v>
      </c>
      <c r="KM125" s="19">
        <v>1.7466270000000001E-4</v>
      </c>
      <c r="KN125" s="19">
        <v>1.7337409999999999E-4</v>
      </c>
      <c r="KO125" s="19">
        <v>1.720789E-4</v>
      </c>
      <c r="KP125" s="19">
        <v>1.707771E-4</v>
      </c>
      <c r="KQ125" s="19">
        <v>1.6946910000000001E-4</v>
      </c>
      <c r="KR125" s="19">
        <v>1.6815569999999999E-4</v>
      </c>
      <c r="KS125" s="19">
        <v>1.668381E-4</v>
      </c>
      <c r="KT125" s="19">
        <v>1.655176E-4</v>
      </c>
      <c r="KU125" s="19">
        <v>1.6419540000000001E-4</v>
      </c>
      <c r="KV125" s="19">
        <v>1.628732E-4</v>
      </c>
      <c r="KW125" s="19">
        <v>1.61552E-4</v>
      </c>
      <c r="KX125" s="19">
        <v>1.602334E-4</v>
      </c>
      <c r="KY125" s="19">
        <v>1.5891859999999999E-4</v>
      </c>
      <c r="KZ125" s="19">
        <v>1.5760899999999999E-4</v>
      </c>
      <c r="LA125" s="19">
        <v>1.5630599999999999E-4</v>
      </c>
      <c r="LB125" s="19">
        <v>1.5501100000000001E-4</v>
      </c>
      <c r="LC125" s="19">
        <v>1.5372509999999999E-4</v>
      </c>
      <c r="LD125" s="19">
        <v>1.524497E-4</v>
      </c>
      <c r="LE125" s="19">
        <v>1.5118609999999999E-4</v>
      </c>
      <c r="LF125" s="19">
        <v>1.499355E-4</v>
      </c>
      <c r="LG125" s="19">
        <v>1.4869899999999999E-4</v>
      </c>
      <c r="LH125" s="19">
        <v>1.4747790000000001E-4</v>
      </c>
      <c r="LI125" s="19">
        <v>1.462732E-4</v>
      </c>
      <c r="LJ125" s="19">
        <v>1.4508549999999999E-4</v>
      </c>
      <c r="LK125" s="19">
        <v>1.4391569999999999E-4</v>
      </c>
      <c r="LL125" s="19">
        <v>1.4276450000000001E-4</v>
      </c>
      <c r="LM125" s="19">
        <v>1.416325E-4</v>
      </c>
      <c r="LN125" s="19">
        <v>1.405206E-4</v>
      </c>
      <c r="LO125" s="19">
        <v>1.394295E-4</v>
      </c>
      <c r="LP125" s="19">
        <v>1.3836020000000001E-4</v>
      </c>
      <c r="LQ125" s="19">
        <v>1.3731379999999999E-4</v>
      </c>
      <c r="LR125" s="19">
        <v>1.3629119999999999E-4</v>
      </c>
      <c r="LS125" s="19">
        <v>1.3529349999999999E-4</v>
      </c>
      <c r="LT125" s="19">
        <v>1.3432139999999999E-4</v>
      </c>
      <c r="LU125" s="19">
        <v>1.333753E-4</v>
      </c>
      <c r="LV125" s="19">
        <v>1.3245520000000001E-4</v>
      </c>
      <c r="LW125" s="19">
        <v>1.315608E-4</v>
      </c>
      <c r="LX125" s="19">
        <v>1.3069129999999999E-4</v>
      </c>
      <c r="LY125" s="19">
        <v>1.2984570000000001E-4</v>
      </c>
      <c r="LZ125" s="19">
        <v>1.2902240000000001E-4</v>
      </c>
      <c r="MA125" s="19">
        <v>1.2821999999999999E-4</v>
      </c>
      <c r="MB125" s="19">
        <v>1.2743650000000001E-4</v>
      </c>
      <c r="MC125" s="19">
        <v>1.2667019999999999E-4</v>
      </c>
      <c r="MD125" s="19">
        <v>1.2591889999999999E-4</v>
      </c>
      <c r="ME125" s="19">
        <v>1.251809E-4</v>
      </c>
      <c r="MF125" s="19">
        <v>1.24454E-4</v>
      </c>
      <c r="MG125" s="19">
        <v>1.237364E-4</v>
      </c>
      <c r="MH125" s="19">
        <v>1.230262E-4</v>
      </c>
      <c r="MI125" s="19">
        <v>1.223214E-4</v>
      </c>
      <c r="MJ125" s="19">
        <v>1.216205E-4</v>
      </c>
      <c r="MK125" s="19">
        <v>1.209218E-4</v>
      </c>
      <c r="ML125" s="19">
        <v>1.2022380000000001E-4</v>
      </c>
      <c r="MM125" s="19">
        <v>1.195255E-4</v>
      </c>
      <c r="MN125" s="19">
        <v>1.188256E-4</v>
      </c>
      <c r="MO125" s="19">
        <v>1.1812339999999999E-4</v>
      </c>
      <c r="MP125" s="19">
        <v>1.174179E-4</v>
      </c>
      <c r="MQ125" s="19">
        <v>1.167084E-4</v>
      </c>
      <c r="MR125" s="19">
        <v>1.159945E-4</v>
      </c>
      <c r="MS125" s="19">
        <v>1.152753E-4</v>
      </c>
      <c r="MT125" s="19">
        <v>1.145501E-4</v>
      </c>
      <c r="MU125" s="19">
        <v>1.1381829999999999E-4</v>
      </c>
      <c r="MV125" s="19">
        <v>1.130789E-4</v>
      </c>
      <c r="MW125" s="19">
        <v>1.1233100000000001E-4</v>
      </c>
      <c r="MX125" s="19">
        <v>1.11574E-4</v>
      </c>
      <c r="MY125" s="19">
        <v>1.108069E-4</v>
      </c>
      <c r="MZ125" s="19">
        <v>1.10029E-4</v>
      </c>
      <c r="NA125" s="19">
        <v>1.092398E-4</v>
      </c>
      <c r="NB125" s="19">
        <v>1.084387E-4</v>
      </c>
      <c r="NC125" s="19">
        <v>1.0762549999999999E-4</v>
      </c>
      <c r="ND125" s="19">
        <v>1.0679999999999999E-4</v>
      </c>
      <c r="NE125" s="19">
        <v>1.059624E-4</v>
      </c>
      <c r="NF125" s="19">
        <v>1.051127E-4</v>
      </c>
      <c r="NG125" s="19">
        <v>1.042511E-4</v>
      </c>
      <c r="NH125" s="19">
        <v>1.0337810000000001E-4</v>
      </c>
      <c r="NI125" s="19">
        <v>1.0249410000000001E-4</v>
      </c>
      <c r="NJ125" s="19">
        <v>1.015997E-4</v>
      </c>
      <c r="NK125" s="19">
        <v>1.006954E-4</v>
      </c>
      <c r="NL125" s="19">
        <v>9.9782169999999999E-5</v>
      </c>
      <c r="NM125" s="19">
        <v>9.8860719999999995E-5</v>
      </c>
      <c r="NN125" s="19">
        <v>9.7932080000000002E-5</v>
      </c>
      <c r="NO125" s="19">
        <v>9.6997350000000004E-5</v>
      </c>
      <c r="NP125" s="19">
        <v>9.6057730000000002E-5</v>
      </c>
      <c r="NQ125" s="19">
        <v>9.5114430000000001E-5</v>
      </c>
      <c r="NR125" s="19">
        <v>9.416863E-5</v>
      </c>
      <c r="NS125" s="19">
        <v>9.3221399999999995E-5</v>
      </c>
      <c r="NT125" s="19">
        <v>9.2273719999999999E-5</v>
      </c>
      <c r="NU125" s="19">
        <v>9.132639E-5</v>
      </c>
      <c r="NV125" s="19">
        <v>9.0380070000000004E-5</v>
      </c>
      <c r="NW125" s="19">
        <v>8.9435159999999998E-5</v>
      </c>
      <c r="NX125" s="19">
        <v>8.8491940000000002E-5</v>
      </c>
      <c r="NY125" s="19">
        <v>8.7550509999999995E-5</v>
      </c>
      <c r="NZ125" s="19">
        <v>8.6610929999999996E-5</v>
      </c>
      <c r="OA125" s="19">
        <v>8.5673279999999997E-5</v>
      </c>
      <c r="OB125" s="19">
        <v>8.4737680000000006E-5</v>
      </c>
      <c r="OC125" s="19">
        <v>8.3804329999999995E-5</v>
      </c>
      <c r="OD125" s="19">
        <v>8.2873530000000001E-5</v>
      </c>
      <c r="OE125" s="19">
        <v>8.1945719999999998E-5</v>
      </c>
      <c r="OF125" s="19">
        <v>8.1021480000000002E-5</v>
      </c>
      <c r="OG125" s="19">
        <v>8.0101539999999995E-5</v>
      </c>
      <c r="OH125" s="19">
        <v>7.9186710000000006E-5</v>
      </c>
      <c r="OI125" s="19">
        <v>7.8277789999999997E-5</v>
      </c>
      <c r="OJ125" s="19">
        <v>7.737563E-5</v>
      </c>
      <c r="OK125" s="19">
        <v>7.6481020000000003E-5</v>
      </c>
      <c r="OL125" s="19">
        <v>7.5594670000000001E-5</v>
      </c>
      <c r="OM125" s="19">
        <v>7.4717290000000003E-5</v>
      </c>
      <c r="ON125" s="19">
        <v>7.3849449999999995E-5</v>
      </c>
      <c r="OO125" s="19">
        <v>7.2991659999999998E-5</v>
      </c>
      <c r="OP125" s="19">
        <v>7.214431E-5</v>
      </c>
    </row>
    <row r="126" spans="1:406" x14ac:dyDescent="0.25">
      <c r="A126" t="str">
        <f t="shared" si="1"/>
        <v>Helicopter-EXTREMELY COARSE-4-20-Any</v>
      </c>
      <c r="B126" t="s">
        <v>194</v>
      </c>
      <c r="C126" s="20" t="s">
        <v>44</v>
      </c>
      <c r="D126" s="18">
        <v>4</v>
      </c>
      <c r="E126" s="17">
        <v>20</v>
      </c>
      <c r="F126" s="82" t="s">
        <v>187</v>
      </c>
      <c r="G126" s="15">
        <v>0.90924660000000002</v>
      </c>
      <c r="H126" s="15">
        <v>0.62122820000000001</v>
      </c>
      <c r="I126" s="15">
        <v>0.42464180000000001</v>
      </c>
      <c r="J126" s="15">
        <v>0.29871490000000001</v>
      </c>
      <c r="K126" s="15">
        <v>0.21887670000000001</v>
      </c>
      <c r="L126" s="15">
        <v>0.1670304</v>
      </c>
      <c r="M126" s="15">
        <v>0.1305287</v>
      </c>
      <c r="N126" s="15">
        <v>0.1043217</v>
      </c>
      <c r="O126" s="19">
        <v>8.5085060000000004E-2</v>
      </c>
      <c r="P126" s="19">
        <v>7.0241949999999997E-2</v>
      </c>
      <c r="Q126" s="19">
        <v>5.93833E-2</v>
      </c>
      <c r="R126" s="19">
        <v>5.1417659999999997E-2</v>
      </c>
      <c r="S126" s="19">
        <v>4.4430259999999999E-2</v>
      </c>
      <c r="T126" s="19">
        <v>3.9681260000000003E-2</v>
      </c>
      <c r="U126" s="19">
        <v>3.578924E-2</v>
      </c>
      <c r="V126" s="19">
        <v>3.207111E-2</v>
      </c>
      <c r="W126" s="19">
        <v>2.8958040000000001E-2</v>
      </c>
      <c r="X126" s="19">
        <v>2.644645E-2</v>
      </c>
      <c r="Y126" s="19">
        <v>2.412518E-2</v>
      </c>
      <c r="Z126" s="19">
        <v>2.203107E-2</v>
      </c>
      <c r="AA126" s="19">
        <v>2.0223020000000001E-2</v>
      </c>
      <c r="AB126" s="19">
        <v>1.8586950000000001E-2</v>
      </c>
      <c r="AC126" s="19">
        <v>1.7121790000000001E-2</v>
      </c>
      <c r="AD126" s="19">
        <v>1.5838709999999999E-2</v>
      </c>
      <c r="AE126" s="19">
        <v>1.4687560000000001E-2</v>
      </c>
      <c r="AF126" s="19">
        <v>1.362552E-2</v>
      </c>
      <c r="AG126" s="19">
        <v>1.267103E-2</v>
      </c>
      <c r="AH126" s="19">
        <v>1.1828669999999999E-2</v>
      </c>
      <c r="AI126" s="19">
        <v>1.1069000000000001E-2</v>
      </c>
      <c r="AJ126" s="19">
        <v>1.030737E-2</v>
      </c>
      <c r="AK126" s="15">
        <v>9.6283779999999999E-3</v>
      </c>
      <c r="AL126" s="19">
        <v>9.0182349999999994E-3</v>
      </c>
      <c r="AM126" s="19">
        <v>8.4696460000000008E-3</v>
      </c>
      <c r="AN126" s="19">
        <v>7.9722490000000007E-3</v>
      </c>
      <c r="AO126" s="19">
        <v>7.5168589999999999E-3</v>
      </c>
      <c r="AP126" s="19">
        <v>7.1003730000000001E-3</v>
      </c>
      <c r="AQ126" s="19">
        <v>6.7197639999999996E-3</v>
      </c>
      <c r="AR126" s="19">
        <v>6.3704510000000001E-3</v>
      </c>
      <c r="AS126" s="19">
        <v>6.0494839999999999E-3</v>
      </c>
      <c r="AT126" s="19">
        <v>5.7539690000000003E-3</v>
      </c>
      <c r="AU126" s="19">
        <v>5.4809919999999996E-3</v>
      </c>
      <c r="AV126" s="19">
        <v>5.2289390000000002E-3</v>
      </c>
      <c r="AW126" s="19">
        <v>4.9976409999999997E-3</v>
      </c>
      <c r="AX126" s="19">
        <v>4.7857780000000001E-3</v>
      </c>
      <c r="AY126" s="19">
        <v>4.5902210000000002E-3</v>
      </c>
      <c r="AZ126" s="19">
        <v>4.4075329999999999E-3</v>
      </c>
      <c r="BA126" s="19">
        <v>4.2357819999999996E-3</v>
      </c>
      <c r="BB126" s="19">
        <v>4.0745640000000001E-3</v>
      </c>
      <c r="BC126" s="19">
        <v>3.9236770000000004E-3</v>
      </c>
      <c r="BD126" s="19">
        <v>3.7823510000000002E-3</v>
      </c>
      <c r="BE126" s="19">
        <v>3.6493390000000001E-3</v>
      </c>
      <c r="BF126" s="19">
        <v>3.5234189999999999E-3</v>
      </c>
      <c r="BG126" s="19">
        <v>3.4040490000000001E-3</v>
      </c>
      <c r="BH126" s="19">
        <v>3.2912330000000002E-3</v>
      </c>
      <c r="BI126" s="19">
        <v>3.1850350000000001E-3</v>
      </c>
      <c r="BJ126" s="19">
        <v>3.0853299999999998E-3</v>
      </c>
      <c r="BK126" s="19">
        <v>2.9920530000000002E-3</v>
      </c>
      <c r="BL126" s="19">
        <v>2.9049700000000002E-3</v>
      </c>
      <c r="BM126" s="19">
        <v>2.823739E-3</v>
      </c>
      <c r="BN126" s="19">
        <v>2.7477280000000001E-3</v>
      </c>
      <c r="BO126" s="19">
        <v>2.6763360000000001E-3</v>
      </c>
      <c r="BP126" s="19">
        <v>2.6090810000000001E-3</v>
      </c>
      <c r="BQ126" s="19">
        <v>2.5458130000000001E-3</v>
      </c>
      <c r="BR126" s="19">
        <v>2.4864660000000001E-3</v>
      </c>
      <c r="BS126" s="19">
        <v>2.4311469999999998E-3</v>
      </c>
      <c r="BT126" s="19">
        <v>2.3798790000000001E-3</v>
      </c>
      <c r="BU126" s="19">
        <v>2.3325989999999999E-3</v>
      </c>
      <c r="BV126" s="19">
        <v>2.288937E-3</v>
      </c>
      <c r="BW126" s="19">
        <v>2.2483949999999998E-3</v>
      </c>
      <c r="BX126" s="19">
        <v>2.210484E-3</v>
      </c>
      <c r="BY126" s="19">
        <v>2.1749629999999998E-3</v>
      </c>
      <c r="BZ126" s="19">
        <v>2.1417020000000001E-3</v>
      </c>
      <c r="CA126" s="19">
        <v>2.1106010000000001E-3</v>
      </c>
      <c r="CB126" s="19">
        <v>2.0813390000000002E-3</v>
      </c>
      <c r="CC126" s="19">
        <v>2.0535079999999999E-3</v>
      </c>
      <c r="CD126" s="19">
        <v>2.0267699999999998E-3</v>
      </c>
      <c r="CE126" s="19">
        <v>2.001067E-3</v>
      </c>
      <c r="CF126" s="19">
        <v>1.9765189999999999E-3</v>
      </c>
      <c r="CG126" s="19">
        <v>1.9533430000000002E-3</v>
      </c>
      <c r="CH126" s="19">
        <v>1.931676E-3</v>
      </c>
      <c r="CI126" s="19">
        <v>1.9116090000000001E-3</v>
      </c>
      <c r="CJ126" s="19">
        <v>1.89314E-3</v>
      </c>
      <c r="CK126" s="19">
        <v>1.8762239999999999E-3</v>
      </c>
      <c r="CL126" s="19">
        <v>1.8607210000000001E-3</v>
      </c>
      <c r="CM126" s="19">
        <v>1.846512E-3</v>
      </c>
      <c r="CN126" s="19">
        <v>1.8334650000000001E-3</v>
      </c>
      <c r="CO126" s="19">
        <v>1.821507E-3</v>
      </c>
      <c r="CP126" s="19">
        <v>1.810531E-3</v>
      </c>
      <c r="CQ126" s="19">
        <v>1.800432E-3</v>
      </c>
      <c r="CR126" s="19">
        <v>1.7910230000000001E-3</v>
      </c>
      <c r="CS126" s="19">
        <v>1.782149E-3</v>
      </c>
      <c r="CT126" s="19">
        <v>1.773637E-3</v>
      </c>
      <c r="CU126" s="19">
        <v>1.7653840000000001E-3</v>
      </c>
      <c r="CV126" s="19">
        <v>1.757275E-3</v>
      </c>
      <c r="CW126" s="19">
        <v>1.7492510000000001E-3</v>
      </c>
      <c r="CX126" s="19">
        <v>1.741217E-3</v>
      </c>
      <c r="CY126" s="19">
        <v>1.73313E-3</v>
      </c>
      <c r="CZ126" s="19">
        <v>1.724939E-3</v>
      </c>
      <c r="DA126" s="19">
        <v>1.7166550000000001E-3</v>
      </c>
      <c r="DB126" s="19">
        <v>1.7082600000000001E-3</v>
      </c>
      <c r="DC126" s="19">
        <v>1.699772E-3</v>
      </c>
      <c r="DD126" s="19">
        <v>1.6911599999999999E-3</v>
      </c>
      <c r="DE126" s="19">
        <v>1.6824190000000001E-3</v>
      </c>
      <c r="DF126" s="19">
        <v>1.6735319999999999E-3</v>
      </c>
      <c r="DG126" s="19">
        <v>1.6645200000000001E-3</v>
      </c>
      <c r="DH126" s="19">
        <v>1.655388E-3</v>
      </c>
      <c r="DI126" s="19">
        <v>1.6461589999999999E-3</v>
      </c>
      <c r="DJ126" s="19">
        <v>1.6368089999999999E-3</v>
      </c>
      <c r="DK126" s="19">
        <v>1.6273240000000001E-3</v>
      </c>
      <c r="DL126" s="19">
        <v>1.617694E-3</v>
      </c>
      <c r="DM126" s="19">
        <v>1.6079309999999999E-3</v>
      </c>
      <c r="DN126" s="19">
        <v>1.5980409999999999E-3</v>
      </c>
      <c r="DO126" s="19">
        <v>1.588037E-3</v>
      </c>
      <c r="DP126" s="19">
        <v>1.577887E-3</v>
      </c>
      <c r="DQ126" s="19">
        <v>1.5675719999999999E-3</v>
      </c>
      <c r="DR126" s="19">
        <v>1.5570810000000001E-3</v>
      </c>
      <c r="DS126" s="19">
        <v>1.5464249999999999E-3</v>
      </c>
      <c r="DT126" s="19">
        <v>1.535612E-3</v>
      </c>
      <c r="DU126" s="19">
        <v>1.524659E-3</v>
      </c>
      <c r="DV126" s="19">
        <v>1.5135459999999999E-3</v>
      </c>
      <c r="DW126" s="19">
        <v>1.502275E-3</v>
      </c>
      <c r="DX126" s="19">
        <v>1.4908499999999999E-3</v>
      </c>
      <c r="DY126" s="19">
        <v>1.479305E-3</v>
      </c>
      <c r="DZ126" s="19">
        <v>1.4676680000000001E-3</v>
      </c>
      <c r="EA126" s="19">
        <v>1.4559900000000001E-3</v>
      </c>
      <c r="EB126" s="19">
        <v>1.4442929999999999E-3</v>
      </c>
      <c r="EC126" s="19">
        <v>1.4326110000000001E-3</v>
      </c>
      <c r="ED126" s="19">
        <v>1.4209719999999999E-3</v>
      </c>
      <c r="EE126" s="19">
        <v>1.4094089999999999E-3</v>
      </c>
      <c r="EF126" s="19">
        <v>1.3979439999999999E-3</v>
      </c>
      <c r="EG126" s="19">
        <v>1.3866029999999999E-3</v>
      </c>
      <c r="EH126" s="19">
        <v>1.3753839999999999E-3</v>
      </c>
      <c r="EI126" s="19">
        <v>1.364297E-3</v>
      </c>
      <c r="EJ126" s="19">
        <v>1.3533530000000001E-3</v>
      </c>
      <c r="EK126" s="19">
        <v>1.342579E-3</v>
      </c>
      <c r="EL126" s="19">
        <v>1.331991E-3</v>
      </c>
      <c r="EM126" s="19">
        <v>1.321607E-3</v>
      </c>
      <c r="EN126" s="19">
        <v>1.3114190000000001E-3</v>
      </c>
      <c r="EO126" s="19">
        <v>1.3014319999999999E-3</v>
      </c>
      <c r="EP126" s="19">
        <v>1.2916469999999999E-3</v>
      </c>
      <c r="EQ126" s="19">
        <v>1.2820869999999999E-3</v>
      </c>
      <c r="ER126" s="19">
        <v>1.272767E-3</v>
      </c>
      <c r="ES126" s="19">
        <v>1.2636979999999999E-3</v>
      </c>
      <c r="ET126" s="19">
        <v>1.2548699999999999E-3</v>
      </c>
      <c r="EU126" s="19">
        <v>1.246285E-3</v>
      </c>
      <c r="EV126" s="19">
        <v>1.237943E-3</v>
      </c>
      <c r="EW126" s="19">
        <v>1.229864E-3</v>
      </c>
      <c r="EX126" s="19">
        <v>1.2220600000000001E-3</v>
      </c>
      <c r="EY126" s="19">
        <v>1.214545E-3</v>
      </c>
      <c r="EZ126" s="19">
        <v>1.2073089999999999E-3</v>
      </c>
      <c r="FA126" s="19">
        <v>1.2003509999999999E-3</v>
      </c>
      <c r="FB126" s="19">
        <v>1.1936620000000001E-3</v>
      </c>
      <c r="FC126" s="19">
        <v>1.187247E-3</v>
      </c>
      <c r="FD126" s="19">
        <v>1.1811E-3</v>
      </c>
      <c r="FE126" s="19">
        <v>1.1752100000000001E-3</v>
      </c>
      <c r="FF126" s="19">
        <v>1.169546E-3</v>
      </c>
      <c r="FG126" s="19">
        <v>1.1640859999999999E-3</v>
      </c>
      <c r="FH126" s="19">
        <v>1.1588010000000001E-3</v>
      </c>
      <c r="FI126" s="19">
        <v>1.1536820000000001E-3</v>
      </c>
      <c r="FJ126" s="19">
        <v>1.148718E-3</v>
      </c>
      <c r="FK126" s="19">
        <v>1.1439009999999999E-3</v>
      </c>
      <c r="FL126" s="19">
        <v>1.1392119999999999E-3</v>
      </c>
      <c r="FM126" s="19">
        <v>1.134632E-3</v>
      </c>
      <c r="FN126" s="19">
        <v>1.130142E-3</v>
      </c>
      <c r="FO126" s="19">
        <v>1.125743E-3</v>
      </c>
      <c r="FP126" s="19">
        <v>1.121429E-3</v>
      </c>
      <c r="FQ126" s="19">
        <v>1.117194E-3</v>
      </c>
      <c r="FR126" s="19">
        <v>1.1130249999999999E-3</v>
      </c>
      <c r="FS126" s="19">
        <v>1.108904E-3</v>
      </c>
      <c r="FT126" s="19">
        <v>1.104816E-3</v>
      </c>
      <c r="FU126" s="19">
        <v>1.1007619999999999E-3</v>
      </c>
      <c r="FV126" s="19">
        <v>1.0967399999999999E-3</v>
      </c>
      <c r="FW126" s="19">
        <v>1.0927459999999999E-3</v>
      </c>
      <c r="FX126" s="19">
        <v>1.088765E-3</v>
      </c>
      <c r="FY126" s="19">
        <v>1.084783E-3</v>
      </c>
      <c r="FZ126" s="19">
        <v>1.080784E-3</v>
      </c>
      <c r="GA126" s="19">
        <v>1.076774E-3</v>
      </c>
      <c r="GB126" s="19">
        <v>1.0727499999999999E-3</v>
      </c>
      <c r="GC126" s="19">
        <v>1.0687100000000001E-3</v>
      </c>
      <c r="GD126" s="19">
        <v>1.0646449999999999E-3</v>
      </c>
      <c r="GE126" s="19">
        <v>1.0605409999999999E-3</v>
      </c>
      <c r="GF126" s="19">
        <v>1.056385E-3</v>
      </c>
      <c r="GG126" s="19">
        <v>1.0521809999999999E-3</v>
      </c>
      <c r="GH126" s="19">
        <v>1.0479300000000001E-3</v>
      </c>
      <c r="GI126" s="19">
        <v>1.043635E-3</v>
      </c>
      <c r="GJ126" s="19">
        <v>1.0392929999999999E-3</v>
      </c>
      <c r="GK126" s="19">
        <v>1.034901E-3</v>
      </c>
      <c r="GL126" s="19">
        <v>1.030457E-3</v>
      </c>
      <c r="GM126" s="19">
        <v>1.025974E-3</v>
      </c>
      <c r="GN126" s="19">
        <v>1.021465E-3</v>
      </c>
      <c r="GO126" s="19">
        <v>1.0169420000000001E-3</v>
      </c>
      <c r="GP126" s="19">
        <v>1.01241E-3</v>
      </c>
      <c r="GQ126" s="19">
        <v>1.007869E-3</v>
      </c>
      <c r="GR126" s="19">
        <v>1.0033150000000001E-3</v>
      </c>
      <c r="GS126" s="19">
        <v>9.9875099999999998E-4</v>
      </c>
      <c r="GT126" s="19">
        <v>9.9418219999999999E-4</v>
      </c>
      <c r="GU126" s="19">
        <v>9.896115E-4</v>
      </c>
      <c r="GV126" s="19">
        <v>9.8503609999999993E-4</v>
      </c>
      <c r="GW126" s="19">
        <v>9.8045230000000003E-4</v>
      </c>
      <c r="GX126" s="19">
        <v>9.7585420000000003E-4</v>
      </c>
      <c r="GY126" s="19">
        <v>9.7124210000000002E-4</v>
      </c>
      <c r="GZ126" s="19">
        <v>9.6661800000000003E-4</v>
      </c>
      <c r="HA126" s="19">
        <v>9.6198490000000002E-4</v>
      </c>
      <c r="HB126" s="19">
        <v>9.5734080000000005E-4</v>
      </c>
      <c r="HC126" s="19">
        <v>9.5268510000000002E-4</v>
      </c>
      <c r="HD126" s="19">
        <v>9.4801620000000005E-4</v>
      </c>
      <c r="HE126" s="19">
        <v>9.4333769999999995E-4</v>
      </c>
      <c r="HF126" s="19">
        <v>9.3865579999999999E-4</v>
      </c>
      <c r="HG126" s="19">
        <v>9.3397789999999999E-4</v>
      </c>
      <c r="HH126" s="19">
        <v>9.2930520000000002E-4</v>
      </c>
      <c r="HI126" s="19">
        <v>9.2463880000000003E-4</v>
      </c>
      <c r="HJ126" s="19">
        <v>9.1997960000000001E-4</v>
      </c>
      <c r="HK126" s="19">
        <v>9.1533179999999997E-4</v>
      </c>
      <c r="HL126" s="19">
        <v>9.1070189999999996E-4</v>
      </c>
      <c r="HM126" s="19">
        <v>9.0609730000000002E-4</v>
      </c>
      <c r="HN126" s="19">
        <v>9.0151990000000002E-4</v>
      </c>
      <c r="HO126" s="19">
        <v>8.9697059999999996E-4</v>
      </c>
      <c r="HP126" s="19">
        <v>8.9245049999999999E-4</v>
      </c>
      <c r="HQ126" s="19">
        <v>8.879631E-4</v>
      </c>
      <c r="HR126" s="19">
        <v>8.8351469999999998E-4</v>
      </c>
      <c r="HS126" s="19">
        <v>8.7911119999999998E-4</v>
      </c>
      <c r="HT126" s="19">
        <v>8.7475309999999996E-4</v>
      </c>
      <c r="HU126" s="19">
        <v>8.7044029999999999E-4</v>
      </c>
      <c r="HV126" s="19">
        <v>8.6617349999999998E-4</v>
      </c>
      <c r="HW126" s="19">
        <v>8.6195529999999996E-4</v>
      </c>
      <c r="HX126" s="19">
        <v>8.5778929999999996E-4</v>
      </c>
      <c r="HY126" s="19">
        <v>8.5367799999999997E-4</v>
      </c>
      <c r="HZ126" s="19">
        <v>8.4961879999999996E-4</v>
      </c>
      <c r="IA126" s="19">
        <v>8.4560919999999995E-4</v>
      </c>
      <c r="IB126" s="19">
        <v>8.4164519999999998E-4</v>
      </c>
      <c r="IC126" s="19">
        <v>8.3772540000000002E-4</v>
      </c>
      <c r="ID126" s="19">
        <v>8.3384970000000003E-4</v>
      </c>
      <c r="IE126" s="19">
        <v>8.3001910000000002E-4</v>
      </c>
      <c r="IF126" s="19">
        <v>8.262311E-4</v>
      </c>
      <c r="IG126" s="19">
        <v>8.2248429999999995E-4</v>
      </c>
      <c r="IH126" s="19">
        <v>8.1877649999999996E-4</v>
      </c>
      <c r="II126" s="19">
        <v>8.1510809999999997E-4</v>
      </c>
      <c r="IJ126" s="19">
        <v>8.1147900000000004E-4</v>
      </c>
      <c r="IK126" s="19">
        <v>8.0788919999999996E-4</v>
      </c>
      <c r="IL126" s="19">
        <v>8.0433480000000003E-4</v>
      </c>
      <c r="IM126" s="19">
        <v>8.0081270000000005E-4</v>
      </c>
      <c r="IN126" s="19">
        <v>7.9731880000000004E-4</v>
      </c>
      <c r="IO126" s="19">
        <v>7.938512E-4</v>
      </c>
      <c r="IP126" s="19">
        <v>7.9040860000000003E-4</v>
      </c>
      <c r="IQ126" s="19">
        <v>7.8699019999999996E-4</v>
      </c>
      <c r="IR126" s="19">
        <v>7.8359190000000002E-4</v>
      </c>
      <c r="IS126" s="19">
        <v>7.8021000000000004E-4</v>
      </c>
      <c r="IT126" s="19">
        <v>7.7683950000000004E-4</v>
      </c>
      <c r="IU126" s="19">
        <v>7.7347889999999995E-4</v>
      </c>
      <c r="IV126" s="19">
        <v>7.7012719999999997E-4</v>
      </c>
      <c r="IW126" s="19">
        <v>7.6678339999999997E-4</v>
      </c>
      <c r="IX126" s="19">
        <v>7.634451E-4</v>
      </c>
      <c r="IY126" s="19">
        <v>7.601099E-4</v>
      </c>
      <c r="IZ126" s="19">
        <v>7.5677459999999998E-4</v>
      </c>
      <c r="JA126" s="19">
        <v>7.5343969999999998E-4</v>
      </c>
      <c r="JB126" s="19">
        <v>7.5010530000000004E-4</v>
      </c>
      <c r="JC126" s="19">
        <v>7.4677200000000004E-4</v>
      </c>
      <c r="JD126" s="19">
        <v>7.434389E-4</v>
      </c>
      <c r="JE126" s="19">
        <v>7.4010609999999996E-4</v>
      </c>
      <c r="JF126" s="19">
        <v>7.367742E-4</v>
      </c>
      <c r="JG126" s="19">
        <v>7.3344839999999996E-4</v>
      </c>
      <c r="JH126" s="19">
        <v>7.3013329999999999E-4</v>
      </c>
      <c r="JI126" s="19">
        <v>7.2683540000000003E-4</v>
      </c>
      <c r="JJ126" s="19">
        <v>7.235589E-4</v>
      </c>
      <c r="JK126" s="19">
        <v>7.203089E-4</v>
      </c>
      <c r="JL126" s="19">
        <v>7.1708749999999999E-4</v>
      </c>
      <c r="JM126" s="19">
        <v>7.1389990000000003E-4</v>
      </c>
      <c r="JN126" s="19">
        <v>7.1074980000000005E-4</v>
      </c>
      <c r="JO126" s="19">
        <v>7.0764090000000003E-4</v>
      </c>
      <c r="JP126" s="19">
        <v>7.0457509999999996E-4</v>
      </c>
      <c r="JQ126" s="19">
        <v>7.015538E-4</v>
      </c>
      <c r="JR126" s="19">
        <v>6.9857749999999998E-4</v>
      </c>
      <c r="JS126" s="19">
        <v>6.9565040000000005E-4</v>
      </c>
      <c r="JT126" s="19">
        <v>6.9277430000000005E-4</v>
      </c>
      <c r="JU126" s="19">
        <v>6.8995109999999999E-4</v>
      </c>
      <c r="JV126" s="19">
        <v>6.8718070000000004E-4</v>
      </c>
      <c r="JW126" s="19">
        <v>6.844628E-4</v>
      </c>
      <c r="JX126" s="19">
        <v>6.8179630000000002E-4</v>
      </c>
      <c r="JY126" s="19">
        <v>6.7918410000000003E-4</v>
      </c>
      <c r="JZ126" s="19">
        <v>6.7662729999999995E-4</v>
      </c>
      <c r="KA126" s="19">
        <v>6.7412739999999998E-4</v>
      </c>
      <c r="KB126" s="19">
        <v>6.7168359999999995E-4</v>
      </c>
      <c r="KC126" s="19">
        <v>6.6929380000000001E-4</v>
      </c>
      <c r="KD126" s="19">
        <v>6.6695600000000002E-4</v>
      </c>
      <c r="KE126" s="19">
        <v>6.6467040000000005E-4</v>
      </c>
      <c r="KF126" s="19">
        <v>6.6243599999999997E-4</v>
      </c>
      <c r="KG126" s="19">
        <v>6.6025299999999997E-4</v>
      </c>
      <c r="KH126" s="19">
        <v>6.5811899999999998E-4</v>
      </c>
      <c r="KI126" s="19">
        <v>6.5603150000000002E-4</v>
      </c>
      <c r="KJ126" s="19">
        <v>6.5398780000000003E-4</v>
      </c>
      <c r="KK126" s="19">
        <v>6.5198700000000003E-4</v>
      </c>
      <c r="KL126" s="19">
        <v>6.5002699999999996E-4</v>
      </c>
      <c r="KM126" s="19">
        <v>6.4810659999999995E-4</v>
      </c>
      <c r="KN126" s="19">
        <v>6.4622189999999997E-4</v>
      </c>
      <c r="KO126" s="19">
        <v>6.4436929999999999E-4</v>
      </c>
      <c r="KP126" s="19">
        <v>6.4254459999999998E-4</v>
      </c>
      <c r="KQ126" s="19">
        <v>6.4074569999999999E-4</v>
      </c>
      <c r="KR126" s="19">
        <v>6.3896880000000001E-4</v>
      </c>
      <c r="KS126" s="19">
        <v>6.3721229999999995E-4</v>
      </c>
      <c r="KT126" s="19">
        <v>6.3547129999999997E-4</v>
      </c>
      <c r="KU126" s="19">
        <v>6.3374190000000004E-4</v>
      </c>
      <c r="KV126" s="19">
        <v>6.3201999999999996E-4</v>
      </c>
      <c r="KW126" s="19">
        <v>6.3030349999999998E-4</v>
      </c>
      <c r="KX126" s="19">
        <v>6.285892E-4</v>
      </c>
      <c r="KY126" s="19">
        <v>6.2687560000000003E-4</v>
      </c>
      <c r="KZ126" s="19">
        <v>6.2515789999999997E-4</v>
      </c>
      <c r="LA126" s="19">
        <v>6.2343269999999996E-4</v>
      </c>
      <c r="LB126" s="19">
        <v>6.2169660000000002E-4</v>
      </c>
      <c r="LC126" s="19">
        <v>6.199488E-4</v>
      </c>
      <c r="LD126" s="19">
        <v>6.1818780000000002E-4</v>
      </c>
      <c r="LE126" s="19">
        <v>6.1641300000000001E-4</v>
      </c>
      <c r="LF126" s="19">
        <v>6.1462069999999999E-4</v>
      </c>
      <c r="LG126" s="19">
        <v>6.1280820000000002E-4</v>
      </c>
      <c r="LH126" s="19">
        <v>6.1097240000000002E-4</v>
      </c>
      <c r="LI126" s="19">
        <v>6.0911190000000005E-4</v>
      </c>
      <c r="LJ126" s="19">
        <v>6.0722450000000002E-4</v>
      </c>
      <c r="LK126" s="19">
        <v>6.053098E-4</v>
      </c>
      <c r="LL126" s="19">
        <v>6.0336509999999995E-4</v>
      </c>
      <c r="LM126" s="19">
        <v>6.0138919999999998E-4</v>
      </c>
      <c r="LN126" s="19">
        <v>5.9938020000000001E-4</v>
      </c>
      <c r="LO126" s="19">
        <v>5.9733880000000005E-4</v>
      </c>
      <c r="LP126" s="19">
        <v>5.952644E-4</v>
      </c>
      <c r="LQ126" s="19">
        <v>5.9315819999999995E-4</v>
      </c>
      <c r="LR126" s="19">
        <v>5.9101930000000002E-4</v>
      </c>
      <c r="LS126" s="19">
        <v>5.8884789999999996E-4</v>
      </c>
      <c r="LT126" s="19">
        <v>5.8664359999999996E-4</v>
      </c>
      <c r="LU126" s="19">
        <v>5.8440849999999997E-4</v>
      </c>
      <c r="LV126" s="19">
        <v>5.8214319999999999E-4</v>
      </c>
      <c r="LW126" s="19">
        <v>5.7985030000000002E-4</v>
      </c>
      <c r="LX126" s="19">
        <v>5.7752949999999997E-4</v>
      </c>
      <c r="LY126" s="19">
        <v>5.7518209999999996E-4</v>
      </c>
      <c r="LZ126" s="19">
        <v>5.7280839999999998E-4</v>
      </c>
      <c r="MA126" s="19">
        <v>5.7041139999999997E-4</v>
      </c>
      <c r="MB126" s="19">
        <v>5.6799240000000005E-4</v>
      </c>
      <c r="MC126" s="19">
        <v>5.6555430000000001E-4</v>
      </c>
      <c r="MD126" s="19">
        <v>5.6309749999999999E-4</v>
      </c>
      <c r="ME126" s="19">
        <v>5.6062389999999998E-4</v>
      </c>
      <c r="MF126" s="19">
        <v>5.5813450000000001E-4</v>
      </c>
      <c r="MG126" s="19">
        <v>5.5563230000000002E-4</v>
      </c>
      <c r="MH126" s="19">
        <v>5.5311840000000004E-4</v>
      </c>
      <c r="MI126" s="19">
        <v>5.5059550000000003E-4</v>
      </c>
      <c r="MJ126" s="19">
        <v>5.4806359999999999E-4</v>
      </c>
      <c r="MK126" s="19">
        <v>5.455239E-4</v>
      </c>
      <c r="ML126" s="19">
        <v>5.4297690000000001E-4</v>
      </c>
      <c r="MM126" s="19">
        <v>5.4042520000000004E-4</v>
      </c>
      <c r="MN126" s="19">
        <v>5.3787069999999999E-4</v>
      </c>
      <c r="MO126" s="19">
        <v>5.3531659999999997E-4</v>
      </c>
      <c r="MP126" s="19">
        <v>5.3276409999999995E-4</v>
      </c>
      <c r="MQ126" s="19">
        <v>5.302153E-4</v>
      </c>
      <c r="MR126" s="19">
        <v>5.2767150000000002E-4</v>
      </c>
      <c r="MS126" s="19">
        <v>5.2513560000000002E-4</v>
      </c>
      <c r="MT126" s="19">
        <v>5.2260909999999998E-4</v>
      </c>
      <c r="MU126" s="19">
        <v>5.2009440000000005E-4</v>
      </c>
      <c r="MV126" s="19">
        <v>5.175914E-4</v>
      </c>
      <c r="MW126" s="19">
        <v>5.1510140000000004E-4</v>
      </c>
      <c r="MX126" s="19">
        <v>5.126245E-4</v>
      </c>
      <c r="MY126" s="19">
        <v>5.1016289999999997E-4</v>
      </c>
      <c r="MZ126" s="19">
        <v>5.0771750000000004E-4</v>
      </c>
      <c r="NA126" s="19">
        <v>5.0529009999999996E-4</v>
      </c>
      <c r="NB126" s="19">
        <v>5.0288000000000004E-4</v>
      </c>
      <c r="NC126" s="19">
        <v>5.00488E-4</v>
      </c>
      <c r="ND126" s="19">
        <v>4.9811370000000003E-4</v>
      </c>
      <c r="NE126" s="19">
        <v>4.9575900000000002E-4</v>
      </c>
      <c r="NF126" s="19">
        <v>4.9342419999999997E-4</v>
      </c>
      <c r="NG126" s="19">
        <v>4.9111079999999995E-4</v>
      </c>
      <c r="NH126" s="19">
        <v>4.8881819999999998E-4</v>
      </c>
      <c r="NI126" s="19">
        <v>4.8654690000000001E-4</v>
      </c>
      <c r="NJ126" s="19">
        <v>4.842968E-4</v>
      </c>
      <c r="NK126" s="19">
        <v>4.820696E-4</v>
      </c>
      <c r="NL126" s="19">
        <v>4.7986539999999997E-4</v>
      </c>
      <c r="NM126" s="19">
        <v>4.7768570000000001E-4</v>
      </c>
      <c r="NN126" s="19">
        <v>4.7553009999999998E-4</v>
      </c>
      <c r="NO126" s="19">
        <v>4.7339940000000003E-4</v>
      </c>
      <c r="NP126" s="19">
        <v>4.7129330000000001E-4</v>
      </c>
      <c r="NQ126" s="19">
        <v>4.692133E-4</v>
      </c>
      <c r="NR126" s="19">
        <v>4.6715949999999998E-4</v>
      </c>
      <c r="NS126" s="19">
        <v>4.6513300000000001E-4</v>
      </c>
      <c r="NT126" s="19">
        <v>4.6313320000000003E-4</v>
      </c>
      <c r="NU126" s="19">
        <v>4.6116009999999999E-4</v>
      </c>
      <c r="NV126" s="19">
        <v>4.592132E-4</v>
      </c>
      <c r="NW126" s="19">
        <v>4.5729329999999999E-4</v>
      </c>
      <c r="NX126" s="19">
        <v>4.5540050000000002E-4</v>
      </c>
      <c r="NY126" s="19">
        <v>4.535357E-4</v>
      </c>
      <c r="NZ126" s="19">
        <v>4.5169859999999999E-4</v>
      </c>
      <c r="OA126" s="19">
        <v>4.4988899999999997E-4</v>
      </c>
      <c r="OB126" s="19">
        <v>4.4810649999999999E-4</v>
      </c>
      <c r="OC126" s="19">
        <v>4.4635170000000002E-4</v>
      </c>
      <c r="OD126" s="19">
        <v>4.4462450000000003E-4</v>
      </c>
      <c r="OE126" s="19">
        <v>4.4292540000000002E-4</v>
      </c>
      <c r="OF126" s="19">
        <v>4.412536E-4</v>
      </c>
      <c r="OG126" s="19">
        <v>4.3960880000000003E-4</v>
      </c>
      <c r="OH126" s="19">
        <v>4.379904E-4</v>
      </c>
      <c r="OI126" s="19">
        <v>4.3639870000000003E-4</v>
      </c>
      <c r="OJ126" s="19">
        <v>4.3483330000000002E-4</v>
      </c>
      <c r="OK126" s="19">
        <v>4.3329479999999998E-4</v>
      </c>
      <c r="OL126" s="19">
        <v>4.3178219999999998E-4</v>
      </c>
      <c r="OM126" s="19">
        <v>4.302954E-4</v>
      </c>
      <c r="ON126" s="19">
        <v>4.2883359999999998E-4</v>
      </c>
      <c r="OO126" s="19">
        <v>4.2739690000000001E-4</v>
      </c>
      <c r="OP126" s="19">
        <v>4.259849E-4</v>
      </c>
    </row>
    <row r="127" spans="1:406" x14ac:dyDescent="0.25">
      <c r="A127" t="str">
        <f t="shared" si="1"/>
        <v>Helicopter-EXTREMELY COARSE-4-14-Any</v>
      </c>
      <c r="B127" t="s">
        <v>194</v>
      </c>
      <c r="C127" s="20" t="s">
        <v>44</v>
      </c>
      <c r="D127" s="18">
        <v>4</v>
      </c>
      <c r="E127" s="17">
        <v>14</v>
      </c>
      <c r="F127" s="82" t="s">
        <v>187</v>
      </c>
      <c r="G127" s="15">
        <v>0.42891869999999999</v>
      </c>
      <c r="H127" s="15">
        <v>0.26588529999999999</v>
      </c>
      <c r="I127" s="15">
        <v>0.17727380000000001</v>
      </c>
      <c r="J127" s="15">
        <v>0.12579799999999999</v>
      </c>
      <c r="K127" s="19">
        <v>9.4286830000000002E-2</v>
      </c>
      <c r="L127" s="19">
        <v>7.3582629999999996E-2</v>
      </c>
      <c r="M127" s="19">
        <v>5.7932280000000003E-2</v>
      </c>
      <c r="N127" s="15">
        <v>4.6448669999999997E-2</v>
      </c>
      <c r="O127" s="19">
        <v>3.8951670000000001E-2</v>
      </c>
      <c r="P127" s="15">
        <v>3.4067970000000003E-2</v>
      </c>
      <c r="Q127" s="19">
        <v>3.0239060000000002E-2</v>
      </c>
      <c r="R127" s="15">
        <v>2.7283640000000001E-2</v>
      </c>
      <c r="S127" s="19">
        <v>2.458567E-2</v>
      </c>
      <c r="T127" s="19">
        <v>2.1853170000000002E-2</v>
      </c>
      <c r="U127" s="19">
        <v>1.961858E-2</v>
      </c>
      <c r="V127" s="19">
        <v>1.7711020000000001E-2</v>
      </c>
      <c r="W127" s="19">
        <v>1.5977999999999999E-2</v>
      </c>
      <c r="X127" s="19">
        <v>1.4427860000000001E-2</v>
      </c>
      <c r="Y127" s="19">
        <v>1.30583E-2</v>
      </c>
      <c r="Z127" s="15">
        <v>1.1866979999999999E-2</v>
      </c>
      <c r="AA127" s="19">
        <v>1.0887010000000001E-2</v>
      </c>
      <c r="AB127" s="19">
        <v>1.006962E-2</v>
      </c>
      <c r="AC127" s="19">
        <v>9.3242829999999992E-3</v>
      </c>
      <c r="AD127" s="19">
        <v>8.6436529999999994E-3</v>
      </c>
      <c r="AE127" s="19">
        <v>7.9760430000000004E-3</v>
      </c>
      <c r="AF127" s="19">
        <v>7.3972559999999996E-3</v>
      </c>
      <c r="AG127" s="19">
        <v>6.8874829999999998E-3</v>
      </c>
      <c r="AH127" s="19">
        <v>6.4369600000000003E-3</v>
      </c>
      <c r="AI127" s="19">
        <v>6.0363179999999997E-3</v>
      </c>
      <c r="AJ127" s="19">
        <v>5.6796260000000001E-3</v>
      </c>
      <c r="AK127" s="19">
        <v>5.3643240000000002E-3</v>
      </c>
      <c r="AL127" s="19">
        <v>5.0820529999999996E-3</v>
      </c>
      <c r="AM127" s="19">
        <v>4.8261650000000003E-3</v>
      </c>
      <c r="AN127" s="19">
        <v>4.5940690000000001E-3</v>
      </c>
      <c r="AO127" s="19">
        <v>4.3841749999999997E-3</v>
      </c>
      <c r="AP127" s="19">
        <v>4.195247E-3</v>
      </c>
      <c r="AQ127" s="19">
        <v>4.0260340000000004E-3</v>
      </c>
      <c r="AR127" s="19">
        <v>3.8727430000000001E-3</v>
      </c>
      <c r="AS127" s="19">
        <v>3.7305950000000002E-3</v>
      </c>
      <c r="AT127" s="19">
        <v>3.5983009999999999E-3</v>
      </c>
      <c r="AU127" s="19">
        <v>3.477136E-3</v>
      </c>
      <c r="AV127" s="19">
        <v>3.3678110000000001E-3</v>
      </c>
      <c r="AW127" s="19">
        <v>3.2695789999999999E-3</v>
      </c>
      <c r="AX127" s="19">
        <v>3.1802810000000001E-3</v>
      </c>
      <c r="AY127" s="19">
        <v>3.0976490000000001E-3</v>
      </c>
      <c r="AZ127" s="19">
        <v>3.0206600000000001E-3</v>
      </c>
      <c r="BA127" s="19">
        <v>2.94911E-3</v>
      </c>
      <c r="BB127" s="19">
        <v>2.8829680000000001E-3</v>
      </c>
      <c r="BC127" s="19">
        <v>2.8223710000000002E-3</v>
      </c>
      <c r="BD127" s="19">
        <v>2.7675410000000001E-3</v>
      </c>
      <c r="BE127" s="19">
        <v>2.7183590000000001E-3</v>
      </c>
      <c r="BF127" s="19">
        <v>2.6739659999999998E-3</v>
      </c>
      <c r="BG127" s="19">
        <v>2.6326570000000001E-3</v>
      </c>
      <c r="BH127" s="19">
        <v>2.5927749999999999E-3</v>
      </c>
      <c r="BI127" s="19">
        <v>2.5537839999999999E-3</v>
      </c>
      <c r="BJ127" s="19">
        <v>2.516225E-3</v>
      </c>
      <c r="BK127" s="19">
        <v>2.4808880000000001E-3</v>
      </c>
      <c r="BL127" s="19">
        <v>2.4483019999999999E-3</v>
      </c>
      <c r="BM127" s="19">
        <v>2.418552E-3</v>
      </c>
      <c r="BN127" s="19">
        <v>2.3913229999999999E-3</v>
      </c>
      <c r="BO127" s="19">
        <v>2.3660399999999998E-3</v>
      </c>
      <c r="BP127" s="19">
        <v>2.342144E-3</v>
      </c>
      <c r="BQ127" s="19">
        <v>2.319275E-3</v>
      </c>
      <c r="BR127" s="19">
        <v>2.2972819999999999E-3</v>
      </c>
      <c r="BS127" s="19">
        <v>2.276124E-3</v>
      </c>
      <c r="BT127" s="19">
        <v>2.2557699999999998E-3</v>
      </c>
      <c r="BU127" s="19">
        <v>2.236104E-3</v>
      </c>
      <c r="BV127" s="19">
        <v>2.216928E-3</v>
      </c>
      <c r="BW127" s="19">
        <v>2.1979830000000001E-3</v>
      </c>
      <c r="BX127" s="19">
        <v>2.1790770000000002E-3</v>
      </c>
      <c r="BY127" s="19">
        <v>2.1601889999999999E-3</v>
      </c>
      <c r="BZ127" s="19">
        <v>2.1414170000000001E-3</v>
      </c>
      <c r="CA127" s="19">
        <v>2.1228480000000001E-3</v>
      </c>
      <c r="CB127" s="19">
        <v>2.1044760000000001E-3</v>
      </c>
      <c r="CC127" s="19">
        <v>2.086184E-3</v>
      </c>
      <c r="CD127" s="19">
        <v>2.0678469999999998E-3</v>
      </c>
      <c r="CE127" s="19">
        <v>2.049482E-3</v>
      </c>
      <c r="CF127" s="19">
        <v>2.0311999999999999E-3</v>
      </c>
      <c r="CG127" s="19">
        <v>2.0130830000000001E-3</v>
      </c>
      <c r="CH127" s="19">
        <v>1.9951180000000002E-3</v>
      </c>
      <c r="CI127" s="19">
        <v>1.977202E-3</v>
      </c>
      <c r="CJ127" s="19">
        <v>1.9592450000000001E-3</v>
      </c>
      <c r="CK127" s="19">
        <v>1.941286E-3</v>
      </c>
      <c r="CL127" s="19">
        <v>1.9234580000000001E-3</v>
      </c>
      <c r="CM127" s="19">
        <v>1.905896E-3</v>
      </c>
      <c r="CN127" s="19">
        <v>1.888689E-3</v>
      </c>
      <c r="CO127" s="19">
        <v>1.871857E-3</v>
      </c>
      <c r="CP127" s="19">
        <v>1.855394E-3</v>
      </c>
      <c r="CQ127" s="19">
        <v>1.8393389999999999E-3</v>
      </c>
      <c r="CR127" s="19">
        <v>1.82376E-3</v>
      </c>
      <c r="CS127" s="19">
        <v>1.808692E-3</v>
      </c>
      <c r="CT127" s="19">
        <v>1.7941109999999999E-3</v>
      </c>
      <c r="CU127" s="19">
        <v>1.779929E-3</v>
      </c>
      <c r="CV127" s="19">
        <v>1.7660410000000001E-3</v>
      </c>
      <c r="CW127" s="19">
        <v>1.7523910000000001E-3</v>
      </c>
      <c r="CX127" s="19">
        <v>1.7389669999999999E-3</v>
      </c>
      <c r="CY127" s="19">
        <v>1.7257570000000001E-3</v>
      </c>
      <c r="CZ127" s="19">
        <v>1.7127310000000001E-3</v>
      </c>
      <c r="DA127" s="19">
        <v>1.69983E-3</v>
      </c>
      <c r="DB127" s="19">
        <v>1.68699E-3</v>
      </c>
      <c r="DC127" s="19">
        <v>1.674191E-3</v>
      </c>
      <c r="DD127" s="19">
        <v>1.661456E-3</v>
      </c>
      <c r="DE127" s="19">
        <v>1.648811E-3</v>
      </c>
      <c r="DF127" s="19">
        <v>1.6362589999999999E-3</v>
      </c>
      <c r="DG127" s="19">
        <v>1.6237739999999999E-3</v>
      </c>
      <c r="DH127" s="19">
        <v>1.611316E-3</v>
      </c>
      <c r="DI127" s="19">
        <v>1.5988829999999999E-3</v>
      </c>
      <c r="DJ127" s="19">
        <v>1.5865250000000001E-3</v>
      </c>
      <c r="DK127" s="19">
        <v>1.574287E-3</v>
      </c>
      <c r="DL127" s="19">
        <v>1.5621879999999999E-3</v>
      </c>
      <c r="DM127" s="19">
        <v>1.5502129999999999E-3</v>
      </c>
      <c r="DN127" s="19">
        <v>1.538333E-3</v>
      </c>
      <c r="DO127" s="19">
        <v>1.526541E-3</v>
      </c>
      <c r="DP127" s="19">
        <v>1.51487E-3</v>
      </c>
      <c r="DQ127" s="19">
        <v>1.503346E-3</v>
      </c>
      <c r="DR127" s="19">
        <v>1.4919600000000001E-3</v>
      </c>
      <c r="DS127" s="19">
        <v>1.480685E-3</v>
      </c>
      <c r="DT127" s="19">
        <v>1.469492E-3</v>
      </c>
      <c r="DU127" s="19">
        <v>1.458371E-3</v>
      </c>
      <c r="DV127" s="19">
        <v>1.4473489999999999E-3</v>
      </c>
      <c r="DW127" s="19">
        <v>1.436444E-3</v>
      </c>
      <c r="DX127" s="19">
        <v>1.425644E-3</v>
      </c>
      <c r="DY127" s="19">
        <v>1.4149259999999999E-3</v>
      </c>
      <c r="DZ127" s="19">
        <v>1.4042729999999999E-3</v>
      </c>
      <c r="EA127" s="19">
        <v>1.393692E-3</v>
      </c>
      <c r="EB127" s="19">
        <v>1.3832289999999999E-3</v>
      </c>
      <c r="EC127" s="19">
        <v>1.3729320000000001E-3</v>
      </c>
      <c r="ED127" s="19">
        <v>1.362835E-3</v>
      </c>
      <c r="EE127" s="19">
        <v>1.3529550000000001E-3</v>
      </c>
      <c r="EF127" s="19">
        <v>1.343297E-3</v>
      </c>
      <c r="EG127" s="19">
        <v>1.3338670000000001E-3</v>
      </c>
      <c r="EH127" s="19">
        <v>1.324679E-3</v>
      </c>
      <c r="EI127" s="19">
        <v>1.3157469999999999E-3</v>
      </c>
      <c r="EJ127" s="19">
        <v>1.3070720000000001E-3</v>
      </c>
      <c r="EK127" s="19">
        <v>1.2986429999999999E-3</v>
      </c>
      <c r="EL127" s="19">
        <v>1.2904419999999999E-3</v>
      </c>
      <c r="EM127" s="19">
        <v>1.2824539999999999E-3</v>
      </c>
      <c r="EN127" s="19">
        <v>1.2746750000000001E-3</v>
      </c>
      <c r="EO127" s="15">
        <v>1.2671E-3</v>
      </c>
      <c r="EP127" s="19">
        <v>1.259715E-3</v>
      </c>
      <c r="EQ127" s="19">
        <v>1.2524910000000001E-3</v>
      </c>
      <c r="ER127" s="19">
        <v>1.245398E-3</v>
      </c>
      <c r="ES127" s="19">
        <v>1.238404E-3</v>
      </c>
      <c r="ET127" s="19">
        <v>1.2314909999999999E-3</v>
      </c>
      <c r="EU127" s="19">
        <v>1.224642E-3</v>
      </c>
      <c r="EV127" s="19">
        <v>1.2178410000000001E-3</v>
      </c>
      <c r="EW127" s="19">
        <v>1.2110630000000001E-3</v>
      </c>
      <c r="EX127" s="19">
        <v>1.20429E-3</v>
      </c>
      <c r="EY127" s="19">
        <v>1.197509E-3</v>
      </c>
      <c r="EZ127" s="19">
        <v>1.190717E-3</v>
      </c>
      <c r="FA127" s="19">
        <v>1.1839140000000001E-3</v>
      </c>
      <c r="FB127" s="19">
        <v>1.1771010000000001E-3</v>
      </c>
      <c r="FC127" s="19">
        <v>1.1702679999999999E-3</v>
      </c>
      <c r="FD127" s="19">
        <v>1.163409E-3</v>
      </c>
      <c r="FE127" s="19">
        <v>1.1565200000000001E-3</v>
      </c>
      <c r="FF127" s="19">
        <v>1.1496060000000001E-3</v>
      </c>
      <c r="FG127" s="19">
        <v>1.142672E-3</v>
      </c>
      <c r="FH127" s="19">
        <v>1.1357209999999999E-3</v>
      </c>
      <c r="FI127" s="19">
        <v>1.128752E-3</v>
      </c>
      <c r="FJ127" s="19">
        <v>1.121766E-3</v>
      </c>
      <c r="FK127" s="19">
        <v>1.114765E-3</v>
      </c>
      <c r="FL127" s="19">
        <v>1.1077540000000001E-3</v>
      </c>
      <c r="FM127" s="19">
        <v>1.1007370000000001E-3</v>
      </c>
      <c r="FN127" s="19">
        <v>1.093718E-3</v>
      </c>
      <c r="FO127" s="19">
        <v>1.0866999999999999E-3</v>
      </c>
      <c r="FP127" s="19">
        <v>1.079687E-3</v>
      </c>
      <c r="FQ127" s="19">
        <v>1.0726850000000001E-3</v>
      </c>
      <c r="FR127" s="19">
        <v>1.065702E-3</v>
      </c>
      <c r="FS127" s="19">
        <v>1.0587459999999999E-3</v>
      </c>
      <c r="FT127" s="19">
        <v>1.051822E-3</v>
      </c>
      <c r="FU127" s="19">
        <v>1.0449319999999999E-3</v>
      </c>
      <c r="FV127" s="19">
        <v>1.0380820000000001E-3</v>
      </c>
      <c r="FW127" s="19">
        <v>1.0312839999999999E-3</v>
      </c>
      <c r="FX127" s="19">
        <v>1.024552E-3</v>
      </c>
      <c r="FY127" s="19">
        <v>1.0179010000000001E-3</v>
      </c>
      <c r="FZ127" s="19">
        <v>1.0113469999999999E-3</v>
      </c>
      <c r="GA127" s="19">
        <v>1.0048990000000001E-3</v>
      </c>
      <c r="GB127" s="19">
        <v>9.9856769999999992E-4</v>
      </c>
      <c r="GC127" s="19">
        <v>9.9236320000000008E-4</v>
      </c>
      <c r="GD127" s="19">
        <v>9.8629469999999999E-4</v>
      </c>
      <c r="GE127" s="19">
        <v>9.8036869999999993E-4</v>
      </c>
      <c r="GF127" s="19">
        <v>9.7458750000000002E-4</v>
      </c>
      <c r="GG127" s="19">
        <v>9.6895059999999999E-4</v>
      </c>
      <c r="GH127" s="19">
        <v>9.6345640000000004E-4</v>
      </c>
      <c r="GI127" s="19">
        <v>9.5810399999999999E-4</v>
      </c>
      <c r="GJ127" s="19">
        <v>9.5289289999999998E-4</v>
      </c>
      <c r="GK127" s="19">
        <v>9.4782280000000002E-4</v>
      </c>
      <c r="GL127" s="19">
        <v>9.4289099999999995E-4</v>
      </c>
      <c r="GM127" s="19">
        <v>9.3809239999999999E-4</v>
      </c>
      <c r="GN127" s="19">
        <v>9.3342139999999995E-4</v>
      </c>
      <c r="GO127" s="19">
        <v>9.2887380000000004E-4</v>
      </c>
      <c r="GP127" s="19">
        <v>9.2444409999999999E-4</v>
      </c>
      <c r="GQ127" s="19">
        <v>9.2012620000000002E-4</v>
      </c>
      <c r="GR127" s="19">
        <v>9.1591169999999996E-4</v>
      </c>
      <c r="GS127" s="19">
        <v>9.1178859999999995E-4</v>
      </c>
      <c r="GT127" s="19">
        <v>9.0774390000000001E-4</v>
      </c>
      <c r="GU127" s="19">
        <v>9.0376490000000002E-4</v>
      </c>
      <c r="GV127" s="19">
        <v>8.9983909999999997E-4</v>
      </c>
      <c r="GW127" s="19">
        <v>8.9595409999999995E-4</v>
      </c>
      <c r="GX127" s="19">
        <v>8.9209599999999999E-4</v>
      </c>
      <c r="GY127" s="19">
        <v>8.8825000000000004E-4</v>
      </c>
      <c r="GZ127" s="19">
        <v>8.8440250000000002E-4</v>
      </c>
      <c r="HA127" s="19">
        <v>8.805436E-4</v>
      </c>
      <c r="HB127" s="19">
        <v>8.7666480000000004E-4</v>
      </c>
      <c r="HC127" s="19">
        <v>8.7275959999999996E-4</v>
      </c>
      <c r="HD127" s="19">
        <v>8.6881950000000001E-4</v>
      </c>
      <c r="HE127" s="19">
        <v>8.6483619999999997E-4</v>
      </c>
      <c r="HF127" s="19">
        <v>8.6080140000000004E-4</v>
      </c>
      <c r="HG127" s="19">
        <v>8.5670940000000001E-4</v>
      </c>
      <c r="HH127" s="19">
        <v>8.5255560000000005E-4</v>
      </c>
      <c r="HI127" s="19">
        <v>8.4833700000000001E-4</v>
      </c>
      <c r="HJ127" s="19">
        <v>8.4405020000000001E-4</v>
      </c>
      <c r="HK127" s="19">
        <v>8.3969160000000004E-4</v>
      </c>
      <c r="HL127" s="19">
        <v>8.3525750000000001E-4</v>
      </c>
      <c r="HM127" s="19">
        <v>8.3074600000000005E-4</v>
      </c>
      <c r="HN127" s="19">
        <v>8.2615599999999998E-4</v>
      </c>
      <c r="HO127" s="19">
        <v>8.214893E-4</v>
      </c>
      <c r="HP127" s="19">
        <v>8.1674779999999999E-4</v>
      </c>
      <c r="HQ127" s="19">
        <v>8.1193490000000003E-4</v>
      </c>
      <c r="HR127" s="19">
        <v>8.0705269999999996E-4</v>
      </c>
      <c r="HS127" s="19">
        <v>8.0210489999999997E-4</v>
      </c>
      <c r="HT127" s="19">
        <v>7.9709490000000002E-4</v>
      </c>
      <c r="HU127" s="19">
        <v>7.920278E-4</v>
      </c>
      <c r="HV127" s="19">
        <v>7.869083E-4</v>
      </c>
      <c r="HW127" s="19">
        <v>7.8174229999999998E-4</v>
      </c>
      <c r="HX127" s="19">
        <v>7.7653550000000003E-4</v>
      </c>
      <c r="HY127" s="19">
        <v>7.7129610000000002E-4</v>
      </c>
      <c r="HZ127" s="19">
        <v>7.6603420000000003E-4</v>
      </c>
      <c r="IA127" s="19">
        <v>7.6076289999999999E-4</v>
      </c>
      <c r="IB127" s="19">
        <v>7.5549459999999999E-4</v>
      </c>
      <c r="IC127" s="19">
        <v>7.5024260000000002E-4</v>
      </c>
      <c r="ID127" s="19">
        <v>7.4501820000000003E-4</v>
      </c>
      <c r="IE127" s="19">
        <v>7.3983329999999996E-4</v>
      </c>
      <c r="IF127" s="19">
        <v>7.3469900000000001E-4</v>
      </c>
      <c r="IG127" s="19">
        <v>7.2962660000000003E-4</v>
      </c>
      <c r="IH127" s="19">
        <v>7.246256E-4</v>
      </c>
      <c r="II127" s="19">
        <v>7.1970499999999995E-4</v>
      </c>
      <c r="IJ127" s="19">
        <v>7.1487129999999995E-4</v>
      </c>
      <c r="IK127" s="19">
        <v>7.1013109999999995E-4</v>
      </c>
      <c r="IL127" s="19">
        <v>7.0549019999999998E-4</v>
      </c>
      <c r="IM127" s="19">
        <v>7.0095439999999997E-4</v>
      </c>
      <c r="IN127" s="19">
        <v>6.965284E-4</v>
      </c>
      <c r="IO127" s="19">
        <v>6.9221660000000004E-4</v>
      </c>
      <c r="IP127" s="19">
        <v>6.8802130000000003E-4</v>
      </c>
      <c r="IQ127" s="19">
        <v>6.8394460000000001E-4</v>
      </c>
      <c r="IR127" s="19">
        <v>6.7998780000000001E-4</v>
      </c>
      <c r="IS127" s="19">
        <v>6.7615280000000002E-4</v>
      </c>
      <c r="IT127" s="19">
        <v>6.7243999999999995E-4</v>
      </c>
      <c r="IU127" s="19">
        <v>6.6884989999999999E-4</v>
      </c>
      <c r="IV127" s="19">
        <v>6.6538100000000005E-4</v>
      </c>
      <c r="IW127" s="19">
        <v>6.6203129999999998E-4</v>
      </c>
      <c r="IX127" s="19">
        <v>6.5879809999999997E-4</v>
      </c>
      <c r="IY127" s="19">
        <v>6.5567920000000001E-4</v>
      </c>
      <c r="IZ127" s="19">
        <v>6.5267109999999999E-4</v>
      </c>
      <c r="JA127" s="19">
        <v>6.4976970000000004E-4</v>
      </c>
      <c r="JB127" s="19">
        <v>6.4696930000000005E-4</v>
      </c>
      <c r="JC127" s="19">
        <v>6.4426320000000002E-4</v>
      </c>
      <c r="JD127" s="19">
        <v>6.4164400000000003E-4</v>
      </c>
      <c r="JE127" s="19">
        <v>6.3910530000000005E-4</v>
      </c>
      <c r="JF127" s="19">
        <v>6.3663939999999996E-4</v>
      </c>
      <c r="JG127" s="19">
        <v>6.3423910000000002E-4</v>
      </c>
      <c r="JH127" s="19">
        <v>6.3189609999999999E-4</v>
      </c>
      <c r="JI127" s="19">
        <v>6.2960239999999997E-4</v>
      </c>
      <c r="JJ127" s="19">
        <v>6.2734970000000005E-4</v>
      </c>
      <c r="JK127" s="19">
        <v>6.2513209999999996E-4</v>
      </c>
      <c r="JL127" s="19">
        <v>6.2294290000000001E-4</v>
      </c>
      <c r="JM127" s="19">
        <v>6.2077639999999999E-4</v>
      </c>
      <c r="JN127" s="19">
        <v>6.186265E-4</v>
      </c>
      <c r="JO127" s="19">
        <v>6.1648780000000004E-4</v>
      </c>
      <c r="JP127" s="19">
        <v>6.1435500000000002E-4</v>
      </c>
      <c r="JQ127" s="19">
        <v>6.1222450000000003E-4</v>
      </c>
      <c r="JR127" s="19">
        <v>6.1009240000000004E-4</v>
      </c>
      <c r="JS127" s="19">
        <v>6.0795469999999998E-4</v>
      </c>
      <c r="JT127" s="19">
        <v>6.0580689999999995E-4</v>
      </c>
      <c r="JU127" s="19">
        <v>6.0364499999999998E-4</v>
      </c>
      <c r="JV127" s="19">
        <v>6.0146479999999996E-4</v>
      </c>
      <c r="JW127" s="19">
        <v>5.9926409999999999E-4</v>
      </c>
      <c r="JX127" s="19">
        <v>5.9703990000000004E-4</v>
      </c>
      <c r="JY127" s="19">
        <v>5.9478950000000004E-4</v>
      </c>
      <c r="JZ127" s="19">
        <v>5.9250950000000002E-4</v>
      </c>
      <c r="KA127" s="19">
        <v>5.9019689999999995E-4</v>
      </c>
      <c r="KB127" s="19">
        <v>5.8784880000000003E-4</v>
      </c>
      <c r="KC127" s="19">
        <v>5.854632E-4</v>
      </c>
      <c r="KD127" s="19">
        <v>5.8303830000000002E-4</v>
      </c>
      <c r="KE127" s="19">
        <v>5.8057240000000004E-4</v>
      </c>
      <c r="KF127" s="19">
        <v>5.7806399999999999E-4</v>
      </c>
      <c r="KG127" s="19">
        <v>5.7551230000000002E-4</v>
      </c>
      <c r="KH127" s="19">
        <v>5.7291739999999996E-4</v>
      </c>
      <c r="KI127" s="19">
        <v>5.702805E-4</v>
      </c>
      <c r="KJ127" s="19">
        <v>5.6760339999999999E-4</v>
      </c>
      <c r="KK127" s="19">
        <v>5.6488800000000004E-4</v>
      </c>
      <c r="KL127" s="19">
        <v>5.6213620000000004E-4</v>
      </c>
      <c r="KM127" s="19">
        <v>5.5935030000000001E-4</v>
      </c>
      <c r="KN127" s="19">
        <v>5.5653310000000004E-4</v>
      </c>
      <c r="KO127" s="19">
        <v>5.5368789999999995E-4</v>
      </c>
      <c r="KP127" s="19">
        <v>5.5081780000000005E-4</v>
      </c>
      <c r="KQ127" s="19">
        <v>5.4792589999999998E-4</v>
      </c>
      <c r="KR127" s="19">
        <v>5.4501509999999997E-4</v>
      </c>
      <c r="KS127" s="19">
        <v>5.4208800000000003E-4</v>
      </c>
      <c r="KT127" s="19">
        <v>5.3914770000000004E-4</v>
      </c>
      <c r="KU127" s="19">
        <v>5.3619720000000004E-4</v>
      </c>
      <c r="KV127" s="19">
        <v>5.3323930000000002E-4</v>
      </c>
      <c r="KW127" s="19">
        <v>5.3027680000000005E-4</v>
      </c>
      <c r="KX127" s="19">
        <v>5.2731179999999998E-4</v>
      </c>
      <c r="KY127" s="19">
        <v>5.2434629999999996E-4</v>
      </c>
      <c r="KZ127" s="19">
        <v>5.2138260000000002E-4</v>
      </c>
      <c r="LA127" s="19">
        <v>5.1842320000000002E-4</v>
      </c>
      <c r="LB127" s="19">
        <v>5.1547050000000003E-4</v>
      </c>
      <c r="LC127" s="19">
        <v>5.1252670000000004E-4</v>
      </c>
      <c r="LD127" s="19">
        <v>5.0959449999999999E-4</v>
      </c>
      <c r="LE127" s="19">
        <v>5.0667590000000003E-4</v>
      </c>
      <c r="LF127" s="19">
        <v>5.0377370000000002E-4</v>
      </c>
      <c r="LG127" s="19">
        <v>5.0089039999999996E-4</v>
      </c>
      <c r="LH127" s="19">
        <v>4.9802859999999996E-4</v>
      </c>
      <c r="LI127" s="19">
        <v>4.9519029999999995E-4</v>
      </c>
      <c r="LJ127" s="19">
        <v>4.9237759999999999E-4</v>
      </c>
      <c r="LK127" s="19">
        <v>4.8959229999999995E-4</v>
      </c>
      <c r="LL127" s="19">
        <v>4.8683610000000002E-4</v>
      </c>
      <c r="LM127" s="19">
        <v>4.8411040000000003E-4</v>
      </c>
      <c r="LN127" s="19">
        <v>4.8141690000000001E-4</v>
      </c>
      <c r="LO127" s="19">
        <v>4.7875659999999998E-4</v>
      </c>
      <c r="LP127" s="19">
        <v>4.7613119999999999E-4</v>
      </c>
      <c r="LQ127" s="19">
        <v>4.7354169999999998E-4</v>
      </c>
      <c r="LR127" s="19">
        <v>4.7098950000000001E-4</v>
      </c>
      <c r="LS127" s="19">
        <v>4.684752E-4</v>
      </c>
      <c r="LT127" s="19">
        <v>4.6599940000000001E-4</v>
      </c>
      <c r="LU127" s="19">
        <v>4.6356190000000001E-4</v>
      </c>
      <c r="LV127" s="19">
        <v>4.6116270000000001E-4</v>
      </c>
      <c r="LW127" s="19">
        <v>4.5880060000000003E-4</v>
      </c>
      <c r="LX127" s="19">
        <v>4.5647439999999998E-4</v>
      </c>
      <c r="LY127" s="19">
        <v>4.5418200000000002E-4</v>
      </c>
      <c r="LZ127" s="19">
        <v>4.5192149999999999E-4</v>
      </c>
      <c r="MA127" s="19">
        <v>4.4969049999999999E-4</v>
      </c>
      <c r="MB127" s="19">
        <v>4.4748729999999999E-4</v>
      </c>
      <c r="MC127" s="19">
        <v>4.4530919999999997E-4</v>
      </c>
      <c r="MD127" s="19">
        <v>4.4315419999999998E-4</v>
      </c>
      <c r="ME127" s="19">
        <v>4.410199E-4</v>
      </c>
      <c r="MF127" s="19">
        <v>4.389048E-4</v>
      </c>
      <c r="MG127" s="19">
        <v>4.3680690000000001E-4</v>
      </c>
      <c r="MH127" s="19">
        <v>4.3472580000000001E-4</v>
      </c>
      <c r="MI127" s="19">
        <v>4.3266030000000002E-4</v>
      </c>
      <c r="MJ127" s="19">
        <v>4.3060960000000003E-4</v>
      </c>
      <c r="MK127" s="19">
        <v>4.2857270000000002E-4</v>
      </c>
      <c r="ML127" s="19">
        <v>4.2654910000000001E-4</v>
      </c>
      <c r="MM127" s="19">
        <v>4.2453789999999999E-4</v>
      </c>
      <c r="MN127" s="19">
        <v>4.2253910000000002E-4</v>
      </c>
      <c r="MO127" s="19">
        <v>4.2055169999999999E-4</v>
      </c>
      <c r="MP127" s="19">
        <v>4.1857530000000002E-4</v>
      </c>
      <c r="MQ127" s="19">
        <v>4.1660880000000001E-4</v>
      </c>
      <c r="MR127" s="19">
        <v>4.1465170000000001E-4</v>
      </c>
      <c r="MS127" s="19">
        <v>4.127035E-4</v>
      </c>
      <c r="MT127" s="19">
        <v>4.1076429999999998E-4</v>
      </c>
      <c r="MU127" s="19">
        <v>4.0883400000000001E-4</v>
      </c>
      <c r="MV127" s="19">
        <v>4.0691289999999998E-4</v>
      </c>
      <c r="MW127" s="19">
        <v>4.0500099999999999E-4</v>
      </c>
      <c r="MX127" s="19">
        <v>4.0309880000000001E-4</v>
      </c>
      <c r="MY127" s="19">
        <v>4.0120709999999998E-4</v>
      </c>
      <c r="MZ127" s="19">
        <v>3.9932729999999999E-4</v>
      </c>
      <c r="NA127" s="19">
        <v>3.9746029999999997E-4</v>
      </c>
      <c r="NB127" s="19">
        <v>3.956079E-4</v>
      </c>
      <c r="NC127" s="19">
        <v>3.9377120000000002E-4</v>
      </c>
      <c r="ND127" s="19">
        <v>3.9195210000000002E-4</v>
      </c>
      <c r="NE127" s="19">
        <v>3.9015239999999997E-4</v>
      </c>
      <c r="NF127" s="19">
        <v>3.8837460000000002E-4</v>
      </c>
      <c r="NG127" s="19">
        <v>3.8662039999999998E-4</v>
      </c>
      <c r="NH127" s="19">
        <v>3.8489200000000001E-4</v>
      </c>
      <c r="NI127" s="19">
        <v>3.8319059999999998E-4</v>
      </c>
      <c r="NJ127" s="19">
        <v>3.8151789999999998E-4</v>
      </c>
      <c r="NK127" s="19">
        <v>3.7987490000000002E-4</v>
      </c>
      <c r="NL127" s="19">
        <v>3.7826299999999999E-4</v>
      </c>
      <c r="NM127" s="19">
        <v>3.7668279999999998E-4</v>
      </c>
      <c r="NN127" s="19">
        <v>3.7513480000000001E-4</v>
      </c>
      <c r="NO127" s="19">
        <v>3.7361829999999998E-4</v>
      </c>
      <c r="NP127" s="19">
        <v>3.721331E-4</v>
      </c>
      <c r="NQ127" s="19">
        <v>3.7067840000000002E-4</v>
      </c>
      <c r="NR127" s="19">
        <v>3.6925409999999999E-4</v>
      </c>
      <c r="NS127" s="19">
        <v>3.67859E-4</v>
      </c>
      <c r="NT127" s="19">
        <v>3.6649239999999997E-4</v>
      </c>
      <c r="NU127" s="19">
        <v>3.6515279999999999E-4</v>
      </c>
      <c r="NV127" s="19">
        <v>3.6383930000000002E-4</v>
      </c>
      <c r="NW127" s="19">
        <v>3.6255039999999998E-4</v>
      </c>
      <c r="NX127" s="19">
        <v>3.6128529999999997E-4</v>
      </c>
      <c r="NY127" s="19">
        <v>3.6004249999999999E-4</v>
      </c>
      <c r="NZ127" s="19">
        <v>3.5882070000000001E-4</v>
      </c>
      <c r="OA127" s="19">
        <v>3.5761830000000002E-4</v>
      </c>
      <c r="OB127" s="19">
        <v>3.5643369999999999E-4</v>
      </c>
      <c r="OC127" s="19">
        <v>3.5526520000000002E-4</v>
      </c>
      <c r="OD127" s="19">
        <v>3.5411150000000001E-4</v>
      </c>
      <c r="OE127" s="19">
        <v>3.5297090000000001E-4</v>
      </c>
      <c r="OF127" s="19">
        <v>3.51842E-4</v>
      </c>
      <c r="OG127" s="19">
        <v>3.50723E-4</v>
      </c>
      <c r="OH127" s="19">
        <v>3.4961209999999999E-4</v>
      </c>
      <c r="OI127" s="19">
        <v>3.485076E-4</v>
      </c>
      <c r="OJ127" s="19">
        <v>3.47408E-4</v>
      </c>
      <c r="OK127" s="19">
        <v>3.4631149999999998E-4</v>
      </c>
      <c r="OL127" s="19">
        <v>3.452164E-4</v>
      </c>
      <c r="OM127" s="19">
        <v>3.4412080000000001E-4</v>
      </c>
      <c r="ON127" s="19">
        <v>3.4302289999999999E-4</v>
      </c>
      <c r="OO127" s="19">
        <v>3.4192080000000001E-4</v>
      </c>
      <c r="OP127" s="19">
        <v>3.4081349999999999E-4</v>
      </c>
    </row>
    <row r="128" spans="1:406" x14ac:dyDescent="0.25">
      <c r="A128" t="str">
        <f t="shared" si="1"/>
        <v>Helicopter-EXTREMELY COARSE-4-7-Any</v>
      </c>
      <c r="B128" t="s">
        <v>194</v>
      </c>
      <c r="C128" s="20" t="s">
        <v>44</v>
      </c>
      <c r="D128" s="18">
        <v>4</v>
      </c>
      <c r="E128" s="17">
        <v>7</v>
      </c>
      <c r="F128" s="82" t="s">
        <v>187</v>
      </c>
      <c r="G128" s="19">
        <v>8.6263000000000006E-2</v>
      </c>
      <c r="H128" s="19">
        <v>5.7325359999999999E-2</v>
      </c>
      <c r="I128" s="19">
        <v>3.8553980000000002E-2</v>
      </c>
      <c r="J128" s="19">
        <v>3.0841179999999999E-2</v>
      </c>
      <c r="K128" s="15">
        <v>2.437162E-2</v>
      </c>
      <c r="L128" s="19">
        <v>2.058484E-2</v>
      </c>
      <c r="M128" s="15">
        <v>1.822936E-2</v>
      </c>
      <c r="N128" s="19">
        <v>1.6627949999999999E-2</v>
      </c>
      <c r="O128" s="19">
        <v>1.4774850000000001E-2</v>
      </c>
      <c r="P128" s="19">
        <v>1.3829019999999999E-2</v>
      </c>
      <c r="Q128" s="19">
        <v>1.241136E-2</v>
      </c>
      <c r="R128" s="19">
        <v>1.087019E-2</v>
      </c>
      <c r="S128" s="19">
        <v>9.9125029999999996E-3</v>
      </c>
      <c r="T128" s="19">
        <v>9.2147319999999998E-3</v>
      </c>
      <c r="U128" s="19">
        <v>8.2767280000000006E-3</v>
      </c>
      <c r="V128" s="19">
        <v>7.4485630000000001E-3</v>
      </c>
      <c r="W128" s="19">
        <v>6.8374070000000002E-3</v>
      </c>
      <c r="X128" s="19">
        <v>6.351682E-3</v>
      </c>
      <c r="Y128" s="15">
        <v>5.9470629999999998E-3</v>
      </c>
      <c r="Z128" s="19">
        <v>5.5030399999999998E-3</v>
      </c>
      <c r="AA128" s="19">
        <v>5.1314960000000001E-3</v>
      </c>
      <c r="AB128" s="19">
        <v>4.8263400000000001E-3</v>
      </c>
      <c r="AC128" s="19">
        <v>4.5692750000000002E-3</v>
      </c>
      <c r="AD128" s="19">
        <v>4.3468600000000001E-3</v>
      </c>
      <c r="AE128" s="19">
        <v>4.1497289999999996E-3</v>
      </c>
      <c r="AF128" s="19">
        <v>3.9807560000000002E-3</v>
      </c>
      <c r="AG128" s="19">
        <v>3.8299969999999999E-3</v>
      </c>
      <c r="AH128" s="19">
        <v>3.7010179999999999E-3</v>
      </c>
      <c r="AI128" s="19">
        <v>3.5961600000000002E-3</v>
      </c>
      <c r="AJ128" s="19">
        <v>3.5020699999999999E-3</v>
      </c>
      <c r="AK128" s="19">
        <v>3.4074579999999999E-3</v>
      </c>
      <c r="AL128" s="19">
        <v>3.3204889999999998E-3</v>
      </c>
      <c r="AM128" s="19">
        <v>3.2454179999999999E-3</v>
      </c>
      <c r="AN128" s="19">
        <v>3.1784840000000001E-3</v>
      </c>
      <c r="AO128" s="19">
        <v>3.1176910000000001E-3</v>
      </c>
      <c r="AP128" s="19">
        <v>3.060339E-3</v>
      </c>
      <c r="AQ128" s="19">
        <v>3.0044920000000001E-3</v>
      </c>
      <c r="AR128" s="19">
        <v>2.9513080000000001E-3</v>
      </c>
      <c r="AS128" s="19">
        <v>2.9012869999999998E-3</v>
      </c>
      <c r="AT128" s="19">
        <v>2.8534960000000001E-3</v>
      </c>
      <c r="AU128" s="19">
        <v>2.8067719999999999E-3</v>
      </c>
      <c r="AV128" s="19">
        <v>2.7598259999999999E-3</v>
      </c>
      <c r="AW128" s="19">
        <v>2.7129540000000001E-3</v>
      </c>
      <c r="AX128" s="19">
        <v>2.66738E-3</v>
      </c>
      <c r="AY128" s="19">
        <v>2.623771E-3</v>
      </c>
      <c r="AZ128" s="19">
        <v>2.5823090000000001E-3</v>
      </c>
      <c r="BA128" s="19">
        <v>2.5427280000000002E-3</v>
      </c>
      <c r="BB128" s="19">
        <v>2.504647E-3</v>
      </c>
      <c r="BC128" s="19">
        <v>2.468006E-3</v>
      </c>
      <c r="BD128" s="19">
        <v>2.4328230000000002E-3</v>
      </c>
      <c r="BE128" s="19">
        <v>2.3990779999999998E-3</v>
      </c>
      <c r="BF128" s="19">
        <v>2.3666210000000002E-3</v>
      </c>
      <c r="BG128" s="19">
        <v>2.3349379999999999E-3</v>
      </c>
      <c r="BH128" s="19">
        <v>2.3035109999999998E-3</v>
      </c>
      <c r="BI128" s="19">
        <v>2.2722139999999998E-3</v>
      </c>
      <c r="BJ128" s="19">
        <v>2.241224E-3</v>
      </c>
      <c r="BK128" s="19">
        <v>2.210741E-3</v>
      </c>
      <c r="BL128" s="19">
        <v>2.1808090000000001E-3</v>
      </c>
      <c r="BM128" s="19">
        <v>2.1512459999999999E-3</v>
      </c>
      <c r="BN128" s="19">
        <v>2.1218209999999999E-3</v>
      </c>
      <c r="BO128" s="19">
        <v>2.092502E-3</v>
      </c>
      <c r="BP128" s="19">
        <v>2.063493E-3</v>
      </c>
      <c r="BQ128" s="19">
        <v>2.034976E-3</v>
      </c>
      <c r="BR128" s="19">
        <v>2.0070079999999998E-3</v>
      </c>
      <c r="BS128" s="19">
        <v>1.9796610000000002E-3</v>
      </c>
      <c r="BT128" s="19">
        <v>1.953088E-3</v>
      </c>
      <c r="BU128" s="19">
        <v>1.9274470000000001E-3</v>
      </c>
      <c r="BV128" s="19">
        <v>1.902794E-3</v>
      </c>
      <c r="BW128" s="19">
        <v>1.879003E-3</v>
      </c>
      <c r="BX128" s="19">
        <v>1.855825E-3</v>
      </c>
      <c r="BY128" s="15">
        <v>1.833115E-3</v>
      </c>
      <c r="BZ128" s="19">
        <v>1.8109409999999999E-3</v>
      </c>
      <c r="CA128" s="19">
        <v>1.789433E-3</v>
      </c>
      <c r="CB128" s="19">
        <v>1.768583E-3</v>
      </c>
      <c r="CC128" s="19">
        <v>1.748218E-3</v>
      </c>
      <c r="CD128" s="19">
        <v>1.7281379999999999E-3</v>
      </c>
      <c r="CE128" s="19">
        <v>1.7082390000000001E-3</v>
      </c>
      <c r="CF128" s="19">
        <v>1.688541E-3</v>
      </c>
      <c r="CG128" s="19">
        <v>1.6690940000000001E-3</v>
      </c>
      <c r="CH128" s="19">
        <v>1.649895E-3</v>
      </c>
      <c r="CI128" s="19">
        <v>1.6308609999999999E-3</v>
      </c>
      <c r="CJ128" s="19">
        <v>1.611889E-3</v>
      </c>
      <c r="CK128" s="19">
        <v>1.592937E-3</v>
      </c>
      <c r="CL128" s="19">
        <v>1.5740629999999999E-3</v>
      </c>
      <c r="CM128" s="19">
        <v>1.5553819999999999E-3</v>
      </c>
      <c r="CN128" s="19">
        <v>1.5370150000000001E-3</v>
      </c>
      <c r="CO128" s="19">
        <v>1.5190539999999999E-3</v>
      </c>
      <c r="CP128" s="19">
        <v>1.5015479999999999E-3</v>
      </c>
      <c r="CQ128" s="19">
        <v>1.484502E-3</v>
      </c>
      <c r="CR128" s="19">
        <v>1.4679039999999999E-3</v>
      </c>
      <c r="CS128" s="19">
        <v>1.451742E-3</v>
      </c>
      <c r="CT128" s="19">
        <v>1.4360099999999999E-3</v>
      </c>
      <c r="CU128" s="19">
        <v>1.4206830000000001E-3</v>
      </c>
      <c r="CV128" s="19">
        <v>1.405704E-3</v>
      </c>
      <c r="CW128" s="19">
        <v>1.3910019999999999E-3</v>
      </c>
      <c r="CX128" s="19">
        <v>1.3765229999999999E-3</v>
      </c>
      <c r="CY128" s="19">
        <v>1.3622560000000001E-3</v>
      </c>
      <c r="CZ128" s="19">
        <v>1.3482139999999999E-3</v>
      </c>
      <c r="DA128" s="19">
        <v>1.3344069999999999E-3</v>
      </c>
      <c r="DB128" s="19">
        <v>1.320812E-3</v>
      </c>
      <c r="DC128" s="19">
        <v>1.307379E-3</v>
      </c>
      <c r="DD128" s="19">
        <v>1.2940639999999999E-3</v>
      </c>
      <c r="DE128" s="19">
        <v>1.280846E-3</v>
      </c>
      <c r="DF128" s="19">
        <v>1.267717E-3</v>
      </c>
      <c r="DG128" s="19">
        <v>1.254661E-3</v>
      </c>
      <c r="DH128" s="19">
        <v>1.241654E-3</v>
      </c>
      <c r="DI128" s="19">
        <v>1.2286689999999999E-3</v>
      </c>
      <c r="DJ128" s="19">
        <v>1.2157069999999999E-3</v>
      </c>
      <c r="DK128" s="19">
        <v>1.2027990000000001E-3</v>
      </c>
      <c r="DL128" s="19">
        <v>1.1899969999999999E-3</v>
      </c>
      <c r="DM128" s="19">
        <v>1.177352E-3</v>
      </c>
      <c r="DN128" s="19">
        <v>1.1648990000000001E-3</v>
      </c>
      <c r="DO128" s="19">
        <v>1.152646E-3</v>
      </c>
      <c r="DP128" s="19">
        <v>1.1405930000000001E-3</v>
      </c>
      <c r="DQ128" s="19">
        <v>1.1287420000000001E-3</v>
      </c>
      <c r="DR128" s="19">
        <v>1.117109E-3</v>
      </c>
      <c r="DS128" s="19">
        <v>1.10571E-3</v>
      </c>
      <c r="DT128" s="19">
        <v>1.0945519999999999E-3</v>
      </c>
      <c r="DU128" s="19">
        <v>1.083625E-3</v>
      </c>
      <c r="DV128" s="19">
        <v>1.0729069999999999E-3</v>
      </c>
      <c r="DW128" s="19">
        <v>1.062381E-3</v>
      </c>
      <c r="DX128" s="19">
        <v>1.0520449999999999E-3</v>
      </c>
      <c r="DY128" s="19">
        <v>1.0419050000000001E-3</v>
      </c>
      <c r="DZ128" s="19">
        <v>1.031967E-3</v>
      </c>
      <c r="EA128" s="19">
        <v>1.0222230000000001E-3</v>
      </c>
      <c r="EB128" s="19">
        <v>1.0126569999999999E-3</v>
      </c>
      <c r="EC128" s="19">
        <v>1.003252E-3</v>
      </c>
      <c r="ED128" s="19">
        <v>9.9400000000000009E-4</v>
      </c>
      <c r="EE128" s="19">
        <v>9.8490170000000007E-4</v>
      </c>
      <c r="EF128" s="19">
        <v>9.7595479999999996E-4</v>
      </c>
      <c r="EG128" s="19">
        <v>9.671441E-4</v>
      </c>
      <c r="EH128" s="19">
        <v>9.5844189999999996E-4</v>
      </c>
      <c r="EI128" s="19">
        <v>9.4981570000000003E-4</v>
      </c>
      <c r="EJ128" s="19">
        <v>9.4124059999999997E-4</v>
      </c>
      <c r="EK128" s="19">
        <v>9.3270340000000003E-4</v>
      </c>
      <c r="EL128" s="19">
        <v>9.2420160000000003E-4</v>
      </c>
      <c r="EM128" s="19">
        <v>9.1573640000000003E-4</v>
      </c>
      <c r="EN128" s="19">
        <v>9.0730940000000005E-4</v>
      </c>
      <c r="EO128" s="19">
        <v>8.9892149999999996E-4</v>
      </c>
      <c r="EP128" s="19">
        <v>8.905734E-4</v>
      </c>
      <c r="EQ128" s="19">
        <v>8.822662E-4</v>
      </c>
      <c r="ER128" s="19">
        <v>8.7400279999999997E-4</v>
      </c>
      <c r="ES128" s="19">
        <v>8.6578730000000002E-4</v>
      </c>
      <c r="ET128" s="19">
        <v>8.5762709999999995E-4</v>
      </c>
      <c r="EU128" s="19">
        <v>8.4952979999999997E-4</v>
      </c>
      <c r="EV128" s="19">
        <v>8.4150200000000005E-4</v>
      </c>
      <c r="EW128" s="19">
        <v>8.3354619999999996E-4</v>
      </c>
      <c r="EX128" s="19">
        <v>8.2566219999999997E-4</v>
      </c>
      <c r="EY128" s="19">
        <v>8.1784830000000003E-4</v>
      </c>
      <c r="EZ128" s="19">
        <v>8.1010559999999997E-4</v>
      </c>
      <c r="FA128" s="19">
        <v>8.0243960000000005E-4</v>
      </c>
      <c r="FB128" s="19">
        <v>7.948597E-4</v>
      </c>
      <c r="FC128" s="19">
        <v>7.8737420000000004E-4</v>
      </c>
      <c r="FD128" s="19">
        <v>7.799889E-4</v>
      </c>
      <c r="FE128" s="19">
        <v>7.7270520000000001E-4</v>
      </c>
      <c r="FF128" s="19">
        <v>7.6552290000000002E-4</v>
      </c>
      <c r="FG128" s="19">
        <v>7.5844189999999998E-4</v>
      </c>
      <c r="FH128" s="19">
        <v>7.5146469999999999E-4</v>
      </c>
      <c r="FI128" s="19">
        <v>7.4459410000000004E-4</v>
      </c>
      <c r="FJ128" s="19">
        <v>7.3783289999999999E-4</v>
      </c>
      <c r="FK128" s="19">
        <v>7.3118E-4</v>
      </c>
      <c r="FL128" s="19">
        <v>7.2463309999999995E-4</v>
      </c>
      <c r="FM128" s="19">
        <v>7.1819050000000001E-4</v>
      </c>
      <c r="FN128" s="19">
        <v>7.118526E-4</v>
      </c>
      <c r="FO128" s="19">
        <v>7.0562339999999998E-4</v>
      </c>
      <c r="FP128" s="19">
        <v>6.9950950000000002E-4</v>
      </c>
      <c r="FQ128" s="19">
        <v>6.9351790000000003E-4</v>
      </c>
      <c r="FR128" s="19">
        <v>6.8765449999999995E-4</v>
      </c>
      <c r="FS128" s="19">
        <v>6.8192320000000004E-4</v>
      </c>
      <c r="FT128" s="19">
        <v>6.7632520000000004E-4</v>
      </c>
      <c r="FU128" s="19">
        <v>6.7085889999999996E-4</v>
      </c>
      <c r="FV128" s="19">
        <v>6.6551999999999996E-4</v>
      </c>
      <c r="FW128" s="19">
        <v>6.6030099999999997E-4</v>
      </c>
      <c r="FX128" s="19">
        <v>6.5519289999999995E-4</v>
      </c>
      <c r="FY128" s="19">
        <v>6.5018569999999998E-4</v>
      </c>
      <c r="FZ128" s="19">
        <v>6.4526959999999995E-4</v>
      </c>
      <c r="GA128" s="19">
        <v>6.4043490000000004E-4</v>
      </c>
      <c r="GB128" s="19">
        <v>6.3567249999999995E-4</v>
      </c>
      <c r="GC128" s="19">
        <v>6.3097390000000004E-4</v>
      </c>
      <c r="GD128" s="19">
        <v>6.2633139999999996E-4</v>
      </c>
      <c r="GE128" s="19">
        <v>6.2173689999999999E-4</v>
      </c>
      <c r="GF128" s="19">
        <v>6.1718220000000004E-4</v>
      </c>
      <c r="GG128" s="19">
        <v>6.1265790000000005E-4</v>
      </c>
      <c r="GH128" s="19">
        <v>6.0815350000000001E-4</v>
      </c>
      <c r="GI128" s="19">
        <v>6.036584E-4</v>
      </c>
      <c r="GJ128" s="19">
        <v>5.9916419999999997E-4</v>
      </c>
      <c r="GK128" s="19">
        <v>5.9466460000000005E-4</v>
      </c>
      <c r="GL128" s="19">
        <v>5.9015719999999997E-4</v>
      </c>
      <c r="GM128" s="19">
        <v>5.8564160000000001E-4</v>
      </c>
      <c r="GN128" s="19">
        <v>5.8111890000000002E-4</v>
      </c>
      <c r="GO128" s="19">
        <v>5.7659029999999997E-4</v>
      </c>
      <c r="GP128" s="19">
        <v>5.7205679999999999E-4</v>
      </c>
      <c r="GQ128" s="19">
        <v>5.6751900000000005E-4</v>
      </c>
      <c r="GR128" s="19">
        <v>5.6297719999999995E-4</v>
      </c>
      <c r="GS128" s="19">
        <v>5.584311E-4</v>
      </c>
      <c r="GT128" s="19">
        <v>5.5388099999999999E-4</v>
      </c>
      <c r="GU128" s="19">
        <v>5.4932760000000005E-4</v>
      </c>
      <c r="GV128" s="19">
        <v>5.4477360000000001E-4</v>
      </c>
      <c r="GW128" s="19">
        <v>5.4022390000000003E-4</v>
      </c>
      <c r="GX128" s="19">
        <v>5.3568599999999995E-4</v>
      </c>
      <c r="GY128" s="19">
        <v>5.3116920000000002E-4</v>
      </c>
      <c r="GZ128" s="19">
        <v>5.2668330000000001E-4</v>
      </c>
      <c r="HA128" s="19">
        <v>5.222375E-4</v>
      </c>
      <c r="HB128" s="19">
        <v>5.178394E-4</v>
      </c>
      <c r="HC128" s="19">
        <v>5.1349469999999999E-4</v>
      </c>
      <c r="HD128" s="19">
        <v>5.0920730000000001E-4</v>
      </c>
      <c r="HE128" s="19">
        <v>5.0497859999999999E-4</v>
      </c>
      <c r="HF128" s="19">
        <v>5.0080860000000004E-4</v>
      </c>
      <c r="HG128" s="19">
        <v>4.9669519999999997E-4</v>
      </c>
      <c r="HH128" s="19">
        <v>4.926361E-4</v>
      </c>
      <c r="HI128" s="19">
        <v>4.8862820000000003E-4</v>
      </c>
      <c r="HJ128" s="19">
        <v>4.8466980000000002E-4</v>
      </c>
      <c r="HK128" s="19">
        <v>4.8075929999999998E-4</v>
      </c>
      <c r="HL128" s="19">
        <v>4.768959E-4</v>
      </c>
      <c r="HM128" s="19">
        <v>4.7307859999999997E-4</v>
      </c>
      <c r="HN128" s="19">
        <v>4.6930669999999998E-4</v>
      </c>
      <c r="HO128" s="19">
        <v>4.6557849999999997E-4</v>
      </c>
      <c r="HP128" s="19">
        <v>4.6189270000000001E-4</v>
      </c>
      <c r="HQ128" s="19">
        <v>4.5824690000000003E-4</v>
      </c>
      <c r="HR128" s="19">
        <v>4.5463870000000001E-4</v>
      </c>
      <c r="HS128" s="19">
        <v>4.5106520000000002E-4</v>
      </c>
      <c r="HT128" s="19">
        <v>4.4752410000000001E-4</v>
      </c>
      <c r="HU128" s="19">
        <v>4.4401359999999998E-4</v>
      </c>
      <c r="HV128" s="19">
        <v>4.4053300000000001E-4</v>
      </c>
      <c r="HW128" s="19">
        <v>4.3708249999999999E-4</v>
      </c>
      <c r="HX128" s="19">
        <v>4.3366269999999999E-4</v>
      </c>
      <c r="HY128" s="19">
        <v>4.3027430000000001E-4</v>
      </c>
      <c r="HZ128" s="19">
        <v>4.2691780000000002E-4</v>
      </c>
      <c r="IA128" s="19">
        <v>4.235935E-4</v>
      </c>
      <c r="IB128" s="19">
        <v>4.2030080000000003E-4</v>
      </c>
      <c r="IC128" s="19">
        <v>4.1703870000000002E-4</v>
      </c>
      <c r="ID128" s="19">
        <v>4.1380550000000001E-4</v>
      </c>
      <c r="IE128" s="19">
        <v>4.1059940000000002E-4</v>
      </c>
      <c r="IF128" s="19">
        <v>4.074188E-4</v>
      </c>
      <c r="IG128" s="19">
        <v>4.0426250000000002E-4</v>
      </c>
      <c r="IH128" s="19">
        <v>4.0113079999999998E-4</v>
      </c>
      <c r="II128" s="19">
        <v>3.9802499999999998E-4</v>
      </c>
      <c r="IJ128" s="19">
        <v>3.9494729999999998E-4</v>
      </c>
      <c r="IK128" s="19">
        <v>3.9190090000000002E-4</v>
      </c>
      <c r="IL128" s="19">
        <v>3.8888920000000002E-4</v>
      </c>
      <c r="IM128" s="19">
        <v>3.859159E-4</v>
      </c>
      <c r="IN128" s="19">
        <v>3.8298420000000002E-4</v>
      </c>
      <c r="IO128" s="19">
        <v>3.8009650000000002E-4</v>
      </c>
      <c r="IP128" s="19">
        <v>3.772542E-4</v>
      </c>
      <c r="IQ128" s="19">
        <v>3.7445799999999998E-4</v>
      </c>
      <c r="IR128" s="19">
        <v>3.7170760000000003E-4</v>
      </c>
      <c r="IS128" s="19">
        <v>3.6900300000000002E-4</v>
      </c>
      <c r="IT128" s="19">
        <v>3.6634420000000002E-4</v>
      </c>
      <c r="IU128" s="19">
        <v>3.6373159999999999E-4</v>
      </c>
      <c r="IV128" s="19">
        <v>3.6116510000000002E-4</v>
      </c>
      <c r="IW128" s="19">
        <v>3.586447E-4</v>
      </c>
      <c r="IX128" s="19">
        <v>3.5616940000000001E-4</v>
      </c>
      <c r="IY128" s="19">
        <v>3.537379E-4</v>
      </c>
      <c r="IZ128" s="19">
        <v>3.513481E-4</v>
      </c>
      <c r="JA128" s="19">
        <v>3.4899740000000001E-4</v>
      </c>
      <c r="JB128" s="19">
        <v>3.466826E-4</v>
      </c>
      <c r="JC128" s="19">
        <v>3.4440000000000002E-4</v>
      </c>
      <c r="JD128" s="19">
        <v>3.4214610000000002E-4</v>
      </c>
      <c r="JE128" s="19">
        <v>3.3991780000000002E-4</v>
      </c>
      <c r="JF128" s="19">
        <v>3.3771270000000002E-4</v>
      </c>
      <c r="JG128" s="19">
        <v>3.3552910000000003E-4</v>
      </c>
      <c r="JH128" s="19">
        <v>3.333659E-4</v>
      </c>
      <c r="JI128" s="19">
        <v>3.312225E-4</v>
      </c>
      <c r="JJ128" s="19">
        <v>3.2909809999999998E-4</v>
      </c>
      <c r="JK128" s="19">
        <v>3.269926E-4</v>
      </c>
      <c r="JL128" s="19">
        <v>3.2490539999999998E-4</v>
      </c>
      <c r="JM128" s="19">
        <v>3.2283600000000001E-4</v>
      </c>
      <c r="JN128" s="19">
        <v>3.2078359999999998E-4</v>
      </c>
      <c r="JO128" s="19">
        <v>3.1874699999999998E-4</v>
      </c>
      <c r="JP128" s="19">
        <v>3.1672509999999999E-4</v>
      </c>
      <c r="JQ128" s="19">
        <v>3.1471690000000002E-4</v>
      </c>
      <c r="JR128" s="19">
        <v>3.127216E-4</v>
      </c>
      <c r="JS128" s="19">
        <v>3.107389E-4</v>
      </c>
      <c r="JT128" s="19">
        <v>3.0876850000000002E-4</v>
      </c>
      <c r="JU128" s="19">
        <v>3.0681049999999998E-4</v>
      </c>
      <c r="JV128" s="19">
        <v>3.0486499999999998E-4</v>
      </c>
      <c r="JW128" s="19">
        <v>3.0293239999999998E-4</v>
      </c>
      <c r="JX128" s="19">
        <v>3.0101290000000001E-4</v>
      </c>
      <c r="JY128" s="19">
        <v>2.9910670000000001E-4</v>
      </c>
      <c r="JZ128" s="19">
        <v>2.972138E-4</v>
      </c>
      <c r="KA128" s="19">
        <v>2.953341E-4</v>
      </c>
      <c r="KB128" s="19">
        <v>2.9346720000000001E-4</v>
      </c>
      <c r="KC128" s="19">
        <v>2.9161310000000001E-4</v>
      </c>
      <c r="KD128" s="19">
        <v>2.8977210000000002E-4</v>
      </c>
      <c r="KE128" s="19">
        <v>2.8794489999999997E-4</v>
      </c>
      <c r="KF128" s="19">
        <v>2.8613260000000002E-4</v>
      </c>
      <c r="KG128" s="19">
        <v>2.8433659999999998E-4</v>
      </c>
      <c r="KH128" s="19">
        <v>2.8255860000000002E-4</v>
      </c>
      <c r="KI128" s="19">
        <v>2.8080040000000002E-4</v>
      </c>
      <c r="KJ128" s="19">
        <v>2.7906380000000002E-4</v>
      </c>
      <c r="KK128" s="19">
        <v>2.7735040000000002E-4</v>
      </c>
      <c r="KL128" s="19">
        <v>2.7566139999999999E-4</v>
      </c>
      <c r="KM128" s="19">
        <v>2.7399750000000001E-4</v>
      </c>
      <c r="KN128" s="19">
        <v>2.7235909999999999E-4</v>
      </c>
      <c r="KO128" s="19">
        <v>2.7074580000000003E-4</v>
      </c>
      <c r="KP128" s="19">
        <v>2.6915750000000002E-4</v>
      </c>
      <c r="KQ128" s="19">
        <v>2.6759350000000001E-4</v>
      </c>
      <c r="KR128" s="19">
        <v>2.6605299999999998E-4</v>
      </c>
      <c r="KS128" s="19">
        <v>2.6453510000000002E-4</v>
      </c>
      <c r="KT128" s="19">
        <v>2.6303859999999999E-4</v>
      </c>
      <c r="KU128" s="19">
        <v>2.6156230000000001E-4</v>
      </c>
      <c r="KV128" s="19">
        <v>2.6010490000000002E-4</v>
      </c>
      <c r="KW128" s="19">
        <v>2.5866510000000002E-4</v>
      </c>
      <c r="KX128" s="19">
        <v>2.5724150000000002E-4</v>
      </c>
      <c r="KY128" s="19">
        <v>2.5583239999999997E-4</v>
      </c>
      <c r="KZ128" s="19">
        <v>2.5443599999999997E-4</v>
      </c>
      <c r="LA128" s="19">
        <v>2.5305059999999999E-4</v>
      </c>
      <c r="LB128" s="19">
        <v>2.5167439999999999E-4</v>
      </c>
      <c r="LC128" s="19">
        <v>2.5030540000000001E-4</v>
      </c>
      <c r="LD128" s="19">
        <v>2.4894210000000002E-4</v>
      </c>
      <c r="LE128" s="19">
        <v>2.4758290000000002E-4</v>
      </c>
      <c r="LF128" s="19">
        <v>2.4622640000000002E-4</v>
      </c>
      <c r="LG128" s="19">
        <v>2.4487139999999999E-4</v>
      </c>
      <c r="LH128" s="19">
        <v>2.4351679999999999E-4</v>
      </c>
      <c r="LI128" s="19">
        <v>2.42162E-4</v>
      </c>
      <c r="LJ128" s="19">
        <v>2.4080609999999999E-4</v>
      </c>
      <c r="LK128" s="19">
        <v>2.394482E-4</v>
      </c>
      <c r="LL128" s="19">
        <v>2.3808750000000001E-4</v>
      </c>
      <c r="LM128" s="19">
        <v>2.3672290000000001E-4</v>
      </c>
      <c r="LN128" s="19">
        <v>2.3535299999999999E-4</v>
      </c>
      <c r="LO128" s="19">
        <v>2.3397650000000001E-4</v>
      </c>
      <c r="LP128" s="19">
        <v>2.3259189999999999E-4</v>
      </c>
      <c r="LQ128" s="19">
        <v>2.31198E-4</v>
      </c>
      <c r="LR128" s="19">
        <v>2.2979350000000001E-4</v>
      </c>
      <c r="LS128" s="19">
        <v>2.2837730000000001E-4</v>
      </c>
      <c r="LT128" s="19">
        <v>2.2694889999999999E-4</v>
      </c>
      <c r="LU128" s="19">
        <v>2.255084E-4</v>
      </c>
      <c r="LV128" s="19">
        <v>2.240558E-4</v>
      </c>
      <c r="LW128" s="19">
        <v>2.2259189999999999E-4</v>
      </c>
      <c r="LX128" s="19">
        <v>2.2111790000000001E-4</v>
      </c>
      <c r="LY128" s="19">
        <v>2.196349E-4</v>
      </c>
      <c r="LZ128" s="19">
        <v>2.181447E-4</v>
      </c>
      <c r="MA128" s="19">
        <v>2.1664890000000001E-4</v>
      </c>
      <c r="MB128" s="19">
        <v>2.1514940000000001E-4</v>
      </c>
      <c r="MC128" s="19">
        <v>2.1364800000000001E-4</v>
      </c>
      <c r="MD128" s="19">
        <v>2.121464E-4</v>
      </c>
      <c r="ME128" s="19">
        <v>2.1064630000000001E-4</v>
      </c>
      <c r="MF128" s="19">
        <v>2.091494E-4</v>
      </c>
      <c r="MG128" s="19">
        <v>2.0765719999999999E-4</v>
      </c>
      <c r="MH128" s="19">
        <v>2.061713E-4</v>
      </c>
      <c r="MI128" s="19">
        <v>2.0469330000000001E-4</v>
      </c>
      <c r="MJ128" s="19">
        <v>2.032247E-4</v>
      </c>
      <c r="MK128" s="19">
        <v>2.0176699999999999E-4</v>
      </c>
      <c r="ML128" s="19">
        <v>2.0032160000000001E-4</v>
      </c>
      <c r="MM128" s="19">
        <v>1.9888999999999999E-4</v>
      </c>
      <c r="MN128" s="19">
        <v>1.9747370000000001E-4</v>
      </c>
      <c r="MO128" s="19">
        <v>1.960741E-4</v>
      </c>
      <c r="MP128" s="19">
        <v>1.9469259999999999E-4</v>
      </c>
      <c r="MQ128" s="19">
        <v>1.9333060000000001E-4</v>
      </c>
      <c r="MR128" s="19">
        <v>1.9198929999999999E-4</v>
      </c>
      <c r="MS128" s="19">
        <v>1.9066999999999999E-4</v>
      </c>
      <c r="MT128" s="19">
        <v>1.8937399999999999E-4</v>
      </c>
      <c r="MU128" s="19">
        <v>1.881025E-4</v>
      </c>
      <c r="MV128" s="19">
        <v>1.8685659999999999E-4</v>
      </c>
      <c r="MW128" s="19">
        <v>1.8563710000000001E-4</v>
      </c>
      <c r="MX128" s="15">
        <v>1.8444460000000001E-4</v>
      </c>
      <c r="MY128" s="19">
        <v>1.8327950000000001E-4</v>
      </c>
      <c r="MZ128" s="19">
        <v>1.821421E-4</v>
      </c>
      <c r="NA128" s="19">
        <v>1.810324E-4</v>
      </c>
      <c r="NB128" s="19">
        <v>1.7995000000000001E-4</v>
      </c>
      <c r="NC128" s="19">
        <v>1.788944E-4</v>
      </c>
      <c r="ND128" s="19">
        <v>1.778649E-4</v>
      </c>
      <c r="NE128" s="19">
        <v>1.7686049999999999E-4</v>
      </c>
      <c r="NF128" s="19">
        <v>1.7588019999999999E-4</v>
      </c>
      <c r="NG128" s="19">
        <v>1.749226E-4</v>
      </c>
      <c r="NH128" s="19">
        <v>1.739861E-4</v>
      </c>
      <c r="NI128" s="19">
        <v>1.730689E-4</v>
      </c>
      <c r="NJ128" s="19">
        <v>1.7216900000000001E-4</v>
      </c>
      <c r="NK128" s="19">
        <v>1.7128440000000001E-4</v>
      </c>
      <c r="NL128" s="19">
        <v>1.704128E-4</v>
      </c>
      <c r="NM128" s="19">
        <v>1.6955170000000001E-4</v>
      </c>
      <c r="NN128" s="19">
        <v>1.6869890000000001E-4</v>
      </c>
      <c r="NO128" s="19">
        <v>1.678518E-4</v>
      </c>
      <c r="NP128" s="19">
        <v>1.670082E-4</v>
      </c>
      <c r="NQ128" s="19">
        <v>1.6616569999999999E-4</v>
      </c>
      <c r="NR128" s="19">
        <v>1.65322E-4</v>
      </c>
      <c r="NS128" s="19">
        <v>1.6447519999999999E-4</v>
      </c>
      <c r="NT128" s="19">
        <v>1.636234E-4</v>
      </c>
      <c r="NU128" s="19">
        <v>1.6276499999999999E-4</v>
      </c>
      <c r="NV128" s="19">
        <v>1.618984E-4</v>
      </c>
      <c r="NW128" s="19">
        <v>1.6102240000000001E-4</v>
      </c>
      <c r="NX128" s="19">
        <v>1.6013590000000001E-4</v>
      </c>
      <c r="NY128" s="19">
        <v>1.5923789999999999E-4</v>
      </c>
      <c r="NZ128" s="19">
        <v>1.583275E-4</v>
      </c>
      <c r="OA128" s="19">
        <v>1.5740390000000001E-4</v>
      </c>
      <c r="OB128" s="19">
        <v>1.5646639999999999E-4</v>
      </c>
      <c r="OC128" s="19">
        <v>1.555141E-4</v>
      </c>
      <c r="OD128" s="19">
        <v>1.5454640000000001E-4</v>
      </c>
      <c r="OE128" s="19">
        <v>1.535625E-4</v>
      </c>
      <c r="OF128" s="19">
        <v>1.5256180000000001E-4</v>
      </c>
      <c r="OG128" s="19">
        <v>1.515434E-4</v>
      </c>
      <c r="OH128" s="19">
        <v>1.5050689999999999E-4</v>
      </c>
      <c r="OI128" s="19">
        <v>1.494512E-4</v>
      </c>
      <c r="OJ128" s="19">
        <v>1.483759E-4</v>
      </c>
      <c r="OK128" s="19">
        <v>1.4728009999999999E-4</v>
      </c>
      <c r="OL128" s="19">
        <v>1.4616339999999999E-4</v>
      </c>
      <c r="OM128" s="19">
        <v>1.4502499999999999E-4</v>
      </c>
      <c r="ON128" s="19">
        <v>1.4386480000000001E-4</v>
      </c>
      <c r="OO128" s="19">
        <v>1.4268249999999999E-4</v>
      </c>
      <c r="OP128" s="19">
        <v>1.414784E-4</v>
      </c>
    </row>
    <row r="129" spans="1:406" x14ac:dyDescent="0.25">
      <c r="A129" t="str">
        <f t="shared" si="1"/>
        <v>Helicopter-EXTREMELY COARSE-5-20-Any</v>
      </c>
      <c r="B129" t="s">
        <v>194</v>
      </c>
      <c r="C129" s="20" t="s">
        <v>44</v>
      </c>
      <c r="D129" s="18">
        <v>5</v>
      </c>
      <c r="E129" s="17">
        <v>20</v>
      </c>
      <c r="F129" s="82" t="s">
        <v>187</v>
      </c>
      <c r="G129" s="15">
        <v>1.119154</v>
      </c>
      <c r="H129" s="15">
        <v>0.93292410000000003</v>
      </c>
      <c r="I129" s="15">
        <v>0.70387180000000005</v>
      </c>
      <c r="J129" s="15">
        <v>0.52154650000000002</v>
      </c>
      <c r="K129" s="15">
        <v>0.39207550000000002</v>
      </c>
      <c r="L129" s="15">
        <v>0.30116029999999999</v>
      </c>
      <c r="M129" s="15">
        <v>0.23541509999999999</v>
      </c>
      <c r="N129" s="15">
        <v>0.18770629999999999</v>
      </c>
      <c r="O129" s="15">
        <v>0.15287790000000001</v>
      </c>
      <c r="P129" s="15">
        <v>0.12696830000000001</v>
      </c>
      <c r="Q129" s="15">
        <v>0.10727299999999999</v>
      </c>
      <c r="R129" s="19">
        <v>9.1640410000000005E-2</v>
      </c>
      <c r="S129" s="19">
        <v>7.8669030000000001E-2</v>
      </c>
      <c r="T129" s="19">
        <v>6.791933E-2</v>
      </c>
      <c r="U129" s="19">
        <v>5.936814E-2</v>
      </c>
      <c r="V129" s="19">
        <v>5.2613E-2</v>
      </c>
      <c r="W129" s="19">
        <v>4.7179390000000002E-2</v>
      </c>
      <c r="X129" s="19">
        <v>4.3428389999999997E-2</v>
      </c>
      <c r="Y129" s="19">
        <v>3.9634759999999998E-2</v>
      </c>
      <c r="Z129" s="19">
        <v>3.6077289999999998E-2</v>
      </c>
      <c r="AA129" s="19">
        <v>3.3047310000000003E-2</v>
      </c>
      <c r="AB129" s="19">
        <v>3.0400369999999999E-2</v>
      </c>
      <c r="AC129" s="15">
        <v>2.798088E-2</v>
      </c>
      <c r="AD129" s="19">
        <v>2.5858760000000001E-2</v>
      </c>
      <c r="AE129" s="19">
        <v>2.4018100000000001E-2</v>
      </c>
      <c r="AF129" s="19">
        <v>2.2332169999999998E-2</v>
      </c>
      <c r="AG129" s="19">
        <v>2.077232E-2</v>
      </c>
      <c r="AH129" s="15">
        <v>1.9386759999999999E-2</v>
      </c>
      <c r="AI129" s="19">
        <v>1.8159100000000001E-2</v>
      </c>
      <c r="AJ129" s="19">
        <v>1.7024129999999998E-2</v>
      </c>
      <c r="AK129" s="19">
        <v>1.596409E-2</v>
      </c>
      <c r="AL129" s="19">
        <v>1.4991279999999999E-2</v>
      </c>
      <c r="AM129" s="15">
        <v>1.4110080000000001E-2</v>
      </c>
      <c r="AN129" s="19">
        <v>1.3236100000000001E-2</v>
      </c>
      <c r="AO129" s="19">
        <v>1.244232E-2</v>
      </c>
      <c r="AP129" s="19">
        <v>1.1722460000000001E-2</v>
      </c>
      <c r="AQ129" s="19">
        <v>1.1068649999999999E-2</v>
      </c>
      <c r="AR129" s="19">
        <v>1.047092E-2</v>
      </c>
      <c r="AS129" s="19">
        <v>9.9218329999999997E-3</v>
      </c>
      <c r="AT129" s="19">
        <v>9.4165740000000005E-3</v>
      </c>
      <c r="AU129" s="19">
        <v>8.9496790000000003E-3</v>
      </c>
      <c r="AV129" s="19">
        <v>8.5156710000000007E-3</v>
      </c>
      <c r="AW129" s="19">
        <v>8.1119209999999994E-3</v>
      </c>
      <c r="AX129" s="19">
        <v>7.7370240000000003E-3</v>
      </c>
      <c r="AY129" s="19">
        <v>7.3881779999999996E-3</v>
      </c>
      <c r="AZ129" s="19">
        <v>7.0619460000000004E-3</v>
      </c>
      <c r="BA129" s="19">
        <v>6.7566830000000003E-3</v>
      </c>
      <c r="BB129" s="19">
        <v>6.4719199999999999E-3</v>
      </c>
      <c r="BC129" s="19">
        <v>6.2070989999999998E-3</v>
      </c>
      <c r="BD129" s="19">
        <v>5.9608509999999996E-3</v>
      </c>
      <c r="BE129" s="19">
        <v>5.731239E-3</v>
      </c>
      <c r="BF129" s="19">
        <v>5.5164139999999999E-3</v>
      </c>
      <c r="BG129" s="19">
        <v>5.3151450000000003E-3</v>
      </c>
      <c r="BH129" s="19">
        <v>5.1264270000000002E-3</v>
      </c>
      <c r="BI129" s="19">
        <v>4.9491650000000002E-3</v>
      </c>
      <c r="BJ129" s="19">
        <v>4.782049E-3</v>
      </c>
      <c r="BK129" s="19">
        <v>4.62379E-3</v>
      </c>
      <c r="BL129" s="19">
        <v>4.473266E-3</v>
      </c>
      <c r="BM129" s="19">
        <v>4.329673E-3</v>
      </c>
      <c r="BN129" s="19">
        <v>4.1925920000000002E-3</v>
      </c>
      <c r="BO129" s="19">
        <v>4.0618620000000003E-3</v>
      </c>
      <c r="BP129" s="19">
        <v>3.9373899999999998E-3</v>
      </c>
      <c r="BQ129" s="19">
        <v>3.819261E-3</v>
      </c>
      <c r="BR129" s="19">
        <v>3.7075369999999999E-3</v>
      </c>
      <c r="BS129" s="19">
        <v>3.6020639999999999E-3</v>
      </c>
      <c r="BT129" s="19">
        <v>3.502397E-3</v>
      </c>
      <c r="BU129" s="19">
        <v>3.4079890000000002E-3</v>
      </c>
      <c r="BV129" s="19">
        <v>3.3184429999999999E-3</v>
      </c>
      <c r="BW129" s="19">
        <v>3.2337310000000001E-3</v>
      </c>
      <c r="BX129" s="19">
        <v>3.153936E-3</v>
      </c>
      <c r="BY129" s="19">
        <v>3.079076E-3</v>
      </c>
      <c r="BZ129" s="19">
        <v>3.0090130000000001E-3</v>
      </c>
      <c r="CA129" s="19">
        <v>2.9435939999999999E-3</v>
      </c>
      <c r="CB129" s="19">
        <v>2.8826149999999998E-3</v>
      </c>
      <c r="CC129" s="19">
        <v>2.825911E-3</v>
      </c>
      <c r="CD129" s="19">
        <v>2.77319E-3</v>
      </c>
      <c r="CE129" s="19">
        <v>2.7240609999999998E-3</v>
      </c>
      <c r="CF129" s="19">
        <v>2.678078E-3</v>
      </c>
      <c r="CG129" s="19">
        <v>2.6348880000000002E-3</v>
      </c>
      <c r="CH129" s="19">
        <v>2.5942529999999999E-3</v>
      </c>
      <c r="CI129" s="19">
        <v>2.5560169999999998E-3</v>
      </c>
      <c r="CJ129" s="19">
        <v>2.5199749999999998E-3</v>
      </c>
      <c r="CK129" s="19">
        <v>2.4858369999999999E-3</v>
      </c>
      <c r="CL129" s="19">
        <v>2.4532899999999999E-3</v>
      </c>
      <c r="CM129" s="19">
        <v>2.4221550000000001E-3</v>
      </c>
      <c r="CN129" s="19">
        <v>2.3924229999999999E-3</v>
      </c>
      <c r="CO129" s="19">
        <v>2.3642160000000001E-3</v>
      </c>
      <c r="CP129" s="19">
        <v>2.337717E-3</v>
      </c>
      <c r="CQ129" s="19">
        <v>2.3130799999999999E-3</v>
      </c>
      <c r="CR129" s="19">
        <v>2.2903789999999999E-3</v>
      </c>
      <c r="CS129" s="19">
        <v>2.269629E-3</v>
      </c>
      <c r="CT129" s="19">
        <v>2.2507740000000001E-3</v>
      </c>
      <c r="CU129" s="19">
        <v>2.2336919999999998E-3</v>
      </c>
      <c r="CV129" s="19">
        <v>2.2182370000000001E-3</v>
      </c>
      <c r="CW129" s="19">
        <v>2.2042559999999999E-3</v>
      </c>
      <c r="CX129" s="19">
        <v>2.1915480000000002E-3</v>
      </c>
      <c r="CY129" s="19">
        <v>2.1799089999999998E-3</v>
      </c>
      <c r="CZ129" s="19">
        <v>2.169125E-3</v>
      </c>
      <c r="DA129" s="19">
        <v>2.1589790000000001E-3</v>
      </c>
      <c r="DB129" s="19">
        <v>2.1492859999999998E-3</v>
      </c>
      <c r="DC129" s="19">
        <v>2.1398849999999998E-3</v>
      </c>
      <c r="DD129" s="19">
        <v>2.1306179999999999E-3</v>
      </c>
      <c r="DE129" s="19">
        <v>2.1213550000000001E-3</v>
      </c>
      <c r="DF129" s="19">
        <v>2.1119849999999998E-3</v>
      </c>
      <c r="DG129" s="19">
        <v>2.1024199999999998E-3</v>
      </c>
      <c r="DH129" s="19">
        <v>2.0926120000000002E-3</v>
      </c>
      <c r="DI129" s="19">
        <v>2.0825399999999999E-3</v>
      </c>
      <c r="DJ129" s="19">
        <v>2.0721939999999999E-3</v>
      </c>
      <c r="DK129" s="19">
        <v>2.06157E-3</v>
      </c>
      <c r="DL129" s="19">
        <v>2.0506629999999999E-3</v>
      </c>
      <c r="DM129" s="19">
        <v>2.0394660000000002E-3</v>
      </c>
      <c r="DN129" s="19">
        <v>2.0279849999999999E-3</v>
      </c>
      <c r="DO129" s="19">
        <v>2.0162280000000001E-3</v>
      </c>
      <c r="DP129" s="19">
        <v>2.0042049999999998E-3</v>
      </c>
      <c r="DQ129" s="19">
        <v>1.9919209999999998E-3</v>
      </c>
      <c r="DR129" s="19">
        <v>1.9793739999999999E-3</v>
      </c>
      <c r="DS129" s="19">
        <v>1.96656E-3</v>
      </c>
      <c r="DT129" s="19">
        <v>1.9534830000000002E-3</v>
      </c>
      <c r="DU129" s="19">
        <v>1.940155E-3</v>
      </c>
      <c r="DV129" s="19">
        <v>1.9265930000000001E-3</v>
      </c>
      <c r="DW129" s="19">
        <v>1.9128089999999999E-3</v>
      </c>
      <c r="DX129" s="19">
        <v>1.8988130000000001E-3</v>
      </c>
      <c r="DY129" s="19">
        <v>1.884616E-3</v>
      </c>
      <c r="DZ129" s="19">
        <v>1.8702339999999999E-3</v>
      </c>
      <c r="EA129" s="19">
        <v>1.855698E-3</v>
      </c>
      <c r="EB129" s="19">
        <v>1.8410329999999999E-3</v>
      </c>
      <c r="EC129" s="19">
        <v>1.8262599999999999E-3</v>
      </c>
      <c r="ED129" s="19">
        <v>1.8113890000000001E-3</v>
      </c>
      <c r="EE129" s="19">
        <v>1.796434E-3</v>
      </c>
      <c r="EF129" s="19">
        <v>1.781415E-3</v>
      </c>
      <c r="EG129" s="19">
        <v>1.76636E-3</v>
      </c>
      <c r="EH129" s="19">
        <v>1.7512949999999999E-3</v>
      </c>
      <c r="EI129" s="19">
        <v>1.7362429999999999E-3</v>
      </c>
      <c r="EJ129" s="19">
        <v>1.721221E-3</v>
      </c>
      <c r="EK129" s="19">
        <v>1.7062609999999999E-3</v>
      </c>
      <c r="EL129" s="19">
        <v>1.6914040000000001E-3</v>
      </c>
      <c r="EM129" s="19">
        <v>1.676704E-3</v>
      </c>
      <c r="EN129" s="19">
        <v>1.6622150000000001E-3</v>
      </c>
      <c r="EO129" s="19">
        <v>1.6479699999999999E-3</v>
      </c>
      <c r="EP129" s="19">
        <v>1.6339810000000001E-3</v>
      </c>
      <c r="EQ129" s="19">
        <v>1.6202549999999999E-3</v>
      </c>
      <c r="ER129" s="19">
        <v>1.6068020000000001E-3</v>
      </c>
      <c r="ES129" s="19">
        <v>1.5936419999999999E-3</v>
      </c>
      <c r="ET129" s="19">
        <v>1.5808E-3</v>
      </c>
      <c r="EU129" s="19">
        <v>1.5682910000000001E-3</v>
      </c>
      <c r="EV129" s="19">
        <v>1.5561139999999999E-3</v>
      </c>
      <c r="EW129" s="19">
        <v>1.544272E-3</v>
      </c>
      <c r="EX129" s="19">
        <v>1.5327680000000001E-3</v>
      </c>
      <c r="EY129" s="19">
        <v>1.521618E-3</v>
      </c>
      <c r="EZ129" s="19">
        <v>1.510843E-3</v>
      </c>
      <c r="FA129" s="19">
        <v>1.5004529999999999E-3</v>
      </c>
      <c r="FB129" s="19">
        <v>1.4904429999999999E-3</v>
      </c>
      <c r="FC129" s="19">
        <v>1.480807E-3</v>
      </c>
      <c r="FD129" s="19">
        <v>1.4715399999999999E-3</v>
      </c>
      <c r="FE129" s="19">
        <v>1.462645E-3</v>
      </c>
      <c r="FF129" s="19">
        <v>1.454126E-3</v>
      </c>
      <c r="FG129" s="19">
        <v>1.4459780000000001E-3</v>
      </c>
      <c r="FH129" s="19">
        <v>1.438183E-3</v>
      </c>
      <c r="FI129" s="19">
        <v>1.4307250000000001E-3</v>
      </c>
      <c r="FJ129" s="19">
        <v>1.42359E-3</v>
      </c>
      <c r="FK129" s="19">
        <v>1.416776E-3</v>
      </c>
      <c r="FL129" s="19">
        <v>1.410281E-3</v>
      </c>
      <c r="FM129" s="19">
        <v>1.4040960000000001E-3</v>
      </c>
      <c r="FN129" s="19">
        <v>1.3982000000000001E-3</v>
      </c>
      <c r="FO129" s="19">
        <v>1.392576E-3</v>
      </c>
      <c r="FP129" s="19">
        <v>1.3872089999999999E-3</v>
      </c>
      <c r="FQ129" s="19">
        <v>1.382091E-3</v>
      </c>
      <c r="FR129" s="19">
        <v>1.377215E-3</v>
      </c>
      <c r="FS129" s="19">
        <v>1.3725670000000001E-3</v>
      </c>
      <c r="FT129" s="19">
        <v>1.3681209999999999E-3</v>
      </c>
      <c r="FU129" s="19">
        <v>1.3638459999999999E-3</v>
      </c>
      <c r="FV129" s="19">
        <v>1.3597139999999999E-3</v>
      </c>
      <c r="FW129" s="19">
        <v>1.355705E-3</v>
      </c>
      <c r="FX129" s="19">
        <v>1.3517970000000001E-3</v>
      </c>
      <c r="FY129" s="19">
        <v>1.347967E-3</v>
      </c>
      <c r="FZ129" s="19">
        <v>1.344186E-3</v>
      </c>
      <c r="GA129" s="19">
        <v>1.3404249999999999E-3</v>
      </c>
      <c r="GB129" s="19">
        <v>1.3366630000000001E-3</v>
      </c>
      <c r="GC129" s="19">
        <v>1.3328909999999999E-3</v>
      </c>
      <c r="GD129" s="19">
        <v>1.329097E-3</v>
      </c>
      <c r="GE129" s="19">
        <v>1.325269E-3</v>
      </c>
      <c r="GF129" s="19">
        <v>1.3213890000000001E-3</v>
      </c>
      <c r="GG129" s="19">
        <v>1.317438E-3</v>
      </c>
      <c r="GH129" s="19">
        <v>1.3134069999999999E-3</v>
      </c>
      <c r="GI129" s="19">
        <v>1.309288E-3</v>
      </c>
      <c r="GJ129" s="19">
        <v>1.3050749999999999E-3</v>
      </c>
      <c r="GK129" s="19">
        <v>1.3007579999999999E-3</v>
      </c>
      <c r="GL129" s="19">
        <v>1.296324E-3</v>
      </c>
      <c r="GM129" s="19">
        <v>1.2917600000000001E-3</v>
      </c>
      <c r="GN129" s="19">
        <v>1.2870589999999999E-3</v>
      </c>
      <c r="GO129" s="19">
        <v>1.282217E-3</v>
      </c>
      <c r="GP129" s="19">
        <v>1.2772339999999999E-3</v>
      </c>
      <c r="GQ129" s="19">
        <v>1.272102E-3</v>
      </c>
      <c r="GR129" s="19">
        <v>1.2668130000000001E-3</v>
      </c>
      <c r="GS129" s="19">
        <v>1.26136E-3</v>
      </c>
      <c r="GT129" s="19">
        <v>1.25574E-3</v>
      </c>
      <c r="GU129" s="19">
        <v>1.249958E-3</v>
      </c>
      <c r="GV129" s="19">
        <v>1.244015E-3</v>
      </c>
      <c r="GW129" s="19">
        <v>1.2379120000000001E-3</v>
      </c>
      <c r="GX129" s="19">
        <v>1.2316479999999999E-3</v>
      </c>
      <c r="GY129" s="19">
        <v>1.225224E-3</v>
      </c>
      <c r="GZ129" s="19">
        <v>1.2186479999999999E-3</v>
      </c>
      <c r="HA129" s="19">
        <v>1.211934E-3</v>
      </c>
      <c r="HB129" s="19">
        <v>1.2050959999999999E-3</v>
      </c>
      <c r="HC129" s="19">
        <v>1.198146E-3</v>
      </c>
      <c r="HD129" s="19">
        <v>1.1910989999999999E-3</v>
      </c>
      <c r="HE129" s="19">
        <v>1.1839699999999999E-3</v>
      </c>
      <c r="HF129" s="19">
        <v>1.1767769999999999E-3</v>
      </c>
      <c r="HG129" s="19">
        <v>1.1695399999999999E-3</v>
      </c>
      <c r="HH129" s="19">
        <v>1.1622749999999999E-3</v>
      </c>
      <c r="HI129" s="19">
        <v>1.1549920000000001E-3</v>
      </c>
      <c r="HJ129" s="19">
        <v>1.147702E-3</v>
      </c>
      <c r="HK129" s="19">
        <v>1.1404130000000001E-3</v>
      </c>
      <c r="HL129" s="19">
        <v>1.1331379999999999E-3</v>
      </c>
      <c r="HM129" s="19">
        <v>1.125891E-3</v>
      </c>
      <c r="HN129" s="19">
        <v>1.118684E-3</v>
      </c>
      <c r="HO129" s="19">
        <v>1.1115229999999999E-3</v>
      </c>
      <c r="HP129" s="19">
        <v>1.104416E-3</v>
      </c>
      <c r="HQ129" s="19">
        <v>1.097371E-3</v>
      </c>
      <c r="HR129" s="19">
        <v>1.090398E-3</v>
      </c>
      <c r="HS129" s="19">
        <v>1.083508E-3</v>
      </c>
      <c r="HT129" s="19">
        <v>1.07671E-3</v>
      </c>
      <c r="HU129" s="19">
        <v>1.0700099999999999E-3</v>
      </c>
      <c r="HV129" s="19">
        <v>1.063413E-3</v>
      </c>
      <c r="HW129" s="19">
        <v>1.0569240000000001E-3</v>
      </c>
      <c r="HX129" s="19">
        <v>1.050549E-3</v>
      </c>
      <c r="HY129" s="19">
        <v>1.044297E-3</v>
      </c>
      <c r="HZ129" s="19">
        <v>1.038174E-3</v>
      </c>
      <c r="IA129" s="19">
        <v>1.0321830000000001E-3</v>
      </c>
      <c r="IB129" s="19">
        <v>1.0263259999999999E-3</v>
      </c>
      <c r="IC129" s="19">
        <v>1.0206029999999999E-3</v>
      </c>
      <c r="ID129" s="19">
        <v>1.0150199999999999E-3</v>
      </c>
      <c r="IE129" s="19">
        <v>1.0095810000000001E-3</v>
      </c>
      <c r="IF129" s="19">
        <v>1.0042880000000001E-3</v>
      </c>
      <c r="IG129" s="19">
        <v>9.991415E-4</v>
      </c>
      <c r="IH129" s="19">
        <v>9.9414069999999993E-4</v>
      </c>
      <c r="II129" s="19">
        <v>9.892862000000001E-4</v>
      </c>
      <c r="IJ129" s="19">
        <v>9.8458139999999992E-4</v>
      </c>
      <c r="IK129" s="19">
        <v>9.8002960000000009E-4</v>
      </c>
      <c r="IL129" s="19">
        <v>9.7563230000000003E-4</v>
      </c>
      <c r="IM129" s="19">
        <v>9.7138849999999996E-4</v>
      </c>
      <c r="IN129" s="19">
        <v>9.6729610000000001E-4</v>
      </c>
      <c r="IO129" s="19">
        <v>9.6335240000000003E-4</v>
      </c>
      <c r="IP129" s="19">
        <v>9.5955819999999996E-4</v>
      </c>
      <c r="IQ129" s="19">
        <v>9.5591260000000005E-4</v>
      </c>
      <c r="IR129" s="19">
        <v>9.5241390000000003E-4</v>
      </c>
      <c r="IS129" s="19">
        <v>9.490573E-4</v>
      </c>
      <c r="IT129" s="19">
        <v>9.4583709999999997E-4</v>
      </c>
      <c r="IU129" s="19">
        <v>9.4274699999999996E-4</v>
      </c>
      <c r="IV129" s="19">
        <v>9.3978390000000001E-4</v>
      </c>
      <c r="IW129" s="19">
        <v>9.3694169999999997E-4</v>
      </c>
      <c r="IX129" s="19">
        <v>9.3421379999999998E-4</v>
      </c>
      <c r="IY129" s="19">
        <v>9.3159090000000003E-4</v>
      </c>
      <c r="IZ129" s="19">
        <v>9.2906239999999995E-4</v>
      </c>
      <c r="JA129" s="19">
        <v>9.2661679999999995E-4</v>
      </c>
      <c r="JB129" s="19">
        <v>9.2424529999999996E-4</v>
      </c>
      <c r="JC129" s="19">
        <v>9.2193720000000002E-4</v>
      </c>
      <c r="JD129" s="19">
        <v>9.1968360000000001E-4</v>
      </c>
      <c r="JE129" s="19">
        <v>9.1747420000000001E-4</v>
      </c>
      <c r="JF129" s="19">
        <v>9.1529909999999999E-4</v>
      </c>
      <c r="JG129" s="19">
        <v>9.1314900000000004E-4</v>
      </c>
      <c r="JH129" s="19">
        <v>9.1101829999999998E-4</v>
      </c>
      <c r="JI129" s="19">
        <v>9.0890019999999999E-4</v>
      </c>
      <c r="JJ129" s="19">
        <v>9.0678880000000001E-4</v>
      </c>
      <c r="JK129" s="19">
        <v>9.0467779999999995E-4</v>
      </c>
      <c r="JL129" s="19">
        <v>9.0256090000000004E-4</v>
      </c>
      <c r="JM129" s="19">
        <v>9.0043199999999995E-4</v>
      </c>
      <c r="JN129" s="19">
        <v>8.9828800000000002E-4</v>
      </c>
      <c r="JO129" s="19">
        <v>8.9612519999999996E-4</v>
      </c>
      <c r="JP129" s="19">
        <v>8.9393980000000001E-4</v>
      </c>
      <c r="JQ129" s="19">
        <v>8.9172700000000004E-4</v>
      </c>
      <c r="JR129" s="19">
        <v>8.8948230000000003E-4</v>
      </c>
      <c r="JS129" s="19">
        <v>8.8720070000000001E-4</v>
      </c>
      <c r="JT129" s="19">
        <v>8.848797E-4</v>
      </c>
      <c r="JU129" s="19">
        <v>8.8251699999999998E-4</v>
      </c>
      <c r="JV129" s="19">
        <v>8.8011000000000003E-4</v>
      </c>
      <c r="JW129" s="19">
        <v>8.7765460000000005E-4</v>
      </c>
      <c r="JX129" s="19">
        <v>8.7514869999999999E-4</v>
      </c>
      <c r="JY129" s="19">
        <v>8.7258919999999996E-4</v>
      </c>
      <c r="JZ129" s="19">
        <v>8.699755E-4</v>
      </c>
      <c r="KA129" s="19">
        <v>8.6730740000000002E-4</v>
      </c>
      <c r="KB129" s="19">
        <v>8.6458490000000004E-4</v>
      </c>
      <c r="KC129" s="19">
        <v>8.618066E-4</v>
      </c>
      <c r="KD129" s="19">
        <v>8.5897489999999996E-4</v>
      </c>
      <c r="KE129" s="19">
        <v>8.5609119999999997E-4</v>
      </c>
      <c r="KF129" s="19">
        <v>8.5316030000000005E-4</v>
      </c>
      <c r="KG129" s="19">
        <v>8.501874E-4</v>
      </c>
      <c r="KH129" s="19">
        <v>8.4717750000000002E-4</v>
      </c>
      <c r="KI129" s="19">
        <v>8.4413420000000003E-4</v>
      </c>
      <c r="KJ129" s="19">
        <v>8.4106399999999998E-4</v>
      </c>
      <c r="KK129" s="19">
        <v>8.3797210000000001E-4</v>
      </c>
      <c r="KL129" s="19">
        <v>8.3486400000000005E-4</v>
      </c>
      <c r="KM129" s="19">
        <v>8.3174520000000001E-4</v>
      </c>
      <c r="KN129" s="19">
        <v>8.2861800000000004E-4</v>
      </c>
      <c r="KO129" s="19">
        <v>8.254836E-4</v>
      </c>
      <c r="KP129" s="19">
        <v>8.2234500000000004E-4</v>
      </c>
      <c r="KQ129" s="19">
        <v>8.1920440000000005E-4</v>
      </c>
      <c r="KR129" s="19">
        <v>8.1606409999999995E-4</v>
      </c>
      <c r="KS129" s="19">
        <v>8.1292630000000005E-4</v>
      </c>
      <c r="KT129" s="19">
        <v>8.0979119999999999E-4</v>
      </c>
      <c r="KU129" s="19">
        <v>8.0665819999999999E-4</v>
      </c>
      <c r="KV129" s="19">
        <v>8.035281E-4</v>
      </c>
      <c r="KW129" s="19">
        <v>8.0040150000000002E-4</v>
      </c>
      <c r="KX129" s="19">
        <v>7.9727960000000001E-4</v>
      </c>
      <c r="KY129" s="19">
        <v>7.9416450000000004E-4</v>
      </c>
      <c r="KZ129" s="19">
        <v>7.9105639999999997E-4</v>
      </c>
      <c r="LA129" s="19">
        <v>7.8795449999999995E-4</v>
      </c>
      <c r="LB129" s="19">
        <v>7.848598E-4</v>
      </c>
      <c r="LC129" s="19">
        <v>7.817729E-4</v>
      </c>
      <c r="LD129" s="19">
        <v>7.7869549999999999E-4</v>
      </c>
      <c r="LE129" s="19">
        <v>7.7562910000000004E-4</v>
      </c>
      <c r="LF129" s="19">
        <v>7.7257390000000001E-4</v>
      </c>
      <c r="LG129" s="19">
        <v>7.6952900000000002E-4</v>
      </c>
      <c r="LH129" s="19">
        <v>7.6649509999999999E-4</v>
      </c>
      <c r="LI129" s="19">
        <v>7.6347280000000001E-4</v>
      </c>
      <c r="LJ129" s="19">
        <v>7.6046350000000002E-4</v>
      </c>
      <c r="LK129" s="19">
        <v>7.5746889999999995E-4</v>
      </c>
      <c r="LL129" s="19">
        <v>7.5448900000000001E-4</v>
      </c>
      <c r="LM129" s="19">
        <v>7.5152369999999995E-4</v>
      </c>
      <c r="LN129" s="19">
        <v>7.4857359999999998E-4</v>
      </c>
      <c r="LO129" s="19">
        <v>7.4564119999999997E-4</v>
      </c>
      <c r="LP129" s="19">
        <v>7.4272849999999996E-4</v>
      </c>
      <c r="LQ129" s="19">
        <v>7.3983779999999997E-4</v>
      </c>
      <c r="LR129" s="19">
        <v>7.3696999999999999E-4</v>
      </c>
      <c r="LS129" s="19">
        <v>7.3412520000000004E-4</v>
      </c>
      <c r="LT129" s="19">
        <v>7.3130489999999999E-4</v>
      </c>
      <c r="LU129" s="19">
        <v>7.2851130000000004E-4</v>
      </c>
      <c r="LV129" s="19">
        <v>7.2574719999999996E-4</v>
      </c>
      <c r="LW129" s="19">
        <v>7.2301479999999996E-4</v>
      </c>
      <c r="LX129" s="19">
        <v>7.2031510000000005E-4</v>
      </c>
      <c r="LY129" s="19">
        <v>7.1764880000000004E-4</v>
      </c>
      <c r="LZ129" s="19">
        <v>7.1501729999999997E-4</v>
      </c>
      <c r="MA129" s="19">
        <v>7.1242270000000001E-4</v>
      </c>
      <c r="MB129" s="19">
        <v>7.0986750000000005E-4</v>
      </c>
      <c r="MC129" s="19">
        <v>7.0735389999999996E-4</v>
      </c>
      <c r="MD129" s="19">
        <v>7.0488270000000001E-4</v>
      </c>
      <c r="ME129" s="19">
        <v>7.0245460000000002E-4</v>
      </c>
      <c r="MF129" s="19">
        <v>7.0007019999999997E-4</v>
      </c>
      <c r="MG129" s="19">
        <v>6.9773090000000001E-4</v>
      </c>
      <c r="MH129" s="19">
        <v>6.9543830000000004E-4</v>
      </c>
      <c r="MI129" s="19">
        <v>6.931932E-4</v>
      </c>
      <c r="MJ129" s="19">
        <v>6.9099549999999997E-4</v>
      </c>
      <c r="MK129" s="19">
        <v>6.8884420000000005E-4</v>
      </c>
      <c r="ML129" s="19">
        <v>6.8673840000000002E-4</v>
      </c>
      <c r="MM129" s="19">
        <v>6.8467739999999999E-4</v>
      </c>
      <c r="MN129" s="19">
        <v>6.8266069999999999E-4</v>
      </c>
      <c r="MO129" s="19">
        <v>6.8068640000000004E-4</v>
      </c>
      <c r="MP129" s="19">
        <v>6.7875149999999996E-4</v>
      </c>
      <c r="MQ129" s="19">
        <v>6.7685209999999996E-4</v>
      </c>
      <c r="MR129" s="19">
        <v>6.74984E-4</v>
      </c>
      <c r="MS129" s="19">
        <v>6.7314390000000005E-4</v>
      </c>
      <c r="MT129" s="19">
        <v>6.7132849999999996E-4</v>
      </c>
      <c r="MU129" s="19">
        <v>6.6953399999999995E-4</v>
      </c>
      <c r="MV129" s="19">
        <v>6.6775579999999997E-4</v>
      </c>
      <c r="MW129" s="19">
        <v>6.6598959999999996E-4</v>
      </c>
      <c r="MX129" s="19">
        <v>6.642312E-4</v>
      </c>
      <c r="MY129" s="19">
        <v>6.6247759999999995E-4</v>
      </c>
      <c r="MZ129" s="19">
        <v>6.6072639999999996E-4</v>
      </c>
      <c r="NA129" s="19">
        <v>6.5897500000000001E-4</v>
      </c>
      <c r="NB129" s="19">
        <v>6.5722049999999998E-4</v>
      </c>
      <c r="NC129" s="19">
        <v>6.5545960000000004E-4</v>
      </c>
      <c r="ND129" s="19">
        <v>6.5368969999999996E-4</v>
      </c>
      <c r="NE129" s="19">
        <v>6.5190850000000004E-4</v>
      </c>
      <c r="NF129" s="19">
        <v>6.5011470000000005E-4</v>
      </c>
      <c r="NG129" s="19">
        <v>6.4830659999999996E-4</v>
      </c>
      <c r="NH129" s="19">
        <v>6.4648180000000002E-4</v>
      </c>
      <c r="NI129" s="19">
        <v>6.44638E-4</v>
      </c>
      <c r="NJ129" s="19">
        <v>6.4277279999999995E-4</v>
      </c>
      <c r="NK129" s="19">
        <v>6.4088459999999997E-4</v>
      </c>
      <c r="NL129" s="19">
        <v>6.3897240000000005E-4</v>
      </c>
      <c r="NM129" s="19">
        <v>6.3703529999999998E-4</v>
      </c>
      <c r="NN129" s="19">
        <v>6.3507199999999998E-4</v>
      </c>
      <c r="NO129" s="19">
        <v>6.330811E-4</v>
      </c>
      <c r="NP129" s="19">
        <v>6.3106100000000004E-4</v>
      </c>
      <c r="NQ129" s="19">
        <v>6.2901150000000002E-4</v>
      </c>
      <c r="NR129" s="19">
        <v>6.2693239999999999E-4</v>
      </c>
      <c r="NS129" s="19">
        <v>6.2482409999999999E-4</v>
      </c>
      <c r="NT129" s="19">
        <v>6.2268679999999996E-4</v>
      </c>
      <c r="NU129" s="19">
        <v>6.2052099999999996E-4</v>
      </c>
      <c r="NV129" s="19">
        <v>6.1832740000000003E-4</v>
      </c>
      <c r="NW129" s="19">
        <v>6.1610790000000005E-4</v>
      </c>
      <c r="NX129" s="19">
        <v>6.1386519999999997E-4</v>
      </c>
      <c r="NY129" s="19">
        <v>6.1160200000000004E-4</v>
      </c>
      <c r="NZ129" s="19">
        <v>6.0932119999999998E-4</v>
      </c>
      <c r="OA129" s="19">
        <v>6.070251E-4</v>
      </c>
      <c r="OB129" s="19">
        <v>6.0471600000000004E-4</v>
      </c>
      <c r="OC129" s="19">
        <v>6.0239630000000005E-4</v>
      </c>
      <c r="OD129" s="19">
        <v>6.000685E-4</v>
      </c>
      <c r="OE129" s="19">
        <v>5.9773469999999996E-4</v>
      </c>
      <c r="OF129" s="19">
        <v>5.9539670000000001E-4</v>
      </c>
      <c r="OG129" s="19">
        <v>5.9305580000000005E-4</v>
      </c>
      <c r="OH129" s="19">
        <v>5.9071280000000002E-4</v>
      </c>
      <c r="OI129" s="19">
        <v>5.8836900000000004E-4</v>
      </c>
      <c r="OJ129" s="19">
        <v>5.8602549999999995E-4</v>
      </c>
      <c r="OK129" s="19">
        <v>5.8368299999999999E-4</v>
      </c>
      <c r="OL129" s="19">
        <v>5.8134240000000002E-4</v>
      </c>
      <c r="OM129" s="19">
        <v>5.790042E-4</v>
      </c>
      <c r="ON129" s="19">
        <v>5.766689E-4</v>
      </c>
      <c r="OO129" s="19">
        <v>5.7433729999999995E-4</v>
      </c>
      <c r="OP129" s="19">
        <v>5.7201020000000003E-4</v>
      </c>
    </row>
    <row r="130" spans="1:406" x14ac:dyDescent="0.25">
      <c r="A130" t="str">
        <f t="shared" si="1"/>
        <v>Helicopter-EXTREMELY COARSE-5-14-Any</v>
      </c>
      <c r="B130" t="s">
        <v>194</v>
      </c>
      <c r="C130" s="20" t="s">
        <v>44</v>
      </c>
      <c r="D130" s="18">
        <v>5</v>
      </c>
      <c r="E130" s="17">
        <v>14</v>
      </c>
      <c r="F130" s="82" t="s">
        <v>187</v>
      </c>
      <c r="G130" s="15">
        <v>0.71725059999999996</v>
      </c>
      <c r="H130" s="15">
        <v>0.46909620000000002</v>
      </c>
      <c r="I130" s="15">
        <v>0.31926369999999998</v>
      </c>
      <c r="J130" s="15">
        <v>0.2285353</v>
      </c>
      <c r="K130" s="15">
        <v>0.1693983</v>
      </c>
      <c r="L130" s="15">
        <v>0.1291863</v>
      </c>
      <c r="M130" s="15">
        <v>0.10176499999999999</v>
      </c>
      <c r="N130" s="19">
        <v>8.1574480000000005E-2</v>
      </c>
      <c r="O130" s="19">
        <v>6.7619150000000003E-2</v>
      </c>
      <c r="P130" s="15">
        <v>5.7732840000000001E-2</v>
      </c>
      <c r="Q130" s="19">
        <v>4.867668E-2</v>
      </c>
      <c r="R130" s="19">
        <v>4.2622390000000003E-2</v>
      </c>
      <c r="S130" s="19">
        <v>3.7966489999999999E-2</v>
      </c>
      <c r="T130" s="19">
        <v>3.368985E-2</v>
      </c>
      <c r="U130" s="15">
        <v>3.052088E-2</v>
      </c>
      <c r="V130" s="19">
        <v>2.7834899999999999E-2</v>
      </c>
      <c r="W130" s="19">
        <v>2.5176279999999999E-2</v>
      </c>
      <c r="X130" s="19">
        <v>2.2824649999999998E-2</v>
      </c>
      <c r="Y130" s="19">
        <v>2.0764990000000001E-2</v>
      </c>
      <c r="Z130" s="19">
        <v>1.8948650000000001E-2</v>
      </c>
      <c r="AA130" s="19">
        <v>1.7389379999999999E-2</v>
      </c>
      <c r="AB130" s="19">
        <v>1.602526E-2</v>
      </c>
      <c r="AC130" s="19">
        <v>1.4776050000000001E-2</v>
      </c>
      <c r="AD130" s="19">
        <v>1.3637460000000001E-2</v>
      </c>
      <c r="AE130" s="19">
        <v>1.264698E-2</v>
      </c>
      <c r="AF130" s="19">
        <v>1.178761E-2</v>
      </c>
      <c r="AG130" s="19">
        <v>1.1008510000000001E-2</v>
      </c>
      <c r="AH130" s="19">
        <v>1.0227099999999999E-2</v>
      </c>
      <c r="AI130" s="19">
        <v>9.5419470000000003E-3</v>
      </c>
      <c r="AJ130" s="19">
        <v>8.934783E-3</v>
      </c>
      <c r="AK130" s="19">
        <v>8.3956220000000002E-3</v>
      </c>
      <c r="AL130" s="19">
        <v>7.9085230000000006E-3</v>
      </c>
      <c r="AM130" s="19">
        <v>7.4639579999999997E-3</v>
      </c>
      <c r="AN130" s="19">
        <v>7.05918E-3</v>
      </c>
      <c r="AO130" s="19">
        <v>6.6898690000000002E-3</v>
      </c>
      <c r="AP130" s="19">
        <v>6.3524719999999996E-3</v>
      </c>
      <c r="AQ130" s="19">
        <v>6.0443600000000004E-3</v>
      </c>
      <c r="AR130" s="19">
        <v>5.762245E-3</v>
      </c>
      <c r="AS130" s="19">
        <v>5.5035639999999999E-3</v>
      </c>
      <c r="AT130" s="19">
        <v>5.2676390000000002E-3</v>
      </c>
      <c r="AU130" s="19">
        <v>5.0540940000000003E-3</v>
      </c>
      <c r="AV130" s="19">
        <v>4.8604759999999999E-3</v>
      </c>
      <c r="AW130" s="19">
        <v>4.6827199999999996E-3</v>
      </c>
      <c r="AX130" s="19">
        <v>4.5178060000000001E-3</v>
      </c>
      <c r="AY130" s="19">
        <v>4.3653800000000003E-3</v>
      </c>
      <c r="AZ130" s="19">
        <v>4.2260329999999997E-3</v>
      </c>
      <c r="BA130" s="19">
        <v>4.0994309999999997E-3</v>
      </c>
      <c r="BB130" s="19">
        <v>3.9837259999999999E-3</v>
      </c>
      <c r="BC130" s="19">
        <v>3.8763809999999999E-3</v>
      </c>
      <c r="BD130" s="19">
        <v>3.7757649999999999E-3</v>
      </c>
      <c r="BE130" s="19">
        <v>3.6817719999999998E-3</v>
      </c>
      <c r="BF130" s="19">
        <v>3.5948360000000001E-3</v>
      </c>
      <c r="BG130" s="19">
        <v>3.5149220000000002E-3</v>
      </c>
      <c r="BH130" s="19">
        <v>3.4414419999999999E-3</v>
      </c>
      <c r="BI130" s="19">
        <v>3.373806E-3</v>
      </c>
      <c r="BJ130" s="19">
        <v>3.3117609999999999E-3</v>
      </c>
      <c r="BK130" s="19">
        <v>3.2551339999999998E-3</v>
      </c>
      <c r="BL130" s="19">
        <v>3.2033059999999999E-3</v>
      </c>
      <c r="BM130" s="19">
        <v>3.1550860000000001E-3</v>
      </c>
      <c r="BN130" s="19">
        <v>3.1091399999999998E-3</v>
      </c>
      <c r="BO130" s="19">
        <v>3.064729E-3</v>
      </c>
      <c r="BP130" s="19">
        <v>3.021906E-3</v>
      </c>
      <c r="BQ130" s="19">
        <v>2.981151E-3</v>
      </c>
      <c r="BR130" s="19">
        <v>2.9429320000000001E-3</v>
      </c>
      <c r="BS130" s="19">
        <v>2.907527E-3</v>
      </c>
      <c r="BT130" s="19">
        <v>2.8749420000000001E-3</v>
      </c>
      <c r="BU130" s="19">
        <v>2.8449510000000001E-3</v>
      </c>
      <c r="BV130" s="19">
        <v>2.817192E-3</v>
      </c>
      <c r="BW130" s="19">
        <v>2.7912520000000001E-3</v>
      </c>
      <c r="BX130" s="19">
        <v>2.766639E-3</v>
      </c>
      <c r="BY130" s="19">
        <v>2.7428140000000001E-3</v>
      </c>
      <c r="BZ130" s="19">
        <v>2.7192840000000002E-3</v>
      </c>
      <c r="CA130" s="19">
        <v>2.6957270000000002E-3</v>
      </c>
      <c r="CB130" s="19">
        <v>2.6719880000000001E-3</v>
      </c>
      <c r="CC130" s="19">
        <v>2.6480079999999999E-3</v>
      </c>
      <c r="CD130" s="19">
        <v>2.6237309999999998E-3</v>
      </c>
      <c r="CE130" s="19">
        <v>2.5991069999999998E-3</v>
      </c>
      <c r="CF130" s="19">
        <v>2.5741420000000002E-3</v>
      </c>
      <c r="CG130" s="19">
        <v>2.54893E-3</v>
      </c>
      <c r="CH130" s="19">
        <v>2.5236159999999998E-3</v>
      </c>
      <c r="CI130" s="19">
        <v>2.4983140000000002E-3</v>
      </c>
      <c r="CJ130" s="19">
        <v>2.4730619999999998E-3</v>
      </c>
      <c r="CK130" s="19">
        <v>2.4478439999999998E-3</v>
      </c>
      <c r="CL130" s="19">
        <v>2.4226640000000002E-3</v>
      </c>
      <c r="CM130" s="19">
        <v>2.3975950000000002E-3</v>
      </c>
      <c r="CN130" s="19">
        <v>2.372753E-3</v>
      </c>
      <c r="CO130" s="19">
        <v>2.3482160000000002E-3</v>
      </c>
      <c r="CP130" s="19">
        <v>2.3239799999999998E-3</v>
      </c>
      <c r="CQ130" s="19">
        <v>2.300004E-3</v>
      </c>
      <c r="CR130" s="19">
        <v>2.276269E-3</v>
      </c>
      <c r="CS130" s="19">
        <v>2.2528259999999999E-3</v>
      </c>
      <c r="CT130" s="19">
        <v>2.2297800000000002E-3</v>
      </c>
      <c r="CU130" s="19">
        <v>2.207236E-3</v>
      </c>
      <c r="CV130" s="19">
        <v>2.1852629999999998E-3</v>
      </c>
      <c r="CW130" s="19">
        <v>2.1639210000000001E-3</v>
      </c>
      <c r="CX130" s="19">
        <v>2.1432700000000001E-3</v>
      </c>
      <c r="CY130" s="19">
        <v>2.1233810000000001E-3</v>
      </c>
      <c r="CZ130" s="19">
        <v>2.104304E-3</v>
      </c>
      <c r="DA130" s="19">
        <v>2.0860539999999999E-3</v>
      </c>
      <c r="DB130" s="19">
        <v>2.0686139999999999E-3</v>
      </c>
      <c r="DC130" s="19">
        <v>2.0519679999999999E-3</v>
      </c>
      <c r="DD130" s="19">
        <v>2.0361099999999998E-3</v>
      </c>
      <c r="DE130" s="19">
        <v>2.0210480000000001E-3</v>
      </c>
      <c r="DF130" s="19">
        <v>2.006767E-3</v>
      </c>
      <c r="DG130" s="19">
        <v>1.9932090000000001E-3</v>
      </c>
      <c r="DH130" s="19">
        <v>1.9802890000000001E-3</v>
      </c>
      <c r="DI130" s="19">
        <v>1.9679229999999999E-3</v>
      </c>
      <c r="DJ130" s="19">
        <v>1.95604E-3</v>
      </c>
      <c r="DK130" s="19">
        <v>1.944594E-3</v>
      </c>
      <c r="DL130" s="19">
        <v>1.933534E-3</v>
      </c>
      <c r="DM130" s="19">
        <v>1.9227890000000001E-3</v>
      </c>
      <c r="DN130" s="19">
        <v>1.9122810000000001E-3</v>
      </c>
      <c r="DO130" s="19">
        <v>1.901933E-3</v>
      </c>
      <c r="DP130" s="19">
        <v>1.891684E-3</v>
      </c>
      <c r="DQ130" s="19">
        <v>1.8815010000000001E-3</v>
      </c>
      <c r="DR130" s="19">
        <v>1.871351E-3</v>
      </c>
      <c r="DS130" s="19">
        <v>1.86119E-3</v>
      </c>
      <c r="DT130" s="19">
        <v>1.850967E-3</v>
      </c>
      <c r="DU130" s="19">
        <v>1.840642E-3</v>
      </c>
      <c r="DV130" s="19">
        <v>1.83019E-3</v>
      </c>
      <c r="DW130" s="19">
        <v>1.8196099999999999E-3</v>
      </c>
      <c r="DX130" s="19">
        <v>1.8089E-3</v>
      </c>
      <c r="DY130" s="19">
        <v>1.798041E-3</v>
      </c>
      <c r="DZ130" s="19">
        <v>1.7870060000000001E-3</v>
      </c>
      <c r="EA130" s="19">
        <v>1.7757770000000001E-3</v>
      </c>
      <c r="EB130" s="19">
        <v>1.76435E-3</v>
      </c>
      <c r="EC130" s="19">
        <v>1.7527420000000001E-3</v>
      </c>
      <c r="ED130" s="19">
        <v>1.7409649999999999E-3</v>
      </c>
      <c r="EE130" s="19">
        <v>1.729012E-3</v>
      </c>
      <c r="EF130" s="19">
        <v>1.716874E-3</v>
      </c>
      <c r="EG130" s="19">
        <v>1.704548E-3</v>
      </c>
      <c r="EH130" s="19">
        <v>1.6920399999999999E-3</v>
      </c>
      <c r="EI130" s="19">
        <v>1.679369E-3</v>
      </c>
      <c r="EJ130" s="19">
        <v>1.6665510000000001E-3</v>
      </c>
      <c r="EK130" s="19">
        <v>1.653589E-3</v>
      </c>
      <c r="EL130" s="19">
        <v>1.640482E-3</v>
      </c>
      <c r="EM130" s="19">
        <v>1.6272400000000001E-3</v>
      </c>
      <c r="EN130" s="19">
        <v>1.61389E-3</v>
      </c>
      <c r="EO130" s="19">
        <v>1.600478E-3</v>
      </c>
      <c r="EP130" s="19">
        <v>1.5870599999999999E-3</v>
      </c>
      <c r="EQ130" s="19">
        <v>1.573687E-3</v>
      </c>
      <c r="ER130" s="19">
        <v>1.5604010000000001E-3</v>
      </c>
      <c r="ES130" s="19">
        <v>1.5472420000000001E-3</v>
      </c>
      <c r="ET130" s="19">
        <v>1.534246E-3</v>
      </c>
      <c r="EU130" s="19">
        <v>1.5214499999999999E-3</v>
      </c>
      <c r="EV130" s="19">
        <v>1.5088899999999999E-3</v>
      </c>
      <c r="EW130" s="19">
        <v>1.4965950000000001E-3</v>
      </c>
      <c r="EX130" s="19">
        <v>1.4845870000000001E-3</v>
      </c>
      <c r="EY130" s="19">
        <v>1.4728880000000001E-3</v>
      </c>
      <c r="EZ130" s="19">
        <v>1.4615100000000001E-3</v>
      </c>
      <c r="FA130" s="19">
        <v>1.450469E-3</v>
      </c>
      <c r="FB130" s="19">
        <v>1.439774E-3</v>
      </c>
      <c r="FC130" s="19">
        <v>1.429435E-3</v>
      </c>
      <c r="FD130" s="19">
        <v>1.4194570000000001E-3</v>
      </c>
      <c r="FE130" s="19">
        <v>1.4098419999999999E-3</v>
      </c>
      <c r="FF130" s="19">
        <v>1.4005879999999999E-3</v>
      </c>
      <c r="FG130" s="19">
        <v>1.3916930000000001E-3</v>
      </c>
      <c r="FH130" s="19">
        <v>1.3831500000000001E-3</v>
      </c>
      <c r="FI130" s="19">
        <v>1.374948E-3</v>
      </c>
      <c r="FJ130" s="19">
        <v>1.3670690000000001E-3</v>
      </c>
      <c r="FK130" s="19">
        <v>1.3594939999999999E-3</v>
      </c>
      <c r="FL130" s="19">
        <v>1.352198E-3</v>
      </c>
      <c r="FM130" s="19">
        <v>1.345157E-3</v>
      </c>
      <c r="FN130" s="19">
        <v>1.3383449999999999E-3</v>
      </c>
      <c r="FO130" s="19">
        <v>1.3317400000000001E-3</v>
      </c>
      <c r="FP130" s="19">
        <v>1.325323E-3</v>
      </c>
      <c r="FQ130" s="15">
        <v>1.319078E-3</v>
      </c>
      <c r="FR130" s="19">
        <v>1.3129859999999999E-3</v>
      </c>
      <c r="FS130" s="19">
        <v>1.307035E-3</v>
      </c>
      <c r="FT130" s="19">
        <v>1.3012130000000001E-3</v>
      </c>
      <c r="FU130" s="19">
        <v>1.2955079999999999E-3</v>
      </c>
      <c r="FV130" s="19">
        <v>1.2899090000000001E-3</v>
      </c>
      <c r="FW130" s="19">
        <v>1.284402E-3</v>
      </c>
      <c r="FX130" s="19">
        <v>1.278972E-3</v>
      </c>
      <c r="FY130" s="19">
        <v>1.273606E-3</v>
      </c>
      <c r="FZ130" s="19">
        <v>1.2682920000000001E-3</v>
      </c>
      <c r="GA130" s="19">
        <v>1.2630149999999999E-3</v>
      </c>
      <c r="GB130" s="19">
        <v>1.2577619999999999E-3</v>
      </c>
      <c r="GC130" s="19">
        <v>1.2525189999999999E-3</v>
      </c>
      <c r="GD130" s="19">
        <v>1.2472690000000001E-3</v>
      </c>
      <c r="GE130" s="19">
        <v>1.2419989999999999E-3</v>
      </c>
      <c r="GF130" s="19">
        <v>1.236696E-3</v>
      </c>
      <c r="GG130" s="19">
        <v>1.231347E-3</v>
      </c>
      <c r="GH130" s="19">
        <v>1.225943E-3</v>
      </c>
      <c r="GI130" s="19">
        <v>1.2204729999999999E-3</v>
      </c>
      <c r="GJ130" s="19">
        <v>1.2149280000000001E-3</v>
      </c>
      <c r="GK130" s="19">
        <v>1.2092990000000001E-3</v>
      </c>
      <c r="GL130" s="19">
        <v>1.203579E-3</v>
      </c>
      <c r="GM130" s="19">
        <v>1.1977629999999999E-3</v>
      </c>
      <c r="GN130" s="19">
        <v>1.191849E-3</v>
      </c>
      <c r="GO130" s="19">
        <v>1.1858389999999999E-3</v>
      </c>
      <c r="GP130" s="19">
        <v>1.1797400000000001E-3</v>
      </c>
      <c r="GQ130" s="19">
        <v>1.173561E-3</v>
      </c>
      <c r="GR130" s="19">
        <v>1.1673129999999999E-3</v>
      </c>
      <c r="GS130" s="19">
        <v>1.1610119999999999E-3</v>
      </c>
      <c r="GT130" s="19">
        <v>1.154675E-3</v>
      </c>
      <c r="GU130" s="19">
        <v>1.14832E-3</v>
      </c>
      <c r="GV130" s="19">
        <v>1.1419609999999999E-3</v>
      </c>
      <c r="GW130" s="19">
        <v>1.1356109999999999E-3</v>
      </c>
      <c r="GX130" s="19">
        <v>1.129281E-3</v>
      </c>
      <c r="GY130" s="19">
        <v>1.12298E-3</v>
      </c>
      <c r="GZ130" s="19">
        <v>1.116716E-3</v>
      </c>
      <c r="HA130" s="19">
        <v>1.1104979999999999E-3</v>
      </c>
      <c r="HB130" s="19">
        <v>1.104329E-3</v>
      </c>
      <c r="HC130" s="19">
        <v>1.0982159999999999E-3</v>
      </c>
      <c r="HD130" s="19">
        <v>1.092162E-3</v>
      </c>
      <c r="HE130" s="19">
        <v>1.0861689999999999E-3</v>
      </c>
      <c r="HF130" s="19">
        <v>1.080237E-3</v>
      </c>
      <c r="HG130" s="19">
        <v>1.0743689999999999E-3</v>
      </c>
      <c r="HH130" s="19">
        <v>1.0685619999999999E-3</v>
      </c>
      <c r="HI130" s="19">
        <v>1.0628149999999999E-3</v>
      </c>
      <c r="HJ130" s="19">
        <v>1.057126E-3</v>
      </c>
      <c r="HK130" s="19">
        <v>1.051492E-3</v>
      </c>
      <c r="HL130" s="19">
        <v>1.0459130000000001E-3</v>
      </c>
      <c r="HM130" s="19">
        <v>1.040387E-3</v>
      </c>
      <c r="HN130" s="19">
        <v>1.0349140000000001E-3</v>
      </c>
      <c r="HO130" s="19">
        <v>1.0294939999999999E-3</v>
      </c>
      <c r="HP130" s="19">
        <v>1.024124E-3</v>
      </c>
      <c r="HQ130" s="19">
        <v>1.018803E-3</v>
      </c>
      <c r="HR130" s="19">
        <v>1.013529E-3</v>
      </c>
      <c r="HS130" s="19">
        <v>1.0083E-3</v>
      </c>
      <c r="HT130" s="19">
        <v>1.003112E-3</v>
      </c>
      <c r="HU130" s="19">
        <v>9.9796150000000007E-4</v>
      </c>
      <c r="HV130" s="19">
        <v>9.9284229999999996E-4</v>
      </c>
      <c r="HW130" s="19">
        <v>9.8774699999999997E-4</v>
      </c>
      <c r="HX130" s="19">
        <v>9.8266929999999992E-4</v>
      </c>
      <c r="HY130" s="19">
        <v>9.7760399999999997E-4</v>
      </c>
      <c r="HZ130" s="19">
        <v>9.7254619999999998E-4</v>
      </c>
      <c r="IA130" s="19">
        <v>9.6749270000000005E-4</v>
      </c>
      <c r="IB130" s="19">
        <v>9.6243909999999997E-4</v>
      </c>
      <c r="IC130" s="19">
        <v>9.5738249999999996E-4</v>
      </c>
      <c r="ID130" s="19">
        <v>9.5232170000000003E-4</v>
      </c>
      <c r="IE130" s="19">
        <v>9.4725650000000001E-4</v>
      </c>
      <c r="IF130" s="19">
        <v>9.4218739999999996E-4</v>
      </c>
      <c r="IG130" s="19">
        <v>9.3711520000000004E-4</v>
      </c>
      <c r="IH130" s="19">
        <v>9.3204010000000001E-4</v>
      </c>
      <c r="II130" s="19">
        <v>9.2696399999999996E-4</v>
      </c>
      <c r="IJ130" s="19">
        <v>9.2188950000000002E-4</v>
      </c>
      <c r="IK130" s="19">
        <v>9.1681979999999998E-4</v>
      </c>
      <c r="IL130" s="19">
        <v>9.1175819999999999E-4</v>
      </c>
      <c r="IM130" s="19">
        <v>9.0670750000000004E-4</v>
      </c>
      <c r="IN130" s="19">
        <v>9.0167060000000002E-4</v>
      </c>
      <c r="IO130" s="19">
        <v>8.966515E-4</v>
      </c>
      <c r="IP130" s="19">
        <v>8.9165480000000003E-4</v>
      </c>
      <c r="IQ130" s="19">
        <v>8.8668530000000001E-4</v>
      </c>
      <c r="IR130" s="19">
        <v>8.8174779999999995E-4</v>
      </c>
      <c r="IS130" s="19">
        <v>8.7684639999999995E-4</v>
      </c>
      <c r="IT130" s="19">
        <v>8.7198370000000002E-4</v>
      </c>
      <c r="IU130" s="19">
        <v>8.6716270000000001E-4</v>
      </c>
      <c r="IV130" s="19">
        <v>8.6238570000000004E-4</v>
      </c>
      <c r="IW130" s="19">
        <v>8.5765539999999995E-4</v>
      </c>
      <c r="IX130" s="19">
        <v>8.5297490000000003E-4</v>
      </c>
      <c r="IY130" s="19">
        <v>8.4834720000000001E-4</v>
      </c>
      <c r="IZ130" s="19">
        <v>8.4377509999999998E-4</v>
      </c>
      <c r="JA130" s="19">
        <v>8.392629E-4</v>
      </c>
      <c r="JB130" s="19">
        <v>8.3481560000000002E-4</v>
      </c>
      <c r="JC130" s="19">
        <v>8.3043940000000001E-4</v>
      </c>
      <c r="JD130" s="19">
        <v>8.2614050000000001E-4</v>
      </c>
      <c r="JE130" s="19">
        <v>8.2192490000000001E-4</v>
      </c>
      <c r="JF130" s="19">
        <v>8.1779729999999998E-4</v>
      </c>
      <c r="JG130" s="19">
        <v>8.1376189999999996E-4</v>
      </c>
      <c r="JH130" s="19">
        <v>8.0982220000000004E-4</v>
      </c>
      <c r="JI130" s="19">
        <v>8.0598189999999998E-4</v>
      </c>
      <c r="JJ130" s="19">
        <v>8.0224349999999996E-4</v>
      </c>
      <c r="JK130" s="19">
        <v>7.9860830000000002E-4</v>
      </c>
      <c r="JL130" s="19">
        <v>7.9507679999999998E-4</v>
      </c>
      <c r="JM130" s="19">
        <v>7.9164860000000004E-4</v>
      </c>
      <c r="JN130" s="19">
        <v>7.8832290000000003E-4</v>
      </c>
      <c r="JO130" s="19">
        <v>7.8509949999999999E-4</v>
      </c>
      <c r="JP130" s="19">
        <v>7.8197680000000004E-4</v>
      </c>
      <c r="JQ130" s="19">
        <v>7.7895239999999999E-4</v>
      </c>
      <c r="JR130" s="19">
        <v>7.7602349999999999E-4</v>
      </c>
      <c r="JS130" s="19">
        <v>7.7318649999999999E-4</v>
      </c>
      <c r="JT130" s="19">
        <v>7.7043849999999998E-4</v>
      </c>
      <c r="JU130" s="19">
        <v>7.6777690000000005E-4</v>
      </c>
      <c r="JV130" s="19">
        <v>7.6519830000000002E-4</v>
      </c>
      <c r="JW130" s="19">
        <v>7.6269909999999996E-4</v>
      </c>
      <c r="JX130" s="19">
        <v>7.6027479999999997E-4</v>
      </c>
      <c r="JY130" s="19">
        <v>7.5792090000000002E-4</v>
      </c>
      <c r="JZ130" s="19">
        <v>7.5563300000000002E-4</v>
      </c>
      <c r="KA130" s="19">
        <v>7.5340789999999997E-4</v>
      </c>
      <c r="KB130" s="19">
        <v>7.5124109999999997E-4</v>
      </c>
      <c r="KC130" s="19">
        <v>7.4912890000000004E-4</v>
      </c>
      <c r="KD130" s="19">
        <v>7.4706670000000003E-4</v>
      </c>
      <c r="KE130" s="19">
        <v>7.450499E-4</v>
      </c>
      <c r="KF130" s="19">
        <v>7.4307379999999997E-4</v>
      </c>
      <c r="KG130" s="19">
        <v>7.4113469999999998E-4</v>
      </c>
      <c r="KH130" s="19">
        <v>7.3922799999999998E-4</v>
      </c>
      <c r="KI130" s="19">
        <v>7.373487E-4</v>
      </c>
      <c r="KJ130" s="19">
        <v>7.3549059999999998E-4</v>
      </c>
      <c r="KK130" s="19">
        <v>7.3364730000000003E-4</v>
      </c>
      <c r="KL130" s="19">
        <v>7.3181190000000005E-4</v>
      </c>
      <c r="KM130" s="19">
        <v>7.2997809999999998E-4</v>
      </c>
      <c r="KN130" s="19">
        <v>7.2813900000000004E-4</v>
      </c>
      <c r="KO130" s="19">
        <v>7.2628700000000005E-4</v>
      </c>
      <c r="KP130" s="19">
        <v>7.2441360000000002E-4</v>
      </c>
      <c r="KQ130" s="19">
        <v>7.2251029999999999E-4</v>
      </c>
      <c r="KR130" s="19">
        <v>7.2056859999999998E-4</v>
      </c>
      <c r="KS130" s="19">
        <v>7.185809E-4</v>
      </c>
      <c r="KT130" s="19">
        <v>7.1654010000000003E-4</v>
      </c>
      <c r="KU130" s="19">
        <v>7.1443929999999998E-4</v>
      </c>
      <c r="KV130" s="19">
        <v>7.1227110000000003E-4</v>
      </c>
      <c r="KW130" s="19">
        <v>7.100292E-4</v>
      </c>
      <c r="KX130" s="19">
        <v>7.0770819999999999E-4</v>
      </c>
      <c r="KY130" s="19">
        <v>7.0530430000000002E-4</v>
      </c>
      <c r="KZ130" s="19">
        <v>7.0281429999999995E-4</v>
      </c>
      <c r="LA130" s="19">
        <v>7.0023549999999996E-4</v>
      </c>
      <c r="LB130" s="19">
        <v>6.9756509999999996E-4</v>
      </c>
      <c r="LC130" s="19">
        <v>6.9480099999999999E-4</v>
      </c>
      <c r="LD130" s="19">
        <v>6.919421E-4</v>
      </c>
      <c r="LE130" s="19">
        <v>6.8898850000000003E-4</v>
      </c>
      <c r="LF130" s="19">
        <v>6.8594140000000005E-4</v>
      </c>
      <c r="LG130" s="19">
        <v>6.8280190000000001E-4</v>
      </c>
      <c r="LH130" s="19">
        <v>6.7957130000000001E-4</v>
      </c>
      <c r="LI130" s="19">
        <v>6.7625140000000003E-4</v>
      </c>
      <c r="LJ130" s="19">
        <v>6.7284470000000005E-4</v>
      </c>
      <c r="LK130" s="19">
        <v>6.6935439999999996E-4</v>
      </c>
      <c r="LL130" s="19">
        <v>6.6578470000000002E-4</v>
      </c>
      <c r="LM130" s="19">
        <v>6.6213990000000005E-4</v>
      </c>
      <c r="LN130" s="19">
        <v>6.5842400000000001E-4</v>
      </c>
      <c r="LO130" s="19">
        <v>6.5464189999999995E-4</v>
      </c>
      <c r="LP130" s="19">
        <v>6.5079880000000001E-4</v>
      </c>
      <c r="LQ130" s="19">
        <v>6.4690129999999996E-4</v>
      </c>
      <c r="LR130" s="19">
        <v>6.4295620000000004E-4</v>
      </c>
      <c r="LS130" s="19">
        <v>6.3897100000000001E-4</v>
      </c>
      <c r="LT130" s="19">
        <v>6.349525E-4</v>
      </c>
      <c r="LU130" s="19">
        <v>6.309086E-4</v>
      </c>
      <c r="LV130" s="19">
        <v>6.268472E-4</v>
      </c>
      <c r="LW130" s="19">
        <v>6.2277719999999999E-4</v>
      </c>
      <c r="LX130" s="19">
        <v>6.1870740000000005E-4</v>
      </c>
      <c r="LY130" s="19">
        <v>6.146465E-4</v>
      </c>
      <c r="LZ130" s="19">
        <v>6.1060260000000001E-4</v>
      </c>
      <c r="MA130" s="19">
        <v>6.0658369999999997E-4</v>
      </c>
      <c r="MB130" s="19">
        <v>6.0259759999999995E-4</v>
      </c>
      <c r="MC130" s="19">
        <v>5.9865199999999997E-4</v>
      </c>
      <c r="MD130" s="19">
        <v>5.9475429999999996E-4</v>
      </c>
      <c r="ME130" s="19">
        <v>5.9091079999999999E-4</v>
      </c>
      <c r="MF130" s="19">
        <v>5.8712719999999996E-4</v>
      </c>
      <c r="MG130" s="19">
        <v>5.8340840000000002E-4</v>
      </c>
      <c r="MH130" s="19">
        <v>5.7975870000000001E-4</v>
      </c>
      <c r="MI130" s="19">
        <v>5.7618209999999999E-4</v>
      </c>
      <c r="MJ130" s="19">
        <v>5.7268219999999999E-4</v>
      </c>
      <c r="MK130" s="19">
        <v>5.6926160000000004E-4</v>
      </c>
      <c r="ML130" s="19">
        <v>5.6592209999999999E-4</v>
      </c>
      <c r="MM130" s="19">
        <v>5.6266520000000002E-4</v>
      </c>
      <c r="MN130" s="19">
        <v>5.5949169999999998E-4</v>
      </c>
      <c r="MO130" s="19">
        <v>5.5640289999999998E-4</v>
      </c>
      <c r="MP130" s="19">
        <v>5.5339910000000003E-4</v>
      </c>
      <c r="MQ130" s="19">
        <v>5.5048059999999999E-4</v>
      </c>
      <c r="MR130" s="19">
        <v>5.4764660000000004E-4</v>
      </c>
      <c r="MS130" s="19">
        <v>5.4489670000000003E-4</v>
      </c>
      <c r="MT130" s="19">
        <v>5.422297E-4</v>
      </c>
      <c r="MU130" s="19">
        <v>5.3964460000000003E-4</v>
      </c>
      <c r="MV130" s="19">
        <v>5.3713999999999997E-4</v>
      </c>
      <c r="MW130" s="19">
        <v>5.3471430000000004E-4</v>
      </c>
      <c r="MX130" s="19">
        <v>5.3236560000000002E-4</v>
      </c>
      <c r="MY130" s="19">
        <v>5.3009179999999995E-4</v>
      </c>
      <c r="MZ130" s="19">
        <v>5.2789099999999995E-4</v>
      </c>
      <c r="NA130" s="19">
        <v>5.2576160000000001E-4</v>
      </c>
      <c r="NB130" s="19">
        <v>5.2370179999999995E-4</v>
      </c>
      <c r="NC130" s="19">
        <v>5.2171010000000002E-4</v>
      </c>
      <c r="ND130" s="19">
        <v>5.1978470000000004E-4</v>
      </c>
      <c r="NE130" s="19">
        <v>5.1792380000000005E-4</v>
      </c>
      <c r="NF130" s="19">
        <v>5.1612540000000001E-4</v>
      </c>
      <c r="NG130" s="19">
        <v>5.1438739999999997E-4</v>
      </c>
      <c r="NH130" s="19">
        <v>5.1270790000000003E-4</v>
      </c>
      <c r="NI130" s="19">
        <v>5.110847E-4</v>
      </c>
      <c r="NJ130" s="19">
        <v>5.0951510000000002E-4</v>
      </c>
      <c r="NK130" s="19">
        <v>5.0799619999999999E-4</v>
      </c>
      <c r="NL130" s="19">
        <v>5.0652469999999997E-4</v>
      </c>
      <c r="NM130" s="19">
        <v>5.0509739999999995E-4</v>
      </c>
      <c r="NN130" s="19">
        <v>5.0371119999999996E-4</v>
      </c>
      <c r="NO130" s="19">
        <v>5.0236219999999997E-4</v>
      </c>
      <c r="NP130" s="19">
        <v>5.0104679999999995E-4</v>
      </c>
      <c r="NQ130" s="19">
        <v>4.9976070000000005E-4</v>
      </c>
      <c r="NR130" s="19">
        <v>4.9849970000000003E-4</v>
      </c>
      <c r="NS130" s="19">
        <v>4.9725959999999999E-4</v>
      </c>
      <c r="NT130" s="19">
        <v>4.9603609999999997E-4</v>
      </c>
      <c r="NU130" s="19">
        <v>4.9482469999999996E-4</v>
      </c>
      <c r="NV130" s="19">
        <v>4.9362099999999997E-4</v>
      </c>
      <c r="NW130" s="19">
        <v>4.9242060000000002E-4</v>
      </c>
      <c r="NX130" s="19">
        <v>4.9121889999999995E-4</v>
      </c>
      <c r="NY130" s="19">
        <v>4.9001160000000004E-4</v>
      </c>
      <c r="NZ130" s="19">
        <v>4.8879480000000002E-4</v>
      </c>
      <c r="OA130" s="19">
        <v>4.8756469999999998E-4</v>
      </c>
      <c r="OB130" s="19">
        <v>4.8631759999999999E-4</v>
      </c>
      <c r="OC130" s="19">
        <v>4.8504979999999999E-4</v>
      </c>
      <c r="OD130" s="19">
        <v>4.8375799999999999E-4</v>
      </c>
      <c r="OE130" s="19">
        <v>4.8243919999999999E-4</v>
      </c>
      <c r="OF130" s="19">
        <v>4.8109040000000002E-4</v>
      </c>
      <c r="OG130" s="19">
        <v>4.7970880000000002E-4</v>
      </c>
      <c r="OH130" s="19">
        <v>4.7829179999999999E-4</v>
      </c>
      <c r="OI130" s="19">
        <v>4.768366E-4</v>
      </c>
      <c r="OJ130" s="19">
        <v>4.7534059999999997E-4</v>
      </c>
      <c r="OK130" s="19">
        <v>4.7380129999999998E-4</v>
      </c>
      <c r="OL130" s="19">
        <v>4.7221649999999997E-4</v>
      </c>
      <c r="OM130" s="19">
        <v>4.7058439999999999E-4</v>
      </c>
      <c r="ON130" s="19">
        <v>4.6890320000000002E-4</v>
      </c>
      <c r="OO130" s="19">
        <v>4.6717109999999998E-4</v>
      </c>
      <c r="OP130" s="19">
        <v>4.653867E-4</v>
      </c>
    </row>
    <row r="131" spans="1:406" x14ac:dyDescent="0.25">
      <c r="A131" t="str">
        <f t="shared" si="1"/>
        <v>Helicopter-EXTREMELY COARSE-5-7-Any</v>
      </c>
      <c r="B131" t="s">
        <v>194</v>
      </c>
      <c r="C131" s="20" t="s">
        <v>44</v>
      </c>
      <c r="D131" s="18">
        <v>5</v>
      </c>
      <c r="E131" s="17">
        <v>7</v>
      </c>
      <c r="F131" s="82" t="s">
        <v>187</v>
      </c>
      <c r="G131" s="15">
        <v>0.15165480000000001</v>
      </c>
      <c r="H131" s="19">
        <v>9.7520869999999996E-2</v>
      </c>
      <c r="I131" s="19">
        <v>6.5577319999999995E-2</v>
      </c>
      <c r="J131" s="15">
        <v>4.9490239999999998E-2</v>
      </c>
      <c r="K131" s="19">
        <v>3.9631439999999997E-2</v>
      </c>
      <c r="L131" s="19">
        <v>3.3229839999999997E-2</v>
      </c>
      <c r="M131" s="19">
        <v>2.8592739999999998E-2</v>
      </c>
      <c r="N131" s="19">
        <v>2.4939630000000001E-2</v>
      </c>
      <c r="O131" s="19">
        <v>2.115995E-2</v>
      </c>
      <c r="P131" s="19">
        <v>1.9417509999999999E-2</v>
      </c>
      <c r="Q131" s="19">
        <v>1.812476E-2</v>
      </c>
      <c r="R131" s="19">
        <v>1.6820410000000001E-2</v>
      </c>
      <c r="S131" s="19">
        <v>1.526989E-2</v>
      </c>
      <c r="T131" s="19">
        <v>1.339365E-2</v>
      </c>
      <c r="U131" s="19">
        <v>1.175649E-2</v>
      </c>
      <c r="V131" s="19">
        <v>1.068741E-2</v>
      </c>
      <c r="W131" s="19">
        <v>9.9582939999999995E-3</v>
      </c>
      <c r="X131" s="19">
        <v>9.2389210000000006E-3</v>
      </c>
      <c r="Y131" s="19">
        <v>8.5391970000000001E-3</v>
      </c>
      <c r="Z131" s="19">
        <v>7.9775799999999997E-3</v>
      </c>
      <c r="AA131" s="19">
        <v>7.3825699999999998E-3</v>
      </c>
      <c r="AB131" s="19">
        <v>6.8816980000000003E-3</v>
      </c>
      <c r="AC131" s="19">
        <v>6.454764E-3</v>
      </c>
      <c r="AD131" s="19">
        <v>6.0877079999999998E-3</v>
      </c>
      <c r="AE131" s="19">
        <v>5.7704979999999998E-3</v>
      </c>
      <c r="AF131" s="19">
        <v>5.5046799999999996E-3</v>
      </c>
      <c r="AG131" s="19">
        <v>5.2691229999999997E-3</v>
      </c>
      <c r="AH131" s="19">
        <v>5.0558599999999997E-3</v>
      </c>
      <c r="AI131" s="19">
        <v>4.8607329999999999E-3</v>
      </c>
      <c r="AJ131" s="19">
        <v>4.6851540000000004E-3</v>
      </c>
      <c r="AK131" s="19">
        <v>4.5361610000000004E-3</v>
      </c>
      <c r="AL131" s="19">
        <v>4.4111250000000001E-3</v>
      </c>
      <c r="AM131" s="19">
        <v>4.2984950000000003E-3</v>
      </c>
      <c r="AN131" s="19">
        <v>4.1874529999999998E-3</v>
      </c>
      <c r="AO131" s="19">
        <v>4.0811989999999998E-3</v>
      </c>
      <c r="AP131" s="19">
        <v>3.9883219999999999E-3</v>
      </c>
      <c r="AQ131" s="19">
        <v>3.9088359999999997E-3</v>
      </c>
      <c r="AR131" s="19">
        <v>3.8383950000000001E-3</v>
      </c>
      <c r="AS131" s="19">
        <v>3.773279E-3</v>
      </c>
      <c r="AT131" s="19">
        <v>3.710564E-3</v>
      </c>
      <c r="AU131" s="19">
        <v>3.6487329999999999E-3</v>
      </c>
      <c r="AV131" s="19">
        <v>3.5885090000000001E-3</v>
      </c>
      <c r="AW131" s="19">
        <v>3.530399E-3</v>
      </c>
      <c r="AX131" s="19">
        <v>3.4740069999999999E-3</v>
      </c>
      <c r="AY131" s="19">
        <v>3.4189519999999998E-3</v>
      </c>
      <c r="AZ131" s="19">
        <v>3.364606E-3</v>
      </c>
      <c r="BA131" s="19">
        <v>3.310309E-3</v>
      </c>
      <c r="BB131" s="19">
        <v>3.2563480000000001E-3</v>
      </c>
      <c r="BC131" s="19">
        <v>3.2034490000000001E-3</v>
      </c>
      <c r="BD131" s="19">
        <v>3.152027E-3</v>
      </c>
      <c r="BE131" s="19">
        <v>3.10246E-3</v>
      </c>
      <c r="BF131" s="19">
        <v>3.0551369999999999E-3</v>
      </c>
      <c r="BG131" s="19">
        <v>3.0101289999999998E-3</v>
      </c>
      <c r="BH131" s="19">
        <v>2.9671820000000001E-3</v>
      </c>
      <c r="BI131" s="19">
        <v>2.9258019999999999E-3</v>
      </c>
      <c r="BJ131" s="19">
        <v>2.8855349999999998E-3</v>
      </c>
      <c r="BK131" s="19">
        <v>2.846314E-3</v>
      </c>
      <c r="BL131" s="19">
        <v>2.8083790000000002E-3</v>
      </c>
      <c r="BM131" s="19">
        <v>2.7719419999999999E-3</v>
      </c>
      <c r="BN131" s="19">
        <v>2.736938E-3</v>
      </c>
      <c r="BO131" s="19">
        <v>2.7030190000000001E-3</v>
      </c>
      <c r="BP131" s="19">
        <v>2.6697930000000002E-3</v>
      </c>
      <c r="BQ131" s="19">
        <v>2.637066E-3</v>
      </c>
      <c r="BR131" s="19">
        <v>2.6048949999999999E-3</v>
      </c>
      <c r="BS131" s="19">
        <v>2.5733969999999998E-3</v>
      </c>
      <c r="BT131" s="19">
        <v>2.5424639999999999E-3</v>
      </c>
      <c r="BU131" s="19">
        <v>2.5116829999999998E-3</v>
      </c>
      <c r="BV131" s="19">
        <v>2.48066E-3</v>
      </c>
      <c r="BW131" s="19">
        <v>2.4493599999999998E-3</v>
      </c>
      <c r="BX131" s="19">
        <v>2.4180989999999999E-3</v>
      </c>
      <c r="BY131" s="19">
        <v>2.3872590000000001E-3</v>
      </c>
      <c r="BZ131" s="19">
        <v>2.3570750000000001E-3</v>
      </c>
      <c r="CA131" s="19">
        <v>2.3276120000000002E-3</v>
      </c>
      <c r="CB131" s="19">
        <v>2.2988539999999999E-3</v>
      </c>
      <c r="CC131" s="19">
        <v>2.2708139999999999E-3</v>
      </c>
      <c r="CD131" s="19">
        <v>2.2435609999999998E-3</v>
      </c>
      <c r="CE131" s="19">
        <v>2.2171629999999999E-3</v>
      </c>
      <c r="CF131" s="19">
        <v>2.1915889999999999E-3</v>
      </c>
      <c r="CG131" s="19">
        <v>2.1667040000000002E-3</v>
      </c>
      <c r="CH131" s="19">
        <v>2.1423610000000002E-3</v>
      </c>
      <c r="CI131" s="19">
        <v>2.1185050000000001E-3</v>
      </c>
      <c r="CJ131" s="19">
        <v>2.0951770000000002E-3</v>
      </c>
      <c r="CK131" s="19">
        <v>2.0724390000000001E-3</v>
      </c>
      <c r="CL131" s="19">
        <v>2.0502839999999999E-3</v>
      </c>
      <c r="CM131" s="19">
        <v>2.0286219999999999E-3</v>
      </c>
      <c r="CN131" s="19">
        <v>2.0073410000000002E-3</v>
      </c>
      <c r="CO131" s="19">
        <v>1.9863889999999999E-3</v>
      </c>
      <c r="CP131" s="19">
        <v>1.9657939999999999E-3</v>
      </c>
      <c r="CQ131" s="19">
        <v>1.9456160000000001E-3</v>
      </c>
      <c r="CR131" s="19">
        <v>1.9258630000000001E-3</v>
      </c>
      <c r="CS131" s="19">
        <v>1.9064469999999999E-3</v>
      </c>
      <c r="CT131" s="19">
        <v>1.8871949999999999E-3</v>
      </c>
      <c r="CU131" s="19">
        <v>1.867938E-3</v>
      </c>
      <c r="CV131" s="19">
        <v>1.848588E-3</v>
      </c>
      <c r="CW131" s="19">
        <v>1.8291469999999999E-3</v>
      </c>
      <c r="CX131" s="19">
        <v>1.809668E-3</v>
      </c>
      <c r="CY131" s="19">
        <v>1.790214E-3</v>
      </c>
      <c r="CZ131" s="19">
        <v>1.7708450000000001E-3</v>
      </c>
      <c r="DA131" s="19">
        <v>1.7516330000000001E-3</v>
      </c>
      <c r="DB131" s="19">
        <v>1.732649E-3</v>
      </c>
      <c r="DC131" s="19">
        <v>1.7139449999999999E-3</v>
      </c>
      <c r="DD131" s="19">
        <v>1.695542E-3</v>
      </c>
      <c r="DE131" s="19">
        <v>1.677441E-3</v>
      </c>
      <c r="DF131" s="19">
        <v>1.6596409999999999E-3</v>
      </c>
      <c r="DG131" s="19">
        <v>1.6421579999999999E-3</v>
      </c>
      <c r="DH131" s="19">
        <v>1.625009E-3</v>
      </c>
      <c r="DI131" s="19">
        <v>1.608199E-3</v>
      </c>
      <c r="DJ131" s="19">
        <v>1.591718E-3</v>
      </c>
      <c r="DK131" s="19">
        <v>1.57555E-3</v>
      </c>
      <c r="DL131" s="19">
        <v>1.5596830000000001E-3</v>
      </c>
      <c r="DM131" s="19">
        <v>1.544113E-3</v>
      </c>
      <c r="DN131" s="19">
        <v>1.5288459999999999E-3</v>
      </c>
      <c r="DO131" s="19">
        <v>1.5138809999999999E-3</v>
      </c>
      <c r="DP131" s="19">
        <v>1.499212E-3</v>
      </c>
      <c r="DQ131" s="19">
        <v>1.4848229999999999E-3</v>
      </c>
      <c r="DR131" s="19">
        <v>1.4706999999999999E-3</v>
      </c>
      <c r="DS131" s="19">
        <v>1.4568370000000001E-3</v>
      </c>
      <c r="DT131" s="19">
        <v>1.4432410000000001E-3</v>
      </c>
      <c r="DU131" s="19">
        <v>1.429919E-3</v>
      </c>
      <c r="DV131" s="19">
        <v>1.4168679999999999E-3</v>
      </c>
      <c r="DW131" s="19">
        <v>1.404071E-3</v>
      </c>
      <c r="DX131" s="19">
        <v>1.391497E-3</v>
      </c>
      <c r="DY131" s="19">
        <v>1.379127E-3</v>
      </c>
      <c r="DZ131" s="19">
        <v>1.3669540000000001E-3</v>
      </c>
      <c r="EA131" s="19">
        <v>1.3549879999999999E-3</v>
      </c>
      <c r="EB131" s="19">
        <v>1.3432439999999999E-3</v>
      </c>
      <c r="EC131" s="19">
        <v>1.331727E-3</v>
      </c>
      <c r="ED131" s="19">
        <v>1.320437E-3</v>
      </c>
      <c r="EE131" s="19">
        <v>1.309363E-3</v>
      </c>
      <c r="EF131" s="19">
        <v>1.2984889999999999E-3</v>
      </c>
      <c r="EG131" s="19">
        <v>1.2877979999999999E-3</v>
      </c>
      <c r="EH131" s="19">
        <v>1.277271E-3</v>
      </c>
      <c r="EI131" s="19">
        <v>1.266884E-3</v>
      </c>
      <c r="EJ131" s="19">
        <v>1.2566120000000001E-3</v>
      </c>
      <c r="EK131" s="19">
        <v>1.246427E-3</v>
      </c>
      <c r="EL131" s="19">
        <v>1.236306E-3</v>
      </c>
      <c r="EM131" s="19">
        <v>1.226228E-3</v>
      </c>
      <c r="EN131" s="19">
        <v>1.216181E-3</v>
      </c>
      <c r="EO131" s="19">
        <v>1.206153E-3</v>
      </c>
      <c r="EP131" s="19">
        <v>1.1961319999999999E-3</v>
      </c>
      <c r="EQ131" s="19">
        <v>1.186105E-3</v>
      </c>
      <c r="ER131" s="19">
        <v>1.1760640000000001E-3</v>
      </c>
      <c r="ES131" s="19">
        <v>1.166006E-3</v>
      </c>
      <c r="ET131" s="19">
        <v>1.1559369999999999E-3</v>
      </c>
      <c r="EU131" s="19">
        <v>1.14587E-3</v>
      </c>
      <c r="EV131" s="19">
        <v>1.1358169999999999E-3</v>
      </c>
      <c r="EW131" s="19">
        <v>1.1257859999999999E-3</v>
      </c>
      <c r="EX131" s="19">
        <v>1.11578E-3</v>
      </c>
      <c r="EY131" s="19">
        <v>1.105801E-3</v>
      </c>
      <c r="EZ131" s="19">
        <v>1.0958490000000001E-3</v>
      </c>
      <c r="FA131" s="19">
        <v>1.085932E-3</v>
      </c>
      <c r="FB131" s="19">
        <v>1.076062E-3</v>
      </c>
      <c r="FC131" s="19">
        <v>1.066254E-3</v>
      </c>
      <c r="FD131" s="19">
        <v>1.056527E-3</v>
      </c>
      <c r="FE131" s="19">
        <v>1.046899E-3</v>
      </c>
      <c r="FF131" s="19">
        <v>1.0373909999999999E-3</v>
      </c>
      <c r="FG131" s="19">
        <v>1.028026E-3</v>
      </c>
      <c r="FH131" s="19">
        <v>1.0188230000000001E-3</v>
      </c>
      <c r="FI131" s="19">
        <v>1.0098030000000001E-3</v>
      </c>
      <c r="FJ131" s="19">
        <v>1.0009750000000001E-3</v>
      </c>
      <c r="FK131" s="19">
        <v>9.923410000000001E-4</v>
      </c>
      <c r="FL131" s="19">
        <v>9.838939000000001E-4</v>
      </c>
      <c r="FM131" s="19">
        <v>9.7562470000000004E-4</v>
      </c>
      <c r="FN131" s="19">
        <v>9.6752359999999996E-4</v>
      </c>
      <c r="FO131" s="19">
        <v>9.5958269999999997E-4</v>
      </c>
      <c r="FP131" s="19">
        <v>9.5179539999999999E-4</v>
      </c>
      <c r="FQ131" s="19">
        <v>9.4415500000000002E-4</v>
      </c>
      <c r="FR131" s="19">
        <v>9.3665269999999997E-4</v>
      </c>
      <c r="FS131" s="19">
        <v>9.2927959999999997E-4</v>
      </c>
      <c r="FT131" s="19">
        <v>9.2202769999999998E-4</v>
      </c>
      <c r="FU131" s="19">
        <v>9.1489079999999997E-4</v>
      </c>
      <c r="FV131" s="19">
        <v>9.0786559999999998E-4</v>
      </c>
      <c r="FW131" s="19">
        <v>9.0094960000000005E-4</v>
      </c>
      <c r="FX131" s="19">
        <v>8.9413969999999998E-4</v>
      </c>
      <c r="FY131" s="19">
        <v>8.8743109999999997E-4</v>
      </c>
      <c r="FZ131" s="19">
        <v>8.8081759999999998E-4</v>
      </c>
      <c r="GA131" s="19">
        <v>8.7429119999999998E-4</v>
      </c>
      <c r="GB131" s="19">
        <v>8.6784399999999999E-4</v>
      </c>
      <c r="GC131" s="19">
        <v>8.61468E-4</v>
      </c>
      <c r="GD131" s="19">
        <v>8.5515549999999997E-4</v>
      </c>
      <c r="GE131" s="19">
        <v>8.4889999999999998E-4</v>
      </c>
      <c r="GF131" s="19">
        <v>8.4269659999999997E-4</v>
      </c>
      <c r="GG131" s="19">
        <v>8.3654119999999996E-4</v>
      </c>
      <c r="GH131" s="19">
        <v>8.3043030000000005E-4</v>
      </c>
      <c r="GI131" s="19">
        <v>8.2435980000000004E-4</v>
      </c>
      <c r="GJ131" s="19">
        <v>8.1832390000000001E-4</v>
      </c>
      <c r="GK131" s="19">
        <v>8.1231580000000003E-4</v>
      </c>
      <c r="GL131" s="19">
        <v>8.0632839999999996E-4</v>
      </c>
      <c r="GM131" s="19">
        <v>8.0035519999999995E-4</v>
      </c>
      <c r="GN131" s="19">
        <v>7.9439199999999999E-4</v>
      </c>
      <c r="GO131" s="19">
        <v>7.8843740000000004E-4</v>
      </c>
      <c r="GP131" s="19">
        <v>7.8249389999999997E-4</v>
      </c>
      <c r="GQ131" s="19">
        <v>7.7656809999999998E-4</v>
      </c>
      <c r="GR131" s="19">
        <v>7.7067110000000004E-4</v>
      </c>
      <c r="GS131" s="19">
        <v>7.6481599999999998E-4</v>
      </c>
      <c r="GT131" s="19">
        <v>7.590168E-4</v>
      </c>
      <c r="GU131" s="19">
        <v>7.5328609999999996E-4</v>
      </c>
      <c r="GV131" s="19">
        <v>7.4763390000000002E-4</v>
      </c>
      <c r="GW131" s="19">
        <v>7.4206740000000004E-4</v>
      </c>
      <c r="GX131" s="19">
        <v>7.3659110000000002E-4</v>
      </c>
      <c r="GY131" s="19">
        <v>7.3120740000000002E-4</v>
      </c>
      <c r="GZ131" s="19">
        <v>7.2591609999999999E-4</v>
      </c>
      <c r="HA131" s="19">
        <v>7.2071419999999997E-4</v>
      </c>
      <c r="HB131" s="19">
        <v>7.1559620000000005E-4</v>
      </c>
      <c r="HC131" s="19">
        <v>7.105538E-4</v>
      </c>
      <c r="HD131" s="19">
        <v>7.0557770000000001E-4</v>
      </c>
      <c r="HE131" s="19">
        <v>7.0065739999999996E-4</v>
      </c>
      <c r="HF131" s="19">
        <v>6.9578260000000003E-4</v>
      </c>
      <c r="HG131" s="19">
        <v>6.9094329999999995E-4</v>
      </c>
      <c r="HH131" s="19">
        <v>6.8613050000000003E-4</v>
      </c>
      <c r="HI131" s="19">
        <v>6.813368E-4</v>
      </c>
      <c r="HJ131" s="19">
        <v>6.7655630000000003E-4</v>
      </c>
      <c r="HK131" s="19">
        <v>6.7178520000000001E-4</v>
      </c>
      <c r="HL131" s="19">
        <v>6.6702129999999995E-4</v>
      </c>
      <c r="HM131" s="19">
        <v>6.6226309999999999E-4</v>
      </c>
      <c r="HN131" s="19">
        <v>6.5751000000000004E-4</v>
      </c>
      <c r="HO131" s="19">
        <v>6.5276180000000002E-4</v>
      </c>
      <c r="HP131" s="19">
        <v>6.480193E-4</v>
      </c>
      <c r="HQ131" s="19">
        <v>6.4328390000000001E-4</v>
      </c>
      <c r="HR131" s="19">
        <v>6.385586E-4</v>
      </c>
      <c r="HS131" s="19">
        <v>6.3384659999999996E-4</v>
      </c>
      <c r="HT131" s="19">
        <v>6.2915210000000004E-4</v>
      </c>
      <c r="HU131" s="19">
        <v>6.2447930000000004E-4</v>
      </c>
      <c r="HV131" s="19">
        <v>6.1983269999999998E-4</v>
      </c>
      <c r="HW131" s="19">
        <v>6.1521639999999995E-4</v>
      </c>
      <c r="HX131" s="19">
        <v>6.1063410000000002E-4</v>
      </c>
      <c r="HY131" s="19">
        <v>6.060881E-4</v>
      </c>
      <c r="HZ131" s="19">
        <v>6.0158010000000003E-4</v>
      </c>
      <c r="IA131" s="19">
        <v>5.9711059999999997E-4</v>
      </c>
      <c r="IB131" s="19">
        <v>5.9268039999999997E-4</v>
      </c>
      <c r="IC131" s="19">
        <v>5.8829019999999995E-4</v>
      </c>
      <c r="ID131" s="19">
        <v>5.8394149999999999E-4</v>
      </c>
      <c r="IE131" s="19">
        <v>5.7963640000000005E-4</v>
      </c>
      <c r="IF131" s="19">
        <v>5.7537810000000001E-4</v>
      </c>
      <c r="IG131" s="19">
        <v>5.7117050000000003E-4</v>
      </c>
      <c r="IH131" s="19">
        <v>5.6701820000000004E-4</v>
      </c>
      <c r="II131" s="19">
        <v>5.6292660000000004E-4</v>
      </c>
      <c r="IJ131" s="19">
        <v>5.5890129999999999E-4</v>
      </c>
      <c r="IK131" s="19">
        <v>5.5494769999999999E-4</v>
      </c>
      <c r="IL131" s="19">
        <v>5.5107069999999999E-4</v>
      </c>
      <c r="IM131" s="19">
        <v>5.4727430000000004E-4</v>
      </c>
      <c r="IN131" s="19">
        <v>5.4356140000000005E-4</v>
      </c>
      <c r="IO131" s="19">
        <v>5.3993360000000002E-4</v>
      </c>
      <c r="IP131" s="19">
        <v>5.3639099999999999E-4</v>
      </c>
      <c r="IQ131" s="19">
        <v>5.3293229999999995E-4</v>
      </c>
      <c r="IR131" s="19">
        <v>5.2955459999999999E-4</v>
      </c>
      <c r="IS131" s="19">
        <v>5.262531E-4</v>
      </c>
      <c r="IT131" s="19">
        <v>5.2302230000000004E-4</v>
      </c>
      <c r="IU131" s="19">
        <v>5.1985509999999998E-4</v>
      </c>
      <c r="IV131" s="19">
        <v>5.1674399999999997E-4</v>
      </c>
      <c r="IW131" s="19">
        <v>5.1368089999999996E-4</v>
      </c>
      <c r="IX131" s="19">
        <v>5.1065720000000004E-4</v>
      </c>
      <c r="IY131" s="19">
        <v>5.076646E-4</v>
      </c>
      <c r="IZ131" s="19">
        <v>5.0469499999999999E-4</v>
      </c>
      <c r="JA131" s="19">
        <v>5.0174099999999999E-4</v>
      </c>
      <c r="JB131" s="19">
        <v>4.9879609999999995E-4</v>
      </c>
      <c r="JC131" s="19">
        <v>4.9585440000000003E-4</v>
      </c>
      <c r="JD131" s="19">
        <v>4.9291060000000004E-4</v>
      </c>
      <c r="JE131" s="19">
        <v>4.8996019999999996E-4</v>
      </c>
      <c r="JF131" s="19">
        <v>4.8699950000000001E-4</v>
      </c>
      <c r="JG131" s="19">
        <v>4.8402519999999997E-4</v>
      </c>
      <c r="JH131" s="19">
        <v>4.8103460000000002E-4</v>
      </c>
      <c r="JI131" s="19">
        <v>4.7802540000000001E-4</v>
      </c>
      <c r="JJ131" s="19">
        <v>4.7499560000000002E-4</v>
      </c>
      <c r="JK131" s="19">
        <v>4.7194370000000003E-4</v>
      </c>
      <c r="JL131" s="19">
        <v>4.6886840000000003E-4</v>
      </c>
      <c r="JM131" s="19">
        <v>4.6576910000000003E-4</v>
      </c>
      <c r="JN131" s="19">
        <v>4.6264530000000002E-4</v>
      </c>
      <c r="JO131" s="19">
        <v>4.594976E-4</v>
      </c>
      <c r="JP131" s="19">
        <v>4.5632669999999998E-4</v>
      </c>
      <c r="JQ131" s="19">
        <v>4.53134E-4</v>
      </c>
      <c r="JR131" s="19">
        <v>4.499212E-4</v>
      </c>
      <c r="JS131" s="19">
        <v>4.4669069999999999E-4</v>
      </c>
      <c r="JT131" s="19">
        <v>4.4344509999999997E-4</v>
      </c>
      <c r="JU131" s="19">
        <v>4.4018749999999999E-4</v>
      </c>
      <c r="JV131" s="19">
        <v>4.3692109999999998E-4</v>
      </c>
      <c r="JW131" s="19">
        <v>4.3364949999999999E-4</v>
      </c>
      <c r="JX131" s="19">
        <v>4.3037659999999999E-4</v>
      </c>
      <c r="JY131" s="19">
        <v>4.2710650000000002E-4</v>
      </c>
      <c r="JZ131" s="19">
        <v>4.2384360000000002E-4</v>
      </c>
      <c r="KA131" s="19">
        <v>4.2059269999999998E-4</v>
      </c>
      <c r="KB131" s="19">
        <v>4.173588E-4</v>
      </c>
      <c r="KC131" s="19">
        <v>4.141471E-4</v>
      </c>
      <c r="KD131" s="19">
        <v>4.109629E-4</v>
      </c>
      <c r="KE131" s="19">
        <v>4.0781139999999998E-4</v>
      </c>
      <c r="KF131" s="19">
        <v>4.0469740000000001E-4</v>
      </c>
      <c r="KG131" s="19">
        <v>4.0162550000000003E-4</v>
      </c>
      <c r="KH131" s="19">
        <v>3.9859960000000001E-4</v>
      </c>
      <c r="KI131" s="19">
        <v>3.9562290000000002E-4</v>
      </c>
      <c r="KJ131" s="19">
        <v>3.926984E-4</v>
      </c>
      <c r="KK131" s="19">
        <v>3.89828E-4</v>
      </c>
      <c r="KL131" s="19">
        <v>3.8701339999999999E-4</v>
      </c>
      <c r="KM131" s="19">
        <v>3.8425569999999998E-4</v>
      </c>
      <c r="KN131" s="19">
        <v>3.8155550000000001E-4</v>
      </c>
      <c r="KO131" s="19">
        <v>3.789132E-4</v>
      </c>
      <c r="KP131" s="19">
        <v>3.7632900000000001E-4</v>
      </c>
      <c r="KQ131" s="19">
        <v>3.7380250000000002E-4</v>
      </c>
      <c r="KR131" s="19">
        <v>3.7133320000000002E-4</v>
      </c>
      <c r="KS131" s="19">
        <v>3.6892020000000003E-4</v>
      </c>
      <c r="KT131" s="19">
        <v>3.6656189999999998E-4</v>
      </c>
      <c r="KU131" s="19">
        <v>3.6425610000000001E-4</v>
      </c>
      <c r="KV131" s="19">
        <v>3.6200039999999999E-4</v>
      </c>
      <c r="KW131" s="19">
        <v>3.5979149999999999E-4</v>
      </c>
      <c r="KX131" s="19">
        <v>3.5762560000000002E-4</v>
      </c>
      <c r="KY131" s="19">
        <v>3.5549870000000001E-4</v>
      </c>
      <c r="KZ131" s="19">
        <v>3.534063E-4</v>
      </c>
      <c r="LA131" s="19">
        <v>3.5134389999999998E-4</v>
      </c>
      <c r="LB131" s="19">
        <v>3.4930699999999998E-4</v>
      </c>
      <c r="LC131" s="19">
        <v>3.4729100000000001E-4</v>
      </c>
      <c r="LD131" s="19">
        <v>3.4529169999999998E-4</v>
      </c>
      <c r="LE131" s="19">
        <v>3.4330489999999999E-4</v>
      </c>
      <c r="LF131" s="19">
        <v>3.4132699999999999E-4</v>
      </c>
      <c r="LG131" s="19">
        <v>3.393542E-4</v>
      </c>
      <c r="LH131" s="19">
        <v>3.3738369999999999E-4</v>
      </c>
      <c r="LI131" s="19">
        <v>3.354125E-4</v>
      </c>
      <c r="LJ131" s="19">
        <v>3.334384E-4</v>
      </c>
      <c r="LK131" s="19">
        <v>3.3145929999999998E-4</v>
      </c>
      <c r="LL131" s="19">
        <v>3.294735E-4</v>
      </c>
      <c r="LM131" s="19">
        <v>3.2747949999999999E-4</v>
      </c>
      <c r="LN131" s="19">
        <v>3.2547609999999998E-4</v>
      </c>
      <c r="LO131" s="19">
        <v>3.2346209999999998E-4</v>
      </c>
      <c r="LP131" s="19">
        <v>3.214364E-4</v>
      </c>
      <c r="LQ131" s="19">
        <v>3.1939780000000002E-4</v>
      </c>
      <c r="LR131" s="19">
        <v>3.173451E-4</v>
      </c>
      <c r="LS131" s="19">
        <v>3.1527710000000002E-4</v>
      </c>
      <c r="LT131" s="19">
        <v>3.1319250000000001E-4</v>
      </c>
      <c r="LU131" s="19">
        <v>3.1109049999999999E-4</v>
      </c>
      <c r="LV131" s="19">
        <v>3.0896990000000001E-4</v>
      </c>
      <c r="LW131" s="19">
        <v>3.0683019999999997E-4</v>
      </c>
      <c r="LX131" s="19">
        <v>3.046708E-4</v>
      </c>
      <c r="LY131" s="19">
        <v>3.024921E-4</v>
      </c>
      <c r="LZ131" s="19">
        <v>3.0029429999999999E-4</v>
      </c>
      <c r="MA131" s="19">
        <v>2.9807880000000002E-4</v>
      </c>
      <c r="MB131" s="19">
        <v>2.958471E-4</v>
      </c>
      <c r="MC131" s="19">
        <v>2.9360129999999999E-4</v>
      </c>
      <c r="MD131" s="19">
        <v>2.9134419999999998E-4</v>
      </c>
      <c r="ME131" s="19">
        <v>2.8907889999999999E-4</v>
      </c>
      <c r="MF131" s="19">
        <v>2.8680889999999998E-4</v>
      </c>
      <c r="MG131" s="19">
        <v>2.8453780000000002E-4</v>
      </c>
      <c r="MH131" s="19">
        <v>2.822697E-4</v>
      </c>
      <c r="MI131" s="19">
        <v>2.8000820000000001E-4</v>
      </c>
      <c r="MJ131" s="19">
        <v>2.777573E-4</v>
      </c>
      <c r="MK131" s="19">
        <v>2.7552060000000001E-4</v>
      </c>
      <c r="ML131" s="19">
        <v>2.7330140000000002E-4</v>
      </c>
      <c r="MM131" s="19">
        <v>2.7110289999999999E-4</v>
      </c>
      <c r="MN131" s="19">
        <v>2.689279E-4</v>
      </c>
      <c r="MO131" s="19">
        <v>2.6677899999999997E-4</v>
      </c>
      <c r="MP131" s="19">
        <v>2.6465860000000001E-4</v>
      </c>
      <c r="MQ131" s="19">
        <v>2.6256869999999999E-4</v>
      </c>
      <c r="MR131" s="19">
        <v>2.6051139999999997E-4</v>
      </c>
      <c r="MS131" s="19">
        <v>2.5848869999999999E-4</v>
      </c>
      <c r="MT131" s="19">
        <v>2.5650230000000003E-4</v>
      </c>
      <c r="MU131" s="19">
        <v>2.5455410000000002E-4</v>
      </c>
      <c r="MV131" s="19">
        <v>2.526459E-4</v>
      </c>
      <c r="MW131" s="19">
        <v>2.5077969999999999E-4</v>
      </c>
      <c r="MX131" s="19">
        <v>2.489573E-4</v>
      </c>
      <c r="MY131" s="19">
        <v>2.4718050000000001E-4</v>
      </c>
      <c r="MZ131" s="19">
        <v>2.4545099999999999E-4</v>
      </c>
      <c r="NA131" s="19">
        <v>2.4377040000000001E-4</v>
      </c>
      <c r="NB131" s="19">
        <v>2.4213969999999999E-4</v>
      </c>
      <c r="NC131" s="19">
        <v>2.4055999999999999E-4</v>
      </c>
      <c r="ND131" s="19">
        <v>2.390316E-4</v>
      </c>
      <c r="NE131" s="19">
        <v>2.3755440000000001E-4</v>
      </c>
      <c r="NF131" s="19">
        <v>2.36128E-4</v>
      </c>
      <c r="NG131" s="19">
        <v>2.3475110000000001E-4</v>
      </c>
      <c r="NH131" s="19">
        <v>2.3342210000000001E-4</v>
      </c>
      <c r="NI131" s="19">
        <v>2.321391E-4</v>
      </c>
      <c r="NJ131" s="19">
        <v>2.3089949999999999E-4</v>
      </c>
      <c r="NK131" s="19">
        <v>2.2970059999999999E-4</v>
      </c>
      <c r="NL131" s="19">
        <v>2.2853930000000001E-4</v>
      </c>
      <c r="NM131" s="19">
        <v>2.2741250000000001E-4</v>
      </c>
      <c r="NN131" s="19">
        <v>2.2631699999999999E-4</v>
      </c>
      <c r="NO131" s="19">
        <v>2.252496E-4</v>
      </c>
      <c r="NP131" s="19">
        <v>2.2420719999999999E-4</v>
      </c>
      <c r="NQ131" s="19">
        <v>2.231868E-4</v>
      </c>
      <c r="NR131" s="19">
        <v>2.221856E-4</v>
      </c>
      <c r="NS131" s="19">
        <v>2.2120080000000001E-4</v>
      </c>
      <c r="NT131" s="19">
        <v>2.2022980000000001E-4</v>
      </c>
      <c r="NU131" s="19">
        <v>2.1927019999999999E-4</v>
      </c>
      <c r="NV131" s="19">
        <v>2.1831929999999999E-4</v>
      </c>
      <c r="NW131" s="19">
        <v>2.1737460000000001E-4</v>
      </c>
      <c r="NX131" s="19">
        <v>2.1643359999999999E-4</v>
      </c>
      <c r="NY131" s="19">
        <v>2.1549359999999999E-4</v>
      </c>
      <c r="NZ131" s="19">
        <v>2.1455190000000001E-4</v>
      </c>
      <c r="OA131" s="19">
        <v>2.1360579999999999E-4</v>
      </c>
      <c r="OB131" s="19">
        <v>2.1265260000000001E-4</v>
      </c>
      <c r="OC131" s="19">
        <v>2.1168949999999999E-4</v>
      </c>
      <c r="OD131" s="19">
        <v>2.10714E-4</v>
      </c>
      <c r="OE131" s="19">
        <v>2.0972380000000001E-4</v>
      </c>
      <c r="OF131" s="19">
        <v>2.087166E-4</v>
      </c>
      <c r="OG131" s="19">
        <v>2.0769049999999999E-4</v>
      </c>
      <c r="OH131" s="19">
        <v>2.0664389999999999E-4</v>
      </c>
      <c r="OI131" s="19">
        <v>2.055755E-4</v>
      </c>
      <c r="OJ131" s="19">
        <v>2.0448419999999999E-4</v>
      </c>
      <c r="OK131" s="19">
        <v>2.033693E-4</v>
      </c>
      <c r="OL131" s="19">
        <v>2.0223039999999999E-4</v>
      </c>
      <c r="OM131" s="19">
        <v>2.010673E-4</v>
      </c>
      <c r="ON131" s="19">
        <v>1.998801E-4</v>
      </c>
      <c r="OO131" s="19">
        <v>1.986689E-4</v>
      </c>
      <c r="OP131" s="19">
        <v>1.9743429999999999E-4</v>
      </c>
    </row>
    <row r="132" spans="1:406" x14ac:dyDescent="0.25">
      <c r="A132" t="str">
        <f t="shared" ref="A132:A195" si="2">IF(F132="","",CONCATENATE(B132,"-",C132,"-",D132,"-",E132,"-",F132))</f>
        <v>Helicopter-EXTREMELY COARSE-6-20-Any</v>
      </c>
      <c r="B132" t="s">
        <v>194</v>
      </c>
      <c r="C132" s="20" t="s">
        <v>44</v>
      </c>
      <c r="D132" s="18">
        <v>6</v>
      </c>
      <c r="E132" s="17">
        <v>20</v>
      </c>
      <c r="F132" s="82" t="s">
        <v>187</v>
      </c>
      <c r="G132" s="15">
        <v>1.091774</v>
      </c>
      <c r="H132" s="15">
        <v>1.076838</v>
      </c>
      <c r="I132" s="15">
        <v>0.93987069999999995</v>
      </c>
      <c r="J132" s="15">
        <v>0.75999879999999997</v>
      </c>
      <c r="K132" s="15">
        <v>0.59887449999999998</v>
      </c>
      <c r="L132" s="15">
        <v>0.47082109999999999</v>
      </c>
      <c r="M132" s="15">
        <v>0.37447580000000003</v>
      </c>
      <c r="N132" s="15">
        <v>0.30182510000000001</v>
      </c>
      <c r="O132" s="15">
        <v>0.2470154</v>
      </c>
      <c r="P132" s="15">
        <v>0.20522699999999999</v>
      </c>
      <c r="Q132" s="15">
        <v>0.17252210000000001</v>
      </c>
      <c r="R132" s="15">
        <v>0.1464037</v>
      </c>
      <c r="S132" s="15">
        <v>0.1254661</v>
      </c>
      <c r="T132" s="15">
        <v>0.10875120000000001</v>
      </c>
      <c r="U132" s="19">
        <v>9.5322249999999997E-2</v>
      </c>
      <c r="V132" s="19">
        <v>8.4290589999999999E-2</v>
      </c>
      <c r="W132" s="15">
        <v>7.4982670000000001E-2</v>
      </c>
      <c r="X132" s="15">
        <v>6.6905720000000002E-2</v>
      </c>
      <c r="Y132" s="19">
        <v>5.9762290000000003E-2</v>
      </c>
      <c r="Z132" s="19">
        <v>5.3666899999999997E-2</v>
      </c>
      <c r="AA132" s="19">
        <v>4.8733980000000003E-2</v>
      </c>
      <c r="AB132" s="19">
        <v>4.5304520000000001E-2</v>
      </c>
      <c r="AC132" s="19">
        <v>4.219295E-2</v>
      </c>
      <c r="AD132" s="19">
        <v>3.917089E-2</v>
      </c>
      <c r="AE132" s="19">
        <v>3.6188829999999998E-2</v>
      </c>
      <c r="AF132" s="19">
        <v>3.3472809999999999E-2</v>
      </c>
      <c r="AG132" s="19">
        <v>3.115855E-2</v>
      </c>
      <c r="AH132" s="15">
        <v>2.9119289999999999E-2</v>
      </c>
      <c r="AI132" s="19">
        <v>2.7192709999999998E-2</v>
      </c>
      <c r="AJ132" s="19">
        <v>2.538779E-2</v>
      </c>
      <c r="AK132" s="19">
        <v>2.3790140000000001E-2</v>
      </c>
      <c r="AL132" s="19">
        <v>2.239242E-2</v>
      </c>
      <c r="AM132" s="19">
        <v>2.1119260000000001E-2</v>
      </c>
      <c r="AN132" s="19">
        <v>1.9917150000000002E-2</v>
      </c>
      <c r="AO132" s="19">
        <v>1.8790379999999999E-2</v>
      </c>
      <c r="AP132" s="19">
        <v>1.7757530000000001E-2</v>
      </c>
      <c r="AQ132" s="19">
        <v>1.681231E-2</v>
      </c>
      <c r="AR132" s="19">
        <v>1.5867079999999999E-2</v>
      </c>
      <c r="AS132" s="19">
        <v>1.499843E-2</v>
      </c>
      <c r="AT132" s="19">
        <v>1.4198499999999999E-2</v>
      </c>
      <c r="AU132" s="15">
        <v>1.346175E-2</v>
      </c>
      <c r="AV132" s="19">
        <v>1.278397E-2</v>
      </c>
      <c r="AW132" s="19">
        <v>1.2158820000000001E-2</v>
      </c>
      <c r="AX132" s="19">
        <v>1.157849E-2</v>
      </c>
      <c r="AY132" s="19">
        <v>1.103755E-2</v>
      </c>
      <c r="AZ132" s="19">
        <v>1.0534389999999999E-2</v>
      </c>
      <c r="BA132" s="19">
        <v>1.006759E-2</v>
      </c>
      <c r="BB132" s="19">
        <v>9.6332069999999995E-3</v>
      </c>
      <c r="BC132" s="19">
        <v>9.2263310000000008E-3</v>
      </c>
      <c r="BD132" s="19">
        <v>8.8437949999999998E-3</v>
      </c>
      <c r="BE132" s="19">
        <v>8.4849450000000007E-3</v>
      </c>
      <c r="BF132" s="19">
        <v>8.1497300000000009E-3</v>
      </c>
      <c r="BG132" s="19">
        <v>7.8368069999999995E-3</v>
      </c>
      <c r="BH132" s="19">
        <v>7.543363E-3</v>
      </c>
      <c r="BI132" s="19">
        <v>7.2666370000000003E-3</v>
      </c>
      <c r="BJ132" s="19">
        <v>7.0049520000000001E-3</v>
      </c>
      <c r="BK132" s="19">
        <v>6.7576609999999999E-3</v>
      </c>
      <c r="BL132" s="19">
        <v>6.5242829999999996E-3</v>
      </c>
      <c r="BM132" s="19">
        <v>6.3039380000000002E-3</v>
      </c>
      <c r="BN132" s="19">
        <v>6.0951720000000003E-3</v>
      </c>
      <c r="BO132" s="19">
        <v>5.8964849999999999E-3</v>
      </c>
      <c r="BP132" s="19">
        <v>5.7068279999999997E-3</v>
      </c>
      <c r="BQ132" s="19">
        <v>5.5258360000000001E-3</v>
      </c>
      <c r="BR132" s="19">
        <v>5.3534200000000002E-3</v>
      </c>
      <c r="BS132" s="19">
        <v>5.1894100000000002E-3</v>
      </c>
      <c r="BT132" s="19">
        <v>5.0334469999999999E-3</v>
      </c>
      <c r="BU132" s="19">
        <v>4.8851049999999998E-3</v>
      </c>
      <c r="BV132" s="19">
        <v>4.7441250000000001E-3</v>
      </c>
      <c r="BW132" s="19">
        <v>4.6103359999999996E-3</v>
      </c>
      <c r="BX132" s="19">
        <v>4.4833989999999999E-3</v>
      </c>
      <c r="BY132" s="19">
        <v>4.362739E-3</v>
      </c>
      <c r="BZ132" s="19">
        <v>4.2477909999999999E-3</v>
      </c>
      <c r="CA132" s="19">
        <v>4.1381050000000004E-3</v>
      </c>
      <c r="CB132" s="19">
        <v>4.0335989999999997E-3</v>
      </c>
      <c r="CC132" s="19">
        <v>3.9343650000000004E-3</v>
      </c>
      <c r="CD132" s="19">
        <v>3.8404820000000001E-3</v>
      </c>
      <c r="CE132" s="19">
        <v>3.7518529999999999E-3</v>
      </c>
      <c r="CF132" s="19">
        <v>3.6682479999999998E-3</v>
      </c>
      <c r="CG132" s="19">
        <v>3.589269E-3</v>
      </c>
      <c r="CH132" s="19">
        <v>3.5146069999999999E-3</v>
      </c>
      <c r="CI132" s="19">
        <v>3.4440260000000002E-3</v>
      </c>
      <c r="CJ132" s="19">
        <v>3.3773520000000001E-3</v>
      </c>
      <c r="CK132" s="19">
        <v>3.314371E-3</v>
      </c>
      <c r="CL132" s="19">
        <v>3.2547679999999999E-3</v>
      </c>
      <c r="CM132" s="19">
        <v>3.1981710000000001E-3</v>
      </c>
      <c r="CN132" s="19">
        <v>3.144291E-3</v>
      </c>
      <c r="CO132" s="19">
        <v>3.0929960000000002E-3</v>
      </c>
      <c r="CP132" s="19">
        <v>3.0442949999999998E-3</v>
      </c>
      <c r="CQ132" s="19">
        <v>2.9982329999999999E-3</v>
      </c>
      <c r="CR132" s="15">
        <v>2.9548389999999999E-3</v>
      </c>
      <c r="CS132" s="19">
        <v>2.9141039999999998E-3</v>
      </c>
      <c r="CT132" s="19">
        <v>2.875978E-3</v>
      </c>
      <c r="CU132" s="19">
        <v>2.8403909999999998E-3</v>
      </c>
      <c r="CV132" s="19">
        <v>2.8072570000000001E-3</v>
      </c>
      <c r="CW132" s="19">
        <v>2.7764579999999999E-3</v>
      </c>
      <c r="CX132" s="19">
        <v>2.7478310000000001E-3</v>
      </c>
      <c r="CY132" s="19">
        <v>2.7211929999999998E-3</v>
      </c>
      <c r="CZ132" s="19">
        <v>2.6963389999999999E-3</v>
      </c>
      <c r="DA132" s="19">
        <v>2.6730489999999998E-3</v>
      </c>
      <c r="DB132" s="19">
        <v>2.6511180000000001E-3</v>
      </c>
      <c r="DC132" s="19">
        <v>2.6303519999999999E-3</v>
      </c>
      <c r="DD132" s="19">
        <v>2.610575E-3</v>
      </c>
      <c r="DE132" s="19">
        <v>2.5916350000000001E-3</v>
      </c>
      <c r="DF132" s="19">
        <v>2.5733930000000002E-3</v>
      </c>
      <c r="DG132" s="19">
        <v>2.555711E-3</v>
      </c>
      <c r="DH132" s="19">
        <v>2.5384629999999999E-3</v>
      </c>
      <c r="DI132" s="19">
        <v>2.521531E-3</v>
      </c>
      <c r="DJ132" s="19">
        <v>2.504816E-3</v>
      </c>
      <c r="DK132" s="19">
        <v>2.4882419999999999E-3</v>
      </c>
      <c r="DL132" s="19">
        <v>2.4717490000000001E-3</v>
      </c>
      <c r="DM132" s="19">
        <v>2.4552770000000001E-3</v>
      </c>
      <c r="DN132" s="19">
        <v>2.4387649999999999E-3</v>
      </c>
      <c r="DO132" s="19">
        <v>2.4221479999999998E-3</v>
      </c>
      <c r="DP132" s="19">
        <v>2.4053730000000001E-3</v>
      </c>
      <c r="DQ132" s="19">
        <v>2.3884039999999998E-3</v>
      </c>
      <c r="DR132" s="19">
        <v>2.3712239999999999E-3</v>
      </c>
      <c r="DS132" s="19">
        <v>2.3538209999999999E-3</v>
      </c>
      <c r="DT132" s="19">
        <v>2.336191E-3</v>
      </c>
      <c r="DU132" s="19">
        <v>2.3183330000000001E-3</v>
      </c>
      <c r="DV132" s="19">
        <v>2.3002510000000001E-3</v>
      </c>
      <c r="DW132" s="19">
        <v>2.2819649999999999E-3</v>
      </c>
      <c r="DX132" s="19">
        <v>2.2635139999999999E-3</v>
      </c>
      <c r="DY132" s="19">
        <v>2.2449269999999999E-3</v>
      </c>
      <c r="DZ132" s="19">
        <v>2.2262330000000002E-3</v>
      </c>
      <c r="EA132" s="19">
        <v>2.2074600000000001E-3</v>
      </c>
      <c r="EB132" s="19">
        <v>2.1886359999999999E-3</v>
      </c>
      <c r="EC132" s="19">
        <v>2.1698030000000001E-3</v>
      </c>
      <c r="ED132" s="19">
        <v>2.1510209999999999E-3</v>
      </c>
      <c r="EE132" s="19">
        <v>2.132358E-3</v>
      </c>
      <c r="EF132" s="19">
        <v>2.1138799999999998E-3</v>
      </c>
      <c r="EG132" s="19">
        <v>2.095647E-3</v>
      </c>
      <c r="EH132" s="19">
        <v>2.07771E-3</v>
      </c>
      <c r="EI132" s="19">
        <v>2.06011E-3</v>
      </c>
      <c r="EJ132" s="19">
        <v>2.042884E-3</v>
      </c>
      <c r="EK132" s="19">
        <v>2.0260590000000002E-3</v>
      </c>
      <c r="EL132" s="19">
        <v>2.0096509999999999E-3</v>
      </c>
      <c r="EM132" s="19">
        <v>1.993674E-3</v>
      </c>
      <c r="EN132" s="19">
        <v>1.9781410000000001E-3</v>
      </c>
      <c r="EO132" s="19">
        <v>1.9630680000000001E-3</v>
      </c>
      <c r="EP132" s="19">
        <v>1.9484719999999999E-3</v>
      </c>
      <c r="EQ132" s="19">
        <v>1.934365E-3</v>
      </c>
      <c r="ER132" s="19">
        <v>1.9207549999999999E-3</v>
      </c>
      <c r="ES132" s="19">
        <v>1.9076399999999999E-3</v>
      </c>
      <c r="ET132" s="19">
        <v>1.895023E-3</v>
      </c>
      <c r="EU132" s="19">
        <v>1.8828969999999999E-3</v>
      </c>
      <c r="EV132" s="19">
        <v>1.871258E-3</v>
      </c>
      <c r="EW132" s="19">
        <v>1.8601010000000001E-3</v>
      </c>
      <c r="EX132" s="19">
        <v>1.8494150000000001E-3</v>
      </c>
      <c r="EY132" s="19">
        <v>1.839182E-3</v>
      </c>
      <c r="EZ132" s="19">
        <v>1.8293929999999999E-3</v>
      </c>
      <c r="FA132" s="19">
        <v>1.820033E-3</v>
      </c>
      <c r="FB132" s="19">
        <v>1.811092E-3</v>
      </c>
      <c r="FC132" s="19">
        <v>1.802557E-3</v>
      </c>
      <c r="FD132" s="19">
        <v>1.7944160000000001E-3</v>
      </c>
      <c r="FE132" s="19">
        <v>1.7866449999999999E-3</v>
      </c>
      <c r="FF132" s="19">
        <v>1.779231E-3</v>
      </c>
      <c r="FG132" s="19">
        <v>1.7721589999999999E-3</v>
      </c>
      <c r="FH132" s="19">
        <v>1.765415E-3</v>
      </c>
      <c r="FI132" s="19">
        <v>1.7589859999999999E-3</v>
      </c>
      <c r="FJ132" s="19">
        <v>1.752853E-3</v>
      </c>
      <c r="FK132" s="19">
        <v>1.7469930000000001E-3</v>
      </c>
      <c r="FL132" s="19">
        <v>1.741383E-3</v>
      </c>
      <c r="FM132" s="19">
        <v>1.736004E-3</v>
      </c>
      <c r="FN132" s="19">
        <v>1.730828E-3</v>
      </c>
      <c r="FO132" s="19">
        <v>1.7258270000000001E-3</v>
      </c>
      <c r="FP132" s="19">
        <v>1.7209669999999999E-3</v>
      </c>
      <c r="FQ132" s="19">
        <v>1.716204E-3</v>
      </c>
      <c r="FR132" s="19">
        <v>1.7115019999999999E-3</v>
      </c>
      <c r="FS132" s="19">
        <v>1.706831E-3</v>
      </c>
      <c r="FT132" s="19">
        <v>1.7021639999999999E-3</v>
      </c>
      <c r="FU132" s="19">
        <v>1.697477E-3</v>
      </c>
      <c r="FV132" s="19">
        <v>1.692748E-3</v>
      </c>
      <c r="FW132" s="19">
        <v>1.6879499999999999E-3</v>
      </c>
      <c r="FX132" s="19">
        <v>1.6830619999999999E-3</v>
      </c>
      <c r="FY132" s="19">
        <v>1.67807E-3</v>
      </c>
      <c r="FZ132" s="19">
        <v>1.6729609999999999E-3</v>
      </c>
      <c r="GA132" s="19">
        <v>1.667726E-3</v>
      </c>
      <c r="GB132" s="19">
        <v>1.6623510000000001E-3</v>
      </c>
      <c r="GC132" s="19">
        <v>1.65682E-3</v>
      </c>
      <c r="GD132" s="19">
        <v>1.6511189999999999E-3</v>
      </c>
      <c r="GE132" s="19">
        <v>1.6452389999999999E-3</v>
      </c>
      <c r="GF132" s="19">
        <v>1.6391730000000001E-3</v>
      </c>
      <c r="GG132" s="19">
        <v>1.6329140000000001E-3</v>
      </c>
      <c r="GH132" s="19">
        <v>1.6264579999999999E-3</v>
      </c>
      <c r="GI132" s="19">
        <v>1.619791E-3</v>
      </c>
      <c r="GJ132" s="19">
        <v>1.6129040000000001E-3</v>
      </c>
      <c r="GK132" s="19">
        <v>1.6057910000000001E-3</v>
      </c>
      <c r="GL132" s="19">
        <v>1.5984510000000001E-3</v>
      </c>
      <c r="GM132" s="19">
        <v>1.5908840000000001E-3</v>
      </c>
      <c r="GN132" s="19">
        <v>1.5830869999999999E-3</v>
      </c>
      <c r="GO132" s="19">
        <v>1.5750530000000001E-3</v>
      </c>
      <c r="GP132" s="19">
        <v>1.5667789999999999E-3</v>
      </c>
      <c r="GQ132" s="19">
        <v>1.5582689999999999E-3</v>
      </c>
      <c r="GR132" s="19">
        <v>1.5495319999999999E-3</v>
      </c>
      <c r="GS132" s="19">
        <v>1.5405760000000001E-3</v>
      </c>
      <c r="GT132" s="19">
        <v>1.531412E-3</v>
      </c>
      <c r="GU132" s="19">
        <v>1.5220520000000001E-3</v>
      </c>
      <c r="GV132" s="19">
        <v>1.5125130000000001E-3</v>
      </c>
      <c r="GW132" s="19">
        <v>1.5028210000000001E-3</v>
      </c>
      <c r="GX132" s="19">
        <v>1.493007E-3</v>
      </c>
      <c r="GY132" s="19">
        <v>1.483102E-3</v>
      </c>
      <c r="GZ132" s="19">
        <v>1.47313E-3</v>
      </c>
      <c r="HA132" s="19">
        <v>1.463109E-3</v>
      </c>
      <c r="HB132" s="19">
        <v>1.4530610000000001E-3</v>
      </c>
      <c r="HC132" s="19">
        <v>1.4430070000000001E-3</v>
      </c>
      <c r="HD132" s="19">
        <v>1.432968E-3</v>
      </c>
      <c r="HE132" s="19">
        <v>1.4229659999999999E-3</v>
      </c>
      <c r="HF132" s="19">
        <v>1.4130150000000001E-3</v>
      </c>
      <c r="HG132" s="19">
        <v>1.403123E-3</v>
      </c>
      <c r="HH132" s="19">
        <v>1.393301E-3</v>
      </c>
      <c r="HI132" s="19">
        <v>1.3835620000000001E-3</v>
      </c>
      <c r="HJ132" s="19">
        <v>1.373921E-3</v>
      </c>
      <c r="HK132" s="19">
        <v>1.3643939999999999E-3</v>
      </c>
      <c r="HL132" s="19">
        <v>1.3549910000000001E-3</v>
      </c>
      <c r="HM132" s="19">
        <v>1.3457180000000001E-3</v>
      </c>
      <c r="HN132" s="19">
        <v>1.3365829999999999E-3</v>
      </c>
      <c r="HO132" s="19">
        <v>1.327593E-3</v>
      </c>
      <c r="HP132" s="19">
        <v>1.318762E-3</v>
      </c>
      <c r="HQ132" s="19">
        <v>1.3101020000000001E-3</v>
      </c>
      <c r="HR132" s="19">
        <v>1.3016200000000001E-3</v>
      </c>
      <c r="HS132" s="19">
        <v>1.2933199999999999E-3</v>
      </c>
      <c r="HT132" s="19">
        <v>1.285205E-3</v>
      </c>
      <c r="HU132" s="19">
        <v>1.277282E-3</v>
      </c>
      <c r="HV132" s="19">
        <v>1.2695600000000001E-3</v>
      </c>
      <c r="HW132" s="19">
        <v>1.2620470000000001E-3</v>
      </c>
      <c r="HX132" s="19">
        <v>1.2547470000000001E-3</v>
      </c>
      <c r="HY132" s="19">
        <v>1.247658E-3</v>
      </c>
      <c r="HZ132" s="19">
        <v>1.240781E-3</v>
      </c>
      <c r="IA132" s="19">
        <v>1.234118E-3</v>
      </c>
      <c r="IB132" s="19">
        <v>1.227674E-3</v>
      </c>
      <c r="IC132" s="19">
        <v>1.221452E-3</v>
      </c>
      <c r="ID132" s="19">
        <v>1.2154519999999999E-3</v>
      </c>
      <c r="IE132" s="19">
        <v>1.2096679999999999E-3</v>
      </c>
      <c r="IF132" s="19">
        <v>1.2040969999999999E-3</v>
      </c>
      <c r="IG132" s="19">
        <v>1.1987339999999999E-3</v>
      </c>
      <c r="IH132" s="15">
        <v>1.193579E-3</v>
      </c>
      <c r="II132" s="19">
        <v>1.18863E-3</v>
      </c>
      <c r="IJ132" s="19">
        <v>1.183882E-3</v>
      </c>
      <c r="IK132" s="19">
        <v>1.1793249999999999E-3</v>
      </c>
      <c r="IL132" s="19">
        <v>1.1749530000000001E-3</v>
      </c>
      <c r="IM132" s="19">
        <v>1.1707589999999999E-3</v>
      </c>
      <c r="IN132" s="19">
        <v>1.1667419999999999E-3</v>
      </c>
      <c r="IO132" s="19">
        <v>1.1628980000000001E-3</v>
      </c>
      <c r="IP132" s="19">
        <v>1.159219E-3</v>
      </c>
      <c r="IQ132" s="19">
        <v>1.155693E-3</v>
      </c>
      <c r="IR132" s="19">
        <v>1.1523099999999999E-3</v>
      </c>
      <c r="IS132" s="19">
        <v>1.1490599999999999E-3</v>
      </c>
      <c r="IT132" s="19">
        <v>1.1459350000000001E-3</v>
      </c>
      <c r="IU132" s="19">
        <v>1.1429249999999999E-3</v>
      </c>
      <c r="IV132" s="19">
        <v>1.1400169999999999E-3</v>
      </c>
      <c r="IW132" s="19">
        <v>1.1371949999999999E-3</v>
      </c>
      <c r="IX132" s="19">
        <v>1.134443E-3</v>
      </c>
      <c r="IY132" s="19">
        <v>1.1317479999999999E-3</v>
      </c>
      <c r="IZ132" s="19">
        <v>1.1290989999999999E-3</v>
      </c>
      <c r="JA132" s="19">
        <v>1.126487E-3</v>
      </c>
      <c r="JB132" s="19">
        <v>1.1239010000000001E-3</v>
      </c>
      <c r="JC132" s="19">
        <v>1.12133E-3</v>
      </c>
      <c r="JD132" s="19">
        <v>1.118761E-3</v>
      </c>
      <c r="JE132" s="19">
        <v>1.116187E-3</v>
      </c>
      <c r="JF132" s="19">
        <v>1.113604E-3</v>
      </c>
      <c r="JG132" s="19">
        <v>1.111007E-3</v>
      </c>
      <c r="JH132" s="19">
        <v>1.1083880000000001E-3</v>
      </c>
      <c r="JI132" s="19">
        <v>1.1057409999999999E-3</v>
      </c>
      <c r="JJ132" s="19">
        <v>1.1030549999999999E-3</v>
      </c>
      <c r="JK132" s="19">
        <v>1.1003269999999999E-3</v>
      </c>
      <c r="JL132" s="19">
        <v>1.097553E-3</v>
      </c>
      <c r="JM132" s="19">
        <v>1.094731E-3</v>
      </c>
      <c r="JN132" s="19">
        <v>1.0918569999999999E-3</v>
      </c>
      <c r="JO132" s="19">
        <v>1.0889230000000001E-3</v>
      </c>
      <c r="JP132" s="19">
        <v>1.085927E-3</v>
      </c>
      <c r="JQ132" s="19">
        <v>1.0828630000000001E-3</v>
      </c>
      <c r="JR132" s="19">
        <v>1.079731E-3</v>
      </c>
      <c r="JS132" s="19">
        <v>1.0765289999999999E-3</v>
      </c>
      <c r="JT132" s="19">
        <v>1.0732529999999999E-3</v>
      </c>
      <c r="JU132" s="19">
        <v>1.069899E-3</v>
      </c>
      <c r="JV132" s="19">
        <v>1.0664660000000001E-3</v>
      </c>
      <c r="JW132" s="19">
        <v>1.0629540000000001E-3</v>
      </c>
      <c r="JX132" s="19">
        <v>1.059365E-3</v>
      </c>
      <c r="JY132" s="19">
        <v>1.055704E-3</v>
      </c>
      <c r="JZ132" s="19">
        <v>1.0519710000000001E-3</v>
      </c>
      <c r="KA132" s="19">
        <v>1.04817E-3</v>
      </c>
      <c r="KB132" s="19">
        <v>1.0443060000000001E-3</v>
      </c>
      <c r="KC132" s="19">
        <v>1.040383E-3</v>
      </c>
      <c r="KD132" s="19">
        <v>1.036412E-3</v>
      </c>
      <c r="KE132" s="19">
        <v>1.0324010000000001E-3</v>
      </c>
      <c r="KF132" s="19">
        <v>1.0283569999999999E-3</v>
      </c>
      <c r="KG132" s="19">
        <v>1.0242840000000001E-3</v>
      </c>
      <c r="KH132" s="19">
        <v>1.020188E-3</v>
      </c>
      <c r="KI132" s="19">
        <v>1.0160740000000001E-3</v>
      </c>
      <c r="KJ132" s="19">
        <v>1.0119490000000001E-3</v>
      </c>
      <c r="KK132" s="19">
        <v>1.007815E-3</v>
      </c>
      <c r="KL132" s="19">
        <v>1.003678E-3</v>
      </c>
      <c r="KM132" s="19">
        <v>9.9953590000000005E-4</v>
      </c>
      <c r="KN132" s="19">
        <v>9.9539019999999993E-4</v>
      </c>
      <c r="KO132" s="19">
        <v>9.9124280000000009E-4</v>
      </c>
      <c r="KP132" s="19">
        <v>9.8709740000000007E-4</v>
      </c>
      <c r="KQ132" s="19">
        <v>9.829553999999999E-4</v>
      </c>
      <c r="KR132" s="19">
        <v>9.7881820000000007E-4</v>
      </c>
      <c r="KS132" s="19">
        <v>9.7468450000000003E-4</v>
      </c>
      <c r="KT132" s="19">
        <v>9.705537E-4</v>
      </c>
      <c r="KU132" s="19">
        <v>9.6642579999999998E-4</v>
      </c>
      <c r="KV132" s="19">
        <v>9.6230350000000003E-4</v>
      </c>
      <c r="KW132" s="19">
        <v>9.5818770000000001E-4</v>
      </c>
      <c r="KX132" s="19">
        <v>9.5407930000000003E-4</v>
      </c>
      <c r="KY132" s="19">
        <v>9.4997799999999998E-4</v>
      </c>
      <c r="KZ132" s="19">
        <v>9.4588370000000003E-4</v>
      </c>
      <c r="LA132" s="19">
        <v>9.4179799999999998E-4</v>
      </c>
      <c r="LB132" s="19">
        <v>9.3772400000000002E-4</v>
      </c>
      <c r="LC132" s="19">
        <v>9.3366339999999997E-4</v>
      </c>
      <c r="LD132" s="19">
        <v>9.2961759999999997E-4</v>
      </c>
      <c r="LE132" s="19">
        <v>9.2558720000000003E-4</v>
      </c>
      <c r="LF132" s="19">
        <v>9.2157299999999997E-4</v>
      </c>
      <c r="LG132" s="19">
        <v>9.1757749999999999E-4</v>
      </c>
      <c r="LH132" s="19">
        <v>9.1360520000000002E-4</v>
      </c>
      <c r="LI132" s="19">
        <v>9.0965869999999995E-4</v>
      </c>
      <c r="LJ132" s="19">
        <v>9.0574090000000002E-4</v>
      </c>
      <c r="LK132" s="19">
        <v>9.0185340000000001E-4</v>
      </c>
      <c r="LL132" s="19">
        <v>8.97998E-4</v>
      </c>
      <c r="LM132" s="19">
        <v>8.9417730000000001E-4</v>
      </c>
      <c r="LN132" s="19">
        <v>8.9039570000000001E-4</v>
      </c>
      <c r="LO132" s="19">
        <v>8.8665580000000003E-4</v>
      </c>
      <c r="LP132" s="19">
        <v>8.8295970000000002E-4</v>
      </c>
      <c r="LQ132" s="19">
        <v>8.793087E-4</v>
      </c>
      <c r="LR132" s="19">
        <v>8.757045E-4</v>
      </c>
      <c r="LS132" s="19">
        <v>8.7214949999999997E-4</v>
      </c>
      <c r="LT132" s="19">
        <v>8.6864790000000004E-4</v>
      </c>
      <c r="LU132" s="19">
        <v>8.6520230000000002E-4</v>
      </c>
      <c r="LV132" s="19">
        <v>8.6181449999999998E-4</v>
      </c>
      <c r="LW132" s="19">
        <v>8.5848529999999997E-4</v>
      </c>
      <c r="LX132" s="19">
        <v>8.552163E-4</v>
      </c>
      <c r="LY132" s="19">
        <v>8.5200990000000002E-4</v>
      </c>
      <c r="LZ132" s="19">
        <v>8.4887009999999998E-4</v>
      </c>
      <c r="MA132" s="19">
        <v>8.4579920000000001E-4</v>
      </c>
      <c r="MB132" s="19">
        <v>8.4279839999999999E-4</v>
      </c>
      <c r="MC132" s="19">
        <v>8.398686E-4</v>
      </c>
      <c r="MD132" s="19">
        <v>8.370106E-4</v>
      </c>
      <c r="ME132" s="19">
        <v>8.3422599999999998E-4</v>
      </c>
      <c r="MF132" s="19">
        <v>8.3151730000000004E-4</v>
      </c>
      <c r="MG132" s="19">
        <v>8.2888549999999997E-4</v>
      </c>
      <c r="MH132" s="19">
        <v>8.2632989999999998E-4</v>
      </c>
      <c r="MI132" s="19">
        <v>8.2384839999999999E-4</v>
      </c>
      <c r="MJ132" s="19">
        <v>8.2143940000000001E-4</v>
      </c>
      <c r="MK132" s="19">
        <v>8.1910079999999996E-4</v>
      </c>
      <c r="ML132" s="19">
        <v>8.1683109999999999E-4</v>
      </c>
      <c r="MM132" s="19">
        <v>8.1462679999999999E-4</v>
      </c>
      <c r="MN132" s="19">
        <v>8.1248279999999995E-4</v>
      </c>
      <c r="MO132" s="19">
        <v>8.1039269999999997E-4</v>
      </c>
      <c r="MP132" s="19">
        <v>8.0835E-4</v>
      </c>
      <c r="MQ132" s="19">
        <v>8.0634900000000004E-4</v>
      </c>
      <c r="MR132" s="19">
        <v>8.0438510000000005E-4</v>
      </c>
      <c r="MS132" s="19">
        <v>8.0245190000000001E-4</v>
      </c>
      <c r="MT132" s="19">
        <v>8.0054289999999999E-4</v>
      </c>
      <c r="MU132" s="19">
        <v>7.9865109999999997E-4</v>
      </c>
      <c r="MV132" s="19">
        <v>7.9677070000000005E-4</v>
      </c>
      <c r="MW132" s="19">
        <v>7.948969E-4</v>
      </c>
      <c r="MX132" s="19">
        <v>7.9302650000000001E-4</v>
      </c>
      <c r="MY132" s="19">
        <v>7.9115510000000002E-4</v>
      </c>
      <c r="MZ132" s="19">
        <v>7.8927830000000002E-4</v>
      </c>
      <c r="NA132" s="19">
        <v>7.8739130000000002E-4</v>
      </c>
      <c r="NB132" s="19">
        <v>7.8549079999999996E-4</v>
      </c>
      <c r="NC132" s="19">
        <v>7.8357419999999995E-4</v>
      </c>
      <c r="ND132" s="19">
        <v>7.8164E-4</v>
      </c>
      <c r="NE132" s="19">
        <v>7.7968519999999997E-4</v>
      </c>
      <c r="NF132" s="19">
        <v>7.7770689999999995E-4</v>
      </c>
      <c r="NG132" s="19">
        <v>7.7570120000000002E-4</v>
      </c>
      <c r="NH132" s="19">
        <v>7.7366610000000004E-4</v>
      </c>
      <c r="NI132" s="19">
        <v>7.716E-4</v>
      </c>
      <c r="NJ132" s="19">
        <v>7.6950219999999999E-4</v>
      </c>
      <c r="NK132" s="19">
        <v>7.6737059999999995E-4</v>
      </c>
      <c r="NL132" s="19">
        <v>7.6520289999999996E-4</v>
      </c>
      <c r="NM132" s="19">
        <v>7.6299650000000001E-4</v>
      </c>
      <c r="NN132" s="19">
        <v>7.6075030000000003E-4</v>
      </c>
      <c r="NO132" s="19">
        <v>7.5846400000000003E-4</v>
      </c>
      <c r="NP132" s="19">
        <v>7.5613790000000002E-4</v>
      </c>
      <c r="NQ132" s="19">
        <v>7.5377229999999999E-4</v>
      </c>
      <c r="NR132" s="19">
        <v>7.513671E-4</v>
      </c>
      <c r="NS132" s="19">
        <v>7.4892299999999997E-4</v>
      </c>
      <c r="NT132" s="19">
        <v>7.4644139999999995E-4</v>
      </c>
      <c r="NU132" s="19">
        <v>7.4392489999999996E-4</v>
      </c>
      <c r="NV132" s="19">
        <v>7.4137669999999999E-4</v>
      </c>
      <c r="NW132" s="19">
        <v>7.3879960000000004E-4</v>
      </c>
      <c r="NX132" s="19">
        <v>7.3619639999999997E-4</v>
      </c>
      <c r="NY132" s="19">
        <v>7.3357000000000001E-4</v>
      </c>
      <c r="NZ132" s="19">
        <v>7.309234E-4</v>
      </c>
      <c r="OA132" s="19">
        <v>7.2826019999999996E-4</v>
      </c>
      <c r="OB132" s="19">
        <v>7.255839E-4</v>
      </c>
      <c r="OC132" s="19">
        <v>7.2289740000000004E-4</v>
      </c>
      <c r="OD132" s="19">
        <v>7.2020299999999999E-4</v>
      </c>
      <c r="OE132" s="19">
        <v>7.1750220000000003E-4</v>
      </c>
      <c r="OF132" s="19">
        <v>7.1479669999999999E-4</v>
      </c>
      <c r="OG132" s="19">
        <v>7.1208830000000004E-4</v>
      </c>
      <c r="OH132" s="19">
        <v>7.0937840000000001E-4</v>
      </c>
      <c r="OI132" s="19">
        <v>7.066679E-4</v>
      </c>
      <c r="OJ132" s="19">
        <v>7.0395760000000005E-4</v>
      </c>
      <c r="OK132" s="19">
        <v>7.0124810000000005E-4</v>
      </c>
      <c r="OL132" s="19">
        <v>6.9854040000000002E-4</v>
      </c>
      <c r="OM132" s="19">
        <v>6.9583540000000004E-4</v>
      </c>
      <c r="ON132" s="19">
        <v>6.9313410000000002E-4</v>
      </c>
      <c r="OO132" s="19">
        <v>6.9043730000000001E-4</v>
      </c>
      <c r="OP132" s="19">
        <v>6.8774549999999998E-4</v>
      </c>
    </row>
    <row r="133" spans="1:406" x14ac:dyDescent="0.25">
      <c r="A133" t="str">
        <f t="shared" si="2"/>
        <v>Helicopter-EXTREMELY COARSE-6-14-Any</v>
      </c>
      <c r="B133" t="s">
        <v>194</v>
      </c>
      <c r="C133" s="20" t="s">
        <v>44</v>
      </c>
      <c r="D133" s="18">
        <v>6</v>
      </c>
      <c r="E133" s="17">
        <v>14</v>
      </c>
      <c r="F133" s="82" t="s">
        <v>187</v>
      </c>
      <c r="G133" s="15">
        <v>0.9714467</v>
      </c>
      <c r="H133" s="15">
        <v>0.70592370000000004</v>
      </c>
      <c r="I133" s="15">
        <v>0.50101960000000001</v>
      </c>
      <c r="J133" s="15">
        <v>0.36214259999999998</v>
      </c>
      <c r="K133" s="15">
        <v>0.26922659999999998</v>
      </c>
      <c r="L133" s="15">
        <v>0.20659</v>
      </c>
      <c r="M133" s="15">
        <v>0.1634835</v>
      </c>
      <c r="N133" s="15">
        <v>0.13254270000000001</v>
      </c>
      <c r="O133" s="15">
        <v>0.10863159999999999</v>
      </c>
      <c r="P133" s="15">
        <v>8.9753349999999996E-2</v>
      </c>
      <c r="Q133" s="19">
        <v>7.5472159999999996E-2</v>
      </c>
      <c r="R133" s="19">
        <v>6.4685779999999998E-2</v>
      </c>
      <c r="S133" s="19">
        <v>5.6388019999999997E-2</v>
      </c>
      <c r="T133" s="19">
        <v>5.0006969999999998E-2</v>
      </c>
      <c r="U133" s="19">
        <v>4.4047080000000002E-2</v>
      </c>
      <c r="V133" s="19">
        <v>3.9257380000000001E-2</v>
      </c>
      <c r="W133" s="19">
        <v>3.5570579999999997E-2</v>
      </c>
      <c r="X133" s="19">
        <v>3.2529099999999998E-2</v>
      </c>
      <c r="Y133" s="19">
        <v>2.9651830000000001E-2</v>
      </c>
      <c r="Z133" s="15">
        <v>2.7111590000000001E-2</v>
      </c>
      <c r="AA133" s="19">
        <v>2.492291E-2</v>
      </c>
      <c r="AB133" s="19">
        <v>2.2962400000000001E-2</v>
      </c>
      <c r="AC133" s="19">
        <v>2.126074E-2</v>
      </c>
      <c r="AD133" s="19">
        <v>1.9784380000000001E-2</v>
      </c>
      <c r="AE133" s="19">
        <v>1.8416020000000002E-2</v>
      </c>
      <c r="AF133" s="19">
        <v>1.711066E-2</v>
      </c>
      <c r="AG133" s="19">
        <v>1.591615E-2</v>
      </c>
      <c r="AH133" s="19">
        <v>1.4870080000000001E-2</v>
      </c>
      <c r="AI133" s="19">
        <v>1.3956120000000001E-2</v>
      </c>
      <c r="AJ133" s="19">
        <v>1.312733E-2</v>
      </c>
      <c r="AK133" s="19">
        <v>1.235873E-2</v>
      </c>
      <c r="AL133" s="19">
        <v>1.158876E-2</v>
      </c>
      <c r="AM133" s="19">
        <v>1.090064E-2</v>
      </c>
      <c r="AN133" s="19">
        <v>1.0278519999999999E-2</v>
      </c>
      <c r="AO133" s="19">
        <v>9.7111019999999992E-3</v>
      </c>
      <c r="AP133" s="19">
        <v>9.1935049999999994E-3</v>
      </c>
      <c r="AQ133" s="19">
        <v>8.7201499999999994E-3</v>
      </c>
      <c r="AR133" s="19">
        <v>8.2857460000000001E-3</v>
      </c>
      <c r="AS133" s="19">
        <v>7.8870539999999992E-3</v>
      </c>
      <c r="AT133" s="19">
        <v>7.520072E-3</v>
      </c>
      <c r="AU133" s="19">
        <v>7.1807360000000001E-3</v>
      </c>
      <c r="AV133" s="19">
        <v>6.8672120000000001E-3</v>
      </c>
      <c r="AW133" s="15">
        <v>6.5793900000000001E-3</v>
      </c>
      <c r="AX133" s="19">
        <v>6.316337E-3</v>
      </c>
      <c r="AY133" s="19">
        <v>6.075268E-3</v>
      </c>
      <c r="AZ133" s="19">
        <v>5.8525199999999999E-3</v>
      </c>
      <c r="BA133" s="19">
        <v>5.645677E-3</v>
      </c>
      <c r="BB133" s="19">
        <v>5.4539879999999999E-3</v>
      </c>
      <c r="BC133" s="19">
        <v>5.2771880000000004E-3</v>
      </c>
      <c r="BD133" s="19">
        <v>5.1147120000000004E-3</v>
      </c>
      <c r="BE133" s="19">
        <v>4.9653830000000003E-3</v>
      </c>
      <c r="BF133" s="19">
        <v>4.8274379999999999E-3</v>
      </c>
      <c r="BG133" s="19">
        <v>4.6992099999999997E-3</v>
      </c>
      <c r="BH133" s="19">
        <v>4.5795920000000004E-3</v>
      </c>
      <c r="BI133" s="19">
        <v>4.4679469999999999E-3</v>
      </c>
      <c r="BJ133" s="19">
        <v>4.3638649999999998E-3</v>
      </c>
      <c r="BK133" s="19">
        <v>4.2671269999999999E-3</v>
      </c>
      <c r="BL133" s="19">
        <v>4.1774339999999998E-3</v>
      </c>
      <c r="BM133" s="19">
        <v>4.0941490000000001E-3</v>
      </c>
      <c r="BN133" s="19">
        <v>4.0161859999999997E-3</v>
      </c>
      <c r="BO133" s="19">
        <v>3.9422859999999997E-3</v>
      </c>
      <c r="BP133" s="19">
        <v>3.871523E-3</v>
      </c>
      <c r="BQ133" s="19">
        <v>3.8035880000000001E-3</v>
      </c>
      <c r="BR133" s="19">
        <v>3.7385729999999998E-3</v>
      </c>
      <c r="BS133" s="19">
        <v>3.6766759999999998E-3</v>
      </c>
      <c r="BT133" s="19">
        <v>3.6180829999999998E-3</v>
      </c>
      <c r="BU133" s="19">
        <v>3.5629059999999998E-3</v>
      </c>
      <c r="BV133" s="19">
        <v>3.5111420000000001E-3</v>
      </c>
      <c r="BW133" s="19">
        <v>3.4626539999999999E-3</v>
      </c>
      <c r="BX133" s="19">
        <v>3.4171430000000001E-3</v>
      </c>
      <c r="BY133" s="19">
        <v>3.3742139999999999E-3</v>
      </c>
      <c r="BZ133" s="19">
        <v>3.333436E-3</v>
      </c>
      <c r="CA133" s="19">
        <v>3.2944139999999998E-3</v>
      </c>
      <c r="CB133" s="19">
        <v>3.2568089999999998E-3</v>
      </c>
      <c r="CC133" s="19">
        <v>3.2203660000000001E-3</v>
      </c>
      <c r="CD133" s="19">
        <v>3.1848760000000001E-3</v>
      </c>
      <c r="CE133" s="19">
        <v>3.1501889999999999E-3</v>
      </c>
      <c r="CF133" s="19">
        <v>3.116195E-3</v>
      </c>
      <c r="CG133" s="19">
        <v>3.0828320000000002E-3</v>
      </c>
      <c r="CH133" s="19">
        <v>3.050054E-3</v>
      </c>
      <c r="CI133" s="19">
        <v>3.0178420000000002E-3</v>
      </c>
      <c r="CJ133" s="19">
        <v>2.9861750000000002E-3</v>
      </c>
      <c r="CK133" s="19">
        <v>2.9550230000000002E-3</v>
      </c>
      <c r="CL133" s="19">
        <v>2.9243170000000001E-3</v>
      </c>
      <c r="CM133" s="19">
        <v>2.8939780000000002E-3</v>
      </c>
      <c r="CN133" s="19">
        <v>2.8639440000000002E-3</v>
      </c>
      <c r="CO133" s="19">
        <v>2.8342350000000001E-3</v>
      </c>
      <c r="CP133" s="19">
        <v>2.8049379999999999E-3</v>
      </c>
      <c r="CQ133" s="19">
        <v>2.7761999999999999E-3</v>
      </c>
      <c r="CR133" s="19">
        <v>2.7481670000000001E-3</v>
      </c>
      <c r="CS133" s="19">
        <v>2.7209690000000002E-3</v>
      </c>
      <c r="CT133" s="19">
        <v>2.6946829999999998E-3</v>
      </c>
      <c r="CU133" s="19">
        <v>2.669364E-3</v>
      </c>
      <c r="CV133" s="19">
        <v>2.6450409999999999E-3</v>
      </c>
      <c r="CW133" s="19">
        <v>2.6217459999999999E-3</v>
      </c>
      <c r="CX133" s="19">
        <v>2.599503E-3</v>
      </c>
      <c r="CY133" s="19">
        <v>2.5783379999999999E-3</v>
      </c>
      <c r="CZ133" s="19">
        <v>2.5582510000000001E-3</v>
      </c>
      <c r="DA133" s="19">
        <v>2.5392240000000001E-3</v>
      </c>
      <c r="DB133" s="19">
        <v>2.5212049999999999E-3</v>
      </c>
      <c r="DC133" s="19">
        <v>2.5041350000000002E-3</v>
      </c>
      <c r="DD133" s="19">
        <v>2.4879260000000001E-3</v>
      </c>
      <c r="DE133" s="19">
        <v>2.472489E-3</v>
      </c>
      <c r="DF133" s="19">
        <v>2.457716E-3</v>
      </c>
      <c r="DG133" s="19">
        <v>2.44349E-3</v>
      </c>
      <c r="DH133" s="19">
        <v>2.4296930000000001E-3</v>
      </c>
      <c r="DI133" s="19">
        <v>2.416222E-3</v>
      </c>
      <c r="DJ133" s="19">
        <v>2.402988E-3</v>
      </c>
      <c r="DK133" s="19">
        <v>2.3899250000000002E-3</v>
      </c>
      <c r="DL133" s="19">
        <v>2.3769590000000001E-3</v>
      </c>
      <c r="DM133" s="15">
        <v>2.3640179999999998E-3</v>
      </c>
      <c r="DN133" s="19">
        <v>2.3510229999999998E-3</v>
      </c>
      <c r="DO133" s="19">
        <v>2.3379149999999999E-3</v>
      </c>
      <c r="DP133" s="19">
        <v>2.324647E-3</v>
      </c>
      <c r="DQ133" s="19">
        <v>2.3111989999999999E-3</v>
      </c>
      <c r="DR133" s="19">
        <v>2.2975500000000002E-3</v>
      </c>
      <c r="DS133" s="19">
        <v>2.2836760000000001E-3</v>
      </c>
      <c r="DT133" s="19">
        <v>2.2695469999999998E-3</v>
      </c>
      <c r="DU133" s="19">
        <v>2.255146E-3</v>
      </c>
      <c r="DV133" s="19">
        <v>2.2404640000000002E-3</v>
      </c>
      <c r="DW133" s="19">
        <v>2.22551E-3</v>
      </c>
      <c r="DX133" s="19">
        <v>2.2102879999999999E-3</v>
      </c>
      <c r="DY133" s="19">
        <v>2.1948010000000001E-3</v>
      </c>
      <c r="DZ133" s="19">
        <v>2.1790400000000001E-3</v>
      </c>
      <c r="EA133" s="19">
        <v>2.1630109999999998E-3</v>
      </c>
      <c r="EB133" s="19">
        <v>2.1467159999999999E-3</v>
      </c>
      <c r="EC133" s="19">
        <v>2.1301760000000001E-3</v>
      </c>
      <c r="ED133" s="19">
        <v>2.113406E-3</v>
      </c>
      <c r="EE133" s="19">
        <v>2.0964199999999999E-3</v>
      </c>
      <c r="EF133" s="19">
        <v>2.079221E-3</v>
      </c>
      <c r="EG133" s="19">
        <v>2.061822E-3</v>
      </c>
      <c r="EH133" s="19">
        <v>2.0442390000000002E-3</v>
      </c>
      <c r="EI133" s="19">
        <v>2.02651E-3</v>
      </c>
      <c r="EJ133" s="19">
        <v>2.0086800000000001E-3</v>
      </c>
      <c r="EK133" s="19">
        <v>1.9908130000000001E-3</v>
      </c>
      <c r="EL133" s="19">
        <v>1.972971E-3</v>
      </c>
      <c r="EM133" s="19">
        <v>1.9552229999999999E-3</v>
      </c>
      <c r="EN133" s="19">
        <v>1.9376249999999999E-3</v>
      </c>
      <c r="EO133" s="19">
        <v>1.920234E-3</v>
      </c>
      <c r="EP133" s="19">
        <v>1.903095E-3</v>
      </c>
      <c r="EQ133" s="19">
        <v>1.886247E-3</v>
      </c>
      <c r="ER133" s="19">
        <v>1.869721E-3</v>
      </c>
      <c r="ES133" s="19">
        <v>1.853546E-3</v>
      </c>
      <c r="ET133" s="19">
        <v>1.8377479999999999E-3</v>
      </c>
      <c r="EU133" s="19">
        <v>1.822354E-3</v>
      </c>
      <c r="EV133" s="19">
        <v>1.807386E-3</v>
      </c>
      <c r="EW133" s="19">
        <v>1.7928620000000001E-3</v>
      </c>
      <c r="EX133" s="19">
        <v>1.7787930000000001E-3</v>
      </c>
      <c r="EY133" s="19">
        <v>1.765188E-3</v>
      </c>
      <c r="EZ133" s="19">
        <v>1.752048E-3</v>
      </c>
      <c r="FA133" s="19">
        <v>1.7393790000000001E-3</v>
      </c>
      <c r="FB133" s="19">
        <v>1.7271809999999999E-3</v>
      </c>
      <c r="FC133" s="19">
        <v>1.7154539999999999E-3</v>
      </c>
      <c r="FD133" s="19">
        <v>1.704192E-3</v>
      </c>
      <c r="FE133" s="19">
        <v>1.693382E-3</v>
      </c>
      <c r="FF133" s="19">
        <v>1.6830079999999999E-3</v>
      </c>
      <c r="FG133" s="19">
        <v>1.673049E-3</v>
      </c>
      <c r="FH133" s="19">
        <v>1.6634830000000001E-3</v>
      </c>
      <c r="FI133" s="19">
        <v>1.6542799999999999E-3</v>
      </c>
      <c r="FJ133" s="19">
        <v>1.6454110000000001E-3</v>
      </c>
      <c r="FK133" s="19">
        <v>1.6368450000000001E-3</v>
      </c>
      <c r="FL133" s="19">
        <v>1.6285570000000001E-3</v>
      </c>
      <c r="FM133" s="19">
        <v>1.6205239999999999E-3</v>
      </c>
      <c r="FN133" s="19">
        <v>1.6127260000000001E-3</v>
      </c>
      <c r="FO133" s="19">
        <v>1.6051450000000001E-3</v>
      </c>
      <c r="FP133" s="19">
        <v>1.597762E-3</v>
      </c>
      <c r="FQ133" s="19">
        <v>1.590557E-3</v>
      </c>
      <c r="FR133" s="19">
        <v>1.5835059999999999E-3</v>
      </c>
      <c r="FS133" s="19">
        <v>1.5765880000000001E-3</v>
      </c>
      <c r="FT133" s="19">
        <v>1.5697840000000001E-3</v>
      </c>
      <c r="FU133" s="19">
        <v>1.563077E-3</v>
      </c>
      <c r="FV133" s="19">
        <v>1.556448E-3</v>
      </c>
      <c r="FW133" s="19">
        <v>1.549878E-3</v>
      </c>
      <c r="FX133" s="19">
        <v>1.5433479999999999E-3</v>
      </c>
      <c r="FY133" s="19">
        <v>1.53684E-3</v>
      </c>
      <c r="FZ133" s="19">
        <v>1.53034E-3</v>
      </c>
      <c r="GA133" s="19">
        <v>1.5238370000000001E-3</v>
      </c>
      <c r="GB133" s="19">
        <v>1.5173179999999999E-3</v>
      </c>
      <c r="GC133" s="19">
        <v>1.5107689999999999E-3</v>
      </c>
      <c r="GD133" s="19">
        <v>1.504174E-3</v>
      </c>
      <c r="GE133" s="19">
        <v>1.4975190000000001E-3</v>
      </c>
      <c r="GF133" s="19">
        <v>1.4907919999999999E-3</v>
      </c>
      <c r="GG133" s="19">
        <v>1.4839849999999999E-3</v>
      </c>
      <c r="GH133" s="19">
        <v>1.4770899999999999E-3</v>
      </c>
      <c r="GI133" s="19">
        <v>1.4700970000000001E-3</v>
      </c>
      <c r="GJ133" s="19">
        <v>1.463001E-3</v>
      </c>
      <c r="GK133" s="19">
        <v>1.4557960000000001E-3</v>
      </c>
      <c r="GL133" s="19">
        <v>1.4484859999999999E-3</v>
      </c>
      <c r="GM133" s="19">
        <v>1.4410779999999999E-3</v>
      </c>
      <c r="GN133" s="19">
        <v>1.433583E-3</v>
      </c>
      <c r="GO133" s="19">
        <v>1.4260150000000001E-3</v>
      </c>
      <c r="GP133" s="19">
        <v>1.418391E-3</v>
      </c>
      <c r="GQ133" s="19">
        <v>1.4107309999999999E-3</v>
      </c>
      <c r="GR133" s="19">
        <v>1.4030519999999999E-3</v>
      </c>
      <c r="GS133" s="19">
        <v>1.3953710000000001E-3</v>
      </c>
      <c r="GT133" s="19">
        <v>1.387702E-3</v>
      </c>
      <c r="GU133" s="19">
        <v>1.3800570000000001E-3</v>
      </c>
      <c r="GV133" s="19">
        <v>1.3724449999999999E-3</v>
      </c>
      <c r="GW133" s="19">
        <v>1.3648740000000001E-3</v>
      </c>
      <c r="GX133" s="19">
        <v>1.35735E-3</v>
      </c>
      <c r="GY133" s="19">
        <v>1.3498819999999999E-3</v>
      </c>
      <c r="GZ133" s="19">
        <v>1.3424769999999999E-3</v>
      </c>
      <c r="HA133" s="19">
        <v>1.335138E-3</v>
      </c>
      <c r="HB133" s="19">
        <v>1.3278680000000001E-3</v>
      </c>
      <c r="HC133" s="15">
        <v>1.320669E-3</v>
      </c>
      <c r="HD133" s="19">
        <v>1.3135410000000001E-3</v>
      </c>
      <c r="HE133" s="19">
        <v>1.3064870000000001E-3</v>
      </c>
      <c r="HF133" s="19">
        <v>1.2995050000000001E-3</v>
      </c>
      <c r="HG133" s="19">
        <v>1.2925969999999999E-3</v>
      </c>
      <c r="HH133" s="19">
        <v>1.285759E-3</v>
      </c>
      <c r="HI133" s="19">
        <v>1.27899E-3</v>
      </c>
      <c r="HJ133" s="19">
        <v>1.272289E-3</v>
      </c>
      <c r="HK133" s="19">
        <v>1.265656E-3</v>
      </c>
      <c r="HL133" s="19">
        <v>1.2590940000000001E-3</v>
      </c>
      <c r="HM133" s="19">
        <v>1.2526010000000001E-3</v>
      </c>
      <c r="HN133" s="19">
        <v>1.246175E-3</v>
      </c>
      <c r="HO133" s="19">
        <v>1.239817E-3</v>
      </c>
      <c r="HP133" s="19">
        <v>1.233523E-3</v>
      </c>
      <c r="HQ133" s="19">
        <v>1.2272940000000001E-3</v>
      </c>
      <c r="HR133" s="19">
        <v>1.2211259999999999E-3</v>
      </c>
      <c r="HS133" s="19">
        <v>1.215013E-3</v>
      </c>
      <c r="HT133" s="19">
        <v>1.208946E-3</v>
      </c>
      <c r="HU133" s="19">
        <v>1.2029160000000001E-3</v>
      </c>
      <c r="HV133" s="19">
        <v>1.1969159999999999E-3</v>
      </c>
      <c r="HW133" s="19">
        <v>1.190937E-3</v>
      </c>
      <c r="HX133" s="19">
        <v>1.1849709999999999E-3</v>
      </c>
      <c r="HY133" s="19">
        <v>1.179009E-3</v>
      </c>
      <c r="HZ133" s="19">
        <v>1.1730429999999999E-3</v>
      </c>
      <c r="IA133" s="19">
        <v>1.167069E-3</v>
      </c>
      <c r="IB133" s="19">
        <v>1.161083E-3</v>
      </c>
      <c r="IC133" s="19">
        <v>1.155084E-3</v>
      </c>
      <c r="ID133" s="19">
        <v>1.1490719999999999E-3</v>
      </c>
      <c r="IE133" s="19">
        <v>1.143048E-3</v>
      </c>
      <c r="IF133" s="19">
        <v>1.1370110000000001E-3</v>
      </c>
      <c r="IG133" s="19">
        <v>1.1309619999999999E-3</v>
      </c>
      <c r="IH133" s="19">
        <v>1.1249020000000001E-3</v>
      </c>
      <c r="II133" s="19">
        <v>1.1188350000000001E-3</v>
      </c>
      <c r="IJ133" s="19">
        <v>1.1127649999999999E-3</v>
      </c>
      <c r="IK133" s="19">
        <v>1.1066940000000001E-3</v>
      </c>
      <c r="IL133" s="19">
        <v>1.1006270000000001E-3</v>
      </c>
      <c r="IM133" s="19">
        <v>1.0945659999999999E-3</v>
      </c>
      <c r="IN133" s="19">
        <v>1.088515E-3</v>
      </c>
      <c r="IO133" s="19">
        <v>1.08248E-3</v>
      </c>
      <c r="IP133" s="19">
        <v>1.0764640000000001E-3</v>
      </c>
      <c r="IQ133" s="19">
        <v>1.070472E-3</v>
      </c>
      <c r="IR133" s="19">
        <v>1.064504E-3</v>
      </c>
      <c r="IS133" s="19">
        <v>1.0585639999999999E-3</v>
      </c>
      <c r="IT133" s="19">
        <v>1.0526540000000001E-3</v>
      </c>
      <c r="IU133" s="19">
        <v>1.046777E-3</v>
      </c>
      <c r="IV133" s="19">
        <v>1.0409379999999999E-3</v>
      </c>
      <c r="IW133" s="19">
        <v>1.0351410000000001E-3</v>
      </c>
      <c r="IX133" s="19">
        <v>1.0293889999999999E-3</v>
      </c>
      <c r="IY133" s="19">
        <v>1.0236869999999999E-3</v>
      </c>
      <c r="IZ133" s="19">
        <v>1.0180409999999999E-3</v>
      </c>
      <c r="JA133" s="19">
        <v>1.0124610000000001E-3</v>
      </c>
      <c r="JB133" s="19">
        <v>1.0069549999999999E-3</v>
      </c>
      <c r="JC133" s="19">
        <v>1.0015320000000001E-3</v>
      </c>
      <c r="JD133" s="19">
        <v>9.9620070000000006E-4</v>
      </c>
      <c r="JE133" s="19">
        <v>9.9096850000000001E-4</v>
      </c>
      <c r="JF133" s="19">
        <v>9.8584390000000001E-4</v>
      </c>
      <c r="JG133" s="19">
        <v>9.8083450000000004E-4</v>
      </c>
      <c r="JH133" s="19">
        <v>9.7594580000000004E-4</v>
      </c>
      <c r="JI133" s="19">
        <v>9.7118230000000001E-4</v>
      </c>
      <c r="JJ133" s="19">
        <v>9.6654610000000002E-4</v>
      </c>
      <c r="JK133" s="19">
        <v>9.6203830000000001E-4</v>
      </c>
      <c r="JL133" s="19">
        <v>9.5765990000000001E-4</v>
      </c>
      <c r="JM133" s="19">
        <v>9.5341160000000002E-4</v>
      </c>
      <c r="JN133" s="19">
        <v>9.4929369999999995E-4</v>
      </c>
      <c r="JO133" s="19">
        <v>9.4530570000000004E-4</v>
      </c>
      <c r="JP133" s="19">
        <v>9.4144569999999998E-4</v>
      </c>
      <c r="JQ133" s="19">
        <v>9.3771100000000003E-4</v>
      </c>
      <c r="JR133" s="19">
        <v>9.3409910000000001E-4</v>
      </c>
      <c r="JS133" s="19">
        <v>9.3060759999999995E-4</v>
      </c>
      <c r="JT133" s="19">
        <v>9.2723399999999998E-4</v>
      </c>
      <c r="JU133" s="19">
        <v>9.2397460000000003E-4</v>
      </c>
      <c r="JV133" s="19">
        <v>9.2082480000000005E-4</v>
      </c>
      <c r="JW133" s="19">
        <v>9.177794E-4</v>
      </c>
      <c r="JX133" s="19">
        <v>9.1483350000000005E-4</v>
      </c>
      <c r="JY133" s="19">
        <v>9.1198280000000004E-4</v>
      </c>
      <c r="JZ133" s="19">
        <v>9.0922279999999995E-4</v>
      </c>
      <c r="KA133" s="19">
        <v>9.0654880000000002E-4</v>
      </c>
      <c r="KB133" s="19">
        <v>9.0395540000000004E-4</v>
      </c>
      <c r="KC133" s="19">
        <v>9.0143660000000002E-4</v>
      </c>
      <c r="KD133" s="19">
        <v>8.9898720000000003E-4</v>
      </c>
      <c r="KE133" s="19">
        <v>8.9660209999999996E-4</v>
      </c>
      <c r="KF133" s="19">
        <v>8.9427599999999995E-4</v>
      </c>
      <c r="KG133" s="19">
        <v>8.9200339999999996E-4</v>
      </c>
      <c r="KH133" s="19">
        <v>8.8977800000000003E-4</v>
      </c>
      <c r="KI133" s="19">
        <v>8.8759340000000003E-4</v>
      </c>
      <c r="KJ133" s="19">
        <v>8.8544290000000005E-4</v>
      </c>
      <c r="KK133" s="19">
        <v>8.833205E-4</v>
      </c>
      <c r="KL133" s="19">
        <v>8.8121949999999999E-4</v>
      </c>
      <c r="KM133" s="19">
        <v>8.7913209999999995E-4</v>
      </c>
      <c r="KN133" s="19">
        <v>8.7704999999999999E-4</v>
      </c>
      <c r="KO133" s="19">
        <v>8.7496380000000003E-4</v>
      </c>
      <c r="KP133" s="19">
        <v>8.72864E-4</v>
      </c>
      <c r="KQ133" s="19">
        <v>8.7074139999999999E-4</v>
      </c>
      <c r="KR133" s="19">
        <v>8.6858669999999999E-4</v>
      </c>
      <c r="KS133" s="19">
        <v>8.663904E-4</v>
      </c>
      <c r="KT133" s="19">
        <v>8.6414269999999995E-4</v>
      </c>
      <c r="KU133" s="19">
        <v>8.6183430000000001E-4</v>
      </c>
      <c r="KV133" s="19">
        <v>8.5945629999999997E-4</v>
      </c>
      <c r="KW133" s="19">
        <v>8.5700160000000002E-4</v>
      </c>
      <c r="KX133" s="19">
        <v>8.5446369999999999E-4</v>
      </c>
      <c r="KY133" s="19">
        <v>8.5183670000000004E-4</v>
      </c>
      <c r="KZ133" s="19">
        <v>8.4911549999999996E-4</v>
      </c>
      <c r="LA133" s="19">
        <v>8.4629539999999997E-4</v>
      </c>
      <c r="LB133" s="19">
        <v>8.4337279999999995E-4</v>
      </c>
      <c r="LC133" s="19">
        <v>8.4034530000000004E-4</v>
      </c>
      <c r="LD133" s="19">
        <v>8.3721130000000003E-4</v>
      </c>
      <c r="LE133" s="19">
        <v>8.3396930000000005E-4</v>
      </c>
      <c r="LF133" s="19">
        <v>8.3061810000000002E-4</v>
      </c>
      <c r="LG133" s="19">
        <v>8.2715700000000002E-4</v>
      </c>
      <c r="LH133" s="19">
        <v>8.235855E-4</v>
      </c>
      <c r="LI133" s="19">
        <v>8.1990419999999995E-4</v>
      </c>
      <c r="LJ133" s="19">
        <v>8.1611430000000005E-4</v>
      </c>
      <c r="LK133" s="19">
        <v>8.1221720000000002E-4</v>
      </c>
      <c r="LL133" s="19">
        <v>8.082152E-4</v>
      </c>
      <c r="LM133" s="19">
        <v>8.0411090000000001E-4</v>
      </c>
      <c r="LN133" s="19">
        <v>7.9990789999999997E-4</v>
      </c>
      <c r="LO133" s="19">
        <v>7.9561050000000004E-4</v>
      </c>
      <c r="LP133" s="19">
        <v>7.9122410000000002E-4</v>
      </c>
      <c r="LQ133" s="19">
        <v>7.8675429999999996E-4</v>
      </c>
      <c r="LR133" s="19">
        <v>7.8220760000000003E-4</v>
      </c>
      <c r="LS133" s="19">
        <v>7.7759110000000004E-4</v>
      </c>
      <c r="LT133" s="19">
        <v>7.7291260000000004E-4</v>
      </c>
      <c r="LU133" s="19">
        <v>7.6818060000000002E-4</v>
      </c>
      <c r="LV133" s="19">
        <v>7.6340450000000003E-4</v>
      </c>
      <c r="LW133" s="19">
        <v>7.5859440000000005E-4</v>
      </c>
      <c r="LX133" s="19">
        <v>7.5376049999999997E-4</v>
      </c>
      <c r="LY133" s="19">
        <v>7.4891339999999995E-4</v>
      </c>
      <c r="LZ133" s="19">
        <v>7.4406410000000004E-4</v>
      </c>
      <c r="MA133" s="19">
        <v>7.3922310000000004E-4</v>
      </c>
      <c r="MB133" s="19">
        <v>7.3440090000000005E-4</v>
      </c>
      <c r="MC133" s="19">
        <v>7.2960720000000002E-4</v>
      </c>
      <c r="MD133" s="19">
        <v>7.2485129999999998E-4</v>
      </c>
      <c r="ME133" s="19">
        <v>7.2014159999999998E-4</v>
      </c>
      <c r="MF133" s="19">
        <v>7.1548569999999999E-4</v>
      </c>
      <c r="MG133" s="19">
        <v>7.1089030000000004E-4</v>
      </c>
      <c r="MH133" s="19">
        <v>7.0636169999999999E-4</v>
      </c>
      <c r="MI133" s="19">
        <v>7.0190529999999995E-4</v>
      </c>
      <c r="MJ133" s="19">
        <v>6.9752569999999997E-4</v>
      </c>
      <c r="MK133" s="19">
        <v>6.9322749999999999E-4</v>
      </c>
      <c r="ML133" s="19">
        <v>6.8901490000000004E-4</v>
      </c>
      <c r="MM133" s="19">
        <v>6.8489150000000003E-4</v>
      </c>
      <c r="MN133" s="19">
        <v>6.8086090000000002E-4</v>
      </c>
      <c r="MO133" s="19">
        <v>6.769263E-4</v>
      </c>
      <c r="MP133" s="19">
        <v>6.7308989999999996E-4</v>
      </c>
      <c r="MQ133" s="19">
        <v>6.6935379999999997E-4</v>
      </c>
      <c r="MR133" s="19">
        <v>6.6571990000000004E-4</v>
      </c>
      <c r="MS133" s="19">
        <v>6.6218929999999998E-4</v>
      </c>
      <c r="MT133" s="19">
        <v>6.5876260000000001E-4</v>
      </c>
      <c r="MU133" s="19">
        <v>6.5544029999999997E-4</v>
      </c>
      <c r="MV133" s="19">
        <v>6.5222200000000004E-4</v>
      </c>
      <c r="MW133" s="19">
        <v>6.4910689999999997E-4</v>
      </c>
      <c r="MX133" s="19">
        <v>6.4609439999999997E-4</v>
      </c>
      <c r="MY133" s="19">
        <v>6.431831E-4</v>
      </c>
      <c r="MZ133" s="19">
        <v>6.4037149999999999E-4</v>
      </c>
      <c r="NA133" s="19">
        <v>6.3765800000000004E-4</v>
      </c>
      <c r="NB133" s="19">
        <v>6.350409E-4</v>
      </c>
      <c r="NC133" s="19">
        <v>6.3251840000000002E-4</v>
      </c>
      <c r="ND133" s="19">
        <v>6.3008819999999996E-4</v>
      </c>
      <c r="NE133" s="19">
        <v>6.2774830000000002E-4</v>
      </c>
      <c r="NF133" s="19">
        <v>6.2549589999999998E-4</v>
      </c>
      <c r="NG133" s="19">
        <v>6.2332860000000002E-4</v>
      </c>
      <c r="NH133" s="19">
        <v>6.212438E-4</v>
      </c>
      <c r="NI133" s="19">
        <v>6.1923879999999998E-4</v>
      </c>
      <c r="NJ133" s="19">
        <v>6.1731100000000005E-4</v>
      </c>
      <c r="NK133" s="15">
        <v>6.1545719999999999E-4</v>
      </c>
      <c r="NL133" s="19">
        <v>6.1367439999999995E-4</v>
      </c>
      <c r="NM133" s="19">
        <v>6.1195949999999998E-4</v>
      </c>
      <c r="NN133" s="19">
        <v>6.1030959999999995E-4</v>
      </c>
      <c r="NO133" s="19">
        <v>6.0872149999999996E-4</v>
      </c>
      <c r="NP133" s="19">
        <v>6.0719210000000003E-4</v>
      </c>
      <c r="NQ133" s="19">
        <v>6.0571789999999996E-4</v>
      </c>
      <c r="NR133" s="19">
        <v>6.0429489999999999E-4</v>
      </c>
      <c r="NS133" s="19">
        <v>6.0291930000000004E-4</v>
      </c>
      <c r="NT133" s="19">
        <v>6.0158680000000004E-4</v>
      </c>
      <c r="NU133" s="19">
        <v>6.0029300000000001E-4</v>
      </c>
      <c r="NV133" s="19">
        <v>5.9903300000000001E-4</v>
      </c>
      <c r="NW133" s="19">
        <v>5.9780160000000001E-4</v>
      </c>
      <c r="NX133" s="19">
        <v>5.9659369999999999E-4</v>
      </c>
      <c r="NY133" s="19">
        <v>5.9540380000000005E-4</v>
      </c>
      <c r="NZ133" s="19">
        <v>5.9422679999999995E-4</v>
      </c>
      <c r="OA133" s="19">
        <v>5.9305740000000005E-4</v>
      </c>
      <c r="OB133" s="19">
        <v>5.9189089999999995E-4</v>
      </c>
      <c r="OC133" s="19">
        <v>5.9072240000000004E-4</v>
      </c>
      <c r="OD133" s="19">
        <v>5.8954739999999997E-4</v>
      </c>
      <c r="OE133" s="19">
        <v>5.8836139999999995E-4</v>
      </c>
      <c r="OF133" s="19">
        <v>5.8716050000000004E-4</v>
      </c>
      <c r="OG133" s="19">
        <v>5.8594059999999995E-4</v>
      </c>
      <c r="OH133" s="19">
        <v>5.846979E-4</v>
      </c>
      <c r="OI133" s="19">
        <v>5.8342889999999997E-4</v>
      </c>
      <c r="OJ133" s="19">
        <v>5.821299E-4</v>
      </c>
      <c r="OK133" s="19">
        <v>5.807974E-4</v>
      </c>
      <c r="OL133" s="19">
        <v>5.7942789999999996E-4</v>
      </c>
      <c r="OM133" s="19">
        <v>5.7801809999999995E-4</v>
      </c>
      <c r="ON133" s="19">
        <v>5.7656500000000002E-4</v>
      </c>
      <c r="OO133" s="19">
        <v>5.7506560000000003E-4</v>
      </c>
      <c r="OP133" s="19">
        <v>5.7351690000000002E-4</v>
      </c>
    </row>
    <row r="134" spans="1:406" x14ac:dyDescent="0.25">
      <c r="A134" t="str">
        <f t="shared" si="2"/>
        <v>Helicopter-EXTREMELY COARSE-6-7-Any</v>
      </c>
      <c r="B134" t="s">
        <v>194</v>
      </c>
      <c r="C134" s="20" t="s">
        <v>44</v>
      </c>
      <c r="D134" s="18">
        <v>6</v>
      </c>
      <c r="E134" s="17">
        <v>7</v>
      </c>
      <c r="F134" s="82" t="s">
        <v>187</v>
      </c>
      <c r="G134" s="15">
        <v>0.2377166</v>
      </c>
      <c r="H134" s="15">
        <v>0.15196680000000001</v>
      </c>
      <c r="I134" s="15">
        <v>0.10708189999999999</v>
      </c>
      <c r="J134" s="19">
        <v>7.5039259999999997E-2</v>
      </c>
      <c r="K134" s="19">
        <v>5.8381830000000003E-2</v>
      </c>
      <c r="L134" s="19">
        <v>4.6012980000000002E-2</v>
      </c>
      <c r="M134" s="19">
        <v>3.9070649999999998E-2</v>
      </c>
      <c r="N134" s="15">
        <v>3.3365779999999998E-2</v>
      </c>
      <c r="O134" s="19">
        <v>2.9690919999999999E-2</v>
      </c>
      <c r="P134" s="19">
        <v>2.5554259999999999E-2</v>
      </c>
      <c r="Q134" s="19">
        <v>2.3588230000000002E-2</v>
      </c>
      <c r="R134" s="19">
        <v>2.188199E-2</v>
      </c>
      <c r="S134" s="19">
        <v>1.9819110000000001E-2</v>
      </c>
      <c r="T134" s="19">
        <v>1.789112E-2</v>
      </c>
      <c r="U134" s="19">
        <v>1.6007130000000001E-2</v>
      </c>
      <c r="V134" s="19">
        <v>1.4305170000000001E-2</v>
      </c>
      <c r="W134" s="19">
        <v>1.311958E-2</v>
      </c>
      <c r="X134" s="19">
        <v>1.2282E-2</v>
      </c>
      <c r="Y134" s="19">
        <v>1.1425899999999999E-2</v>
      </c>
      <c r="Z134" s="19">
        <v>1.0555E-2</v>
      </c>
      <c r="AA134" s="19">
        <v>9.8442579999999998E-3</v>
      </c>
      <c r="AB134" s="19">
        <v>9.2708240000000004E-3</v>
      </c>
      <c r="AC134" s="19">
        <v>8.6409639999999992E-3</v>
      </c>
      <c r="AD134" s="19">
        <v>8.0984690000000005E-3</v>
      </c>
      <c r="AE134" s="19">
        <v>7.6321779999999999E-3</v>
      </c>
      <c r="AF134" s="19">
        <v>7.2236260000000004E-3</v>
      </c>
      <c r="AG134" s="19">
        <v>6.8770460000000004E-3</v>
      </c>
      <c r="AH134" s="19">
        <v>6.5686649999999996E-3</v>
      </c>
      <c r="AI134" s="19">
        <v>6.2902339999999996E-3</v>
      </c>
      <c r="AJ134" s="19">
        <v>6.0429749999999999E-3</v>
      </c>
      <c r="AK134" s="19">
        <v>5.8228289999999999E-3</v>
      </c>
      <c r="AL134" s="19">
        <v>5.6287480000000003E-3</v>
      </c>
      <c r="AM134" s="19">
        <v>5.4610029999999999E-3</v>
      </c>
      <c r="AN134" s="19">
        <v>5.3099940000000002E-3</v>
      </c>
      <c r="AO134" s="19">
        <v>5.1646920000000002E-3</v>
      </c>
      <c r="AP134" s="19">
        <v>5.0275620000000002E-3</v>
      </c>
      <c r="AQ134" s="19">
        <v>4.906339E-3</v>
      </c>
      <c r="AR134" s="19">
        <v>4.8005720000000003E-3</v>
      </c>
      <c r="AS134" s="19">
        <v>4.704031E-3</v>
      </c>
      <c r="AT134" s="19">
        <v>4.6125130000000004E-3</v>
      </c>
      <c r="AU134" s="19">
        <v>4.5253949999999998E-3</v>
      </c>
      <c r="AV134" s="19">
        <v>4.4433959999999996E-3</v>
      </c>
      <c r="AW134" s="19">
        <v>4.3666759999999999E-3</v>
      </c>
      <c r="AX134" s="19">
        <v>4.2933349999999997E-3</v>
      </c>
      <c r="AY134" s="19">
        <v>4.2208460000000003E-3</v>
      </c>
      <c r="AZ134" s="19">
        <v>4.1487160000000002E-3</v>
      </c>
      <c r="BA134" s="19">
        <v>4.0780920000000002E-3</v>
      </c>
      <c r="BB134" s="19">
        <v>4.0097759999999996E-3</v>
      </c>
      <c r="BC134" s="19">
        <v>3.943841E-3</v>
      </c>
      <c r="BD134" s="19">
        <v>3.8804080000000001E-3</v>
      </c>
      <c r="BE134" s="19">
        <v>3.8197550000000002E-3</v>
      </c>
      <c r="BF134" s="19">
        <v>3.7619440000000001E-3</v>
      </c>
      <c r="BG134" s="19">
        <v>3.7067649999999999E-3</v>
      </c>
      <c r="BH134" s="19">
        <v>3.6536860000000002E-3</v>
      </c>
      <c r="BI134" s="19">
        <v>3.6021069999999998E-3</v>
      </c>
      <c r="BJ134" s="19">
        <v>3.551902E-3</v>
      </c>
      <c r="BK134" s="19">
        <v>3.5032589999999999E-3</v>
      </c>
      <c r="BL134" s="19">
        <v>3.4562109999999998E-3</v>
      </c>
      <c r="BM134" s="19">
        <v>3.4105590000000001E-3</v>
      </c>
      <c r="BN134" s="19">
        <v>3.3659739999999999E-3</v>
      </c>
      <c r="BO134" s="19">
        <v>3.322186E-3</v>
      </c>
      <c r="BP134" s="19">
        <v>3.2791510000000001E-3</v>
      </c>
      <c r="BQ134" s="19">
        <v>3.2369730000000002E-3</v>
      </c>
      <c r="BR134" s="19">
        <v>3.1956490000000001E-3</v>
      </c>
      <c r="BS134" s="19">
        <v>3.154909E-3</v>
      </c>
      <c r="BT134" s="19">
        <v>3.114314E-3</v>
      </c>
      <c r="BU134" s="19">
        <v>3.073587E-3</v>
      </c>
      <c r="BV134" s="19">
        <v>3.0328299999999998E-3</v>
      </c>
      <c r="BW134" s="19">
        <v>2.9924499999999998E-3</v>
      </c>
      <c r="BX134" s="19">
        <v>2.952919E-3</v>
      </c>
      <c r="BY134" s="19">
        <v>2.9145590000000002E-3</v>
      </c>
      <c r="BZ134" s="19">
        <v>2.8774460000000001E-3</v>
      </c>
      <c r="CA134" s="19">
        <v>2.8414719999999998E-3</v>
      </c>
      <c r="CB134" s="15">
        <v>2.8064890000000001E-3</v>
      </c>
      <c r="CC134" s="19">
        <v>2.7724590000000001E-3</v>
      </c>
      <c r="CD134" s="19">
        <v>2.739465E-3</v>
      </c>
      <c r="CE134" s="19">
        <v>2.707582E-3</v>
      </c>
      <c r="CF134" s="19">
        <v>2.6767340000000001E-3</v>
      </c>
      <c r="CG134" s="19">
        <v>2.6467069999999999E-3</v>
      </c>
      <c r="CH134" s="19">
        <v>2.6173279999999999E-3</v>
      </c>
      <c r="CI134" s="19">
        <v>2.588581E-3</v>
      </c>
      <c r="CJ134" s="19">
        <v>2.5605670000000001E-3</v>
      </c>
      <c r="CK134" s="19">
        <v>2.5333650000000001E-3</v>
      </c>
      <c r="CL134" s="19">
        <v>2.5069390000000001E-3</v>
      </c>
      <c r="CM134" s="19">
        <v>2.4811500000000001E-3</v>
      </c>
      <c r="CN134" s="19">
        <v>2.455863E-3</v>
      </c>
      <c r="CO134" s="19">
        <v>2.4310379999999999E-3</v>
      </c>
      <c r="CP134" s="19">
        <v>2.4067020000000001E-3</v>
      </c>
      <c r="CQ134" s="19">
        <v>2.3828640000000002E-3</v>
      </c>
      <c r="CR134" s="19">
        <v>2.3594369999999998E-3</v>
      </c>
      <c r="CS134" s="19">
        <v>2.3362460000000002E-3</v>
      </c>
      <c r="CT134" s="19">
        <v>2.3131179999999999E-3</v>
      </c>
      <c r="CU134" s="19">
        <v>2.2899589999999998E-3</v>
      </c>
      <c r="CV134" s="19">
        <v>2.2667759999999999E-3</v>
      </c>
      <c r="CW134" s="19">
        <v>2.2436439999999999E-3</v>
      </c>
      <c r="CX134" s="19">
        <v>2.2206460000000002E-3</v>
      </c>
      <c r="CY134" s="19">
        <v>2.1978380000000001E-3</v>
      </c>
      <c r="CZ134" s="19">
        <v>2.17526E-3</v>
      </c>
      <c r="DA134" s="19">
        <v>2.1529499999999998E-3</v>
      </c>
      <c r="DB134" s="19">
        <v>2.1309469999999998E-3</v>
      </c>
      <c r="DC134" s="19">
        <v>2.109288E-3</v>
      </c>
      <c r="DD134" s="19">
        <v>2.0879829999999999E-3</v>
      </c>
      <c r="DE134" s="19">
        <v>2.0670100000000002E-3</v>
      </c>
      <c r="DF134" s="19">
        <v>2.0463460000000001E-3</v>
      </c>
      <c r="DG134" s="19">
        <v>2.0259850000000001E-3</v>
      </c>
      <c r="DH134" s="19">
        <v>2.0059380000000001E-3</v>
      </c>
      <c r="DI134" s="19">
        <v>1.9862180000000001E-3</v>
      </c>
      <c r="DJ134" s="19">
        <v>1.966818E-3</v>
      </c>
      <c r="DK134" s="19">
        <v>1.9477159999999999E-3</v>
      </c>
      <c r="DL134" s="19">
        <v>1.928889E-3</v>
      </c>
      <c r="DM134" s="19">
        <v>1.910339E-3</v>
      </c>
      <c r="DN134" s="19">
        <v>1.8920829999999999E-3</v>
      </c>
      <c r="DO134" s="19">
        <v>1.8741389999999999E-3</v>
      </c>
      <c r="DP134" s="19">
        <v>1.8565109999999999E-3</v>
      </c>
      <c r="DQ134" s="19">
        <v>1.8391849999999999E-3</v>
      </c>
      <c r="DR134" s="19">
        <v>1.8221450000000001E-3</v>
      </c>
      <c r="DS134" s="19">
        <v>1.8053819999999999E-3</v>
      </c>
      <c r="DT134" s="19">
        <v>1.788897E-3</v>
      </c>
      <c r="DU134" s="19">
        <v>1.772696E-3</v>
      </c>
      <c r="DV134" s="19">
        <v>1.7567839999999999E-3</v>
      </c>
      <c r="DW134" s="19">
        <v>1.741161E-3</v>
      </c>
      <c r="DX134" s="19">
        <v>1.7258270000000001E-3</v>
      </c>
      <c r="DY134" s="19">
        <v>1.7107839999999999E-3</v>
      </c>
      <c r="DZ134" s="19">
        <v>1.6960289999999999E-3</v>
      </c>
      <c r="EA134" s="19">
        <v>1.6815599999999999E-3</v>
      </c>
      <c r="EB134" s="19">
        <v>1.667373E-3</v>
      </c>
      <c r="EC134" s="19">
        <v>1.6534550000000001E-3</v>
      </c>
      <c r="ED134" s="19">
        <v>1.639791E-3</v>
      </c>
      <c r="EE134" s="19">
        <v>1.626356E-3</v>
      </c>
      <c r="EF134" s="19">
        <v>1.6131209999999999E-3</v>
      </c>
      <c r="EG134" s="19">
        <v>1.600059E-3</v>
      </c>
      <c r="EH134" s="19">
        <v>1.587144E-3</v>
      </c>
      <c r="EI134" s="19">
        <v>1.5743510000000001E-3</v>
      </c>
      <c r="EJ134" s="19">
        <v>1.5616600000000001E-3</v>
      </c>
      <c r="EK134" s="19">
        <v>1.5490499999999999E-3</v>
      </c>
      <c r="EL134" s="19">
        <v>1.536499E-3</v>
      </c>
      <c r="EM134" s="19">
        <v>1.5239920000000001E-3</v>
      </c>
      <c r="EN134" s="19">
        <v>1.5115180000000001E-3</v>
      </c>
      <c r="EO134" s="19">
        <v>1.499071E-3</v>
      </c>
      <c r="EP134" s="19">
        <v>1.4866460000000001E-3</v>
      </c>
      <c r="EQ134" s="19">
        <v>1.474242E-3</v>
      </c>
      <c r="ER134" s="19">
        <v>1.4618560000000001E-3</v>
      </c>
      <c r="ES134" s="19">
        <v>1.4494899999999999E-3</v>
      </c>
      <c r="ET134" s="19">
        <v>1.437146E-3</v>
      </c>
      <c r="EU134" s="19">
        <v>1.42483E-3</v>
      </c>
      <c r="EV134" s="19">
        <v>1.4125450000000001E-3</v>
      </c>
      <c r="EW134" s="19">
        <v>1.4002979999999999E-3</v>
      </c>
      <c r="EX134" s="19">
        <v>1.388095E-3</v>
      </c>
      <c r="EY134" s="19">
        <v>1.3759449999999999E-3</v>
      </c>
      <c r="EZ134" s="19">
        <v>1.3638610000000001E-3</v>
      </c>
      <c r="FA134" s="19">
        <v>1.3518530000000001E-3</v>
      </c>
      <c r="FB134" s="19">
        <v>1.339928E-3</v>
      </c>
      <c r="FC134" s="19">
        <v>1.328091E-3</v>
      </c>
      <c r="FD134" s="19">
        <v>1.316345E-3</v>
      </c>
      <c r="FE134" s="19">
        <v>1.3046939999999999E-3</v>
      </c>
      <c r="FF134" s="19">
        <v>1.293148E-3</v>
      </c>
      <c r="FG134" s="19">
        <v>1.281728E-3</v>
      </c>
      <c r="FH134" s="19">
        <v>1.270457E-3</v>
      </c>
      <c r="FI134" s="19">
        <v>1.259364E-3</v>
      </c>
      <c r="FJ134" s="19">
        <v>1.2484729999999999E-3</v>
      </c>
      <c r="FK134" s="19">
        <v>1.2378070000000001E-3</v>
      </c>
      <c r="FL134" s="19">
        <v>1.227381E-3</v>
      </c>
      <c r="FM134" s="19">
        <v>1.2172039999999999E-3</v>
      </c>
      <c r="FN134" s="19">
        <v>1.2072770000000001E-3</v>
      </c>
      <c r="FO134" s="19">
        <v>1.197596E-3</v>
      </c>
      <c r="FP134" s="19">
        <v>1.1881490000000001E-3</v>
      </c>
      <c r="FQ134" s="19">
        <v>1.178922E-3</v>
      </c>
      <c r="FR134" s="19">
        <v>1.169897E-3</v>
      </c>
      <c r="FS134" s="19">
        <v>1.1610590000000001E-3</v>
      </c>
      <c r="FT134" s="19">
        <v>1.152389E-3</v>
      </c>
      <c r="FU134" s="19">
        <v>1.143872E-3</v>
      </c>
      <c r="FV134" s="19">
        <v>1.135491E-3</v>
      </c>
      <c r="FW134" s="19">
        <v>1.1272319999999999E-3</v>
      </c>
      <c r="FX134" s="19">
        <v>1.119082E-3</v>
      </c>
      <c r="FY134" s="19">
        <v>1.111026E-3</v>
      </c>
      <c r="FZ134" s="19">
        <v>1.103054E-3</v>
      </c>
      <c r="GA134" s="19">
        <v>1.0951540000000001E-3</v>
      </c>
      <c r="GB134" s="19">
        <v>1.087317E-3</v>
      </c>
      <c r="GC134" s="19">
        <v>1.079534E-3</v>
      </c>
      <c r="GD134" s="19">
        <v>1.0717980000000001E-3</v>
      </c>
      <c r="GE134" s="19">
        <v>1.064104E-3</v>
      </c>
      <c r="GF134" s="19">
        <v>1.0564459999999999E-3</v>
      </c>
      <c r="GG134" s="19">
        <v>1.048822E-3</v>
      </c>
      <c r="GH134" s="19">
        <v>1.041227E-3</v>
      </c>
      <c r="GI134" s="19">
        <v>1.033658E-3</v>
      </c>
      <c r="GJ134" s="19">
        <v>1.0261129999999999E-3</v>
      </c>
      <c r="GK134" s="19">
        <v>1.018592E-3</v>
      </c>
      <c r="GL134" s="19">
        <v>1.0110919999999999E-3</v>
      </c>
      <c r="GM134" s="19">
        <v>1.003615E-3</v>
      </c>
      <c r="GN134" s="19">
        <v>9.9615969999999996E-4</v>
      </c>
      <c r="GO134" s="19">
        <v>9.887285999999999E-4</v>
      </c>
      <c r="GP134" s="19">
        <v>9.8132329999999998E-4</v>
      </c>
      <c r="GQ134" s="19">
        <v>9.7394799999999998E-4</v>
      </c>
      <c r="GR134" s="19">
        <v>9.6660870000000001E-4</v>
      </c>
      <c r="GS134" s="19">
        <v>9.5931390000000003E-4</v>
      </c>
      <c r="GT134" s="19">
        <v>9.5207410000000005E-4</v>
      </c>
      <c r="GU134" s="19">
        <v>9.449018E-4</v>
      </c>
      <c r="GV134" s="19">
        <v>9.3781029999999996E-4</v>
      </c>
      <c r="GW134" s="19">
        <v>9.3081329999999995E-4</v>
      </c>
      <c r="GX134" s="19">
        <v>9.2392319999999996E-4</v>
      </c>
      <c r="GY134" s="19">
        <v>9.1715090000000002E-4</v>
      </c>
      <c r="GZ134" s="19">
        <v>9.1050479999999997E-4</v>
      </c>
      <c r="HA134" s="19">
        <v>9.0399030000000002E-4</v>
      </c>
      <c r="HB134" s="19">
        <v>8.9760990000000004E-4</v>
      </c>
      <c r="HC134" s="19">
        <v>8.9136279999999998E-4</v>
      </c>
      <c r="HD134" s="19">
        <v>8.85245E-4</v>
      </c>
      <c r="HE134" s="19">
        <v>8.7924979999999997E-4</v>
      </c>
      <c r="HF134" s="19">
        <v>8.7336779999999995E-4</v>
      </c>
      <c r="HG134" s="19">
        <v>8.675887E-4</v>
      </c>
      <c r="HH134" s="19">
        <v>8.6190099999999999E-4</v>
      </c>
      <c r="HI134" s="19">
        <v>8.5629309999999998E-4</v>
      </c>
      <c r="HJ134" s="19">
        <v>8.5075340000000002E-4</v>
      </c>
      <c r="HK134" s="19">
        <v>8.4527090000000005E-4</v>
      </c>
      <c r="HL134" s="19">
        <v>8.3983500000000004E-4</v>
      </c>
      <c r="HM134" s="19">
        <v>8.3443579999999996E-4</v>
      </c>
      <c r="HN134" s="19">
        <v>8.290646E-4</v>
      </c>
      <c r="HO134" s="19">
        <v>8.2371389999999999E-4</v>
      </c>
      <c r="HP134" s="19">
        <v>8.1837719999999997E-4</v>
      </c>
      <c r="HQ134" s="19">
        <v>8.1304960000000003E-4</v>
      </c>
      <c r="HR134" s="19">
        <v>8.0772660000000003E-4</v>
      </c>
      <c r="HS134" s="19">
        <v>8.024048E-4</v>
      </c>
      <c r="HT134" s="19">
        <v>7.970815E-4</v>
      </c>
      <c r="HU134" s="19">
        <v>7.9175450000000004E-4</v>
      </c>
      <c r="HV134" s="19">
        <v>7.8642190000000002E-4</v>
      </c>
      <c r="HW134" s="19">
        <v>7.81082E-4</v>
      </c>
      <c r="HX134" s="19">
        <v>7.7573300000000002E-4</v>
      </c>
      <c r="HY134" s="19">
        <v>7.7037380000000003E-4</v>
      </c>
      <c r="HZ134" s="19">
        <v>7.6500329999999999E-4</v>
      </c>
      <c r="IA134" s="19">
        <v>7.596209E-4</v>
      </c>
      <c r="IB134" s="19">
        <v>7.5422710000000003E-4</v>
      </c>
      <c r="IC134" s="19">
        <v>7.4882289999999999E-4</v>
      </c>
      <c r="ID134" s="19">
        <v>7.4341000000000001E-4</v>
      </c>
      <c r="IE134" s="19">
        <v>7.3799110000000005E-4</v>
      </c>
      <c r="IF134" s="19">
        <v>7.3256929999999997E-4</v>
      </c>
      <c r="IG134" s="19">
        <v>7.2714830000000005E-4</v>
      </c>
      <c r="IH134" s="19">
        <v>7.2173259999999998E-4</v>
      </c>
      <c r="II134" s="19">
        <v>7.1632689999999997E-4</v>
      </c>
      <c r="IJ134" s="19">
        <v>7.1093709999999995E-4</v>
      </c>
      <c r="IK134" s="19">
        <v>7.0556959999999995E-4</v>
      </c>
      <c r="IL134" s="19">
        <v>7.0023190000000003E-4</v>
      </c>
      <c r="IM134" s="19">
        <v>6.9493219999999995E-4</v>
      </c>
      <c r="IN134" s="19">
        <v>6.8967910000000004E-4</v>
      </c>
      <c r="IO134" s="19">
        <v>6.8448140000000005E-4</v>
      </c>
      <c r="IP134" s="19">
        <v>6.7934750000000002E-4</v>
      </c>
      <c r="IQ134" s="19">
        <v>6.7428530000000005E-4</v>
      </c>
      <c r="IR134" s="19">
        <v>6.6930199999999998E-4</v>
      </c>
      <c r="IS134" s="19">
        <v>6.6440330000000004E-4</v>
      </c>
      <c r="IT134" s="19">
        <v>6.5959380000000004E-4</v>
      </c>
      <c r="IU134" s="19">
        <v>6.5487689999999996E-4</v>
      </c>
      <c r="IV134" s="19">
        <v>6.5025450000000002E-4</v>
      </c>
      <c r="IW134" s="19">
        <v>6.4572770000000004E-4</v>
      </c>
      <c r="IX134" s="19">
        <v>6.4129669999999999E-4</v>
      </c>
      <c r="IY134" s="19">
        <v>6.3696110000000005E-4</v>
      </c>
      <c r="IZ134" s="19">
        <v>6.3271910000000005E-4</v>
      </c>
      <c r="JA134" s="19">
        <v>6.2856830000000002E-4</v>
      </c>
      <c r="JB134" s="19">
        <v>6.2450549999999998E-4</v>
      </c>
      <c r="JC134" s="19">
        <v>6.2052639999999996E-4</v>
      </c>
      <c r="JD134" s="19">
        <v>6.1662619999999996E-4</v>
      </c>
      <c r="JE134" s="19">
        <v>6.1279930000000002E-4</v>
      </c>
      <c r="JF134" s="19">
        <v>6.0903900000000002E-4</v>
      </c>
      <c r="JG134" s="19">
        <v>6.0533850000000003E-4</v>
      </c>
      <c r="JH134" s="19">
        <v>6.0169070000000002E-4</v>
      </c>
      <c r="JI134" s="19">
        <v>5.9808870000000001E-4</v>
      </c>
      <c r="JJ134" s="19">
        <v>5.9452639999999998E-4</v>
      </c>
      <c r="JK134" s="19">
        <v>5.9099830000000002E-4</v>
      </c>
      <c r="JL134" s="19">
        <v>5.874996E-4</v>
      </c>
      <c r="JM134" s="19">
        <v>5.840264E-4</v>
      </c>
      <c r="JN134" s="19">
        <v>5.8057590000000004E-4</v>
      </c>
      <c r="JO134" s="19">
        <v>5.7714590000000003E-4</v>
      </c>
      <c r="JP134" s="19">
        <v>5.7373509999999995E-4</v>
      </c>
      <c r="JQ134" s="19">
        <v>5.703425E-4</v>
      </c>
      <c r="JR134" s="19">
        <v>5.6696719999999999E-4</v>
      </c>
      <c r="JS134" s="19">
        <v>5.6360850000000001E-4</v>
      </c>
      <c r="JT134" s="19">
        <v>5.6026589999999999E-4</v>
      </c>
      <c r="JU134" s="19">
        <v>5.5693850000000005E-4</v>
      </c>
      <c r="JV134" s="19">
        <v>5.5362580000000003E-4</v>
      </c>
      <c r="JW134" s="19">
        <v>5.5032639999999999E-4</v>
      </c>
      <c r="JX134" s="19">
        <v>5.4703909999999996E-4</v>
      </c>
      <c r="JY134" s="19">
        <v>5.4376230000000004E-4</v>
      </c>
      <c r="JZ134" s="19">
        <v>5.4049399999999998E-4</v>
      </c>
      <c r="KA134" s="19">
        <v>5.3723279999999996E-4</v>
      </c>
      <c r="KB134" s="19">
        <v>5.3397709999999997E-4</v>
      </c>
      <c r="KC134" s="19">
        <v>5.3072579999999996E-4</v>
      </c>
      <c r="KD134" s="19">
        <v>5.2747790000000003E-4</v>
      </c>
      <c r="KE134" s="19">
        <v>5.2423349999999999E-4</v>
      </c>
      <c r="KF134" s="19">
        <v>5.2099310000000001E-4</v>
      </c>
      <c r="KG134" s="19">
        <v>5.1775840000000003E-4</v>
      </c>
      <c r="KH134" s="19">
        <v>5.1453200000000005E-4</v>
      </c>
      <c r="KI134" s="19">
        <v>5.1131709999999999E-4</v>
      </c>
      <c r="KJ134" s="19">
        <v>5.0811750000000005E-4</v>
      </c>
      <c r="KK134" s="19">
        <v>5.0493749999999996E-4</v>
      </c>
      <c r="KL134" s="19">
        <v>5.017814E-4</v>
      </c>
      <c r="KM134" s="19">
        <v>4.9865339999999997E-4</v>
      </c>
      <c r="KN134" s="19">
        <v>4.9555780000000004E-4</v>
      </c>
      <c r="KO134" s="19">
        <v>4.9249829999999995E-4</v>
      </c>
      <c r="KP134" s="19">
        <v>4.8947759999999998E-4</v>
      </c>
      <c r="KQ134" s="19">
        <v>4.8649810000000001E-4</v>
      </c>
      <c r="KR134" s="19">
        <v>4.8356130000000002E-4</v>
      </c>
      <c r="KS134" s="19">
        <v>4.8066839999999999E-4</v>
      </c>
      <c r="KT134" s="19">
        <v>4.7782E-4</v>
      </c>
      <c r="KU134" s="19">
        <v>4.7501599999999998E-4</v>
      </c>
      <c r="KV134" s="19">
        <v>4.7225590000000002E-4</v>
      </c>
      <c r="KW134" s="19">
        <v>4.6953899999999999E-4</v>
      </c>
      <c r="KX134" s="19">
        <v>4.6686409999999997E-4</v>
      </c>
      <c r="KY134" s="19">
        <v>4.6423010000000003E-4</v>
      </c>
      <c r="KZ134" s="19">
        <v>4.616356E-4</v>
      </c>
      <c r="LA134" s="19">
        <v>4.590792E-4</v>
      </c>
      <c r="LB134" s="19">
        <v>4.565592E-4</v>
      </c>
      <c r="LC134" s="19">
        <v>4.5407390000000002E-4</v>
      </c>
      <c r="LD134" s="19">
        <v>4.5162190000000001E-4</v>
      </c>
      <c r="LE134" s="19">
        <v>4.4920149999999999E-4</v>
      </c>
      <c r="LF134" s="19">
        <v>4.4681099999999997E-4</v>
      </c>
      <c r="LG134" s="19">
        <v>4.444483E-4</v>
      </c>
      <c r="LH134" s="19">
        <v>4.4211119999999998E-4</v>
      </c>
      <c r="LI134" s="19">
        <v>4.397968E-4</v>
      </c>
      <c r="LJ134" s="19">
        <v>4.375022E-4</v>
      </c>
      <c r="LK134" s="19">
        <v>4.3522420000000002E-4</v>
      </c>
      <c r="LL134" s="19">
        <v>4.3295930000000001E-4</v>
      </c>
      <c r="LM134" s="19">
        <v>4.3070350000000001E-4</v>
      </c>
      <c r="LN134" s="19">
        <v>4.2845289999999999E-4</v>
      </c>
      <c r="LO134" s="19">
        <v>4.2620370000000002E-4</v>
      </c>
      <c r="LP134" s="19">
        <v>4.239518E-4</v>
      </c>
      <c r="LQ134" s="19">
        <v>4.2169389999999998E-4</v>
      </c>
      <c r="LR134" s="19">
        <v>4.1942660000000002E-4</v>
      </c>
      <c r="LS134" s="19">
        <v>4.1714680000000002E-4</v>
      </c>
      <c r="LT134" s="19">
        <v>4.1485170000000001E-4</v>
      </c>
      <c r="LU134" s="19">
        <v>4.1253889999999998E-4</v>
      </c>
      <c r="LV134" s="19">
        <v>4.1020629999999998E-4</v>
      </c>
      <c r="LW134" s="19">
        <v>4.07852E-4</v>
      </c>
      <c r="LX134" s="19">
        <v>4.054746E-4</v>
      </c>
      <c r="LY134" s="19">
        <v>4.030727E-4</v>
      </c>
      <c r="LZ134" s="19">
        <v>4.0064540000000001E-4</v>
      </c>
      <c r="MA134" s="19">
        <v>3.981918E-4</v>
      </c>
      <c r="MB134" s="19">
        <v>3.9571149999999999E-4</v>
      </c>
      <c r="MC134" s="19">
        <v>3.9320449999999998E-4</v>
      </c>
      <c r="MD134" s="19">
        <v>3.9067079999999997E-4</v>
      </c>
      <c r="ME134" s="19">
        <v>3.8811089999999998E-4</v>
      </c>
      <c r="MF134" s="19">
        <v>3.8552550000000001E-4</v>
      </c>
      <c r="MG134" s="19">
        <v>3.829158E-4</v>
      </c>
      <c r="MH134" s="19">
        <v>3.8028299999999998E-4</v>
      </c>
      <c r="MI134" s="19">
        <v>3.7762929999999998E-4</v>
      </c>
      <c r="MJ134" s="19">
        <v>3.7495669999999999E-4</v>
      </c>
      <c r="MK134" s="19">
        <v>3.722679E-4</v>
      </c>
      <c r="ML134" s="19">
        <v>3.6956610000000003E-4</v>
      </c>
      <c r="MM134" s="19">
        <v>3.668546E-4</v>
      </c>
      <c r="MN134" s="19">
        <v>3.6413759999999999E-4</v>
      </c>
      <c r="MO134" s="19">
        <v>3.6141910000000001E-4</v>
      </c>
      <c r="MP134" s="19">
        <v>3.58704E-4</v>
      </c>
      <c r="MQ134" s="19">
        <v>3.5599669999999999E-4</v>
      </c>
      <c r="MR134" s="19">
        <v>3.5330209999999998E-4</v>
      </c>
      <c r="MS134" s="19">
        <v>3.5062480000000001E-4</v>
      </c>
      <c r="MT134" s="19">
        <v>3.47969E-4</v>
      </c>
      <c r="MU134" s="19">
        <v>3.4533900000000001E-4</v>
      </c>
      <c r="MV134" s="19">
        <v>3.4273840000000001E-4</v>
      </c>
      <c r="MW134" s="19">
        <v>3.4017070000000001E-4</v>
      </c>
      <c r="MX134" s="19">
        <v>3.3763849999999998E-4</v>
      </c>
      <c r="MY134" s="19">
        <v>3.3514450000000001E-4</v>
      </c>
      <c r="MZ134" s="19">
        <v>3.326909E-4</v>
      </c>
      <c r="NA134" s="19">
        <v>3.3027959999999999E-4</v>
      </c>
      <c r="NB134" s="19">
        <v>3.2791219999999999E-4</v>
      </c>
      <c r="NC134" s="19">
        <v>3.255903E-4</v>
      </c>
      <c r="ND134" s="19">
        <v>3.233151E-4</v>
      </c>
      <c r="NE134" s="19">
        <v>3.2108750000000002E-4</v>
      </c>
      <c r="NF134" s="19">
        <v>3.1890830000000001E-4</v>
      </c>
      <c r="NG134" s="19">
        <v>3.1677829999999998E-4</v>
      </c>
      <c r="NH134" s="19">
        <v>3.146976E-4</v>
      </c>
      <c r="NI134" s="19">
        <v>3.1266639999999999E-4</v>
      </c>
      <c r="NJ134" s="19">
        <v>3.1068410000000002E-4</v>
      </c>
      <c r="NK134" s="19">
        <v>3.0875029999999999E-4</v>
      </c>
      <c r="NL134" s="19">
        <v>3.0686379999999999E-4</v>
      </c>
      <c r="NM134" s="19">
        <v>3.0502349999999998E-4</v>
      </c>
      <c r="NN134" s="19">
        <v>3.0322770000000001E-4</v>
      </c>
      <c r="NO134" s="19">
        <v>3.0147460000000002E-4</v>
      </c>
      <c r="NP134" s="19">
        <v>2.997621E-4</v>
      </c>
      <c r="NQ134" s="19">
        <v>2.9808800000000001E-4</v>
      </c>
      <c r="NR134" s="19">
        <v>2.9644989999999999E-4</v>
      </c>
      <c r="NS134" s="19">
        <v>2.9484530000000001E-4</v>
      </c>
      <c r="NT134" s="19">
        <v>2.9327170000000003E-4</v>
      </c>
      <c r="NU134" s="19">
        <v>2.9172639999999999E-4</v>
      </c>
      <c r="NV134" s="19">
        <v>2.9020679999999999E-4</v>
      </c>
      <c r="NW134" s="19">
        <v>2.887101E-4</v>
      </c>
      <c r="NX134" s="19">
        <v>2.8723369999999999E-4</v>
      </c>
      <c r="NY134" s="19">
        <v>2.8577490000000001E-4</v>
      </c>
      <c r="NZ134" s="19">
        <v>2.8433110000000001E-4</v>
      </c>
      <c r="OA134" s="19">
        <v>2.828997E-4</v>
      </c>
      <c r="OB134" s="19">
        <v>2.814782E-4</v>
      </c>
      <c r="OC134" s="19">
        <v>2.8006420000000002E-4</v>
      </c>
      <c r="OD134" s="19">
        <v>2.7865540000000002E-4</v>
      </c>
      <c r="OE134" s="19">
        <v>2.7724949999999998E-4</v>
      </c>
      <c r="OF134" s="19">
        <v>2.7584430000000002E-4</v>
      </c>
      <c r="OG134" s="19">
        <v>2.7443759999999998E-4</v>
      </c>
      <c r="OH134" s="19">
        <v>2.7302730000000001E-4</v>
      </c>
      <c r="OI134" s="19">
        <v>2.7161140000000003E-4</v>
      </c>
      <c r="OJ134" s="19">
        <v>2.701879E-4</v>
      </c>
      <c r="OK134" s="19">
        <v>2.6875480000000001E-4</v>
      </c>
      <c r="OL134" s="19">
        <v>2.6731049999999999E-4</v>
      </c>
      <c r="OM134" s="19">
        <v>2.6585330000000003E-4</v>
      </c>
      <c r="ON134" s="19">
        <v>2.6438159999999999E-4</v>
      </c>
      <c r="OO134" s="19">
        <v>2.6289420000000002E-4</v>
      </c>
      <c r="OP134" s="19">
        <v>2.6139000000000002E-4</v>
      </c>
    </row>
    <row r="135" spans="1:406" x14ac:dyDescent="0.25">
      <c r="A135" t="str">
        <f t="shared" si="2"/>
        <v>Helicopter-ULTRA COARSE-3-20-Any</v>
      </c>
      <c r="B135" t="s">
        <v>194</v>
      </c>
      <c r="C135" s="17" t="s">
        <v>72</v>
      </c>
      <c r="D135" s="18">
        <v>3</v>
      </c>
      <c r="E135" s="17">
        <v>20</v>
      </c>
      <c r="F135" s="82" t="s">
        <v>187</v>
      </c>
      <c r="G135" s="15">
        <v>0.36234650000000002</v>
      </c>
      <c r="H135" s="15">
        <v>0.2143832</v>
      </c>
      <c r="I135" s="15">
        <v>0.1396155</v>
      </c>
      <c r="J135" s="19">
        <v>9.750375E-2</v>
      </c>
      <c r="K135" s="19">
        <v>7.1337479999999995E-2</v>
      </c>
      <c r="L135" s="19">
        <v>5.4020239999999997E-2</v>
      </c>
      <c r="M135" s="19">
        <v>4.221755E-2</v>
      </c>
      <c r="N135" s="19">
        <v>3.5154659999999997E-2</v>
      </c>
      <c r="O135" s="19">
        <v>3.0061620000000001E-2</v>
      </c>
      <c r="P135" s="19">
        <v>2.6502589999999999E-2</v>
      </c>
      <c r="Q135" s="19">
        <v>2.368777E-2</v>
      </c>
      <c r="R135" s="19">
        <v>2.1204690000000002E-2</v>
      </c>
      <c r="S135" s="19">
        <v>1.9170220000000002E-2</v>
      </c>
      <c r="T135" s="19">
        <v>1.7097210000000002E-2</v>
      </c>
      <c r="U135" s="19">
        <v>1.5215269999999999E-2</v>
      </c>
      <c r="V135" s="19">
        <v>1.362765E-2</v>
      </c>
      <c r="W135" s="19">
        <v>1.216514E-2</v>
      </c>
      <c r="X135" s="19">
        <v>1.085795E-2</v>
      </c>
      <c r="Y135" s="19">
        <v>9.7737599999999994E-3</v>
      </c>
      <c r="Z135" s="19">
        <v>8.8631860000000003E-3</v>
      </c>
      <c r="AA135" s="19">
        <v>8.0965670000000007E-3</v>
      </c>
      <c r="AB135" s="19">
        <v>7.4365669999999998E-3</v>
      </c>
      <c r="AC135" s="19">
        <v>6.8426499999999996E-3</v>
      </c>
      <c r="AD135" s="19">
        <v>6.2601469999999998E-3</v>
      </c>
      <c r="AE135" s="19">
        <v>5.7583540000000003E-3</v>
      </c>
      <c r="AF135" s="19">
        <v>5.3217630000000002E-3</v>
      </c>
      <c r="AG135" s="19">
        <v>4.9364020000000003E-3</v>
      </c>
      <c r="AH135" s="19">
        <v>4.5946420000000003E-3</v>
      </c>
      <c r="AI135" s="19">
        <v>4.292171E-3</v>
      </c>
      <c r="AJ135" s="19">
        <v>4.022215E-3</v>
      </c>
      <c r="AK135" s="19">
        <v>3.7822659999999998E-3</v>
      </c>
      <c r="AL135" s="19">
        <v>3.5674399999999998E-3</v>
      </c>
      <c r="AM135" s="19">
        <v>3.3713089999999999E-3</v>
      </c>
      <c r="AN135" s="19">
        <v>3.1923839999999999E-3</v>
      </c>
      <c r="AO135" s="19">
        <v>3.0301439999999998E-3</v>
      </c>
      <c r="AP135" s="19">
        <v>2.8825919999999998E-3</v>
      </c>
      <c r="AQ135" s="19">
        <v>2.7479840000000002E-3</v>
      </c>
      <c r="AR135" s="19">
        <v>2.6241820000000001E-3</v>
      </c>
      <c r="AS135" s="19">
        <v>2.5085609999999999E-3</v>
      </c>
      <c r="AT135" s="19">
        <v>2.4004489999999998E-3</v>
      </c>
      <c r="AU135" s="19">
        <v>2.300454E-3</v>
      </c>
      <c r="AV135" s="19">
        <v>2.2088229999999999E-3</v>
      </c>
      <c r="AW135" s="19">
        <v>2.1247140000000002E-3</v>
      </c>
      <c r="AX135" s="19">
        <v>2.0466490000000002E-3</v>
      </c>
      <c r="AY135" s="19">
        <v>1.9734729999999999E-3</v>
      </c>
      <c r="AZ135" s="19">
        <v>1.9052730000000001E-3</v>
      </c>
      <c r="BA135" s="19">
        <v>1.8423479999999999E-3</v>
      </c>
      <c r="BB135" s="19">
        <v>1.7848499999999999E-3</v>
      </c>
      <c r="BC135" s="19">
        <v>1.7324319999999999E-3</v>
      </c>
      <c r="BD135" s="19">
        <v>1.684346E-3</v>
      </c>
      <c r="BE135" s="19">
        <v>1.639553E-3</v>
      </c>
      <c r="BF135" s="19">
        <v>1.597497E-3</v>
      </c>
      <c r="BG135" s="19">
        <v>1.5580940000000001E-3</v>
      </c>
      <c r="BH135" s="19">
        <v>1.52154E-3</v>
      </c>
      <c r="BI135" s="19">
        <v>1.4878020000000001E-3</v>
      </c>
      <c r="BJ135" s="19">
        <v>1.4567200000000001E-3</v>
      </c>
      <c r="BK135" s="19">
        <v>1.427946E-3</v>
      </c>
      <c r="BL135" s="19">
        <v>1.4013210000000001E-3</v>
      </c>
      <c r="BM135" s="19">
        <v>1.3767639999999999E-3</v>
      </c>
      <c r="BN135" s="19">
        <v>1.3542669999999999E-3</v>
      </c>
      <c r="BO135" s="15">
        <v>1.3335370000000001E-3</v>
      </c>
      <c r="BP135" s="19">
        <v>1.314136E-3</v>
      </c>
      <c r="BQ135" s="19">
        <v>1.295629E-3</v>
      </c>
      <c r="BR135" s="19">
        <v>1.2779130000000001E-3</v>
      </c>
      <c r="BS135" s="19">
        <v>1.2611E-3</v>
      </c>
      <c r="BT135" s="19">
        <v>1.245426E-3</v>
      </c>
      <c r="BU135" s="19">
        <v>1.2309689999999999E-3</v>
      </c>
      <c r="BV135" s="19">
        <v>1.2177139999999999E-3</v>
      </c>
      <c r="BW135" s="19">
        <v>1.2054990000000001E-3</v>
      </c>
      <c r="BX135" s="19">
        <v>1.1941810000000001E-3</v>
      </c>
      <c r="BY135" s="19">
        <v>1.1836399999999999E-3</v>
      </c>
      <c r="BZ135" s="19">
        <v>1.1738759999999999E-3</v>
      </c>
      <c r="CA135" s="19">
        <v>1.164879E-3</v>
      </c>
      <c r="CB135" s="19">
        <v>1.1565970000000001E-3</v>
      </c>
      <c r="CC135" s="19">
        <v>1.148886E-3</v>
      </c>
      <c r="CD135" s="19">
        <v>1.1416079999999999E-3</v>
      </c>
      <c r="CE135" s="19">
        <v>1.1345979999999999E-3</v>
      </c>
      <c r="CF135" s="19">
        <v>1.1277959999999999E-3</v>
      </c>
      <c r="CG135" s="19">
        <v>1.121108E-3</v>
      </c>
      <c r="CH135" s="19">
        <v>1.1144760000000001E-3</v>
      </c>
      <c r="CI135" s="19">
        <v>1.1077940000000001E-3</v>
      </c>
      <c r="CJ135" s="19">
        <v>1.1010289999999999E-3</v>
      </c>
      <c r="CK135" s="19">
        <v>1.0941379999999999E-3</v>
      </c>
      <c r="CL135" s="19">
        <v>1.0871640000000001E-3</v>
      </c>
      <c r="CM135" s="19">
        <v>1.0801090000000001E-3</v>
      </c>
      <c r="CN135" s="19">
        <v>1.072992E-3</v>
      </c>
      <c r="CO135" s="19">
        <v>1.0657570000000001E-3</v>
      </c>
      <c r="CP135" s="19">
        <v>1.0584049999999999E-3</v>
      </c>
      <c r="CQ135" s="19">
        <v>1.0509199999999999E-3</v>
      </c>
      <c r="CR135" s="19">
        <v>1.043357E-3</v>
      </c>
      <c r="CS135" s="19">
        <v>1.0357249999999999E-3</v>
      </c>
      <c r="CT135" s="19">
        <v>1.028033E-3</v>
      </c>
      <c r="CU135" s="19">
        <v>1.0202309999999999E-3</v>
      </c>
      <c r="CV135" s="19">
        <v>1.0123039999999999E-3</v>
      </c>
      <c r="CW135" s="19">
        <v>1.00424E-3</v>
      </c>
      <c r="CX135" s="19">
        <v>9.9607629999999992E-4</v>
      </c>
      <c r="CY135" s="19">
        <v>9.878338999999999E-4</v>
      </c>
      <c r="CZ135" s="19">
        <v>9.795177999999999E-4</v>
      </c>
      <c r="DA135" s="19">
        <v>9.7109799999999999E-4</v>
      </c>
      <c r="DB135" s="19">
        <v>9.6256710000000004E-4</v>
      </c>
      <c r="DC135" s="19">
        <v>9.5394559999999998E-4</v>
      </c>
      <c r="DD135" s="19">
        <v>9.4528329999999999E-4</v>
      </c>
      <c r="DE135" s="19">
        <v>9.3663009999999996E-4</v>
      </c>
      <c r="DF135" s="19">
        <v>9.2800749999999996E-4</v>
      </c>
      <c r="DG135" s="19">
        <v>9.1941959999999997E-4</v>
      </c>
      <c r="DH135" s="19">
        <v>9.1087090000000002E-4</v>
      </c>
      <c r="DI135" s="19">
        <v>9.0238180000000001E-4</v>
      </c>
      <c r="DJ135" s="19">
        <v>8.9398679999999999E-4</v>
      </c>
      <c r="DK135" s="19">
        <v>8.8571739999999998E-4</v>
      </c>
      <c r="DL135" s="19">
        <v>8.7758859999999999E-4</v>
      </c>
      <c r="DM135" s="19">
        <v>8.6959380000000005E-4</v>
      </c>
      <c r="DN135" s="19">
        <v>8.6173100000000002E-4</v>
      </c>
      <c r="DO135" s="19">
        <v>8.5400799999999996E-4</v>
      </c>
      <c r="DP135" s="19">
        <v>8.464538E-4</v>
      </c>
      <c r="DQ135" s="19">
        <v>8.3909030000000001E-4</v>
      </c>
      <c r="DR135" s="19">
        <v>8.3192439999999997E-4</v>
      </c>
      <c r="DS135" s="19">
        <v>8.2494079999999997E-4</v>
      </c>
      <c r="DT135" s="19">
        <v>8.1813320000000004E-4</v>
      </c>
      <c r="DU135" s="19">
        <v>8.1150180000000001E-4</v>
      </c>
      <c r="DV135" s="19">
        <v>8.0506839999999996E-4</v>
      </c>
      <c r="DW135" s="19">
        <v>7.9884550000000002E-4</v>
      </c>
      <c r="DX135" s="19">
        <v>7.9283350000000001E-4</v>
      </c>
      <c r="DY135" s="19">
        <v>7.8701029999999998E-4</v>
      </c>
      <c r="DZ135" s="19">
        <v>7.8135680000000003E-4</v>
      </c>
      <c r="EA135" s="19">
        <v>7.7586379999999996E-4</v>
      </c>
      <c r="EB135" s="19">
        <v>7.7054819999999998E-4</v>
      </c>
      <c r="EC135" s="19">
        <v>7.6541939999999996E-4</v>
      </c>
      <c r="ED135" s="19">
        <v>7.6048350000000001E-4</v>
      </c>
      <c r="EE135" s="19">
        <v>7.5572599999999997E-4</v>
      </c>
      <c r="EF135" s="19">
        <v>7.5113320000000003E-4</v>
      </c>
      <c r="EG135" s="19">
        <v>7.4669579999999997E-4</v>
      </c>
      <c r="EH135" s="19">
        <v>7.4241960000000001E-4</v>
      </c>
      <c r="EI135" s="19">
        <v>7.3830279999999998E-4</v>
      </c>
      <c r="EJ135" s="19">
        <v>7.3433820000000003E-4</v>
      </c>
      <c r="EK135" s="19">
        <v>7.305034E-4</v>
      </c>
      <c r="EL135" s="19">
        <v>7.2677880000000003E-4</v>
      </c>
      <c r="EM135" s="19">
        <v>7.2315279999999997E-4</v>
      </c>
      <c r="EN135" s="19">
        <v>7.1962589999999998E-4</v>
      </c>
      <c r="EO135" s="19">
        <v>7.1619540000000001E-4</v>
      </c>
      <c r="EP135" s="19">
        <v>7.1285290000000002E-4</v>
      </c>
      <c r="EQ135" s="19">
        <v>7.0957750000000003E-4</v>
      </c>
      <c r="ER135" s="19">
        <v>7.0634989999999998E-4</v>
      </c>
      <c r="ES135" s="19">
        <v>7.0315799999999995E-4</v>
      </c>
      <c r="ET135" s="19">
        <v>7.0000230000000002E-4</v>
      </c>
      <c r="EU135" s="19">
        <v>6.9688050000000004E-4</v>
      </c>
      <c r="EV135" s="19">
        <v>6.9378690000000004E-4</v>
      </c>
      <c r="EW135" s="19">
        <v>6.9070500000000001E-4</v>
      </c>
      <c r="EX135" s="19">
        <v>6.876184E-4</v>
      </c>
      <c r="EY135" s="19">
        <v>6.8452080000000004E-4</v>
      </c>
      <c r="EZ135" s="19">
        <v>6.8141429999999997E-4</v>
      </c>
      <c r="FA135" s="19">
        <v>6.7829960000000003E-4</v>
      </c>
      <c r="FB135" s="19">
        <v>6.7517369999999996E-4</v>
      </c>
      <c r="FC135" s="19">
        <v>6.7202639999999997E-4</v>
      </c>
      <c r="FD135" s="19">
        <v>6.6884729999999997E-4</v>
      </c>
      <c r="FE135" s="19">
        <v>6.6563530000000003E-4</v>
      </c>
      <c r="FF135" s="19">
        <v>6.6239789999999999E-4</v>
      </c>
      <c r="FG135" s="19">
        <v>6.5914339999999997E-4</v>
      </c>
      <c r="FH135" s="19">
        <v>6.5587939999999997E-4</v>
      </c>
      <c r="FI135" s="19">
        <v>6.5260380000000003E-4</v>
      </c>
      <c r="FJ135" s="19">
        <v>6.4931289999999996E-4</v>
      </c>
      <c r="FK135" s="19">
        <v>6.4600210000000005E-4</v>
      </c>
      <c r="FL135" s="19">
        <v>6.4267630000000001E-4</v>
      </c>
      <c r="FM135" s="19">
        <v>6.3934050000000002E-4</v>
      </c>
      <c r="FN135" s="19">
        <v>6.3599749999999997E-4</v>
      </c>
      <c r="FO135" s="19">
        <v>6.3264560000000003E-4</v>
      </c>
      <c r="FP135" s="19">
        <v>6.2927969999999997E-4</v>
      </c>
      <c r="FQ135" s="19">
        <v>6.2589380000000003E-4</v>
      </c>
      <c r="FR135" s="19">
        <v>6.2248900000000005E-4</v>
      </c>
      <c r="FS135" s="19">
        <v>6.1906750000000001E-4</v>
      </c>
      <c r="FT135" s="19">
        <v>6.1562930000000002E-4</v>
      </c>
      <c r="FU135" s="19">
        <v>6.12171E-4</v>
      </c>
      <c r="FV135" s="19">
        <v>6.0868719999999997E-4</v>
      </c>
      <c r="FW135" s="19">
        <v>6.0517389999999996E-4</v>
      </c>
      <c r="FX135" s="19">
        <v>6.0163420000000005E-4</v>
      </c>
      <c r="FY135" s="19">
        <v>5.9807529999999999E-4</v>
      </c>
      <c r="FZ135" s="19">
        <v>5.9450089999999996E-4</v>
      </c>
      <c r="GA135" s="19">
        <v>5.9091220000000004E-4</v>
      </c>
      <c r="GB135" s="19">
        <v>5.8730809999999996E-4</v>
      </c>
      <c r="GC135" s="19">
        <v>5.8369110000000004E-4</v>
      </c>
      <c r="GD135" s="19">
        <v>5.8006500000000005E-4</v>
      </c>
      <c r="GE135" s="19">
        <v>5.7643910000000002E-4</v>
      </c>
      <c r="GF135" s="19">
        <v>5.7281610000000001E-4</v>
      </c>
      <c r="GG135" s="19">
        <v>5.6919819999999999E-4</v>
      </c>
      <c r="GH135" s="19">
        <v>5.6558309999999996E-4</v>
      </c>
      <c r="GI135" s="19">
        <v>5.6197110000000001E-4</v>
      </c>
      <c r="GJ135" s="19">
        <v>5.5836220000000003E-4</v>
      </c>
      <c r="GK135" s="19">
        <v>5.5476280000000004E-4</v>
      </c>
      <c r="GL135" s="19">
        <v>5.5117390000000005E-4</v>
      </c>
      <c r="GM135" s="19">
        <v>5.4759700000000004E-4</v>
      </c>
      <c r="GN135" s="19">
        <v>5.4403090000000002E-4</v>
      </c>
      <c r="GO135" s="19">
        <v>5.4047640000000005E-4</v>
      </c>
      <c r="GP135" s="19">
        <v>5.3693350000000003E-4</v>
      </c>
      <c r="GQ135" s="19">
        <v>5.3340950000000005E-4</v>
      </c>
      <c r="GR135" s="19">
        <v>5.2990610000000005E-4</v>
      </c>
      <c r="GS135" s="19">
        <v>5.2642650000000004E-4</v>
      </c>
      <c r="GT135" s="19">
        <v>5.2297050000000005E-4</v>
      </c>
      <c r="GU135" s="19">
        <v>5.1954110000000003E-4</v>
      </c>
      <c r="GV135" s="19">
        <v>5.1613929999999998E-4</v>
      </c>
      <c r="GW135" s="19">
        <v>5.1277289999999997E-4</v>
      </c>
      <c r="GX135" s="19">
        <v>5.0944409999999999E-4</v>
      </c>
      <c r="GY135" s="19">
        <v>5.0615640000000004E-4</v>
      </c>
      <c r="GZ135" s="19">
        <v>5.0291150000000005E-4</v>
      </c>
      <c r="HA135" s="19">
        <v>4.997154E-4</v>
      </c>
      <c r="HB135" s="19">
        <v>4.9657049999999995E-4</v>
      </c>
      <c r="HC135" s="19">
        <v>4.9348480000000004E-4</v>
      </c>
      <c r="HD135" s="19">
        <v>4.9045879999999999E-4</v>
      </c>
      <c r="HE135" s="19">
        <v>4.874934E-4</v>
      </c>
      <c r="HF135" s="19">
        <v>4.8458680000000001E-4</v>
      </c>
      <c r="HG135" s="19">
        <v>4.8174120000000001E-4</v>
      </c>
      <c r="HH135" s="19">
        <v>4.7895449999999998E-4</v>
      </c>
      <c r="HI135" s="19">
        <v>4.7623030000000001E-4</v>
      </c>
      <c r="HJ135" s="19">
        <v>4.7356580000000001E-4</v>
      </c>
      <c r="HK135" s="19">
        <v>4.709604E-4</v>
      </c>
      <c r="HL135" s="19">
        <v>4.684108E-4</v>
      </c>
      <c r="HM135" s="19">
        <v>4.6591859999999999E-4</v>
      </c>
      <c r="HN135" s="19">
        <v>4.634827E-4</v>
      </c>
      <c r="HO135" s="19">
        <v>4.6110649999999998E-4</v>
      </c>
      <c r="HP135" s="19">
        <v>4.5878960000000002E-4</v>
      </c>
      <c r="HQ135" s="19">
        <v>4.5653289999999998E-4</v>
      </c>
      <c r="HR135" s="19">
        <v>4.543347E-4</v>
      </c>
      <c r="HS135" s="19">
        <v>4.5219699999999999E-4</v>
      </c>
      <c r="HT135" s="19">
        <v>4.5011870000000002E-4</v>
      </c>
      <c r="HU135" s="19">
        <v>4.4810150000000002E-4</v>
      </c>
      <c r="HV135" s="19">
        <v>4.461437E-4</v>
      </c>
      <c r="HW135" s="19">
        <v>4.4424470000000002E-4</v>
      </c>
      <c r="HX135" s="19">
        <v>4.4240080000000002E-4</v>
      </c>
      <c r="HY135" s="19">
        <v>4.4061289999999998E-4</v>
      </c>
      <c r="HZ135" s="19">
        <v>4.3887830000000002E-4</v>
      </c>
      <c r="IA135" s="19">
        <v>4.3719789999999999E-4</v>
      </c>
      <c r="IB135" s="19">
        <v>4.3556889999999998E-4</v>
      </c>
      <c r="IC135" s="19">
        <v>4.3398999999999998E-4</v>
      </c>
      <c r="ID135" s="19">
        <v>4.3245650000000002E-4</v>
      </c>
      <c r="IE135" s="19">
        <v>4.309688E-4</v>
      </c>
      <c r="IF135" s="19">
        <v>4.2952419999999999E-4</v>
      </c>
      <c r="IG135" s="19">
        <v>4.2812260000000001E-4</v>
      </c>
      <c r="IH135" s="19">
        <v>4.2676079999999999E-4</v>
      </c>
      <c r="II135" s="19">
        <v>4.2543769999999999E-4</v>
      </c>
      <c r="IJ135" s="19">
        <v>4.2414859999999999E-4</v>
      </c>
      <c r="IK135" s="19">
        <v>4.2289340000000001E-4</v>
      </c>
      <c r="IL135" s="19">
        <v>4.2166879999999999E-4</v>
      </c>
      <c r="IM135" s="19">
        <v>4.2047370000000001E-4</v>
      </c>
      <c r="IN135" s="19">
        <v>4.1930469999999998E-4</v>
      </c>
      <c r="IO135" s="19">
        <v>4.1816109999999999E-4</v>
      </c>
      <c r="IP135" s="19">
        <v>4.170391E-4</v>
      </c>
      <c r="IQ135" s="19">
        <v>4.1593810000000001E-4</v>
      </c>
      <c r="IR135" s="19">
        <v>4.148542E-4</v>
      </c>
      <c r="IS135" s="19">
        <v>4.137856E-4</v>
      </c>
      <c r="IT135" s="19">
        <v>4.1272809999999999E-4</v>
      </c>
      <c r="IU135" s="19">
        <v>4.1167990000000001E-4</v>
      </c>
      <c r="IV135" s="19">
        <v>4.1063710000000003E-4</v>
      </c>
      <c r="IW135" s="19">
        <v>4.0959839999999998E-4</v>
      </c>
      <c r="IX135" s="19">
        <v>4.0856019999999999E-4</v>
      </c>
      <c r="IY135" s="19">
        <v>4.075204E-4</v>
      </c>
      <c r="IZ135" s="19">
        <v>4.0647539999999997E-4</v>
      </c>
      <c r="JA135" s="19">
        <v>4.0542280000000001E-4</v>
      </c>
      <c r="JB135" s="19">
        <v>4.0435869999999997E-4</v>
      </c>
      <c r="JC135" s="19">
        <v>4.0328070000000002E-4</v>
      </c>
      <c r="JD135" s="19">
        <v>4.0218460000000003E-4</v>
      </c>
      <c r="JE135" s="19">
        <v>4.0106719999999997E-4</v>
      </c>
      <c r="JF135" s="19">
        <v>3.9992400000000002E-4</v>
      </c>
      <c r="JG135" s="19">
        <v>3.9875240000000002E-4</v>
      </c>
      <c r="JH135" s="19">
        <v>3.975486E-4</v>
      </c>
      <c r="JI135" s="19">
        <v>3.9631109999999997E-4</v>
      </c>
      <c r="JJ135" s="19">
        <v>3.9503740000000002E-4</v>
      </c>
      <c r="JK135" s="19">
        <v>3.9372739999999999E-4</v>
      </c>
      <c r="JL135" s="19">
        <v>3.9237989999999997E-4</v>
      </c>
      <c r="JM135" s="19">
        <v>3.9099499999999999E-4</v>
      </c>
      <c r="JN135" s="19">
        <v>3.895716E-4</v>
      </c>
      <c r="JO135" s="19">
        <v>3.8811009999999998E-4</v>
      </c>
      <c r="JP135" s="19">
        <v>3.866098E-4</v>
      </c>
      <c r="JQ135" s="19">
        <v>3.8507199999999998E-4</v>
      </c>
      <c r="JR135" s="19">
        <v>3.8349709999999998E-4</v>
      </c>
      <c r="JS135" s="19">
        <v>3.8188680000000001E-4</v>
      </c>
      <c r="JT135" s="19">
        <v>3.8024169999999999E-4</v>
      </c>
      <c r="JU135" s="19">
        <v>3.7856329999999999E-4</v>
      </c>
      <c r="JV135" s="19">
        <v>3.768515E-4</v>
      </c>
      <c r="JW135" s="19">
        <v>3.7510799999999997E-4</v>
      </c>
      <c r="JX135" s="19">
        <v>3.73333E-4</v>
      </c>
      <c r="JY135" s="19">
        <v>3.7152929999999999E-4</v>
      </c>
      <c r="JZ135" s="19">
        <v>3.6969800000000001E-4</v>
      </c>
      <c r="KA135" s="19">
        <v>3.6784190000000003E-4</v>
      </c>
      <c r="KB135" s="19">
        <v>3.65962E-4</v>
      </c>
      <c r="KC135" s="19">
        <v>3.64061E-4</v>
      </c>
      <c r="KD135" s="19">
        <v>3.6214020000000001E-4</v>
      </c>
      <c r="KE135" s="19">
        <v>3.6020300000000002E-4</v>
      </c>
      <c r="KF135" s="19">
        <v>3.5825149999999998E-4</v>
      </c>
      <c r="KG135" s="19">
        <v>3.5628880000000002E-4</v>
      </c>
      <c r="KH135" s="19">
        <v>3.543172E-4</v>
      </c>
      <c r="KI135" s="19">
        <v>3.5234010000000001E-4</v>
      </c>
      <c r="KJ135" s="19">
        <v>3.5036030000000002E-4</v>
      </c>
      <c r="KK135" s="19">
        <v>3.4838209999999998E-4</v>
      </c>
      <c r="KL135" s="19">
        <v>3.4640909999999998E-4</v>
      </c>
      <c r="KM135" s="19">
        <v>3.4444560000000001E-4</v>
      </c>
      <c r="KN135" s="19">
        <v>3.4249459999999998E-4</v>
      </c>
      <c r="KO135" s="19">
        <v>3.4055990000000003E-4</v>
      </c>
      <c r="KP135" s="19">
        <v>3.386436E-4</v>
      </c>
      <c r="KQ135" s="19">
        <v>3.3674889999999998E-4</v>
      </c>
      <c r="KR135" s="19">
        <v>3.3487749999999998E-4</v>
      </c>
      <c r="KS135" s="19">
        <v>3.3303139999999999E-4</v>
      </c>
      <c r="KT135" s="19">
        <v>3.3121149999999999E-4</v>
      </c>
      <c r="KU135" s="19">
        <v>3.2941889999999998E-4</v>
      </c>
      <c r="KV135" s="19">
        <v>3.2765430000000003E-4</v>
      </c>
      <c r="KW135" s="19">
        <v>3.2591910000000001E-4</v>
      </c>
      <c r="KX135" s="19">
        <v>3.2421380000000001E-4</v>
      </c>
      <c r="KY135" s="19">
        <v>3.2253920000000001E-4</v>
      </c>
      <c r="KZ135" s="19">
        <v>3.2089489999999999E-4</v>
      </c>
      <c r="LA135" s="19">
        <v>3.1928110000000002E-4</v>
      </c>
      <c r="LB135" s="19">
        <v>3.1769760000000002E-4</v>
      </c>
      <c r="LC135" s="19">
        <v>3.1614540000000002E-4</v>
      </c>
      <c r="LD135" s="19">
        <v>3.1462450000000001E-4</v>
      </c>
      <c r="LE135" s="19">
        <v>3.1313579999999998E-4</v>
      </c>
      <c r="LF135" s="19">
        <v>3.1167869999999999E-4</v>
      </c>
      <c r="LG135" s="19">
        <v>3.1025310000000001E-4</v>
      </c>
      <c r="LH135" s="19">
        <v>3.0885839999999999E-4</v>
      </c>
      <c r="LI135" s="19">
        <v>3.0749469999999997E-4</v>
      </c>
      <c r="LJ135" s="19">
        <v>3.0616170000000002E-4</v>
      </c>
      <c r="LK135" s="19">
        <v>3.0485940000000002E-4</v>
      </c>
      <c r="LL135" s="19">
        <v>3.0358700000000002E-4</v>
      </c>
      <c r="LM135" s="19">
        <v>3.0234400000000002E-4</v>
      </c>
      <c r="LN135" s="19">
        <v>3.0113010000000002E-4</v>
      </c>
      <c r="LO135" s="19">
        <v>2.9994510000000001E-4</v>
      </c>
      <c r="LP135" s="19">
        <v>2.9878869999999999E-4</v>
      </c>
      <c r="LQ135" s="19">
        <v>2.9766059999999998E-4</v>
      </c>
      <c r="LR135" s="19">
        <v>2.9656060000000001E-4</v>
      </c>
      <c r="LS135" s="19">
        <v>2.95488E-4</v>
      </c>
      <c r="LT135" s="19">
        <v>2.9444250000000002E-4</v>
      </c>
      <c r="LU135" s="19">
        <v>2.9342380000000001E-4</v>
      </c>
      <c r="LV135" s="19">
        <v>2.924313E-4</v>
      </c>
      <c r="LW135" s="19">
        <v>2.914649E-4</v>
      </c>
      <c r="LX135" s="19">
        <v>2.9052370000000002E-4</v>
      </c>
      <c r="LY135" s="19">
        <v>2.8960720000000001E-4</v>
      </c>
      <c r="LZ135" s="19">
        <v>2.8871490000000001E-4</v>
      </c>
      <c r="MA135" s="19">
        <v>2.8784660000000001E-4</v>
      </c>
      <c r="MB135" s="19">
        <v>2.8700200000000001E-4</v>
      </c>
      <c r="MC135" s="19">
        <v>2.8618079999999998E-4</v>
      </c>
      <c r="MD135" s="19">
        <v>2.8538199999999999E-4</v>
      </c>
      <c r="ME135" s="19">
        <v>2.8460440000000002E-4</v>
      </c>
      <c r="MF135" s="19">
        <v>2.8384709999999997E-4</v>
      </c>
      <c r="MG135" s="19">
        <v>2.8310930000000002E-4</v>
      </c>
      <c r="MH135" s="19">
        <v>2.823899E-4</v>
      </c>
      <c r="MI135" s="19">
        <v>2.8168799999999999E-4</v>
      </c>
      <c r="MJ135" s="19">
        <v>2.8100199999999998E-4</v>
      </c>
      <c r="MK135" s="19">
        <v>2.8033060000000001E-4</v>
      </c>
      <c r="ML135" s="19">
        <v>2.7967230000000001E-4</v>
      </c>
      <c r="MM135" s="19">
        <v>2.7902640000000001E-4</v>
      </c>
      <c r="MN135" s="19">
        <v>2.7839180000000001E-4</v>
      </c>
      <c r="MO135" s="19">
        <v>2.7776759999999999E-4</v>
      </c>
      <c r="MP135" s="19">
        <v>2.7715239999999999E-4</v>
      </c>
      <c r="MQ135" s="19">
        <v>2.7654479999999999E-4</v>
      </c>
      <c r="MR135" s="19">
        <v>2.7594320000000002E-4</v>
      </c>
      <c r="MS135" s="19">
        <v>2.753465E-4</v>
      </c>
      <c r="MT135" s="19">
        <v>2.7475330000000002E-4</v>
      </c>
      <c r="MU135" s="19">
        <v>2.7416190000000002E-4</v>
      </c>
      <c r="MV135" s="19">
        <v>2.7357100000000001E-4</v>
      </c>
      <c r="MW135" s="19">
        <v>2.729788E-4</v>
      </c>
      <c r="MX135" s="19">
        <v>2.7238389999999999E-4</v>
      </c>
      <c r="MY135" s="19">
        <v>2.7178510000000001E-4</v>
      </c>
      <c r="MZ135" s="19">
        <v>2.7118070000000001E-4</v>
      </c>
      <c r="NA135" s="19">
        <v>2.7056930000000001E-4</v>
      </c>
      <c r="NB135" s="19">
        <v>2.6994909999999999E-4</v>
      </c>
      <c r="NC135" s="19">
        <v>2.6931820000000001E-4</v>
      </c>
      <c r="ND135" s="19">
        <v>2.6867520000000003E-4</v>
      </c>
      <c r="NE135" s="19">
        <v>2.6801830000000002E-4</v>
      </c>
      <c r="NF135" s="19">
        <v>2.6734609999999999E-4</v>
      </c>
      <c r="NG135" s="19">
        <v>2.6665679999999999E-4</v>
      </c>
      <c r="NH135" s="19">
        <v>2.659486E-4</v>
      </c>
      <c r="NI135" s="19">
        <v>2.6521969999999999E-4</v>
      </c>
      <c r="NJ135" s="19">
        <v>2.6446869999999998E-4</v>
      </c>
      <c r="NK135" s="19">
        <v>2.636944E-4</v>
      </c>
      <c r="NL135" s="19">
        <v>2.6289640000000001E-4</v>
      </c>
      <c r="NM135" s="19">
        <v>2.62074E-4</v>
      </c>
      <c r="NN135" s="19">
        <v>2.6122720000000001E-4</v>
      </c>
      <c r="NO135" s="19">
        <v>2.60356E-4</v>
      </c>
      <c r="NP135" s="19">
        <v>2.5946070000000001E-4</v>
      </c>
      <c r="NQ135" s="19">
        <v>2.5854179999999999E-4</v>
      </c>
      <c r="NR135" s="19">
        <v>2.5759969999999998E-4</v>
      </c>
      <c r="NS135" s="19">
        <v>2.5663500000000001E-4</v>
      </c>
      <c r="NT135" s="19">
        <v>2.5564799999999998E-4</v>
      </c>
      <c r="NU135" s="19">
        <v>2.5463910000000001E-4</v>
      </c>
      <c r="NV135" s="19">
        <v>2.5360919999999998E-4</v>
      </c>
      <c r="NW135" s="19">
        <v>2.5255919999999998E-4</v>
      </c>
      <c r="NX135" s="19">
        <v>2.5149029999999999E-4</v>
      </c>
      <c r="NY135" s="19">
        <v>2.5040380000000001E-4</v>
      </c>
      <c r="NZ135" s="19">
        <v>2.4930090000000002E-4</v>
      </c>
      <c r="OA135" s="19">
        <v>2.4818300000000002E-4</v>
      </c>
      <c r="OB135" s="19">
        <v>2.470514E-4</v>
      </c>
      <c r="OC135" s="19">
        <v>2.4590730000000001E-4</v>
      </c>
      <c r="OD135" s="19">
        <v>2.4475210000000002E-4</v>
      </c>
      <c r="OE135" s="19">
        <v>2.435871E-4</v>
      </c>
      <c r="OF135" s="19">
        <v>2.4241350000000001E-4</v>
      </c>
      <c r="OG135" s="19">
        <v>2.4123260000000001E-4</v>
      </c>
      <c r="OH135" s="19">
        <v>2.400457E-4</v>
      </c>
      <c r="OI135" s="19">
        <v>2.3885409999999999E-4</v>
      </c>
      <c r="OJ135" s="19">
        <v>2.3765940000000001E-4</v>
      </c>
      <c r="OK135" s="19">
        <v>2.364631E-4</v>
      </c>
      <c r="OL135" s="19">
        <v>2.3526649999999999E-4</v>
      </c>
      <c r="OM135" s="19">
        <v>2.340713E-4</v>
      </c>
      <c r="ON135" s="19">
        <v>2.328792E-4</v>
      </c>
      <c r="OO135" s="19">
        <v>2.3169179999999999E-4</v>
      </c>
      <c r="OP135" s="19">
        <v>2.3051079999999999E-4</v>
      </c>
    </row>
    <row r="136" spans="1:406" x14ac:dyDescent="0.25">
      <c r="A136" t="str">
        <f t="shared" si="2"/>
        <v>Helicopter-ULTRA COARSE-3-14-Any</v>
      </c>
      <c r="B136" t="s">
        <v>194</v>
      </c>
      <c r="C136" s="20" t="s">
        <v>72</v>
      </c>
      <c r="D136" s="18">
        <v>3</v>
      </c>
      <c r="E136" s="17">
        <v>14</v>
      </c>
      <c r="F136" s="82" t="s">
        <v>187</v>
      </c>
      <c r="G136" s="15">
        <v>0.14129269999999999</v>
      </c>
      <c r="H136" s="19">
        <v>8.6427959999999998E-2</v>
      </c>
      <c r="I136" s="15">
        <v>5.8160690000000001E-2</v>
      </c>
      <c r="J136" s="19">
        <v>4.1095359999999997E-2</v>
      </c>
      <c r="K136" s="19">
        <v>3.2321669999999997E-2</v>
      </c>
      <c r="L136" s="19">
        <v>2.6595379999999998E-2</v>
      </c>
      <c r="M136" s="19">
        <v>2.2691490000000002E-2</v>
      </c>
      <c r="N136" s="19">
        <v>1.9408479999999999E-2</v>
      </c>
      <c r="O136" s="19">
        <v>1.7089590000000002E-2</v>
      </c>
      <c r="P136" s="19">
        <v>1.5149920000000001E-2</v>
      </c>
      <c r="Q136" s="19">
        <v>1.372846E-2</v>
      </c>
      <c r="R136" s="19">
        <v>1.2229240000000001E-2</v>
      </c>
      <c r="S136" s="19">
        <v>1.081244E-2</v>
      </c>
      <c r="T136" s="19">
        <v>9.5243429999999994E-3</v>
      </c>
      <c r="U136" s="19">
        <v>8.3484059999999992E-3</v>
      </c>
      <c r="V136" s="19">
        <v>7.4241929999999999E-3</v>
      </c>
      <c r="W136" s="19">
        <v>6.6649730000000003E-3</v>
      </c>
      <c r="X136" s="19">
        <v>5.9835219999999998E-3</v>
      </c>
      <c r="Y136" s="19">
        <v>5.4089589999999996E-3</v>
      </c>
      <c r="Z136" s="19">
        <v>4.9528539999999996E-3</v>
      </c>
      <c r="AA136" s="19">
        <v>4.4982329999999999E-3</v>
      </c>
      <c r="AB136" s="19">
        <v>4.1170790000000001E-3</v>
      </c>
      <c r="AC136" s="19">
        <v>3.793215E-3</v>
      </c>
      <c r="AD136" s="19">
        <v>3.5146909999999999E-3</v>
      </c>
      <c r="AE136" s="19">
        <v>3.2758140000000002E-3</v>
      </c>
      <c r="AF136" s="19">
        <v>3.0682019999999999E-3</v>
      </c>
      <c r="AG136" s="19">
        <v>2.8881060000000001E-3</v>
      </c>
      <c r="AH136" s="19">
        <v>2.7293840000000001E-3</v>
      </c>
      <c r="AI136" s="19">
        <v>2.5897289999999998E-3</v>
      </c>
      <c r="AJ136" s="19">
        <v>2.4667880000000001E-3</v>
      </c>
      <c r="AK136" s="19">
        <v>2.357989E-3</v>
      </c>
      <c r="AL136" s="19">
        <v>2.2611390000000001E-3</v>
      </c>
      <c r="AM136" s="19">
        <v>2.172944E-3</v>
      </c>
      <c r="AN136" s="19">
        <v>2.0917259999999999E-3</v>
      </c>
      <c r="AO136" s="19">
        <v>2.0190160000000002E-3</v>
      </c>
      <c r="AP136" s="19">
        <v>1.9559500000000001E-3</v>
      </c>
      <c r="AQ136" s="15">
        <v>1.900819E-3</v>
      </c>
      <c r="AR136" s="19">
        <v>1.8497749999999999E-3</v>
      </c>
      <c r="AS136" s="19">
        <v>1.8006439999999999E-3</v>
      </c>
      <c r="AT136" s="19">
        <v>1.754242E-3</v>
      </c>
      <c r="AU136" s="19">
        <v>1.7121409999999999E-3</v>
      </c>
      <c r="AV136" s="19">
        <v>1.6750980000000001E-3</v>
      </c>
      <c r="AW136" s="19">
        <v>1.6425610000000001E-3</v>
      </c>
      <c r="AX136" s="19">
        <v>1.612657E-3</v>
      </c>
      <c r="AY136" s="19">
        <v>1.583561E-3</v>
      </c>
      <c r="AZ136" s="19">
        <v>1.555301E-3</v>
      </c>
      <c r="BA136" s="19">
        <v>1.528883E-3</v>
      </c>
      <c r="BB136" s="19">
        <v>1.504858E-3</v>
      </c>
      <c r="BC136" s="19">
        <v>1.48317E-3</v>
      </c>
      <c r="BD136" s="19">
        <v>1.463394E-3</v>
      </c>
      <c r="BE136" s="19">
        <v>1.4449129999999999E-3</v>
      </c>
      <c r="BF136" s="19">
        <v>1.427317E-3</v>
      </c>
      <c r="BG136" s="19">
        <v>1.410454E-3</v>
      </c>
      <c r="BH136" s="19">
        <v>1.3943740000000001E-3</v>
      </c>
      <c r="BI136" s="19">
        <v>1.3791980000000001E-3</v>
      </c>
      <c r="BJ136" s="19">
        <v>1.364919E-3</v>
      </c>
      <c r="BK136" s="19">
        <v>1.3512870000000001E-3</v>
      </c>
      <c r="BL136" s="19">
        <v>1.3380110000000001E-3</v>
      </c>
      <c r="BM136" s="19">
        <v>1.324848E-3</v>
      </c>
      <c r="BN136" s="19">
        <v>1.311715E-3</v>
      </c>
      <c r="BO136" s="19">
        <v>1.298631E-3</v>
      </c>
      <c r="BP136" s="19">
        <v>1.285633E-3</v>
      </c>
      <c r="BQ136" s="19">
        <v>1.272666E-3</v>
      </c>
      <c r="BR136" s="19">
        <v>1.259678E-3</v>
      </c>
      <c r="BS136" s="19">
        <v>1.246626E-3</v>
      </c>
      <c r="BT136" s="19">
        <v>1.2335460000000001E-3</v>
      </c>
      <c r="BU136" s="19">
        <v>1.2205060000000001E-3</v>
      </c>
      <c r="BV136" s="19">
        <v>1.2075759999999999E-3</v>
      </c>
      <c r="BW136" s="19">
        <v>1.194769E-3</v>
      </c>
      <c r="BX136" s="19">
        <v>1.1820999999999999E-3</v>
      </c>
      <c r="BY136" s="19">
        <v>1.1696059999999999E-3</v>
      </c>
      <c r="BZ136" s="19">
        <v>1.1573449999999999E-3</v>
      </c>
      <c r="CA136" s="19">
        <v>1.1453209999999999E-3</v>
      </c>
      <c r="CB136" s="19">
        <v>1.133492E-3</v>
      </c>
      <c r="CC136" s="19">
        <v>1.121803E-3</v>
      </c>
      <c r="CD136" s="19">
        <v>1.1102600000000001E-3</v>
      </c>
      <c r="CE136" s="19">
        <v>1.0989019999999999E-3</v>
      </c>
      <c r="CF136" s="19">
        <v>1.0877739999999999E-3</v>
      </c>
      <c r="CG136" s="19">
        <v>1.076867E-3</v>
      </c>
      <c r="CH136" s="19">
        <v>1.0661449999999999E-3</v>
      </c>
      <c r="CI136" s="19">
        <v>1.0555569999999999E-3</v>
      </c>
      <c r="CJ136" s="19">
        <v>1.0450959999999999E-3</v>
      </c>
      <c r="CK136" s="19">
        <v>1.0347869999999999E-3</v>
      </c>
      <c r="CL136" s="19">
        <v>1.0246809999999999E-3</v>
      </c>
      <c r="CM136" s="19">
        <v>1.0147800000000001E-3</v>
      </c>
      <c r="CN136" s="19">
        <v>1.00505E-3</v>
      </c>
      <c r="CO136" s="19">
        <v>9.9543969999999989E-4</v>
      </c>
      <c r="CP136" s="19">
        <v>9.8594770000000006E-4</v>
      </c>
      <c r="CQ136" s="19">
        <v>9.7659729999999994E-4</v>
      </c>
      <c r="CR136" s="19">
        <v>9.6743529999999999E-4</v>
      </c>
      <c r="CS136" s="19">
        <v>9.5847130000000001E-4</v>
      </c>
      <c r="CT136" s="19">
        <v>9.4967870000000005E-4</v>
      </c>
      <c r="CU136" s="19">
        <v>9.410089E-4</v>
      </c>
      <c r="CV136" s="19">
        <v>9.3245769999999995E-4</v>
      </c>
      <c r="CW136" s="19">
        <v>9.2405500000000002E-4</v>
      </c>
      <c r="CX136" s="19">
        <v>9.1585769999999998E-4</v>
      </c>
      <c r="CY136" s="19">
        <v>9.0788179999999998E-4</v>
      </c>
      <c r="CZ136" s="19">
        <v>9.0009819999999996E-4</v>
      </c>
      <c r="DA136" s="19">
        <v>8.9246059999999996E-4</v>
      </c>
      <c r="DB136" s="19">
        <v>8.8494910000000003E-4</v>
      </c>
      <c r="DC136" s="19">
        <v>8.7757480000000005E-4</v>
      </c>
      <c r="DD136" s="19">
        <v>8.7036890000000003E-4</v>
      </c>
      <c r="DE136" s="19">
        <v>8.6334859999999999E-4</v>
      </c>
      <c r="DF136" s="19">
        <v>8.5651200000000003E-4</v>
      </c>
      <c r="DG136" s="19">
        <v>8.4985680000000002E-4</v>
      </c>
      <c r="DH136" s="19">
        <v>8.4339009999999999E-4</v>
      </c>
      <c r="DI136" s="19">
        <v>8.3711579999999999E-4</v>
      </c>
      <c r="DJ136" s="19">
        <v>8.3103140000000001E-4</v>
      </c>
      <c r="DK136" s="19">
        <v>8.2511339999999996E-4</v>
      </c>
      <c r="DL136" s="19">
        <v>8.1932939999999996E-4</v>
      </c>
      <c r="DM136" s="19">
        <v>8.136533E-4</v>
      </c>
      <c r="DN136" s="19">
        <v>8.0806960000000001E-4</v>
      </c>
      <c r="DO136" s="19">
        <v>8.0256429999999996E-4</v>
      </c>
      <c r="DP136" s="19">
        <v>7.9712550000000004E-4</v>
      </c>
      <c r="DQ136" s="19">
        <v>7.9173570000000003E-4</v>
      </c>
      <c r="DR136" s="19">
        <v>7.8637830000000001E-4</v>
      </c>
      <c r="DS136" s="19">
        <v>7.8104219999999998E-4</v>
      </c>
      <c r="DT136" s="19">
        <v>7.7571669999999999E-4</v>
      </c>
      <c r="DU136" s="19">
        <v>7.7039269999999997E-4</v>
      </c>
      <c r="DV136" s="19">
        <v>7.6506369999999998E-4</v>
      </c>
      <c r="DW136" s="19">
        <v>7.5972129999999998E-4</v>
      </c>
      <c r="DX136" s="19">
        <v>7.543615E-4</v>
      </c>
      <c r="DY136" s="19">
        <v>7.4898670000000001E-4</v>
      </c>
      <c r="DZ136" s="19">
        <v>7.436004E-4</v>
      </c>
      <c r="EA136" s="19">
        <v>7.3820850000000003E-4</v>
      </c>
      <c r="EB136" s="19">
        <v>7.3281590000000003E-4</v>
      </c>
      <c r="EC136" s="19">
        <v>7.2742179999999996E-4</v>
      </c>
      <c r="ED136" s="19">
        <v>7.220274E-4</v>
      </c>
      <c r="EE136" s="19">
        <v>7.1663759999999999E-4</v>
      </c>
      <c r="EF136" s="19">
        <v>7.1125720000000004E-4</v>
      </c>
      <c r="EG136" s="19">
        <v>7.0589199999999996E-4</v>
      </c>
      <c r="EH136" s="19">
        <v>7.0054660000000001E-4</v>
      </c>
      <c r="EI136" s="19">
        <v>6.9522430000000003E-4</v>
      </c>
      <c r="EJ136" s="19">
        <v>6.8992960000000003E-4</v>
      </c>
      <c r="EK136" s="19">
        <v>6.8466960000000004E-4</v>
      </c>
      <c r="EL136" s="19">
        <v>6.7944770000000004E-4</v>
      </c>
      <c r="EM136" s="19">
        <v>6.7426599999999997E-4</v>
      </c>
      <c r="EN136" s="19">
        <v>6.6912630000000002E-4</v>
      </c>
      <c r="EO136" s="19">
        <v>6.6403000000000002E-4</v>
      </c>
      <c r="EP136" s="19">
        <v>6.5898230000000001E-4</v>
      </c>
      <c r="EQ136" s="19">
        <v>6.5399260000000004E-4</v>
      </c>
      <c r="ER136" s="19">
        <v>6.4906809999999997E-4</v>
      </c>
      <c r="ES136" s="19">
        <v>6.4421900000000002E-4</v>
      </c>
      <c r="ET136" s="19">
        <v>6.3945590000000002E-4</v>
      </c>
      <c r="EU136" s="19">
        <v>6.3478860000000005E-4</v>
      </c>
      <c r="EV136" s="19">
        <v>6.3022969999999997E-4</v>
      </c>
      <c r="EW136" s="19">
        <v>6.2578899999999997E-4</v>
      </c>
      <c r="EX136" s="19">
        <v>6.2146930000000003E-4</v>
      </c>
      <c r="EY136" s="19">
        <v>6.1727280000000004E-4</v>
      </c>
      <c r="EZ136" s="19">
        <v>6.1320030000000005E-4</v>
      </c>
      <c r="FA136" s="19">
        <v>6.0925309999999996E-4</v>
      </c>
      <c r="FB136" s="19">
        <v>6.0543369999999997E-4</v>
      </c>
      <c r="FC136" s="19">
        <v>6.0174169999999995E-4</v>
      </c>
      <c r="FD136" s="19">
        <v>5.9816920000000003E-4</v>
      </c>
      <c r="FE136" s="19">
        <v>5.9470490000000003E-4</v>
      </c>
      <c r="FF136" s="19">
        <v>5.9133419999999996E-4</v>
      </c>
      <c r="FG136" s="19">
        <v>5.8804340000000004E-4</v>
      </c>
      <c r="FH136" s="19">
        <v>5.8482209999999996E-4</v>
      </c>
      <c r="FI136" s="19">
        <v>5.8166269999999996E-4</v>
      </c>
      <c r="FJ136" s="19">
        <v>5.7855700000000005E-4</v>
      </c>
      <c r="FK136" s="19">
        <v>5.7549719999999997E-4</v>
      </c>
      <c r="FL136" s="19">
        <v>5.7247500000000002E-4</v>
      </c>
      <c r="FM136" s="19">
        <v>5.6948220000000002E-4</v>
      </c>
      <c r="FN136" s="19">
        <v>5.6651239999999995E-4</v>
      </c>
      <c r="FO136" s="19">
        <v>5.6356020000000002E-4</v>
      </c>
      <c r="FP136" s="19">
        <v>5.6061969999999996E-4</v>
      </c>
      <c r="FQ136" s="19">
        <v>5.576852E-4</v>
      </c>
      <c r="FR136" s="19">
        <v>5.5475040000000004E-4</v>
      </c>
      <c r="FS136" s="19">
        <v>5.5181070000000004E-4</v>
      </c>
      <c r="FT136" s="19">
        <v>5.4886219999999996E-4</v>
      </c>
      <c r="FU136" s="19">
        <v>5.4590149999999996E-4</v>
      </c>
      <c r="FV136" s="19">
        <v>5.4292529999999998E-4</v>
      </c>
      <c r="FW136" s="19">
        <v>5.3993110000000004E-4</v>
      </c>
      <c r="FX136" s="19">
        <v>5.3691609999999995E-4</v>
      </c>
      <c r="FY136" s="19">
        <v>5.3387919999999998E-4</v>
      </c>
      <c r="FZ136" s="19">
        <v>5.3081980000000003E-4</v>
      </c>
      <c r="GA136" s="19">
        <v>5.2773819999999999E-4</v>
      </c>
      <c r="GB136" s="19">
        <v>5.2463369999999996E-4</v>
      </c>
      <c r="GC136" s="19">
        <v>5.2150479999999995E-4</v>
      </c>
      <c r="GD136" s="19">
        <v>5.183481E-4</v>
      </c>
      <c r="GE136" s="19">
        <v>5.1516159999999997E-4</v>
      </c>
      <c r="GF136" s="19">
        <v>5.1194439999999999E-4</v>
      </c>
      <c r="GG136" s="19">
        <v>5.0869719999999997E-4</v>
      </c>
      <c r="GH136" s="19">
        <v>5.0542149999999999E-4</v>
      </c>
      <c r="GI136" s="19">
        <v>5.0212010000000003E-4</v>
      </c>
      <c r="GJ136" s="19">
        <v>4.9879670000000005E-4</v>
      </c>
      <c r="GK136" s="19">
        <v>4.954569E-4</v>
      </c>
      <c r="GL136" s="19">
        <v>4.9210789999999996E-4</v>
      </c>
      <c r="GM136" s="19">
        <v>4.8875790000000002E-4</v>
      </c>
      <c r="GN136" s="19">
        <v>4.854161E-4</v>
      </c>
      <c r="GO136" s="19">
        <v>4.8209030000000001E-4</v>
      </c>
      <c r="GP136" s="19">
        <v>4.78787E-4</v>
      </c>
      <c r="GQ136" s="19">
        <v>4.7551290000000002E-4</v>
      </c>
      <c r="GR136" s="19">
        <v>4.7227389999999998E-4</v>
      </c>
      <c r="GS136" s="19">
        <v>4.6907479999999999E-4</v>
      </c>
      <c r="GT136" s="19">
        <v>4.6592049999999999E-4</v>
      </c>
      <c r="GU136" s="19">
        <v>4.6281440000000001E-4</v>
      </c>
      <c r="GV136" s="19">
        <v>4.5975950000000002E-4</v>
      </c>
      <c r="GW136" s="19">
        <v>4.5675819999999999E-4</v>
      </c>
      <c r="GX136" s="19">
        <v>4.5381350000000002E-4</v>
      </c>
      <c r="GY136" s="19">
        <v>4.5092759999999999E-4</v>
      </c>
      <c r="GZ136" s="19">
        <v>4.4810230000000002E-4</v>
      </c>
      <c r="HA136" s="19">
        <v>4.453379E-4</v>
      </c>
      <c r="HB136" s="19">
        <v>4.4263370000000002E-4</v>
      </c>
      <c r="HC136" s="19">
        <v>4.399877E-4</v>
      </c>
      <c r="HD136" s="19">
        <v>4.3739830000000002E-4</v>
      </c>
      <c r="HE136" s="19">
        <v>4.3486250000000001E-4</v>
      </c>
      <c r="HF136" s="19">
        <v>4.3237800000000003E-4</v>
      </c>
      <c r="HG136" s="19">
        <v>4.2994190000000002E-4</v>
      </c>
      <c r="HH136" s="19">
        <v>4.2755210000000002E-4</v>
      </c>
      <c r="HI136" s="19">
        <v>4.2520699999999998E-4</v>
      </c>
      <c r="HJ136" s="19">
        <v>4.229069E-4</v>
      </c>
      <c r="HK136" s="19">
        <v>4.206522E-4</v>
      </c>
      <c r="HL136" s="19">
        <v>4.1844290000000003E-4</v>
      </c>
      <c r="HM136" s="19">
        <v>4.1627830000000001E-4</v>
      </c>
      <c r="HN136" s="19">
        <v>4.141568E-4</v>
      </c>
      <c r="HO136" s="19">
        <v>4.120773E-4</v>
      </c>
      <c r="HP136" s="19">
        <v>4.100401E-4</v>
      </c>
      <c r="HQ136" s="19">
        <v>4.0804449999999999E-4</v>
      </c>
      <c r="HR136" s="19">
        <v>4.0608959999999998E-4</v>
      </c>
      <c r="HS136" s="19">
        <v>4.041734E-4</v>
      </c>
      <c r="HT136" s="19">
        <v>4.022923E-4</v>
      </c>
      <c r="HU136" s="19">
        <v>4.00443E-4</v>
      </c>
      <c r="HV136" s="19">
        <v>3.986231E-4</v>
      </c>
      <c r="HW136" s="19">
        <v>3.9682969999999999E-4</v>
      </c>
      <c r="HX136" s="19">
        <v>3.950596E-4</v>
      </c>
      <c r="HY136" s="19">
        <v>3.9330950000000001E-4</v>
      </c>
      <c r="HZ136" s="19">
        <v>3.915759E-4</v>
      </c>
      <c r="IA136" s="19">
        <v>3.8985549999999999E-4</v>
      </c>
      <c r="IB136" s="19">
        <v>3.8814660000000001E-4</v>
      </c>
      <c r="IC136" s="19">
        <v>3.8644649999999999E-4</v>
      </c>
      <c r="ID136" s="19">
        <v>3.8475299999999999E-4</v>
      </c>
      <c r="IE136" s="19">
        <v>3.830638E-4</v>
      </c>
      <c r="IF136" s="19">
        <v>3.8137650000000001E-4</v>
      </c>
      <c r="IG136" s="19">
        <v>3.7968920000000002E-4</v>
      </c>
      <c r="IH136" s="19">
        <v>3.7800179999999999E-4</v>
      </c>
      <c r="II136" s="19">
        <v>3.7631360000000002E-4</v>
      </c>
      <c r="IJ136" s="19">
        <v>3.7462520000000003E-4</v>
      </c>
      <c r="IK136" s="19">
        <v>3.729367E-4</v>
      </c>
      <c r="IL136" s="19">
        <v>3.712492E-4</v>
      </c>
      <c r="IM136" s="19">
        <v>3.6956389999999998E-4</v>
      </c>
      <c r="IN136" s="19">
        <v>3.6788290000000002E-4</v>
      </c>
      <c r="IO136" s="19">
        <v>3.6620730000000001E-4</v>
      </c>
      <c r="IP136" s="19">
        <v>3.6453849999999998E-4</v>
      </c>
      <c r="IQ136" s="19">
        <v>3.6287649999999999E-4</v>
      </c>
      <c r="IR136" s="19">
        <v>3.6122139999999998E-4</v>
      </c>
      <c r="IS136" s="19">
        <v>3.595731E-4</v>
      </c>
      <c r="IT136" s="19">
        <v>3.5793179999999997E-4</v>
      </c>
      <c r="IU136" s="19">
        <v>3.5629759999999998E-4</v>
      </c>
      <c r="IV136" s="19">
        <v>3.5467069999999999E-4</v>
      </c>
      <c r="IW136" s="19">
        <v>3.5305059999999998E-4</v>
      </c>
      <c r="IX136" s="19">
        <v>3.5143739999999999E-4</v>
      </c>
      <c r="IY136" s="19">
        <v>3.4983090000000001E-4</v>
      </c>
      <c r="IZ136" s="19">
        <v>3.4823150000000001E-4</v>
      </c>
      <c r="JA136" s="19">
        <v>3.4663899999999999E-4</v>
      </c>
      <c r="JB136" s="19">
        <v>3.450522E-4</v>
      </c>
      <c r="JC136" s="19">
        <v>3.4346890000000002E-4</v>
      </c>
      <c r="JD136" s="19">
        <v>3.4188639999999999E-4</v>
      </c>
      <c r="JE136" s="19">
        <v>3.4030140000000002E-4</v>
      </c>
      <c r="JF136" s="19">
        <v>3.3871109999999998E-4</v>
      </c>
      <c r="JG136" s="19">
        <v>3.3711229999999997E-4</v>
      </c>
      <c r="JH136" s="19">
        <v>3.3550220000000001E-4</v>
      </c>
      <c r="JI136" s="19">
        <v>3.3387789999999998E-4</v>
      </c>
      <c r="JJ136" s="19">
        <v>3.3223770000000001E-4</v>
      </c>
      <c r="JK136" s="19">
        <v>3.305804E-4</v>
      </c>
      <c r="JL136" s="19">
        <v>3.2890589999999998E-4</v>
      </c>
      <c r="JM136" s="19">
        <v>3.2721440000000002E-4</v>
      </c>
      <c r="JN136" s="19">
        <v>3.2550610000000002E-4</v>
      </c>
      <c r="JO136" s="19">
        <v>3.2378099999999998E-4</v>
      </c>
      <c r="JP136" s="19">
        <v>3.2204009999999998E-4</v>
      </c>
      <c r="JQ136" s="19">
        <v>3.20284E-4</v>
      </c>
      <c r="JR136" s="19">
        <v>3.1851390000000001E-4</v>
      </c>
      <c r="JS136" s="19">
        <v>3.1673010000000002E-4</v>
      </c>
      <c r="JT136" s="19">
        <v>3.149332E-4</v>
      </c>
      <c r="JU136" s="19">
        <v>3.1312279999999999E-4</v>
      </c>
      <c r="JV136" s="19">
        <v>3.1129930000000001E-4</v>
      </c>
      <c r="JW136" s="19">
        <v>3.0946359999999999E-4</v>
      </c>
      <c r="JX136" s="19">
        <v>3.0761699999999999E-4</v>
      </c>
      <c r="JY136" s="19">
        <v>3.0576079999999997E-4</v>
      </c>
      <c r="JZ136" s="19">
        <v>3.038963E-4</v>
      </c>
      <c r="KA136" s="19">
        <v>3.020241E-4</v>
      </c>
      <c r="KB136" s="19">
        <v>3.0014560000000002E-4</v>
      </c>
      <c r="KC136" s="19">
        <v>2.9826169999999999E-4</v>
      </c>
      <c r="KD136" s="19">
        <v>2.963738E-4</v>
      </c>
      <c r="KE136" s="19">
        <v>2.9448300000000001E-4</v>
      </c>
      <c r="KF136" s="19">
        <v>2.925906E-4</v>
      </c>
      <c r="KG136" s="19">
        <v>2.9069779999999997E-4</v>
      </c>
      <c r="KH136" s="19">
        <v>2.8880680000000001E-4</v>
      </c>
      <c r="KI136" s="19">
        <v>2.8692030000000002E-4</v>
      </c>
      <c r="KJ136" s="19">
        <v>2.8504149999999999E-4</v>
      </c>
      <c r="KK136" s="19">
        <v>2.8317389999999999E-4</v>
      </c>
      <c r="KL136" s="19">
        <v>2.8132089999999998E-4</v>
      </c>
      <c r="KM136" s="19">
        <v>2.7948550000000001E-4</v>
      </c>
      <c r="KN136" s="19">
        <v>2.7767139999999998E-4</v>
      </c>
      <c r="KO136" s="19">
        <v>2.7588150000000002E-4</v>
      </c>
      <c r="KP136" s="19">
        <v>2.7411839999999998E-4</v>
      </c>
      <c r="KQ136" s="19">
        <v>2.7238419999999999E-4</v>
      </c>
      <c r="KR136" s="19">
        <v>2.7068019999999999E-4</v>
      </c>
      <c r="KS136" s="19">
        <v>2.6900729999999997E-4</v>
      </c>
      <c r="KT136" s="19">
        <v>2.6736650000000001E-4</v>
      </c>
      <c r="KU136" s="19">
        <v>2.657588E-4</v>
      </c>
      <c r="KV136" s="19">
        <v>2.6418520000000002E-4</v>
      </c>
      <c r="KW136" s="19">
        <v>2.6264669999999997E-4</v>
      </c>
      <c r="KX136" s="19">
        <v>2.6114379999999998E-4</v>
      </c>
      <c r="KY136" s="19">
        <v>2.5967690000000001E-4</v>
      </c>
      <c r="KZ136" s="19">
        <v>2.5824659999999999E-4</v>
      </c>
      <c r="LA136" s="19">
        <v>2.568534E-4</v>
      </c>
      <c r="LB136" s="19">
        <v>2.5549749999999999E-4</v>
      </c>
      <c r="LC136" s="19">
        <v>2.5417899999999999E-4</v>
      </c>
      <c r="LD136" s="19">
        <v>2.5289719999999999E-4</v>
      </c>
      <c r="LE136" s="19">
        <v>2.516509E-4</v>
      </c>
      <c r="LF136" s="19">
        <v>2.5043919999999999E-4</v>
      </c>
      <c r="LG136" s="19">
        <v>2.4926130000000002E-4</v>
      </c>
      <c r="LH136" s="19">
        <v>2.4811620000000001E-4</v>
      </c>
      <c r="LI136" s="19">
        <v>2.4700319999999999E-4</v>
      </c>
      <c r="LJ136" s="19">
        <v>2.4592089999999999E-4</v>
      </c>
      <c r="LK136" s="19">
        <v>2.4486819999999999E-4</v>
      </c>
      <c r="LL136" s="19">
        <v>2.438439E-4</v>
      </c>
      <c r="LM136" s="19">
        <v>2.4284670000000001E-4</v>
      </c>
      <c r="LN136" s="19">
        <v>2.4187540000000001E-4</v>
      </c>
      <c r="LO136" s="19">
        <v>2.4092809999999999E-4</v>
      </c>
      <c r="LP136" s="19">
        <v>2.4000280000000001E-4</v>
      </c>
      <c r="LQ136" s="19">
        <v>2.3909739999999999E-4</v>
      </c>
      <c r="LR136" s="19">
        <v>2.382098E-4</v>
      </c>
      <c r="LS136" s="19">
        <v>2.3733820000000001E-4</v>
      </c>
      <c r="LT136" s="19">
        <v>2.3648079999999999E-4</v>
      </c>
      <c r="LU136" s="19">
        <v>2.3563610000000001E-4</v>
      </c>
      <c r="LV136" s="19">
        <v>2.348021E-4</v>
      </c>
      <c r="LW136" s="19">
        <v>2.3397709999999999E-4</v>
      </c>
      <c r="LX136" s="19">
        <v>2.331597E-4</v>
      </c>
      <c r="LY136" s="19">
        <v>2.3234850000000001E-4</v>
      </c>
      <c r="LZ136" s="19">
        <v>2.3154210000000001E-4</v>
      </c>
      <c r="MA136" s="19">
        <v>2.307392E-4</v>
      </c>
      <c r="MB136" s="19">
        <v>2.2993800000000001E-4</v>
      </c>
      <c r="MC136" s="19">
        <v>2.29137E-4</v>
      </c>
      <c r="MD136" s="19">
        <v>2.2833470000000001E-4</v>
      </c>
      <c r="ME136" s="19">
        <v>2.2752969999999999E-4</v>
      </c>
      <c r="MF136" s="19">
        <v>2.267208E-4</v>
      </c>
      <c r="MG136" s="19">
        <v>2.259063E-4</v>
      </c>
      <c r="MH136" s="19">
        <v>2.2508479999999999E-4</v>
      </c>
      <c r="MI136" s="19">
        <v>2.2425470000000001E-4</v>
      </c>
      <c r="MJ136" s="19">
        <v>2.2341439999999999E-4</v>
      </c>
      <c r="MK136" s="19">
        <v>2.225629E-4</v>
      </c>
      <c r="ML136" s="19">
        <v>2.216989E-4</v>
      </c>
      <c r="MM136" s="19">
        <v>2.2082150000000001E-4</v>
      </c>
      <c r="MN136" s="19">
        <v>2.1992990000000001E-4</v>
      </c>
      <c r="MO136" s="19">
        <v>2.190231E-4</v>
      </c>
      <c r="MP136" s="19">
        <v>2.1810070000000001E-4</v>
      </c>
      <c r="MQ136" s="19">
        <v>2.1716220000000001E-4</v>
      </c>
      <c r="MR136" s="19">
        <v>2.1620750000000001E-4</v>
      </c>
      <c r="MS136" s="19">
        <v>2.1523629999999999E-4</v>
      </c>
      <c r="MT136" s="19">
        <v>2.142488E-4</v>
      </c>
      <c r="MU136" s="19">
        <v>2.132449E-4</v>
      </c>
      <c r="MV136" s="19">
        <v>2.1222489999999999E-4</v>
      </c>
      <c r="MW136" s="19">
        <v>2.111894E-4</v>
      </c>
      <c r="MX136" s="19">
        <v>2.1013879999999999E-4</v>
      </c>
      <c r="MY136" s="19">
        <v>2.090742E-4</v>
      </c>
      <c r="MZ136" s="19">
        <v>2.0799650000000001E-4</v>
      </c>
      <c r="NA136" s="19">
        <v>2.0690629999999999E-4</v>
      </c>
      <c r="NB136" s="19">
        <v>2.0580469999999999E-4</v>
      </c>
      <c r="NC136" s="19">
        <v>2.046928E-4</v>
      </c>
      <c r="ND136" s="19">
        <v>2.035715E-4</v>
      </c>
      <c r="NE136" s="19">
        <v>2.02442E-4</v>
      </c>
      <c r="NF136" s="19">
        <v>2.0130540000000001E-4</v>
      </c>
      <c r="NG136" s="19">
        <v>2.0016270000000001E-4</v>
      </c>
      <c r="NH136" s="19">
        <v>1.9901510000000001E-4</v>
      </c>
      <c r="NI136" s="19">
        <v>1.978638E-4</v>
      </c>
      <c r="NJ136" s="19">
        <v>1.9671000000000001E-4</v>
      </c>
      <c r="NK136" s="19">
        <v>1.9555479999999999E-4</v>
      </c>
      <c r="NL136" s="19">
        <v>1.943995E-4</v>
      </c>
      <c r="NM136" s="19">
        <v>1.932452E-4</v>
      </c>
      <c r="NN136" s="19">
        <v>1.9209300000000001E-4</v>
      </c>
      <c r="NO136" s="19">
        <v>1.9094429999999999E-4</v>
      </c>
      <c r="NP136" s="19">
        <v>1.8980019999999999E-4</v>
      </c>
      <c r="NQ136" s="19">
        <v>1.886619E-4</v>
      </c>
      <c r="NR136" s="19">
        <v>1.875305E-4</v>
      </c>
      <c r="NS136" s="19">
        <v>1.864069E-4</v>
      </c>
      <c r="NT136" s="19">
        <v>1.8529209999999999E-4</v>
      </c>
      <c r="NU136" s="19">
        <v>1.841871E-4</v>
      </c>
      <c r="NV136" s="19">
        <v>1.8309270000000001E-4</v>
      </c>
      <c r="NW136" s="19">
        <v>1.8200979999999999E-4</v>
      </c>
      <c r="NX136" s="19">
        <v>1.80939E-4</v>
      </c>
      <c r="NY136" s="19">
        <v>1.7988119999999999E-4</v>
      </c>
      <c r="NZ136" s="19">
        <v>1.788371E-4</v>
      </c>
      <c r="OA136" s="19">
        <v>1.7780749999999999E-4</v>
      </c>
      <c r="OB136" s="19">
        <v>1.7679309999999999E-4</v>
      </c>
      <c r="OC136" s="19">
        <v>1.7579499999999999E-4</v>
      </c>
      <c r="OD136" s="19">
        <v>1.7481349999999999E-4</v>
      </c>
      <c r="OE136" s="19">
        <v>1.738492E-4</v>
      </c>
      <c r="OF136" s="19">
        <v>1.7290249999999999E-4</v>
      </c>
      <c r="OG136" s="19">
        <v>1.719735E-4</v>
      </c>
      <c r="OH136" s="19">
        <v>1.710623E-4</v>
      </c>
      <c r="OI136" s="19">
        <v>1.7016859999999999E-4</v>
      </c>
      <c r="OJ136" s="19">
        <v>1.69292E-4</v>
      </c>
      <c r="OK136" s="19">
        <v>1.684321E-4</v>
      </c>
      <c r="OL136" s="19">
        <v>1.6758800000000001E-4</v>
      </c>
      <c r="OM136" s="19">
        <v>1.667591E-4</v>
      </c>
      <c r="ON136" s="19">
        <v>1.6594440000000001E-4</v>
      </c>
      <c r="OO136" s="19">
        <v>1.6514319999999999E-4</v>
      </c>
      <c r="OP136" s="19">
        <v>1.6435460000000001E-4</v>
      </c>
    </row>
    <row r="137" spans="1:406" x14ac:dyDescent="0.25">
      <c r="A137" t="str">
        <f t="shared" si="2"/>
        <v>Helicopter-ULTRA COARSE-3-7-Any</v>
      </c>
      <c r="B137" t="s">
        <v>194</v>
      </c>
      <c r="C137" s="20" t="s">
        <v>72</v>
      </c>
      <c r="D137" s="18">
        <v>3</v>
      </c>
      <c r="E137" s="17">
        <v>7</v>
      </c>
      <c r="F137" s="82" t="s">
        <v>187</v>
      </c>
      <c r="G137" s="19">
        <v>2.9543440000000001E-2</v>
      </c>
      <c r="H137" s="15">
        <v>2.0895489999999999E-2</v>
      </c>
      <c r="I137" s="19">
        <v>1.6258310000000002E-2</v>
      </c>
      <c r="J137" s="19">
        <v>1.3234839999999999E-2</v>
      </c>
      <c r="K137" s="15">
        <v>1.1127420000000001E-2</v>
      </c>
      <c r="L137" s="19">
        <v>9.6282280000000008E-3</v>
      </c>
      <c r="M137" s="19">
        <v>8.8852819999999996E-3</v>
      </c>
      <c r="N137" s="19">
        <v>7.6422620000000004E-3</v>
      </c>
      <c r="O137" s="19">
        <v>7.1022050000000003E-3</v>
      </c>
      <c r="P137" s="19">
        <v>6.7721999999999999E-3</v>
      </c>
      <c r="Q137" s="19">
        <v>6.0786479999999999E-3</v>
      </c>
      <c r="R137" s="19">
        <v>5.4551139999999996E-3</v>
      </c>
      <c r="S137" s="19">
        <v>4.8637330000000003E-3</v>
      </c>
      <c r="T137" s="19">
        <v>4.2670049999999999E-3</v>
      </c>
      <c r="U137" s="19">
        <v>3.8207950000000001E-3</v>
      </c>
      <c r="V137" s="19">
        <v>3.498606E-3</v>
      </c>
      <c r="W137" s="19">
        <v>3.243601E-3</v>
      </c>
      <c r="X137" s="19">
        <v>2.9716299999999998E-3</v>
      </c>
      <c r="Y137" s="19">
        <v>2.7531560000000001E-3</v>
      </c>
      <c r="Z137" s="19">
        <v>2.5739059999999999E-3</v>
      </c>
      <c r="AA137" s="19">
        <v>2.4259820000000001E-3</v>
      </c>
      <c r="AB137" s="19">
        <v>2.302934E-3</v>
      </c>
      <c r="AC137" s="19">
        <v>2.199491E-3</v>
      </c>
      <c r="AD137" s="19">
        <v>2.107172E-3</v>
      </c>
      <c r="AE137" s="19">
        <v>2.0318850000000002E-3</v>
      </c>
      <c r="AF137" s="19">
        <v>1.9665360000000001E-3</v>
      </c>
      <c r="AG137" s="19">
        <v>1.9062980000000001E-3</v>
      </c>
      <c r="AH137" s="19">
        <v>1.854716E-3</v>
      </c>
      <c r="AI137" s="19">
        <v>1.8090649999999999E-3</v>
      </c>
      <c r="AJ137" s="19">
        <v>1.7672009999999999E-3</v>
      </c>
      <c r="AK137" s="19">
        <v>1.728809E-3</v>
      </c>
      <c r="AL137" s="19">
        <v>1.694828E-3</v>
      </c>
      <c r="AM137" s="19">
        <v>1.663816E-3</v>
      </c>
      <c r="AN137" s="19">
        <v>1.633317E-3</v>
      </c>
      <c r="AO137" s="19">
        <v>1.6030809999999999E-3</v>
      </c>
      <c r="AP137" s="19">
        <v>1.5735160000000001E-3</v>
      </c>
      <c r="AQ137" s="19">
        <v>1.5447309999999999E-3</v>
      </c>
      <c r="AR137" s="19">
        <v>1.5170299999999999E-3</v>
      </c>
      <c r="AS137" s="19">
        <v>1.490882E-3</v>
      </c>
      <c r="AT137" s="19">
        <v>1.4661520000000001E-3</v>
      </c>
      <c r="AU137" s="19">
        <v>1.4423089999999999E-3</v>
      </c>
      <c r="AV137" s="19">
        <v>1.418779E-3</v>
      </c>
      <c r="AW137" s="19">
        <v>1.395201E-3</v>
      </c>
      <c r="AX137" s="19">
        <v>1.372025E-3</v>
      </c>
      <c r="AY137" s="19">
        <v>1.349872E-3</v>
      </c>
      <c r="AZ137" s="19">
        <v>1.3286940000000001E-3</v>
      </c>
      <c r="BA137" s="19">
        <v>1.3080920000000001E-3</v>
      </c>
      <c r="BB137" s="19">
        <v>1.2876249999999999E-3</v>
      </c>
      <c r="BC137" s="15">
        <v>1.2670649999999999E-3</v>
      </c>
      <c r="BD137" s="19">
        <v>1.2467629999999999E-3</v>
      </c>
      <c r="BE137" s="19">
        <v>1.227148E-3</v>
      </c>
      <c r="BF137" s="19">
        <v>1.2082620000000001E-3</v>
      </c>
      <c r="BG137" s="19">
        <v>1.189994E-3</v>
      </c>
      <c r="BH137" s="19">
        <v>1.172317E-3</v>
      </c>
      <c r="BI137" s="19">
        <v>1.155262E-3</v>
      </c>
      <c r="BJ137" s="19">
        <v>1.138876E-3</v>
      </c>
      <c r="BK137" s="19">
        <v>1.123094E-3</v>
      </c>
      <c r="BL137" s="19">
        <v>1.1077109999999999E-3</v>
      </c>
      <c r="BM137" s="19">
        <v>1.0924929999999999E-3</v>
      </c>
      <c r="BN137" s="19">
        <v>1.077316E-3</v>
      </c>
      <c r="BO137" s="19">
        <v>1.062269E-3</v>
      </c>
      <c r="BP137" s="19">
        <v>1.047538E-3</v>
      </c>
      <c r="BQ137" s="19">
        <v>1.033186E-3</v>
      </c>
      <c r="BR137" s="19">
        <v>1.0191009999999999E-3</v>
      </c>
      <c r="BS137" s="19">
        <v>1.005127E-3</v>
      </c>
      <c r="BT137" s="19">
        <v>9.912097999999999E-4</v>
      </c>
      <c r="BU137" s="19">
        <v>9.7742719999999996E-4</v>
      </c>
      <c r="BV137" s="19">
        <v>9.6390759999999995E-4</v>
      </c>
      <c r="BW137" s="19">
        <v>9.5074120000000002E-4</v>
      </c>
      <c r="BX137" s="19">
        <v>9.3796470000000003E-4</v>
      </c>
      <c r="BY137" s="19">
        <v>9.2557809999999996E-4</v>
      </c>
      <c r="BZ137" s="19">
        <v>9.135476E-4</v>
      </c>
      <c r="CA137" s="19">
        <v>9.0184079999999995E-4</v>
      </c>
      <c r="CB137" s="19">
        <v>8.9046410000000002E-4</v>
      </c>
      <c r="CC137" s="19">
        <v>8.7942390000000004E-4</v>
      </c>
      <c r="CD137" s="19">
        <v>8.6867209999999995E-4</v>
      </c>
      <c r="CE137" s="19">
        <v>8.5812219999999997E-4</v>
      </c>
      <c r="CF137" s="19">
        <v>8.4770920000000005E-4</v>
      </c>
      <c r="CG137" s="19">
        <v>8.374201E-4</v>
      </c>
      <c r="CH137" s="19">
        <v>8.272752E-4</v>
      </c>
      <c r="CI137" s="19">
        <v>8.1728710000000002E-4</v>
      </c>
      <c r="CJ137" s="19">
        <v>8.0744379999999998E-4</v>
      </c>
      <c r="CK137" s="19">
        <v>7.9772589999999998E-4</v>
      </c>
      <c r="CL137" s="19">
        <v>7.881346E-4</v>
      </c>
      <c r="CM137" s="19">
        <v>7.7868399999999997E-4</v>
      </c>
      <c r="CN137" s="19">
        <v>7.6937130000000002E-4</v>
      </c>
      <c r="CO137" s="19">
        <v>7.6017230000000003E-4</v>
      </c>
      <c r="CP137" s="19">
        <v>7.5107679999999999E-4</v>
      </c>
      <c r="CQ137" s="19">
        <v>7.4212340000000005E-4</v>
      </c>
      <c r="CR137" s="19">
        <v>7.3338500000000003E-4</v>
      </c>
      <c r="CS137" s="19">
        <v>7.2491020000000001E-4</v>
      </c>
      <c r="CT137" s="19">
        <v>7.1668420000000005E-4</v>
      </c>
      <c r="CU137" s="19">
        <v>7.0865369999999997E-4</v>
      </c>
      <c r="CV137" s="19">
        <v>7.0078220000000001E-4</v>
      </c>
      <c r="CW137" s="19">
        <v>6.9307210000000001E-4</v>
      </c>
      <c r="CX137" s="19">
        <v>6.8554399999999995E-4</v>
      </c>
      <c r="CY137" s="19">
        <v>6.7819569999999995E-4</v>
      </c>
      <c r="CZ137" s="19">
        <v>6.7098500000000003E-4</v>
      </c>
      <c r="DA137" s="19">
        <v>6.6385659999999998E-4</v>
      </c>
      <c r="DB137" s="19">
        <v>6.5677819999999997E-4</v>
      </c>
      <c r="DC137" s="19">
        <v>6.4974830000000001E-4</v>
      </c>
      <c r="DD137" s="19">
        <v>6.4277680000000002E-4</v>
      </c>
      <c r="DE137" s="19">
        <v>6.3585940000000004E-4</v>
      </c>
      <c r="DF137" s="19">
        <v>6.2897769999999999E-4</v>
      </c>
      <c r="DG137" s="19">
        <v>6.2211860000000005E-4</v>
      </c>
      <c r="DH137" s="19">
        <v>6.1529140000000004E-4</v>
      </c>
      <c r="DI137" s="19">
        <v>6.0852110000000003E-4</v>
      </c>
      <c r="DJ137" s="19">
        <v>6.0183179999999999E-4</v>
      </c>
      <c r="DK137" s="19">
        <v>5.9523499999999995E-4</v>
      </c>
      <c r="DL137" s="19">
        <v>5.8873550000000001E-4</v>
      </c>
      <c r="DM137" s="19">
        <v>5.8233969999999999E-4</v>
      </c>
      <c r="DN137" s="19">
        <v>5.7605670000000005E-4</v>
      </c>
      <c r="DO137" s="19">
        <v>5.6989180000000005E-4</v>
      </c>
      <c r="DP137" s="19">
        <v>5.6384250000000001E-4</v>
      </c>
      <c r="DQ137" s="19">
        <v>5.5790080000000001E-4</v>
      </c>
      <c r="DR137" s="19">
        <v>5.520627E-4</v>
      </c>
      <c r="DS137" s="19">
        <v>5.4633109999999998E-4</v>
      </c>
      <c r="DT137" s="19">
        <v>5.4071260000000004E-4</v>
      </c>
      <c r="DU137" s="19">
        <v>5.3520949999999999E-4</v>
      </c>
      <c r="DV137" s="19">
        <v>5.2981540000000002E-4</v>
      </c>
      <c r="DW137" s="19">
        <v>5.2451380000000005E-4</v>
      </c>
      <c r="DX137" s="19">
        <v>5.1928260000000002E-4</v>
      </c>
      <c r="DY137" s="19">
        <v>5.1409790000000002E-4</v>
      </c>
      <c r="DZ137" s="19">
        <v>5.0893789999999998E-4</v>
      </c>
      <c r="EA137" s="19">
        <v>5.0378520000000004E-4</v>
      </c>
      <c r="EB137" s="19">
        <v>4.9862880000000004E-4</v>
      </c>
      <c r="EC137" s="19">
        <v>4.9346199999999996E-4</v>
      </c>
      <c r="ED137" s="19">
        <v>4.8828450000000002E-4</v>
      </c>
      <c r="EE137" s="19">
        <v>4.8309999999999998E-4</v>
      </c>
      <c r="EF137" s="19">
        <v>4.7791730000000001E-4</v>
      </c>
      <c r="EG137" s="19">
        <v>4.7274900000000001E-4</v>
      </c>
      <c r="EH137" s="19">
        <v>4.6760969999999998E-4</v>
      </c>
      <c r="EI137" s="19">
        <v>4.6251339999999998E-4</v>
      </c>
      <c r="EJ137" s="19">
        <v>4.5747289999999998E-4</v>
      </c>
      <c r="EK137" s="19">
        <v>4.5249930000000003E-4</v>
      </c>
      <c r="EL137" s="19">
        <v>4.476029E-4</v>
      </c>
      <c r="EM137" s="19">
        <v>4.4279410000000002E-4</v>
      </c>
      <c r="EN137" s="19">
        <v>4.3808129999999999E-4</v>
      </c>
      <c r="EO137" s="19">
        <v>4.3346859999999999E-4</v>
      </c>
      <c r="EP137" s="19">
        <v>4.2895329999999998E-4</v>
      </c>
      <c r="EQ137" s="19">
        <v>4.2452879999999997E-4</v>
      </c>
      <c r="ER137" s="19">
        <v>4.2018909999999999E-4</v>
      </c>
      <c r="ES137" s="19">
        <v>4.1593309999999998E-4</v>
      </c>
      <c r="ET137" s="19">
        <v>4.1176590000000001E-4</v>
      </c>
      <c r="EU137" s="19">
        <v>4.07694E-4</v>
      </c>
      <c r="EV137" s="19">
        <v>4.037213E-4</v>
      </c>
      <c r="EW137" s="19">
        <v>3.9984660000000002E-4</v>
      </c>
      <c r="EX137" s="19">
        <v>3.9606409999999999E-4</v>
      </c>
      <c r="EY137" s="19">
        <v>3.9236670000000003E-4</v>
      </c>
      <c r="EZ137" s="19">
        <v>3.8874839999999999E-4</v>
      </c>
      <c r="FA137" s="19">
        <v>3.8520440000000002E-4</v>
      </c>
      <c r="FB137" s="19">
        <v>3.8172919999999999E-4</v>
      </c>
      <c r="FC137" s="19">
        <v>3.7831650000000002E-4</v>
      </c>
      <c r="FD137" s="19">
        <v>3.749596E-4</v>
      </c>
      <c r="FE137" s="19">
        <v>3.7165359999999999E-4</v>
      </c>
      <c r="FF137" s="19">
        <v>3.683971E-4</v>
      </c>
      <c r="FG137" s="19">
        <v>3.6519109999999999E-4</v>
      </c>
      <c r="FH137" s="19">
        <v>3.6203720000000002E-4</v>
      </c>
      <c r="FI137" s="19">
        <v>3.5893619999999998E-4</v>
      </c>
      <c r="FJ137" s="19">
        <v>3.5588599999999997E-4</v>
      </c>
      <c r="FK137" s="19">
        <v>3.5288330000000001E-4</v>
      </c>
      <c r="FL137" s="19">
        <v>3.4992459999999998E-4</v>
      </c>
      <c r="FM137" s="19">
        <v>3.4700660000000001E-4</v>
      </c>
      <c r="FN137" s="19">
        <v>3.4412629999999999E-4</v>
      </c>
      <c r="FO137" s="19">
        <v>3.412806E-4</v>
      </c>
      <c r="FP137" s="19">
        <v>3.3846540000000001E-4</v>
      </c>
      <c r="FQ137" s="19">
        <v>3.3567489999999998E-4</v>
      </c>
      <c r="FR137" s="19">
        <v>3.3290289999999997E-4</v>
      </c>
      <c r="FS137" s="19">
        <v>3.3014299999999997E-4</v>
      </c>
      <c r="FT137" s="19">
        <v>3.2738940000000001E-4</v>
      </c>
      <c r="FU137" s="19">
        <v>3.246371E-4</v>
      </c>
      <c r="FV137" s="19">
        <v>3.2188200000000001E-4</v>
      </c>
      <c r="FW137" s="19">
        <v>3.1912040000000002E-4</v>
      </c>
      <c r="FX137" s="19">
        <v>3.1635060000000001E-4</v>
      </c>
      <c r="FY137" s="19">
        <v>3.1357189999999999E-4</v>
      </c>
      <c r="FZ137" s="19">
        <v>3.1078470000000001E-4</v>
      </c>
      <c r="GA137" s="19">
        <v>3.0798929999999999E-4</v>
      </c>
      <c r="GB137" s="19">
        <v>3.0518480000000001E-4</v>
      </c>
      <c r="GC137" s="19">
        <v>3.0236999999999999E-4</v>
      </c>
      <c r="GD137" s="19">
        <v>2.9954470000000003E-4</v>
      </c>
      <c r="GE137" s="19">
        <v>2.9671020000000001E-4</v>
      </c>
      <c r="GF137" s="19">
        <v>2.9387E-4</v>
      </c>
      <c r="GG137" s="19">
        <v>2.910287E-4</v>
      </c>
      <c r="GH137" s="19">
        <v>2.881909E-4</v>
      </c>
      <c r="GI137" s="19">
        <v>2.8536160000000002E-4</v>
      </c>
      <c r="GJ137" s="19">
        <v>2.825468E-4</v>
      </c>
      <c r="GK137" s="19">
        <v>2.7975299999999999E-4</v>
      </c>
      <c r="GL137" s="19">
        <v>2.7698730000000002E-4</v>
      </c>
      <c r="GM137" s="19">
        <v>2.7425589999999998E-4</v>
      </c>
      <c r="GN137" s="19">
        <v>2.715633E-4</v>
      </c>
      <c r="GO137" s="19">
        <v>2.689128E-4</v>
      </c>
      <c r="GP137" s="19">
        <v>2.6630650000000002E-4</v>
      </c>
      <c r="GQ137" s="19">
        <v>2.6374679999999998E-4</v>
      </c>
      <c r="GR137" s="19">
        <v>2.612359E-4</v>
      </c>
      <c r="GS137" s="19">
        <v>2.5877490000000001E-4</v>
      </c>
      <c r="GT137" s="19">
        <v>2.5636350000000002E-4</v>
      </c>
      <c r="GU137" s="19">
        <v>2.5399930000000003E-4</v>
      </c>
      <c r="GV137" s="19">
        <v>2.5167879999999997E-4</v>
      </c>
      <c r="GW137" s="19">
        <v>2.4939869999999998E-4</v>
      </c>
      <c r="GX137" s="19">
        <v>2.4715670000000003E-4</v>
      </c>
      <c r="GY137" s="19">
        <v>2.4495129999999997E-4</v>
      </c>
      <c r="GZ137" s="19">
        <v>2.4278240000000001E-4</v>
      </c>
      <c r="HA137" s="19">
        <v>2.4065069999999999E-4</v>
      </c>
      <c r="HB137" s="19">
        <v>2.3855750000000001E-4</v>
      </c>
      <c r="HC137" s="19">
        <v>2.3650470000000001E-4</v>
      </c>
      <c r="HD137" s="19">
        <v>2.344945E-4</v>
      </c>
      <c r="HE137" s="19">
        <v>2.3252869999999999E-4</v>
      </c>
      <c r="HF137" s="19">
        <v>2.3060889999999999E-4</v>
      </c>
      <c r="HG137" s="19">
        <v>2.2873570000000001E-4</v>
      </c>
      <c r="HH137" s="19">
        <v>2.2690880000000001E-4</v>
      </c>
      <c r="HI137" s="19">
        <v>2.2512699999999999E-4</v>
      </c>
      <c r="HJ137" s="19">
        <v>2.233875E-4</v>
      </c>
      <c r="HK137" s="19">
        <v>2.2168670000000001E-4</v>
      </c>
      <c r="HL137" s="19">
        <v>2.2002020000000001E-4</v>
      </c>
      <c r="HM137" s="19">
        <v>2.1838350000000001E-4</v>
      </c>
      <c r="HN137" s="19">
        <v>2.167727E-4</v>
      </c>
      <c r="HO137" s="19">
        <v>2.151853E-4</v>
      </c>
      <c r="HP137" s="19">
        <v>2.136196E-4</v>
      </c>
      <c r="HQ137" s="19">
        <v>2.1207499999999999E-4</v>
      </c>
      <c r="HR137" s="19">
        <v>2.1055170000000001E-4</v>
      </c>
      <c r="HS137" s="19">
        <v>2.0904990000000001E-4</v>
      </c>
      <c r="HT137" s="19">
        <v>2.075701E-4</v>
      </c>
      <c r="HU137" s="19">
        <v>2.0611260000000001E-4</v>
      </c>
      <c r="HV137" s="19">
        <v>2.0467719999999999E-4</v>
      </c>
      <c r="HW137" s="19">
        <v>2.032627E-4</v>
      </c>
      <c r="HX137" s="19">
        <v>2.018671E-4</v>
      </c>
      <c r="HY137" s="19">
        <v>2.0048789999999999E-4</v>
      </c>
      <c r="HZ137" s="19">
        <v>1.9912200000000001E-4</v>
      </c>
      <c r="IA137" s="19">
        <v>1.9776719999999999E-4</v>
      </c>
      <c r="IB137" s="19">
        <v>1.964212E-4</v>
      </c>
      <c r="IC137" s="19">
        <v>1.9508270000000001E-4</v>
      </c>
      <c r="ID137" s="19">
        <v>1.9375060000000001E-4</v>
      </c>
      <c r="IE137" s="19">
        <v>1.9242449999999999E-4</v>
      </c>
      <c r="IF137" s="19">
        <v>1.9110399999999999E-4</v>
      </c>
      <c r="IG137" s="19">
        <v>1.897894E-4</v>
      </c>
      <c r="IH137" s="19">
        <v>1.8848070000000001E-4</v>
      </c>
      <c r="II137" s="19">
        <v>1.8717770000000001E-4</v>
      </c>
      <c r="IJ137" s="19">
        <v>1.8588E-4</v>
      </c>
      <c r="IK137" s="19">
        <v>1.8458649999999999E-4</v>
      </c>
      <c r="IL137" s="19">
        <v>1.832963E-4</v>
      </c>
      <c r="IM137" s="19">
        <v>1.8200820000000001E-4</v>
      </c>
      <c r="IN137" s="19">
        <v>1.8072119999999999E-4</v>
      </c>
      <c r="IO137" s="19">
        <v>1.794342E-4</v>
      </c>
      <c r="IP137" s="19">
        <v>1.7814680000000001E-4</v>
      </c>
      <c r="IQ137" s="19">
        <v>1.7685920000000001E-4</v>
      </c>
      <c r="IR137" s="19">
        <v>1.755719E-4</v>
      </c>
      <c r="IS137" s="19">
        <v>1.74286E-4</v>
      </c>
      <c r="IT137" s="19">
        <v>1.7300280000000001E-4</v>
      </c>
      <c r="IU137" s="19">
        <v>1.717232E-4</v>
      </c>
      <c r="IV137" s="19">
        <v>1.704478E-4</v>
      </c>
      <c r="IW137" s="19">
        <v>1.6917709999999999E-4</v>
      </c>
      <c r="IX137" s="19">
        <v>1.67911E-4</v>
      </c>
      <c r="IY137" s="19">
        <v>1.6664990000000001E-4</v>
      </c>
      <c r="IZ137" s="19">
        <v>1.65394E-4</v>
      </c>
      <c r="JA137" s="19">
        <v>1.6414390000000001E-4</v>
      </c>
      <c r="JB137" s="19">
        <v>1.6290010000000001E-4</v>
      </c>
      <c r="JC137" s="19">
        <v>1.6166370000000001E-4</v>
      </c>
      <c r="JD137" s="19">
        <v>1.6043590000000001E-4</v>
      </c>
      <c r="JE137" s="19">
        <v>1.5921859999999999E-4</v>
      </c>
      <c r="JF137" s="19">
        <v>1.5801359999999999E-4</v>
      </c>
      <c r="JG137" s="19">
        <v>1.5682329999999999E-4</v>
      </c>
      <c r="JH137" s="19">
        <v>1.556501E-4</v>
      </c>
      <c r="JI137" s="19">
        <v>1.5449640000000001E-4</v>
      </c>
      <c r="JJ137" s="19">
        <v>1.533641E-4</v>
      </c>
      <c r="JK137" s="19">
        <v>1.522548E-4</v>
      </c>
      <c r="JL137" s="19">
        <v>1.5116899999999999E-4</v>
      </c>
      <c r="JM137" s="19">
        <v>1.501067E-4</v>
      </c>
      <c r="JN137" s="19">
        <v>1.490668E-4</v>
      </c>
      <c r="JO137" s="19">
        <v>1.4804790000000001E-4</v>
      </c>
      <c r="JP137" s="19">
        <v>1.4704799999999999E-4</v>
      </c>
      <c r="JQ137" s="19">
        <v>1.4606530000000001E-4</v>
      </c>
      <c r="JR137" s="19">
        <v>1.4509780000000001E-4</v>
      </c>
      <c r="JS137" s="19">
        <v>1.4414389999999999E-4</v>
      </c>
      <c r="JT137" s="19">
        <v>1.432022E-4</v>
      </c>
      <c r="JU137" s="19">
        <v>1.4227139999999999E-4</v>
      </c>
      <c r="JV137" s="19">
        <v>1.413509E-4</v>
      </c>
      <c r="JW137" s="19">
        <v>1.404399E-4</v>
      </c>
      <c r="JX137" s="19">
        <v>1.39538E-4</v>
      </c>
      <c r="JY137" s="19">
        <v>1.3864460000000001E-4</v>
      </c>
      <c r="JZ137" s="19">
        <v>1.377591E-4</v>
      </c>
      <c r="KA137" s="19">
        <v>1.3688120000000001E-4</v>
      </c>
      <c r="KB137" s="19">
        <v>1.360101E-4</v>
      </c>
      <c r="KC137" s="19">
        <v>1.3514549999999999E-4</v>
      </c>
      <c r="KD137" s="19">
        <v>1.3428640000000001E-4</v>
      </c>
      <c r="KE137" s="19">
        <v>1.3343200000000001E-4</v>
      </c>
      <c r="KF137" s="19">
        <v>1.3258089999999999E-4</v>
      </c>
      <c r="KG137" s="19">
        <v>1.317318E-4</v>
      </c>
      <c r="KH137" s="19">
        <v>1.3088309999999999E-4</v>
      </c>
      <c r="KI137" s="19">
        <v>1.3003290000000001E-4</v>
      </c>
      <c r="KJ137" s="19">
        <v>1.2917930000000001E-4</v>
      </c>
      <c r="KK137" s="19">
        <v>1.283205E-4</v>
      </c>
      <c r="KL137" s="19">
        <v>1.2745479999999999E-4</v>
      </c>
      <c r="KM137" s="19">
        <v>1.2658109999999999E-4</v>
      </c>
      <c r="KN137" s="19">
        <v>1.256985E-4</v>
      </c>
      <c r="KO137" s="19">
        <v>1.2480680000000001E-4</v>
      </c>
      <c r="KP137" s="19">
        <v>1.239061E-4</v>
      </c>
      <c r="KQ137" s="19">
        <v>1.2299699999999999E-4</v>
      </c>
      <c r="KR137" s="19">
        <v>1.2208029999999999E-4</v>
      </c>
      <c r="KS137" s="19">
        <v>1.211571E-4</v>
      </c>
      <c r="KT137" s="19">
        <v>1.202289E-4</v>
      </c>
      <c r="KU137" s="19">
        <v>1.192971E-4</v>
      </c>
      <c r="KV137" s="19">
        <v>1.1836320000000001E-4</v>
      </c>
      <c r="KW137" s="19">
        <v>1.174288E-4</v>
      </c>
      <c r="KX137" s="19">
        <v>1.164952E-4</v>
      </c>
      <c r="KY137" s="19">
        <v>1.155639E-4</v>
      </c>
      <c r="KZ137" s="19">
        <v>1.1463620000000001E-4</v>
      </c>
      <c r="LA137" s="19">
        <v>1.1371349999999999E-4</v>
      </c>
      <c r="LB137" s="19">
        <v>1.127972E-4</v>
      </c>
      <c r="LC137" s="19">
        <v>1.118882E-4</v>
      </c>
      <c r="LD137" s="19">
        <v>1.1098769999999999E-4</v>
      </c>
      <c r="LE137" s="19">
        <v>1.100966E-4</v>
      </c>
      <c r="LF137" s="19">
        <v>1.0921580000000001E-4</v>
      </c>
      <c r="LG137" s="19">
        <v>1.083462E-4</v>
      </c>
      <c r="LH137" s="19">
        <v>1.0748830000000001E-4</v>
      </c>
      <c r="LI137" s="19">
        <v>1.066428E-4</v>
      </c>
      <c r="LJ137" s="19">
        <v>1.058099E-4</v>
      </c>
      <c r="LK137" s="19">
        <v>1.049903E-4</v>
      </c>
      <c r="LL137" s="19">
        <v>1.041842E-4</v>
      </c>
      <c r="LM137" s="19">
        <v>1.033921E-4</v>
      </c>
      <c r="LN137" s="19">
        <v>1.0261460000000001E-4</v>
      </c>
      <c r="LO137" s="19">
        <v>1.018524E-4</v>
      </c>
      <c r="LP137" s="19">
        <v>1.011062E-4</v>
      </c>
      <c r="LQ137" s="19">
        <v>1.003768E-4</v>
      </c>
      <c r="LR137" s="19">
        <v>9.9665250000000006E-5</v>
      </c>
      <c r="LS137" s="19">
        <v>9.8972230000000003E-5</v>
      </c>
      <c r="LT137" s="19">
        <v>9.8298410000000001E-5</v>
      </c>
      <c r="LU137" s="19">
        <v>9.7644069999999994E-5</v>
      </c>
      <c r="LV137" s="19">
        <v>9.7009219999999994E-5</v>
      </c>
      <c r="LW137" s="19">
        <v>9.6393480000000003E-5</v>
      </c>
      <c r="LX137" s="19">
        <v>9.5796170000000001E-5</v>
      </c>
      <c r="LY137" s="19">
        <v>9.5216239999999994E-5</v>
      </c>
      <c r="LZ137" s="19">
        <v>9.4652410000000003E-5</v>
      </c>
      <c r="MA137" s="19">
        <v>9.4103190000000003E-5</v>
      </c>
      <c r="MB137" s="19">
        <v>9.3566920000000002E-5</v>
      </c>
      <c r="MC137" s="19">
        <v>9.3041869999999999E-5</v>
      </c>
      <c r="MD137" s="19">
        <v>9.2526279999999994E-5</v>
      </c>
      <c r="ME137" s="19">
        <v>9.2018349999999996E-5</v>
      </c>
      <c r="MF137" s="19">
        <v>9.1516409999999997E-5</v>
      </c>
      <c r="MG137" s="19">
        <v>9.1018800000000003E-5</v>
      </c>
      <c r="MH137" s="19">
        <v>9.0523919999999997E-5</v>
      </c>
      <c r="MI137" s="19">
        <v>9.003034E-5</v>
      </c>
      <c r="MJ137" s="19">
        <v>8.9536780000000005E-5</v>
      </c>
      <c r="MK137" s="19">
        <v>8.9042089999999998E-5</v>
      </c>
      <c r="ML137" s="19">
        <v>8.8545400000000001E-5</v>
      </c>
      <c r="MM137" s="19">
        <v>8.8045960000000001E-5</v>
      </c>
      <c r="MN137" s="19">
        <v>8.7543189999999998E-5</v>
      </c>
      <c r="MO137" s="19">
        <v>8.703661E-5</v>
      </c>
      <c r="MP137" s="19">
        <v>8.6525889999999997E-5</v>
      </c>
      <c r="MQ137" s="19">
        <v>8.6010729999999995E-5</v>
      </c>
      <c r="MR137" s="19">
        <v>8.5490870000000003E-5</v>
      </c>
      <c r="MS137" s="19">
        <v>8.496601E-5</v>
      </c>
      <c r="MT137" s="19">
        <v>8.4435759999999999E-5</v>
      </c>
      <c r="MU137" s="19">
        <v>8.3899659999999996E-5</v>
      </c>
      <c r="MV137" s="19">
        <v>8.3357199999999995E-5</v>
      </c>
      <c r="MW137" s="19">
        <v>8.2807769999999995E-5</v>
      </c>
      <c r="MX137" s="19">
        <v>8.2250789999999995E-5</v>
      </c>
      <c r="MY137" s="19">
        <v>8.1685630000000005E-5</v>
      </c>
      <c r="MZ137" s="19">
        <v>8.1111679999999997E-5</v>
      </c>
      <c r="NA137" s="19">
        <v>8.0528389999999999E-5</v>
      </c>
      <c r="NB137" s="19">
        <v>7.9935299999999993E-5</v>
      </c>
      <c r="NC137" s="19">
        <v>7.9332069999999997E-5</v>
      </c>
      <c r="ND137" s="19">
        <v>7.8718519999999997E-5</v>
      </c>
      <c r="NE137" s="19">
        <v>7.8094580000000001E-5</v>
      </c>
      <c r="NF137" s="19">
        <v>7.7460330000000003E-5</v>
      </c>
      <c r="NG137" s="19">
        <v>7.681594E-5</v>
      </c>
      <c r="NH137" s="19">
        <v>7.6161760000000004E-5</v>
      </c>
      <c r="NI137" s="19">
        <v>7.5498250000000005E-5</v>
      </c>
      <c r="NJ137" s="19">
        <v>7.4826069999999996E-5</v>
      </c>
      <c r="NK137" s="19">
        <v>7.4145919999999999E-5</v>
      </c>
      <c r="NL137" s="19">
        <v>7.3458610000000002E-5</v>
      </c>
      <c r="NM137" s="19">
        <v>7.2765070000000004E-5</v>
      </c>
      <c r="NN137" s="19">
        <v>7.2066260000000002E-5</v>
      </c>
      <c r="NO137" s="19">
        <v>7.1363230000000004E-5</v>
      </c>
      <c r="NP137" s="19">
        <v>7.0657050000000001E-5</v>
      </c>
      <c r="NQ137" s="19">
        <v>6.9948739999999999E-5</v>
      </c>
      <c r="NR137" s="19">
        <v>6.9239279999999998E-5</v>
      </c>
      <c r="NS137" s="19">
        <v>6.8529490000000001E-5</v>
      </c>
      <c r="NT137" s="19">
        <v>6.7820120000000006E-5</v>
      </c>
      <c r="NU137" s="19">
        <v>6.7111760000000001E-5</v>
      </c>
      <c r="NV137" s="19">
        <v>6.6404860000000002E-5</v>
      </c>
      <c r="NW137" s="19">
        <v>6.5699710000000005E-5</v>
      </c>
      <c r="NX137" s="19">
        <v>6.4996410000000001E-5</v>
      </c>
      <c r="NY137" s="19">
        <v>6.4294999999999993E-5</v>
      </c>
      <c r="NZ137" s="19">
        <v>6.3595459999999995E-5</v>
      </c>
      <c r="OA137" s="19">
        <v>6.2897740000000002E-5</v>
      </c>
      <c r="OB137" s="19">
        <v>6.2201880000000004E-5</v>
      </c>
      <c r="OC137" s="19">
        <v>6.1507930000000003E-5</v>
      </c>
      <c r="OD137" s="19">
        <v>6.0816039999999998E-5</v>
      </c>
      <c r="OE137" s="19">
        <v>6.012649E-5</v>
      </c>
      <c r="OF137" s="19">
        <v>5.9439659999999997E-5</v>
      </c>
      <c r="OG137" s="19">
        <v>5.8756079999999997E-5</v>
      </c>
      <c r="OH137" s="19">
        <v>5.8076360000000002E-5</v>
      </c>
      <c r="OI137" s="19">
        <v>5.7401129999999997E-5</v>
      </c>
      <c r="OJ137" s="19">
        <v>5.6731090000000002E-5</v>
      </c>
      <c r="OK137" s="19">
        <v>5.6066860000000001E-5</v>
      </c>
      <c r="OL137" s="19">
        <v>5.5409089999999997E-5</v>
      </c>
      <c r="OM137" s="19">
        <v>5.4758340000000003E-5</v>
      </c>
      <c r="ON137" s="19">
        <v>5.4115140000000002E-5</v>
      </c>
      <c r="OO137" s="19">
        <v>5.3479890000000002E-5</v>
      </c>
      <c r="OP137" s="19">
        <v>5.2852929999999999E-5</v>
      </c>
    </row>
    <row r="138" spans="1:406" x14ac:dyDescent="0.25">
      <c r="A138" t="str">
        <f t="shared" si="2"/>
        <v>Helicopter-ULTRA COARSE-4-20-Any</v>
      </c>
      <c r="B138" t="s">
        <v>194</v>
      </c>
      <c r="C138" s="20" t="s">
        <v>72</v>
      </c>
      <c r="D138" s="18">
        <v>4</v>
      </c>
      <c r="E138" s="17">
        <v>20</v>
      </c>
      <c r="F138" s="82" t="s">
        <v>187</v>
      </c>
      <c r="G138" s="15">
        <v>0.74062280000000003</v>
      </c>
      <c r="H138" s="15">
        <v>0.46784730000000002</v>
      </c>
      <c r="I138" s="15">
        <v>0.30787029999999999</v>
      </c>
      <c r="J138" s="15">
        <v>0.21315319999999999</v>
      </c>
      <c r="K138" s="15">
        <v>0.154364</v>
      </c>
      <c r="L138" s="15">
        <v>0.1165924</v>
      </c>
      <c r="M138" s="19">
        <v>9.1021790000000005E-2</v>
      </c>
      <c r="N138" s="19">
        <v>7.3048520000000006E-2</v>
      </c>
      <c r="O138" s="19">
        <v>5.970789E-2</v>
      </c>
      <c r="P138" s="19">
        <v>4.9265940000000001E-2</v>
      </c>
      <c r="Q138" s="19">
        <v>4.2323510000000002E-2</v>
      </c>
      <c r="R138" s="19">
        <v>3.7399679999999998E-2</v>
      </c>
      <c r="S138" s="19">
        <v>3.3318880000000002E-2</v>
      </c>
      <c r="T138" s="19">
        <v>3.0008690000000001E-2</v>
      </c>
      <c r="U138" s="19">
        <v>2.7229099999999999E-2</v>
      </c>
      <c r="V138" s="19">
        <v>2.4481329999999999E-2</v>
      </c>
      <c r="W138" s="19">
        <v>2.2034649999999999E-2</v>
      </c>
      <c r="X138" s="19">
        <v>1.997144E-2</v>
      </c>
      <c r="Y138" s="19">
        <v>1.809964E-2</v>
      </c>
      <c r="Z138" s="19">
        <v>1.643522E-2</v>
      </c>
      <c r="AA138" s="19">
        <v>1.500138E-2</v>
      </c>
      <c r="AB138" s="19">
        <v>1.3730869999999999E-2</v>
      </c>
      <c r="AC138" s="19">
        <v>1.260677E-2</v>
      </c>
      <c r="AD138" s="15">
        <v>1.161891E-2</v>
      </c>
      <c r="AE138" s="19">
        <v>1.0735389999999999E-2</v>
      </c>
      <c r="AF138" s="19">
        <v>9.9411159999999998E-3</v>
      </c>
      <c r="AG138" s="19">
        <v>9.1664109999999993E-3</v>
      </c>
      <c r="AH138" s="19">
        <v>8.4891050000000003E-3</v>
      </c>
      <c r="AI138" s="19">
        <v>7.8909240000000005E-3</v>
      </c>
      <c r="AJ138" s="19">
        <v>7.3604279999999996E-3</v>
      </c>
      <c r="AK138" s="19">
        <v>6.8858039999999997E-3</v>
      </c>
      <c r="AL138" s="19">
        <v>6.4567540000000003E-3</v>
      </c>
      <c r="AM138" s="19">
        <v>6.0686400000000001E-3</v>
      </c>
      <c r="AN138" s="19">
        <v>5.7151789999999999E-3</v>
      </c>
      <c r="AO138" s="19">
        <v>5.3907299999999998E-3</v>
      </c>
      <c r="AP138" s="19">
        <v>5.0935039999999996E-3</v>
      </c>
      <c r="AQ138" s="19">
        <v>4.8216810000000004E-3</v>
      </c>
      <c r="AR138" s="19">
        <v>4.5721019999999998E-3</v>
      </c>
      <c r="AS138" s="19">
        <v>4.3426300000000001E-3</v>
      </c>
      <c r="AT138" s="19">
        <v>4.1312780000000004E-3</v>
      </c>
      <c r="AU138" s="19">
        <v>3.9360020000000001E-3</v>
      </c>
      <c r="AV138" s="19">
        <v>3.7556629999999998E-3</v>
      </c>
      <c r="AW138" s="19">
        <v>3.590167E-3</v>
      </c>
      <c r="AX138" s="19">
        <v>3.4385959999999999E-3</v>
      </c>
      <c r="AY138" s="19">
        <v>3.2987340000000002E-3</v>
      </c>
      <c r="AZ138" s="19">
        <v>3.1681349999999999E-3</v>
      </c>
      <c r="BA138" s="19">
        <v>3.0454190000000002E-3</v>
      </c>
      <c r="BB138" s="19">
        <v>2.930298E-3</v>
      </c>
      <c r="BC138" s="19">
        <v>2.8226280000000002E-3</v>
      </c>
      <c r="BD138" s="19">
        <v>2.7218540000000001E-3</v>
      </c>
      <c r="BE138" s="19">
        <v>2.6270830000000001E-3</v>
      </c>
      <c r="BF138" s="19">
        <v>2.5374350000000002E-3</v>
      </c>
      <c r="BG138" s="19">
        <v>2.4525100000000002E-3</v>
      </c>
      <c r="BH138" s="19">
        <v>2.3722970000000002E-3</v>
      </c>
      <c r="BI138" s="19">
        <v>2.2968289999999998E-3</v>
      </c>
      <c r="BJ138" s="19">
        <v>2.2260090000000001E-3</v>
      </c>
      <c r="BK138" s="19">
        <v>2.1597859999999999E-3</v>
      </c>
      <c r="BL138" s="19">
        <v>2.0979890000000002E-3</v>
      </c>
      <c r="BM138" s="19">
        <v>2.040367E-3</v>
      </c>
      <c r="BN138" s="19">
        <v>1.986462E-3</v>
      </c>
      <c r="BO138" s="19">
        <v>1.935839E-3</v>
      </c>
      <c r="BP138" s="19">
        <v>1.8881550000000001E-3</v>
      </c>
      <c r="BQ138" s="19">
        <v>1.8433029999999999E-3</v>
      </c>
      <c r="BR138" s="19">
        <v>1.8012390000000001E-3</v>
      </c>
      <c r="BS138" s="19">
        <v>1.7620400000000001E-3</v>
      </c>
      <c r="BT138" s="19">
        <v>1.725725E-3</v>
      </c>
      <c r="BU138" s="19">
        <v>1.6922459999999999E-3</v>
      </c>
      <c r="BV138" s="19">
        <v>1.6613419999999999E-3</v>
      </c>
      <c r="BW138" s="19">
        <v>1.6326590000000001E-3</v>
      </c>
      <c r="BX138" s="19">
        <v>1.6058489999999999E-3</v>
      </c>
      <c r="BY138" s="19">
        <v>1.5807410000000001E-3</v>
      </c>
      <c r="BZ138" s="15">
        <v>1.557243E-3</v>
      </c>
      <c r="CA138" s="19">
        <v>1.535282E-3</v>
      </c>
      <c r="CB138" s="19">
        <v>1.514629E-3</v>
      </c>
      <c r="CC138" s="19">
        <v>1.494993E-3</v>
      </c>
      <c r="CD138" s="19">
        <v>1.4761349999999999E-3</v>
      </c>
      <c r="CE138" s="19">
        <v>1.458013E-3</v>
      </c>
      <c r="CF138" s="19">
        <v>1.440712E-3</v>
      </c>
      <c r="CG138" s="19">
        <v>1.4243859999999999E-3</v>
      </c>
      <c r="CH138" s="19">
        <v>1.4091290000000001E-3</v>
      </c>
      <c r="CI138" s="19">
        <v>1.3950080000000001E-3</v>
      </c>
      <c r="CJ138" s="15">
        <v>1.382021E-3</v>
      </c>
      <c r="CK138" s="19">
        <v>1.3701360000000001E-3</v>
      </c>
      <c r="CL138" s="19">
        <v>1.359252E-3</v>
      </c>
      <c r="CM138" s="19">
        <v>1.3492840000000001E-3</v>
      </c>
      <c r="CN138" s="19">
        <v>1.340138E-3</v>
      </c>
      <c r="CO138" s="19">
        <v>1.331762E-3</v>
      </c>
      <c r="CP138" s="19">
        <v>1.324081E-3</v>
      </c>
      <c r="CQ138" s="19">
        <v>1.3170199999999999E-3</v>
      </c>
      <c r="CR138" s="19">
        <v>1.3104460000000001E-3</v>
      </c>
      <c r="CS138" s="19">
        <v>1.304246E-3</v>
      </c>
      <c r="CT138" s="19">
        <v>1.2982930000000001E-3</v>
      </c>
      <c r="CU138" s="19">
        <v>1.292512E-3</v>
      </c>
      <c r="CV138" s="19">
        <v>1.2868199999999999E-3</v>
      </c>
      <c r="CW138" s="19">
        <v>1.2811739999999999E-3</v>
      </c>
      <c r="CX138" s="19">
        <v>1.2755049999999999E-3</v>
      </c>
      <c r="CY138" s="19">
        <v>1.2697800000000001E-3</v>
      </c>
      <c r="CZ138" s="19">
        <v>1.263962E-3</v>
      </c>
      <c r="DA138" s="19">
        <v>1.258058E-3</v>
      </c>
      <c r="DB138" s="19">
        <v>1.2520579999999999E-3</v>
      </c>
      <c r="DC138" s="19">
        <v>1.245973E-3</v>
      </c>
      <c r="DD138" s="19">
        <v>1.2397809999999999E-3</v>
      </c>
      <c r="DE138" s="19">
        <v>1.2334760000000001E-3</v>
      </c>
      <c r="DF138" s="19">
        <v>1.2270479999999999E-3</v>
      </c>
      <c r="DG138" s="19">
        <v>1.2205110000000001E-3</v>
      </c>
      <c r="DH138" s="19">
        <v>1.213869E-3</v>
      </c>
      <c r="DI138" s="19">
        <v>1.2071409999999999E-3</v>
      </c>
      <c r="DJ138" s="19">
        <v>1.2003070000000001E-3</v>
      </c>
      <c r="DK138" s="19">
        <v>1.193358E-3</v>
      </c>
      <c r="DL138" s="19">
        <v>1.1862859999999999E-3</v>
      </c>
      <c r="DM138" s="19">
        <v>1.1791029999999999E-3</v>
      </c>
      <c r="DN138" s="19">
        <v>1.1718119999999999E-3</v>
      </c>
      <c r="DO138" s="19">
        <v>1.1644240000000001E-3</v>
      </c>
      <c r="DP138" s="19">
        <v>1.156916E-3</v>
      </c>
      <c r="DQ138" s="19">
        <v>1.1492749999999999E-3</v>
      </c>
      <c r="DR138" s="19">
        <v>1.1414940000000001E-3</v>
      </c>
      <c r="DS138" s="19">
        <v>1.133581E-3</v>
      </c>
      <c r="DT138" s="19">
        <v>1.1255429999999999E-3</v>
      </c>
      <c r="DU138" s="19">
        <v>1.1173940000000001E-3</v>
      </c>
      <c r="DV138" s="19">
        <v>1.109119E-3</v>
      </c>
      <c r="DW138" s="19">
        <v>1.1007199999999999E-3</v>
      </c>
      <c r="DX138" s="19">
        <v>1.0922009999999999E-3</v>
      </c>
      <c r="DY138" s="19">
        <v>1.0835860000000001E-3</v>
      </c>
      <c r="DZ138" s="19">
        <v>1.074897E-3</v>
      </c>
      <c r="EA138" s="19">
        <v>1.066174E-3</v>
      </c>
      <c r="EB138" s="19">
        <v>1.0574320000000001E-3</v>
      </c>
      <c r="EC138" s="19">
        <v>1.048698E-3</v>
      </c>
      <c r="ED138" s="19">
        <v>1.0399929999999999E-3</v>
      </c>
      <c r="EE138" s="19">
        <v>1.0313430000000001E-3</v>
      </c>
      <c r="EF138" s="19">
        <v>1.0227630000000001E-3</v>
      </c>
      <c r="EG138" s="19">
        <v>1.0142739999999999E-3</v>
      </c>
      <c r="EH138" s="19">
        <v>1.005873E-3</v>
      </c>
      <c r="EI138" s="19">
        <v>9.975686000000001E-4</v>
      </c>
      <c r="EJ138" s="19">
        <v>9.8936890000000011E-4</v>
      </c>
      <c r="EK138" s="19">
        <v>9.8129350000000001E-4</v>
      </c>
      <c r="EL138" s="19">
        <v>9.7335450000000001E-4</v>
      </c>
      <c r="EM138" s="19">
        <v>9.6556560000000003E-4</v>
      </c>
      <c r="EN138" s="19">
        <v>9.579206E-4</v>
      </c>
      <c r="EO138" s="19">
        <v>9.5042239999999995E-4</v>
      </c>
      <c r="EP138" s="19">
        <v>9.4307319999999996E-4</v>
      </c>
      <c r="EQ138" s="19">
        <v>9.358891E-4</v>
      </c>
      <c r="ER138" s="19">
        <v>9.2888050000000005E-4</v>
      </c>
      <c r="ES138" s="19">
        <v>9.2205629999999998E-4</v>
      </c>
      <c r="ET138" s="19">
        <v>9.1540890000000002E-4</v>
      </c>
      <c r="EU138" s="19">
        <v>9.0893919999999995E-4</v>
      </c>
      <c r="EV138" s="19">
        <v>9.0264730000000001E-4</v>
      </c>
      <c r="EW138" s="19">
        <v>8.9654700000000003E-4</v>
      </c>
      <c r="EX138" s="19">
        <v>8.9064809999999999E-4</v>
      </c>
      <c r="EY138" s="19">
        <v>8.8495939999999997E-4</v>
      </c>
      <c r="EZ138" s="19">
        <v>8.7947429999999998E-4</v>
      </c>
      <c r="FA138" s="19">
        <v>8.7419090000000004E-4</v>
      </c>
      <c r="FB138" s="19">
        <v>8.6910320000000004E-4</v>
      </c>
      <c r="FC138" s="19">
        <v>8.642144E-4</v>
      </c>
      <c r="FD138" s="19">
        <v>8.5952000000000001E-4</v>
      </c>
      <c r="FE138" s="19">
        <v>8.5501220000000001E-4</v>
      </c>
      <c r="FF138" s="19">
        <v>8.5066920000000004E-4</v>
      </c>
      <c r="FG138" s="19">
        <v>8.464732E-4</v>
      </c>
      <c r="FH138" s="19">
        <v>8.4240439999999997E-4</v>
      </c>
      <c r="FI138" s="19">
        <v>8.3845589999999998E-4</v>
      </c>
      <c r="FJ138" s="19">
        <v>8.3461959999999997E-4</v>
      </c>
      <c r="FK138" s="19">
        <v>8.3088979999999997E-4</v>
      </c>
      <c r="FL138" s="19">
        <v>8.2725229999999999E-4</v>
      </c>
      <c r="FM138" s="19">
        <v>8.2369419999999999E-4</v>
      </c>
      <c r="FN138" s="19">
        <v>8.2020140000000003E-4</v>
      </c>
      <c r="FO138" s="19">
        <v>8.1677370000000004E-4</v>
      </c>
      <c r="FP138" s="19">
        <v>8.1340739999999996E-4</v>
      </c>
      <c r="FQ138" s="19">
        <v>8.1009889999999996E-4</v>
      </c>
      <c r="FR138" s="19">
        <v>8.0683719999999999E-4</v>
      </c>
      <c r="FS138" s="19">
        <v>8.0361069999999998E-4</v>
      </c>
      <c r="FT138" s="19">
        <v>8.004075E-4</v>
      </c>
      <c r="FU138" s="19">
        <v>7.9722919999999995E-4</v>
      </c>
      <c r="FV138" s="19">
        <v>7.9407369999999998E-4</v>
      </c>
      <c r="FW138" s="19">
        <v>7.9093760000000001E-4</v>
      </c>
      <c r="FX138" s="19">
        <v>7.8781160000000001E-4</v>
      </c>
      <c r="FY138" s="19">
        <v>7.8468470000000003E-4</v>
      </c>
      <c r="FZ138" s="19">
        <v>7.8154560000000001E-4</v>
      </c>
      <c r="GA138" s="19">
        <v>7.7839749999999996E-4</v>
      </c>
      <c r="GB138" s="19">
        <v>7.7523969999999996E-4</v>
      </c>
      <c r="GC138" s="19">
        <v>7.7207060000000001E-4</v>
      </c>
      <c r="GD138" s="19">
        <v>7.6888279999999998E-4</v>
      </c>
      <c r="GE138" s="19">
        <v>7.6566679999999997E-4</v>
      </c>
      <c r="GF138" s="19">
        <v>7.6241320000000005E-4</v>
      </c>
      <c r="GG138" s="19">
        <v>7.5912400000000002E-4</v>
      </c>
      <c r="GH138" s="19">
        <v>7.5580120000000002E-4</v>
      </c>
      <c r="GI138" s="19">
        <v>7.5244639999999996E-4</v>
      </c>
      <c r="GJ138" s="19">
        <v>7.4905800000000004E-4</v>
      </c>
      <c r="GK138" s="19">
        <v>7.4563329999999999E-4</v>
      </c>
      <c r="GL138" s="19">
        <v>7.4217049999999996E-4</v>
      </c>
      <c r="GM138" s="19">
        <v>7.3867880000000005E-4</v>
      </c>
      <c r="GN138" s="19">
        <v>7.3516849999999997E-4</v>
      </c>
      <c r="GO138" s="19">
        <v>7.3164810000000003E-4</v>
      </c>
      <c r="GP138" s="19">
        <v>7.2812110000000001E-4</v>
      </c>
      <c r="GQ138" s="19">
        <v>7.2458739999999998E-4</v>
      </c>
      <c r="GR138" s="19">
        <v>7.2104380000000004E-4</v>
      </c>
      <c r="GS138" s="19">
        <v>7.174929E-4</v>
      </c>
      <c r="GT138" s="19">
        <v>7.1393759999999998E-4</v>
      </c>
      <c r="GU138" s="19">
        <v>7.1038060000000003E-4</v>
      </c>
      <c r="GV138" s="19">
        <v>7.0681949999999998E-4</v>
      </c>
      <c r="GW138" s="19">
        <v>7.0325189999999999E-4</v>
      </c>
      <c r="GX138" s="19">
        <v>6.9967320000000001E-4</v>
      </c>
      <c r="GY138" s="19">
        <v>6.9608340000000004E-4</v>
      </c>
      <c r="GZ138" s="19">
        <v>6.9248400000000005E-4</v>
      </c>
      <c r="HA138" s="19">
        <v>6.8887709999999999E-4</v>
      </c>
      <c r="HB138" s="19">
        <v>6.8526139999999997E-4</v>
      </c>
      <c r="HC138" s="19">
        <v>6.8163649999999996E-4</v>
      </c>
      <c r="HD138" s="19">
        <v>6.7800119999999998E-4</v>
      </c>
      <c r="HE138" s="19">
        <v>6.7435810000000004E-4</v>
      </c>
      <c r="HF138" s="19">
        <v>6.707118E-4</v>
      </c>
      <c r="HG138" s="19">
        <v>6.6706809999999997E-4</v>
      </c>
      <c r="HH138" s="19">
        <v>6.6342799999999998E-4</v>
      </c>
      <c r="HI138" s="19">
        <v>6.5979250000000004E-4</v>
      </c>
      <c r="HJ138" s="19">
        <v>6.5616239999999998E-4</v>
      </c>
      <c r="HK138" s="19">
        <v>6.5254069999999998E-4</v>
      </c>
      <c r="HL138" s="19">
        <v>6.4893250000000002E-4</v>
      </c>
      <c r="HM138" s="19">
        <v>6.4534330000000004E-4</v>
      </c>
      <c r="HN138" s="19">
        <v>6.4177470000000003E-4</v>
      </c>
      <c r="HO138" s="19">
        <v>6.3822770000000002E-4</v>
      </c>
      <c r="HP138" s="19">
        <v>6.3470300000000002E-4</v>
      </c>
      <c r="HQ138" s="19">
        <v>6.3120340000000002E-4</v>
      </c>
      <c r="HR138" s="19">
        <v>6.2773340000000003E-4</v>
      </c>
      <c r="HS138" s="19">
        <v>6.2429779999999995E-4</v>
      </c>
      <c r="HT138" s="19">
        <v>6.2089709999999995E-4</v>
      </c>
      <c r="HU138" s="19">
        <v>6.1753139999999997E-4</v>
      </c>
      <c r="HV138" s="19">
        <v>6.1420140000000001E-4</v>
      </c>
      <c r="HW138" s="19">
        <v>6.1090899999999997E-4</v>
      </c>
      <c r="HX138" s="19">
        <v>6.0765739999999997E-4</v>
      </c>
      <c r="HY138" s="19">
        <v>6.044485E-4</v>
      </c>
      <c r="HZ138" s="19">
        <v>6.0128109999999999E-4</v>
      </c>
      <c r="IA138" s="19">
        <v>5.9815360000000002E-4</v>
      </c>
      <c r="IB138" s="19">
        <v>5.9506360000000005E-4</v>
      </c>
      <c r="IC138" s="19">
        <v>5.9201040000000005E-4</v>
      </c>
      <c r="ID138" s="19">
        <v>5.8899440000000005E-4</v>
      </c>
      <c r="IE138" s="19">
        <v>5.8601680000000002E-4</v>
      </c>
      <c r="IF138" s="19">
        <v>5.8307629999999997E-4</v>
      </c>
      <c r="IG138" s="19">
        <v>5.8017229999999999E-4</v>
      </c>
      <c r="IH138" s="19">
        <v>5.7730330000000003E-4</v>
      </c>
      <c r="II138" s="19">
        <v>5.7446989999999996E-4</v>
      </c>
      <c r="IJ138" s="19">
        <v>5.7167209999999999E-4</v>
      </c>
      <c r="IK138" s="19">
        <v>5.6891020000000001E-4</v>
      </c>
      <c r="IL138" s="19">
        <v>5.6618140000000005E-4</v>
      </c>
      <c r="IM138" s="19">
        <v>5.6348360000000003E-4</v>
      </c>
      <c r="IN138" s="19">
        <v>5.6081390000000005E-4</v>
      </c>
      <c r="IO138" s="19">
        <v>5.5817080000000003E-4</v>
      </c>
      <c r="IP138" s="19">
        <v>5.555534E-4</v>
      </c>
      <c r="IQ138" s="19">
        <v>5.5296100000000003E-4</v>
      </c>
      <c r="IR138" s="19">
        <v>5.5039089999999998E-4</v>
      </c>
      <c r="IS138" s="19">
        <v>5.4784029999999995E-4</v>
      </c>
      <c r="IT138" s="19">
        <v>5.4530550000000001E-4</v>
      </c>
      <c r="IU138" s="19">
        <v>5.4278530000000005E-4</v>
      </c>
      <c r="IV138" s="19">
        <v>5.4027890000000003E-4</v>
      </c>
      <c r="IW138" s="19">
        <v>5.3778560000000003E-4</v>
      </c>
      <c r="IX138" s="19">
        <v>5.3530359999999998E-4</v>
      </c>
      <c r="IY138" s="19">
        <v>5.3283110000000003E-4</v>
      </c>
      <c r="IZ138" s="19">
        <v>5.3036540000000001E-4</v>
      </c>
      <c r="JA138" s="19">
        <v>5.2790699999999999E-4</v>
      </c>
      <c r="JB138" s="19">
        <v>5.254557E-4</v>
      </c>
      <c r="JC138" s="19">
        <v>5.2301159999999997E-4</v>
      </c>
      <c r="JD138" s="19">
        <v>5.2057389999999996E-4</v>
      </c>
      <c r="JE138" s="19">
        <v>5.1814250000000004E-4</v>
      </c>
      <c r="JF138" s="19">
        <v>5.1571739999999998E-4</v>
      </c>
      <c r="JG138" s="19">
        <v>5.1330199999999999E-4</v>
      </c>
      <c r="JH138" s="19">
        <v>5.1089910000000002E-4</v>
      </c>
      <c r="JI138" s="19">
        <v>5.0851279999999997E-4</v>
      </c>
      <c r="JJ138" s="19">
        <v>5.061458E-4</v>
      </c>
      <c r="JK138" s="19">
        <v>5.038013E-4</v>
      </c>
      <c r="JL138" s="19">
        <v>5.0148040000000003E-4</v>
      </c>
      <c r="JM138" s="19">
        <v>4.9918640000000002E-4</v>
      </c>
      <c r="JN138" s="19">
        <v>4.9692140000000002E-4</v>
      </c>
      <c r="JO138" s="19">
        <v>4.9468790000000004E-4</v>
      </c>
      <c r="JP138" s="19">
        <v>4.92487E-4</v>
      </c>
      <c r="JQ138" s="19">
        <v>4.9031930000000001E-4</v>
      </c>
      <c r="JR138" s="19">
        <v>4.8818480000000002E-4</v>
      </c>
      <c r="JS138" s="19">
        <v>4.860865E-4</v>
      </c>
      <c r="JT138" s="19">
        <v>4.8402519999999997E-4</v>
      </c>
      <c r="JU138" s="19">
        <v>4.820022E-4</v>
      </c>
      <c r="JV138" s="19">
        <v>4.8001720000000002E-4</v>
      </c>
      <c r="JW138" s="19">
        <v>4.7806969999999999E-4</v>
      </c>
      <c r="JX138" s="19">
        <v>4.7615869999999999E-4</v>
      </c>
      <c r="JY138" s="19">
        <v>4.7428619999999999E-4</v>
      </c>
      <c r="JZ138" s="19">
        <v>4.724528E-4</v>
      </c>
      <c r="KA138" s="19">
        <v>4.706596E-4</v>
      </c>
      <c r="KB138" s="19">
        <v>4.6890549999999999E-4</v>
      </c>
      <c r="KC138" s="19">
        <v>4.6718939999999999E-4</v>
      </c>
      <c r="KD138" s="19">
        <v>4.6550930000000001E-4</v>
      </c>
      <c r="KE138" s="19">
        <v>4.6386559999999998E-4</v>
      </c>
      <c r="KF138" s="19">
        <v>4.622572E-4</v>
      </c>
      <c r="KG138" s="19">
        <v>4.606845E-4</v>
      </c>
      <c r="KH138" s="19">
        <v>4.5914559999999998E-4</v>
      </c>
      <c r="KI138" s="19">
        <v>4.5763869999999998E-4</v>
      </c>
      <c r="KJ138" s="19">
        <v>4.5616180000000001E-4</v>
      </c>
      <c r="KK138" s="19">
        <v>4.5471429999999999E-4</v>
      </c>
      <c r="KL138" s="19">
        <v>4.532947E-4</v>
      </c>
      <c r="KM138" s="19">
        <v>4.5190209999999999E-4</v>
      </c>
      <c r="KN138" s="19">
        <v>4.5053379999999998E-4</v>
      </c>
      <c r="KO138" s="19">
        <v>4.4918740000000001E-4</v>
      </c>
      <c r="KP138" s="19">
        <v>4.4785959999999998E-4</v>
      </c>
      <c r="KQ138" s="19">
        <v>4.4654930000000002E-4</v>
      </c>
      <c r="KR138" s="19">
        <v>4.4525359999999999E-4</v>
      </c>
      <c r="KS138" s="19">
        <v>4.4397140000000001E-4</v>
      </c>
      <c r="KT138" s="19">
        <v>4.4269920000000003E-4</v>
      </c>
      <c r="KU138" s="19">
        <v>4.4143459999999998E-4</v>
      </c>
      <c r="KV138" s="19">
        <v>4.401745E-4</v>
      </c>
      <c r="KW138" s="19">
        <v>4.3891729999999998E-4</v>
      </c>
      <c r="KX138" s="19">
        <v>4.37661E-4</v>
      </c>
      <c r="KY138" s="19">
        <v>4.364045E-4</v>
      </c>
      <c r="KZ138" s="19">
        <v>4.3514440000000002E-4</v>
      </c>
      <c r="LA138" s="19">
        <v>4.3387850000000002E-4</v>
      </c>
      <c r="LB138" s="19">
        <v>4.326043E-4</v>
      </c>
      <c r="LC138" s="19">
        <v>4.313214E-4</v>
      </c>
      <c r="LD138" s="19">
        <v>4.3002859999999998E-4</v>
      </c>
      <c r="LE138" s="19">
        <v>4.2872569999999999E-4</v>
      </c>
      <c r="LF138" s="19">
        <v>4.2741019999999999E-4</v>
      </c>
      <c r="LG138" s="19">
        <v>4.2608009999999999E-4</v>
      </c>
      <c r="LH138" s="19">
        <v>4.2473320000000001E-4</v>
      </c>
      <c r="LI138" s="19">
        <v>4.2336879999999998E-4</v>
      </c>
      <c r="LJ138" s="19">
        <v>4.2198510000000003E-4</v>
      </c>
      <c r="LK138" s="19">
        <v>4.2058200000000002E-4</v>
      </c>
      <c r="LL138" s="19">
        <v>4.1915760000000001E-4</v>
      </c>
      <c r="LM138" s="19">
        <v>4.1771119999999999E-4</v>
      </c>
      <c r="LN138" s="19">
        <v>4.1624149999999998E-4</v>
      </c>
      <c r="LO138" s="19">
        <v>4.1474889999999998E-4</v>
      </c>
      <c r="LP138" s="19">
        <v>4.1323310000000003E-4</v>
      </c>
      <c r="LQ138" s="19">
        <v>4.1169489999999997E-4</v>
      </c>
      <c r="LR138" s="19">
        <v>4.1013390000000001E-4</v>
      </c>
      <c r="LS138" s="19">
        <v>4.0855010000000002E-4</v>
      </c>
      <c r="LT138" s="19">
        <v>4.0694340000000002E-4</v>
      </c>
      <c r="LU138" s="19">
        <v>4.053153E-4</v>
      </c>
      <c r="LV138" s="19">
        <v>4.036663E-4</v>
      </c>
      <c r="LW138" s="19">
        <v>4.0199829999999998E-4</v>
      </c>
      <c r="LX138" s="19">
        <v>4.0031099999999998E-4</v>
      </c>
      <c r="LY138" s="19">
        <v>3.9860550000000002E-4</v>
      </c>
      <c r="LZ138" s="19">
        <v>3.968822E-4</v>
      </c>
      <c r="MA138" s="19">
        <v>3.9514310000000001E-4</v>
      </c>
      <c r="MB138" s="19">
        <v>3.9338920000000002E-4</v>
      </c>
      <c r="MC138" s="19">
        <v>3.9162259999999999E-4</v>
      </c>
      <c r="MD138" s="19">
        <v>3.8984369999999998E-4</v>
      </c>
      <c r="ME138" s="19">
        <v>3.880539E-4</v>
      </c>
      <c r="MF138" s="19">
        <v>3.8625390000000001E-4</v>
      </c>
      <c r="MG138" s="19">
        <v>3.8444580000000003E-4</v>
      </c>
      <c r="MH138" s="19">
        <v>3.8263050000000002E-4</v>
      </c>
      <c r="MI138" s="19">
        <v>3.8080999999999998E-4</v>
      </c>
      <c r="MJ138" s="19">
        <v>3.7898419999999998E-4</v>
      </c>
      <c r="MK138" s="19">
        <v>3.7715410000000002E-4</v>
      </c>
      <c r="ML138" s="19">
        <v>3.7532E-4</v>
      </c>
      <c r="MM138" s="19">
        <v>3.7348379999999998E-4</v>
      </c>
      <c r="MN138" s="19">
        <v>3.716468E-4</v>
      </c>
      <c r="MO138" s="19">
        <v>3.6981129999999999E-4</v>
      </c>
      <c r="MP138" s="19">
        <v>3.6797810000000001E-4</v>
      </c>
      <c r="MQ138" s="19">
        <v>3.6614880000000001E-4</v>
      </c>
      <c r="MR138" s="19">
        <v>3.6432430000000001E-4</v>
      </c>
      <c r="MS138" s="19">
        <v>3.625066E-4</v>
      </c>
      <c r="MT138" s="19">
        <v>3.6069679999999998E-4</v>
      </c>
      <c r="MU138" s="19">
        <v>3.5889659999999997E-4</v>
      </c>
      <c r="MV138" s="19">
        <v>3.5710590000000001E-4</v>
      </c>
      <c r="MW138" s="19">
        <v>3.5532560000000002E-4</v>
      </c>
      <c r="MX138" s="19">
        <v>3.5355579999999997E-4</v>
      </c>
      <c r="MY138" s="19">
        <v>3.5179820000000002E-4</v>
      </c>
      <c r="MZ138" s="19">
        <v>3.5005319999999998E-4</v>
      </c>
      <c r="NA138" s="19">
        <v>3.4832210000000001E-4</v>
      </c>
      <c r="NB138" s="19">
        <v>3.4660449999999998E-4</v>
      </c>
      <c r="NC138" s="19">
        <v>3.4490090000000002E-4</v>
      </c>
      <c r="ND138" s="19">
        <v>3.43211E-4</v>
      </c>
      <c r="NE138" s="19">
        <v>3.4153619999999999E-4</v>
      </c>
      <c r="NF138" s="19">
        <v>3.3987660000000001E-4</v>
      </c>
      <c r="NG138" s="19">
        <v>3.3823330000000001E-4</v>
      </c>
      <c r="NH138" s="19">
        <v>3.366059E-4</v>
      </c>
      <c r="NI138" s="19">
        <v>3.3499480000000003E-4</v>
      </c>
      <c r="NJ138" s="19">
        <v>3.3339980000000001E-4</v>
      </c>
      <c r="NK138" s="19">
        <v>3.3182220000000002E-4</v>
      </c>
      <c r="NL138" s="19">
        <v>3.3026209999999998E-4</v>
      </c>
      <c r="NM138" s="19">
        <v>3.2872039999999998E-4</v>
      </c>
      <c r="NN138" s="19">
        <v>3.2719699999999999E-4</v>
      </c>
      <c r="NO138" s="19">
        <v>3.2569240000000001E-4</v>
      </c>
      <c r="NP138" s="19">
        <v>3.242063E-4</v>
      </c>
      <c r="NQ138" s="19">
        <v>3.2273989999999998E-4</v>
      </c>
      <c r="NR138" s="19">
        <v>3.2129320000000002E-4</v>
      </c>
      <c r="NS138" s="19">
        <v>3.1986690000000001E-4</v>
      </c>
      <c r="NT138" s="19">
        <v>3.1846069999999998E-4</v>
      </c>
      <c r="NU138" s="19">
        <v>3.1707449999999999E-4</v>
      </c>
      <c r="NV138" s="19">
        <v>3.1570799999999999E-4</v>
      </c>
      <c r="NW138" s="19">
        <v>3.1436179999999998E-4</v>
      </c>
      <c r="NX138" s="19">
        <v>3.1303590000000001E-4</v>
      </c>
      <c r="NY138" s="19">
        <v>3.1173099999999999E-4</v>
      </c>
      <c r="NZ138" s="19">
        <v>3.104467E-4</v>
      </c>
      <c r="OA138" s="19">
        <v>3.0918299999999998E-4</v>
      </c>
      <c r="OB138" s="19">
        <v>3.0793969999999999E-4</v>
      </c>
      <c r="OC138" s="19">
        <v>3.0671700000000002E-4</v>
      </c>
      <c r="OD138" s="19">
        <v>3.0551500000000002E-4</v>
      </c>
      <c r="OE138" s="19">
        <v>3.0433389999999998E-4</v>
      </c>
      <c r="OF138" s="19">
        <v>3.0317309999999999E-4</v>
      </c>
      <c r="OG138" s="19">
        <v>3.0203260000000003E-4</v>
      </c>
      <c r="OH138" s="19">
        <v>3.0091169999999997E-4</v>
      </c>
      <c r="OI138" s="19">
        <v>2.998109E-4</v>
      </c>
      <c r="OJ138" s="19">
        <v>2.9872969999999999E-4</v>
      </c>
      <c r="OK138" s="19">
        <v>2.9766850000000002E-4</v>
      </c>
      <c r="OL138" s="19">
        <v>2.966267E-4</v>
      </c>
      <c r="OM138" s="19">
        <v>2.9560410000000002E-4</v>
      </c>
      <c r="ON138" s="19">
        <v>2.9460020000000002E-4</v>
      </c>
      <c r="OO138" s="19">
        <v>2.9361520000000001E-4</v>
      </c>
      <c r="OP138" s="19">
        <v>2.9264839999999998E-4</v>
      </c>
    </row>
    <row r="139" spans="1:406" x14ac:dyDescent="0.25">
      <c r="A139" t="str">
        <f t="shared" si="2"/>
        <v>Helicopter-ULTRA COARSE-4-14-Any</v>
      </c>
      <c r="B139" t="s">
        <v>194</v>
      </c>
      <c r="C139" s="20" t="s">
        <v>72</v>
      </c>
      <c r="D139" s="18">
        <v>4</v>
      </c>
      <c r="E139" s="17">
        <v>14</v>
      </c>
      <c r="F139" s="82" t="s">
        <v>187</v>
      </c>
      <c r="G139" s="15">
        <v>0.30833090000000002</v>
      </c>
      <c r="H139" s="15">
        <v>0.18829409999999999</v>
      </c>
      <c r="I139" s="15">
        <v>0.1257673</v>
      </c>
      <c r="J139" s="19">
        <v>8.8791110000000006E-2</v>
      </c>
      <c r="K139" s="19">
        <v>6.5458329999999995E-2</v>
      </c>
      <c r="L139" s="19">
        <v>5.0342690000000002E-2</v>
      </c>
      <c r="M139" s="19">
        <v>3.9371429999999999E-2</v>
      </c>
      <c r="N139" s="19">
        <v>3.310138E-2</v>
      </c>
      <c r="O139" s="15">
        <v>2.845578E-2</v>
      </c>
      <c r="P139" s="15">
        <v>2.5309990000000001E-2</v>
      </c>
      <c r="Q139" s="19">
        <v>2.2687249999999999E-2</v>
      </c>
      <c r="R139" s="19">
        <v>2.0500319999999999E-2</v>
      </c>
      <c r="S139" s="19">
        <v>1.842684E-2</v>
      </c>
      <c r="T139" s="19">
        <v>1.6318220000000001E-2</v>
      </c>
      <c r="U139" s="19">
        <v>1.454503E-2</v>
      </c>
      <c r="V139" s="19">
        <v>1.3023969999999999E-2</v>
      </c>
      <c r="W139" s="19">
        <v>1.1686419999999999E-2</v>
      </c>
      <c r="X139" s="15">
        <v>1.0517550000000001E-2</v>
      </c>
      <c r="Y139" s="19">
        <v>9.5009369999999992E-3</v>
      </c>
      <c r="Z139" s="19">
        <v>8.6254810000000008E-3</v>
      </c>
      <c r="AA139" s="19">
        <v>7.9026930000000006E-3</v>
      </c>
      <c r="AB139" s="19">
        <v>7.294198E-3</v>
      </c>
      <c r="AC139" s="19">
        <v>6.7462390000000002E-3</v>
      </c>
      <c r="AD139" s="19">
        <v>6.2032600000000004E-3</v>
      </c>
      <c r="AE139" s="19">
        <v>5.7336460000000002E-3</v>
      </c>
      <c r="AF139" s="19">
        <v>5.3236799999999999E-3</v>
      </c>
      <c r="AG139" s="19">
        <v>4.9604109999999996E-3</v>
      </c>
      <c r="AH139" s="19">
        <v>4.6383580000000004E-3</v>
      </c>
      <c r="AI139" s="19">
        <v>4.3515059999999998E-3</v>
      </c>
      <c r="AJ139" s="19">
        <v>4.0958469999999997E-3</v>
      </c>
      <c r="AK139" s="19">
        <v>3.869679E-3</v>
      </c>
      <c r="AL139" s="19">
        <v>3.6671059999999998E-3</v>
      </c>
      <c r="AM139" s="19">
        <v>3.4834509999999998E-3</v>
      </c>
      <c r="AN139" s="19">
        <v>3.3168999999999998E-3</v>
      </c>
      <c r="AO139" s="19">
        <v>3.1663110000000002E-3</v>
      </c>
      <c r="AP139" s="19">
        <v>3.0307899999999998E-3</v>
      </c>
      <c r="AQ139" s="19">
        <v>2.9094540000000001E-3</v>
      </c>
      <c r="AR139" s="19">
        <v>2.7995910000000001E-3</v>
      </c>
      <c r="AS139" s="19">
        <v>2.6977770000000002E-3</v>
      </c>
      <c r="AT139" s="19">
        <v>2.6030659999999998E-3</v>
      </c>
      <c r="AU139" s="19">
        <v>2.5163529999999998E-3</v>
      </c>
      <c r="AV139" s="19">
        <v>2.4381369999999999E-3</v>
      </c>
      <c r="AW139" s="19">
        <v>2.3678729999999999E-3</v>
      </c>
      <c r="AX139" s="19">
        <v>2.303996E-3</v>
      </c>
      <c r="AY139" s="19">
        <v>2.2448659999999999E-3</v>
      </c>
      <c r="AZ139" s="19">
        <v>2.1897470000000001E-3</v>
      </c>
      <c r="BA139" s="19">
        <v>2.138502E-3</v>
      </c>
      <c r="BB139" s="19">
        <v>2.0911229999999999E-3</v>
      </c>
      <c r="BC139" s="19">
        <v>2.047714E-3</v>
      </c>
      <c r="BD139" s="19">
        <v>2.0084299999999999E-3</v>
      </c>
      <c r="BE139" s="19">
        <v>1.9731760000000001E-3</v>
      </c>
      <c r="BF139" s="19">
        <v>1.9413270000000001E-3</v>
      </c>
      <c r="BG139" s="19">
        <v>1.9116649999999999E-3</v>
      </c>
      <c r="BH139" s="19">
        <v>1.8830089999999999E-3</v>
      </c>
      <c r="BI139" s="19">
        <v>1.854975E-3</v>
      </c>
      <c r="BJ139" s="19">
        <v>1.8279469999999999E-3</v>
      </c>
      <c r="BK139" s="19">
        <v>1.802477E-3</v>
      </c>
      <c r="BL139" s="19">
        <v>1.7789380000000001E-3</v>
      </c>
      <c r="BM139" s="19">
        <v>1.757387E-3</v>
      </c>
      <c r="BN139" s="19">
        <v>1.7376049999999999E-3</v>
      </c>
      <c r="BO139" s="19">
        <v>1.7191859999999999E-3</v>
      </c>
      <c r="BP139" s="19">
        <v>1.701737E-3</v>
      </c>
      <c r="BQ139" s="19">
        <v>1.6850000000000001E-3</v>
      </c>
      <c r="BR139" s="19">
        <v>1.6688639999999999E-3</v>
      </c>
      <c r="BS139" s="19">
        <v>1.6533019999999999E-3</v>
      </c>
      <c r="BT139" s="19">
        <v>1.638299E-3</v>
      </c>
      <c r="BU139" s="19">
        <v>1.623776E-3</v>
      </c>
      <c r="BV139" s="19">
        <v>1.6095930000000001E-3</v>
      </c>
      <c r="BW139" s="19">
        <v>1.5955629999999999E-3</v>
      </c>
      <c r="BX139" s="19">
        <v>1.581544E-3</v>
      </c>
      <c r="BY139" s="19">
        <v>1.5675229999999999E-3</v>
      </c>
      <c r="BZ139" s="19">
        <v>1.5535760000000001E-3</v>
      </c>
      <c r="CA139" s="19">
        <v>1.5397710000000001E-3</v>
      </c>
      <c r="CB139" s="19">
        <v>1.526105E-3</v>
      </c>
      <c r="CC139" s="19">
        <v>1.512488E-3</v>
      </c>
      <c r="CD139" s="19">
        <v>1.4988289999999999E-3</v>
      </c>
      <c r="CE139" s="19">
        <v>1.4851409999999999E-3</v>
      </c>
      <c r="CF139" s="19">
        <v>1.4715080000000001E-3</v>
      </c>
      <c r="CG139" s="19">
        <v>1.457994E-3</v>
      </c>
      <c r="CH139" s="19">
        <v>1.4445910000000001E-3</v>
      </c>
      <c r="CI139" s="19">
        <v>1.4312179999999999E-3</v>
      </c>
      <c r="CJ139" s="19">
        <v>1.4178109999999999E-3</v>
      </c>
      <c r="CK139" s="19">
        <v>1.404396E-3</v>
      </c>
      <c r="CL139" s="19">
        <v>1.3910750000000001E-3</v>
      </c>
      <c r="CM139" s="19">
        <v>1.3779510000000001E-3</v>
      </c>
      <c r="CN139" s="19">
        <v>1.3650909999999999E-3</v>
      </c>
      <c r="CO139" s="19">
        <v>1.3525130000000001E-3</v>
      </c>
      <c r="CP139" s="19">
        <v>1.3402119999999999E-3</v>
      </c>
      <c r="CQ139" s="19">
        <v>1.328217E-3</v>
      </c>
      <c r="CR139" s="19">
        <v>1.316579E-3</v>
      </c>
      <c r="CS139" s="19">
        <v>1.3053240000000001E-3</v>
      </c>
      <c r="CT139" s="19">
        <v>1.2944339999999999E-3</v>
      </c>
      <c r="CU139" s="19">
        <v>1.283845E-3</v>
      </c>
      <c r="CV139" s="19">
        <v>1.2734790000000001E-3</v>
      </c>
      <c r="CW139" s="19">
        <v>1.263293E-3</v>
      </c>
      <c r="CX139" s="19">
        <v>1.253278E-3</v>
      </c>
      <c r="CY139" s="19">
        <v>1.243425E-3</v>
      </c>
      <c r="CZ139" s="19">
        <v>1.2337139999999999E-3</v>
      </c>
      <c r="DA139" s="19">
        <v>1.224099E-3</v>
      </c>
      <c r="DB139" s="19">
        <v>1.2145330000000001E-3</v>
      </c>
      <c r="DC139" s="19">
        <v>1.204999E-3</v>
      </c>
      <c r="DD139" s="19">
        <v>1.195514E-3</v>
      </c>
      <c r="DE139" s="19">
        <v>1.186096E-3</v>
      </c>
      <c r="DF139" s="19">
        <v>1.176748E-3</v>
      </c>
      <c r="DG139" s="19">
        <v>1.1674490000000001E-3</v>
      </c>
      <c r="DH139" s="19">
        <v>1.1581709999999999E-3</v>
      </c>
      <c r="DI139" s="19">
        <v>1.148907E-3</v>
      </c>
      <c r="DJ139" s="19">
        <v>1.1396959999999999E-3</v>
      </c>
      <c r="DK139" s="19">
        <v>1.1305709999999999E-3</v>
      </c>
      <c r="DL139" s="19">
        <v>1.121543E-3</v>
      </c>
      <c r="DM139" s="19">
        <v>1.112603E-3</v>
      </c>
      <c r="DN139" s="19">
        <v>1.103726E-3</v>
      </c>
      <c r="DO139" s="19">
        <v>1.094909E-3</v>
      </c>
      <c r="DP139" s="19">
        <v>1.086175E-3</v>
      </c>
      <c r="DQ139" s="19">
        <v>1.0775419999999999E-3</v>
      </c>
      <c r="DR139" s="19">
        <v>1.0690070000000001E-3</v>
      </c>
      <c r="DS139" s="19">
        <v>1.0605479999999999E-3</v>
      </c>
      <c r="DT139" s="19">
        <v>1.0521440000000001E-3</v>
      </c>
      <c r="DU139" s="19">
        <v>1.043789E-3</v>
      </c>
      <c r="DV139" s="19">
        <v>1.0355010000000001E-3</v>
      </c>
      <c r="DW139" s="19">
        <v>1.027294E-3</v>
      </c>
      <c r="DX139" s="19">
        <v>1.019161E-3</v>
      </c>
      <c r="DY139" s="19">
        <v>1.0110849999999999E-3</v>
      </c>
      <c r="DZ139" s="19">
        <v>1.0030519999999999E-3</v>
      </c>
      <c r="EA139" s="19">
        <v>9.9506820000000006E-4</v>
      </c>
      <c r="EB139" s="19">
        <v>9.8716699999999995E-4</v>
      </c>
      <c r="EC139" s="19">
        <v>9.7938350000000007E-4</v>
      </c>
      <c r="ED139" s="19">
        <v>9.717428E-4</v>
      </c>
      <c r="EE139" s="19">
        <v>9.6425660000000002E-4</v>
      </c>
      <c r="EF139" s="19">
        <v>9.5692819999999997E-4</v>
      </c>
      <c r="EG139" s="19">
        <v>9.4976119999999999E-4</v>
      </c>
      <c r="EH139" s="19">
        <v>9.4276679999999999E-4</v>
      </c>
      <c r="EI139" s="19">
        <v>9.3595479999999997E-4</v>
      </c>
      <c r="EJ139" s="19">
        <v>9.2932620000000003E-4</v>
      </c>
      <c r="EK139" s="19">
        <v>9.2287179999999997E-4</v>
      </c>
      <c r="EL139" s="19">
        <v>9.1657960000000004E-4</v>
      </c>
      <c r="EM139" s="19">
        <v>9.1043769999999997E-4</v>
      </c>
      <c r="EN139" s="19">
        <v>9.0444319999999996E-4</v>
      </c>
      <c r="EO139" s="19">
        <v>8.9859360000000004E-4</v>
      </c>
      <c r="EP139" s="19">
        <v>8.9287969999999998E-4</v>
      </c>
      <c r="EQ139" s="19">
        <v>8.8728199999999998E-4</v>
      </c>
      <c r="ER139" s="19">
        <v>8.817791E-4</v>
      </c>
      <c r="ES139" s="19">
        <v>8.7635060000000001E-4</v>
      </c>
      <c r="ET139" s="19">
        <v>8.7098399999999999E-4</v>
      </c>
      <c r="EU139" s="19">
        <v>8.6566979999999996E-4</v>
      </c>
      <c r="EV139" s="19">
        <v>8.6039649999999999E-4</v>
      </c>
      <c r="EW139" s="19">
        <v>8.551489E-4</v>
      </c>
      <c r="EX139" s="19">
        <v>8.4991359999999998E-4</v>
      </c>
      <c r="EY139" s="19">
        <v>8.4468260000000002E-4</v>
      </c>
      <c r="EZ139" s="19">
        <v>8.3945380000000004E-4</v>
      </c>
      <c r="FA139" s="19">
        <v>8.3422919999999998E-4</v>
      </c>
      <c r="FB139" s="19">
        <v>8.290083E-4</v>
      </c>
      <c r="FC139" s="19">
        <v>8.2378639999999999E-4</v>
      </c>
      <c r="FD139" s="19">
        <v>8.1855820000000001E-4</v>
      </c>
      <c r="FE139" s="19">
        <v>8.1332210000000004E-4</v>
      </c>
      <c r="FF139" s="19">
        <v>8.0808129999999998E-4</v>
      </c>
      <c r="FG139" s="19">
        <v>8.0283950000000002E-4</v>
      </c>
      <c r="FH139" s="19">
        <v>7.9759899999999996E-4</v>
      </c>
      <c r="FI139" s="19">
        <v>7.923607E-4</v>
      </c>
      <c r="FJ139" s="19">
        <v>7.8712469999999996E-4</v>
      </c>
      <c r="FK139" s="19">
        <v>7.8189229999999995E-4</v>
      </c>
      <c r="FL139" s="19">
        <v>7.7666699999999998E-4</v>
      </c>
      <c r="FM139" s="19">
        <v>7.7145190000000002E-4</v>
      </c>
      <c r="FN139" s="19">
        <v>7.6625019999999996E-4</v>
      </c>
      <c r="FO139" s="19">
        <v>7.6106389999999996E-4</v>
      </c>
      <c r="FP139" s="19">
        <v>7.5589579999999997E-4</v>
      </c>
      <c r="FQ139" s="19">
        <v>7.5075049999999996E-4</v>
      </c>
      <c r="FR139" s="19">
        <v>7.4563400000000001E-4</v>
      </c>
      <c r="FS139" s="19">
        <v>7.4055099999999999E-4</v>
      </c>
      <c r="FT139" s="19">
        <v>7.3550540000000004E-4</v>
      </c>
      <c r="FU139" s="19">
        <v>7.3049870000000002E-4</v>
      </c>
      <c r="FV139" s="19">
        <v>7.2553500000000003E-4</v>
      </c>
      <c r="FW139" s="19">
        <v>7.2062129999999995E-4</v>
      </c>
      <c r="FX139" s="19">
        <v>7.1576739999999999E-4</v>
      </c>
      <c r="FY139" s="19">
        <v>7.1098310000000003E-4</v>
      </c>
      <c r="FZ139" s="19">
        <v>7.0627750000000001E-4</v>
      </c>
      <c r="GA139" s="19">
        <v>7.0165679999999999E-4</v>
      </c>
      <c r="GB139" s="19">
        <v>6.9712699999999997E-4</v>
      </c>
      <c r="GC139" s="19">
        <v>6.9269489999999997E-4</v>
      </c>
      <c r="GD139" s="19">
        <v>6.8836609999999997E-4</v>
      </c>
      <c r="GE139" s="19">
        <v>6.8414460000000002E-4</v>
      </c>
      <c r="GF139" s="19">
        <v>6.8003140000000002E-4</v>
      </c>
      <c r="GG139" s="19">
        <v>6.7602560000000001E-4</v>
      </c>
      <c r="GH139" s="19">
        <v>6.721257E-4</v>
      </c>
      <c r="GI139" s="19">
        <v>6.6833089999999995E-4</v>
      </c>
      <c r="GJ139" s="19">
        <v>6.6464020000000005E-4</v>
      </c>
      <c r="GK139" s="19">
        <v>6.6105319999999995E-4</v>
      </c>
      <c r="GL139" s="19">
        <v>6.5756780000000002E-4</v>
      </c>
      <c r="GM139" s="19">
        <v>6.5417990000000005E-4</v>
      </c>
      <c r="GN139" s="19">
        <v>6.5088549999999998E-4</v>
      </c>
      <c r="GO139" s="19">
        <v>6.4768099999999999E-4</v>
      </c>
      <c r="GP139" s="19">
        <v>6.4456229999999999E-4</v>
      </c>
      <c r="GQ139" s="19">
        <v>6.4152519999999995E-4</v>
      </c>
      <c r="GR139" s="19">
        <v>6.3856320000000005E-4</v>
      </c>
      <c r="GS139" s="19">
        <v>6.3566800000000004E-4</v>
      </c>
      <c r="GT139" s="19">
        <v>6.3282989999999999E-4</v>
      </c>
      <c r="GU139" s="19">
        <v>6.3004000000000001E-4</v>
      </c>
      <c r="GV139" s="19">
        <v>6.2728890000000002E-4</v>
      </c>
      <c r="GW139" s="19">
        <v>6.2456809999999997E-4</v>
      </c>
      <c r="GX139" s="19">
        <v>6.2186710000000005E-4</v>
      </c>
      <c r="GY139" s="19">
        <v>6.1917560000000001E-4</v>
      </c>
      <c r="GZ139" s="19">
        <v>6.1648390000000001E-4</v>
      </c>
      <c r="HA139" s="19">
        <v>6.1378460000000002E-4</v>
      </c>
      <c r="HB139" s="19">
        <v>6.1107179999999998E-4</v>
      </c>
      <c r="HC139" s="19">
        <v>6.0834069999999999E-4</v>
      </c>
      <c r="HD139" s="19">
        <v>6.0558529999999995E-4</v>
      </c>
      <c r="HE139" s="19">
        <v>6.0279959999999999E-4</v>
      </c>
      <c r="HF139" s="19">
        <v>5.9997760000000001E-4</v>
      </c>
      <c r="HG139" s="19">
        <v>5.9711530000000005E-4</v>
      </c>
      <c r="HH139" s="19">
        <v>5.9420899999999995E-4</v>
      </c>
      <c r="HI139" s="19">
        <v>5.9125669999999999E-4</v>
      </c>
      <c r="HJ139" s="19">
        <v>5.8825580000000004E-4</v>
      </c>
      <c r="HK139" s="19">
        <v>5.8520380000000002E-4</v>
      </c>
      <c r="HL139" s="19">
        <v>5.8209790000000004E-4</v>
      </c>
      <c r="HM139" s="19">
        <v>5.7893669999999997E-4</v>
      </c>
      <c r="HN139" s="19">
        <v>5.7571939999999995E-4</v>
      </c>
      <c r="HO139" s="19">
        <v>5.7244719999999998E-4</v>
      </c>
      <c r="HP139" s="19">
        <v>5.6912140000000004E-4</v>
      </c>
      <c r="HQ139" s="19">
        <v>5.6574429999999996E-4</v>
      </c>
      <c r="HR139" s="19">
        <v>5.6231759999999999E-4</v>
      </c>
      <c r="HS139" s="19">
        <v>5.5884360000000004E-4</v>
      </c>
      <c r="HT139" s="19">
        <v>5.5532509999999999E-4</v>
      </c>
      <c r="HU139" s="19">
        <v>5.5176559999999995E-4</v>
      </c>
      <c r="HV139" s="19">
        <v>5.4816860000000002E-4</v>
      </c>
      <c r="HW139" s="19">
        <v>5.4453819999999997E-4</v>
      </c>
      <c r="HX139" s="19">
        <v>5.4087860000000005E-4</v>
      </c>
      <c r="HY139" s="19">
        <v>5.3719580000000002E-4</v>
      </c>
      <c r="HZ139" s="19">
        <v>5.334968E-4</v>
      </c>
      <c r="IA139" s="19">
        <v>5.2979109999999998E-4</v>
      </c>
      <c r="IB139" s="19">
        <v>5.2608739999999998E-4</v>
      </c>
      <c r="IC139" s="19">
        <v>5.2239530000000004E-4</v>
      </c>
      <c r="ID139" s="19">
        <v>5.1872300000000001E-4</v>
      </c>
      <c r="IE139" s="19">
        <v>5.1507899999999999E-4</v>
      </c>
      <c r="IF139" s="19">
        <v>5.1147110000000003E-4</v>
      </c>
      <c r="IG139" s="19">
        <v>5.079075E-4</v>
      </c>
      <c r="IH139" s="19">
        <v>5.0439509999999996E-4</v>
      </c>
      <c r="II139" s="19">
        <v>5.0094020000000003E-4</v>
      </c>
      <c r="IJ139" s="19">
        <v>4.9754770000000001E-4</v>
      </c>
      <c r="IK139" s="19">
        <v>4.94222E-4</v>
      </c>
      <c r="IL139" s="19">
        <v>4.9096739999999995E-4</v>
      </c>
      <c r="IM139" s="19">
        <v>4.8778820000000003E-4</v>
      </c>
      <c r="IN139" s="19">
        <v>4.8468749999999998E-4</v>
      </c>
      <c r="IO139" s="19">
        <v>4.8166879999999999E-4</v>
      </c>
      <c r="IP139" s="19">
        <v>4.7873369999999998E-4</v>
      </c>
      <c r="IQ139" s="19">
        <v>4.7588349999999998E-4</v>
      </c>
      <c r="IR139" s="19">
        <v>4.7311929999999997E-4</v>
      </c>
      <c r="IS139" s="19">
        <v>4.7044239999999998E-4</v>
      </c>
      <c r="IT139" s="19">
        <v>4.6785320000000002E-4</v>
      </c>
      <c r="IU139" s="19">
        <v>4.6535199999999999E-4</v>
      </c>
      <c r="IV139" s="19">
        <v>4.6293780000000002E-4</v>
      </c>
      <c r="IW139" s="19">
        <v>4.6060920000000002E-4</v>
      </c>
      <c r="IX139" s="19">
        <v>4.5836420000000002E-4</v>
      </c>
      <c r="IY139" s="19">
        <v>4.5620140000000002E-4</v>
      </c>
      <c r="IZ139" s="19">
        <v>4.5411840000000002E-4</v>
      </c>
      <c r="JA139" s="19">
        <v>4.521123E-4</v>
      </c>
      <c r="JB139" s="19">
        <v>4.5017910000000002E-4</v>
      </c>
      <c r="JC139" s="19">
        <v>4.4831439999999998E-4</v>
      </c>
      <c r="JD139" s="19">
        <v>4.4651309999999998E-4</v>
      </c>
      <c r="JE139" s="19">
        <v>4.4477079999999999E-4</v>
      </c>
      <c r="JF139" s="19">
        <v>4.4308230000000002E-4</v>
      </c>
      <c r="JG139" s="19">
        <v>4.4144289999999999E-4</v>
      </c>
      <c r="JH139" s="19">
        <v>4.3984679999999998E-4</v>
      </c>
      <c r="JI139" s="19">
        <v>4.3828859999999999E-4</v>
      </c>
      <c r="JJ139" s="19">
        <v>4.3676270000000001E-4</v>
      </c>
      <c r="JK139" s="19">
        <v>4.35265E-4</v>
      </c>
      <c r="JL139" s="19">
        <v>4.3379099999999999E-4</v>
      </c>
      <c r="JM139" s="19">
        <v>4.323366E-4</v>
      </c>
      <c r="JN139" s="19">
        <v>4.3089780000000002E-4</v>
      </c>
      <c r="JO139" s="19">
        <v>4.2947059999999998E-4</v>
      </c>
      <c r="JP139" s="19">
        <v>4.2805129999999998E-4</v>
      </c>
      <c r="JQ139" s="19">
        <v>4.2663750000000001E-4</v>
      </c>
      <c r="JR139" s="19">
        <v>4.2522639999999998E-4</v>
      </c>
      <c r="JS139" s="19">
        <v>4.2381519999999998E-4</v>
      </c>
      <c r="JT139" s="19">
        <v>4.2240060000000001E-4</v>
      </c>
      <c r="JU139" s="19">
        <v>4.2097990000000002E-4</v>
      </c>
      <c r="JV139" s="19">
        <v>4.1954999999999998E-4</v>
      </c>
      <c r="JW139" s="19">
        <v>4.1810939999999998E-4</v>
      </c>
      <c r="JX139" s="19">
        <v>4.1665590000000002E-4</v>
      </c>
      <c r="JY139" s="19">
        <v>4.1518749999999997E-4</v>
      </c>
      <c r="JZ139" s="19">
        <v>4.1370190000000002E-4</v>
      </c>
      <c r="KA139" s="19">
        <v>4.1219679999999998E-4</v>
      </c>
      <c r="KB139" s="19">
        <v>4.106701E-4</v>
      </c>
      <c r="KC139" s="19">
        <v>4.0912039999999999E-4</v>
      </c>
      <c r="KD139" s="19">
        <v>4.0754620000000002E-4</v>
      </c>
      <c r="KE139" s="19">
        <v>4.0594639999999999E-4</v>
      </c>
      <c r="KF139" s="19">
        <v>4.0431970000000001E-4</v>
      </c>
      <c r="KG139" s="19">
        <v>4.026654E-4</v>
      </c>
      <c r="KH139" s="19">
        <v>4.009835E-4</v>
      </c>
      <c r="KI139" s="19">
        <v>3.9927460000000001E-4</v>
      </c>
      <c r="KJ139" s="19">
        <v>3.9753960000000002E-4</v>
      </c>
      <c r="KK139" s="15">
        <v>3.9577980000000002E-4</v>
      </c>
      <c r="KL139" s="19">
        <v>3.9399619999999999E-4</v>
      </c>
      <c r="KM139" s="19">
        <v>3.9219020000000001E-4</v>
      </c>
      <c r="KN139" s="19">
        <v>3.9036339999999999E-4</v>
      </c>
      <c r="KO139" s="19">
        <v>3.8851789999999999E-4</v>
      </c>
      <c r="KP139" s="19">
        <v>3.8665569999999998E-4</v>
      </c>
      <c r="KQ139" s="19">
        <v>3.8477880000000001E-4</v>
      </c>
      <c r="KR139" s="19">
        <v>3.8288889999999999E-4</v>
      </c>
      <c r="KS139" s="19">
        <v>3.8098770000000003E-4</v>
      </c>
      <c r="KT139" s="19">
        <v>3.7907719999999998E-4</v>
      </c>
      <c r="KU139" s="19">
        <v>3.7715930000000001E-4</v>
      </c>
      <c r="KV139" s="19">
        <v>3.7523599999999998E-4</v>
      </c>
      <c r="KW139" s="19">
        <v>3.7330890000000002E-4</v>
      </c>
      <c r="KX139" s="19">
        <v>3.7137949999999998E-4</v>
      </c>
      <c r="KY139" s="19">
        <v>3.6944890000000001E-4</v>
      </c>
      <c r="KZ139" s="19">
        <v>3.675188E-4</v>
      </c>
      <c r="LA139" s="19">
        <v>3.6559059999999999E-4</v>
      </c>
      <c r="LB139" s="19">
        <v>3.6366589999999998E-4</v>
      </c>
      <c r="LC139" s="19">
        <v>3.6174630000000002E-4</v>
      </c>
      <c r="LD139" s="19">
        <v>3.5983320000000001E-4</v>
      </c>
      <c r="LE139" s="19">
        <v>3.5792840000000001E-4</v>
      </c>
      <c r="LF139" s="19">
        <v>3.5603339999999999E-4</v>
      </c>
      <c r="LG139" s="19">
        <v>3.5415000000000002E-4</v>
      </c>
      <c r="LH139" s="19">
        <v>3.5227989999999997E-4</v>
      </c>
      <c r="LI139" s="19">
        <v>3.5042439999999998E-4</v>
      </c>
      <c r="LJ139" s="19">
        <v>3.48585E-4</v>
      </c>
      <c r="LK139" s="19">
        <v>3.4676280000000003E-4</v>
      </c>
      <c r="LL139" s="19">
        <v>3.4495890000000001E-4</v>
      </c>
      <c r="LM139" s="19">
        <v>3.4317430000000001E-4</v>
      </c>
      <c r="LN139" s="19">
        <v>3.4141E-4</v>
      </c>
      <c r="LO139" s="19">
        <v>3.3966669999999999E-4</v>
      </c>
      <c r="LP139" s="19">
        <v>3.3794549999999999E-4</v>
      </c>
      <c r="LQ139" s="19">
        <v>3.362471E-4</v>
      </c>
      <c r="LR139" s="19">
        <v>3.3457240000000002E-4</v>
      </c>
      <c r="LS139" s="19">
        <v>3.3292169999999999E-4</v>
      </c>
      <c r="LT139" s="19">
        <v>3.312953E-4</v>
      </c>
      <c r="LU139" s="19">
        <v>3.2969299999999999E-4</v>
      </c>
      <c r="LV139" s="19">
        <v>3.2811469999999998E-4</v>
      </c>
      <c r="LW139" s="19">
        <v>3.2655930000000002E-4</v>
      </c>
      <c r="LX139" s="19">
        <v>3.2502589999999998E-4</v>
      </c>
      <c r="LY139" s="19">
        <v>3.2351290000000001E-4</v>
      </c>
      <c r="LZ139" s="19">
        <v>3.2201890000000001E-4</v>
      </c>
      <c r="MA139" s="19">
        <v>3.2054199999999999E-4</v>
      </c>
      <c r="MB139" s="19">
        <v>3.1908080000000002E-4</v>
      </c>
      <c r="MC139" s="19">
        <v>3.1763350000000001E-4</v>
      </c>
      <c r="MD139" s="19">
        <v>3.1619869999999998E-4</v>
      </c>
      <c r="ME139" s="19">
        <v>3.1477440000000001E-4</v>
      </c>
      <c r="MF139" s="19">
        <v>3.133597E-4</v>
      </c>
      <c r="MG139" s="19">
        <v>3.1195319999999997E-4</v>
      </c>
      <c r="MH139" s="19">
        <v>3.1055470000000002E-4</v>
      </c>
      <c r="MI139" s="19">
        <v>3.0916299999999999E-4</v>
      </c>
      <c r="MJ139" s="19">
        <v>3.0777799999999998E-4</v>
      </c>
      <c r="MK139" s="19">
        <v>3.0639879999999999E-4</v>
      </c>
      <c r="ML139" s="19">
        <v>3.0502509999999998E-4</v>
      </c>
      <c r="MM139" s="19">
        <v>3.036561E-4</v>
      </c>
      <c r="MN139" s="19">
        <v>3.0229200000000001E-4</v>
      </c>
      <c r="MO139" s="19">
        <v>3.0093220000000003E-4</v>
      </c>
      <c r="MP139" s="19">
        <v>2.9957619999999998E-4</v>
      </c>
      <c r="MQ139" s="19">
        <v>2.9822339999999999E-4</v>
      </c>
      <c r="MR139" s="19">
        <v>2.9687339999999999E-4</v>
      </c>
      <c r="MS139" s="19">
        <v>2.9552590000000002E-4</v>
      </c>
      <c r="MT139" s="19">
        <v>2.941811E-4</v>
      </c>
      <c r="MU139" s="19">
        <v>2.928389E-4</v>
      </c>
      <c r="MV139" s="19">
        <v>2.9149960000000001E-4</v>
      </c>
      <c r="MW139" s="19">
        <v>2.9016319999999998E-4</v>
      </c>
      <c r="MX139" s="19">
        <v>2.8883020000000003E-4</v>
      </c>
      <c r="MY139" s="19">
        <v>2.8750100000000001E-4</v>
      </c>
      <c r="MZ139" s="19">
        <v>2.8617699999999998E-4</v>
      </c>
      <c r="NA139" s="19">
        <v>2.848587E-4</v>
      </c>
      <c r="NB139" s="19">
        <v>2.8354770000000001E-4</v>
      </c>
      <c r="NC139" s="19">
        <v>2.8224469999999998E-4</v>
      </c>
      <c r="ND139" s="19">
        <v>2.8095129999999998E-4</v>
      </c>
      <c r="NE139" s="19">
        <v>2.7966880000000001E-4</v>
      </c>
      <c r="NF139" s="19">
        <v>2.7839930000000002E-4</v>
      </c>
      <c r="NG139" s="19">
        <v>2.7714409999999998E-4</v>
      </c>
      <c r="NH139" s="19">
        <v>2.7590489999999997E-4</v>
      </c>
      <c r="NI139" s="19">
        <v>2.746828E-4</v>
      </c>
      <c r="NJ139" s="19">
        <v>2.7347899999999997E-4</v>
      </c>
      <c r="NK139" s="19">
        <v>2.7229439999999999E-4</v>
      </c>
      <c r="NL139" s="19">
        <v>2.7113030000000001E-4</v>
      </c>
      <c r="NM139" s="19">
        <v>2.6998689999999998E-4</v>
      </c>
      <c r="NN139" s="19">
        <v>2.6886489999999999E-4</v>
      </c>
      <c r="NO139" s="19">
        <v>2.6776369999999999E-4</v>
      </c>
      <c r="NP139" s="19">
        <v>2.6668349999999999E-4</v>
      </c>
      <c r="NQ139" s="19">
        <v>2.6562359999999998E-4</v>
      </c>
      <c r="NR139" s="19">
        <v>2.6458409999999998E-4</v>
      </c>
      <c r="NS139" s="19">
        <v>2.635642E-4</v>
      </c>
      <c r="NT139" s="19">
        <v>2.6256370000000002E-4</v>
      </c>
      <c r="NU139" s="19">
        <v>2.6158140000000002E-4</v>
      </c>
      <c r="NV139" s="19">
        <v>2.6061679999999997E-4</v>
      </c>
      <c r="NW139" s="19">
        <v>2.596691E-4</v>
      </c>
      <c r="NX139" s="19">
        <v>2.5873759999999997E-4</v>
      </c>
      <c r="NY139" s="19">
        <v>2.5782149999999999E-4</v>
      </c>
      <c r="NZ139" s="19">
        <v>2.5692E-4</v>
      </c>
      <c r="OA139" s="19">
        <v>2.5603190000000002E-4</v>
      </c>
      <c r="OB139" s="19">
        <v>2.5515619999999999E-4</v>
      </c>
      <c r="OC139" s="19">
        <v>2.5429180000000002E-4</v>
      </c>
      <c r="OD139" s="19">
        <v>2.5343799999999998E-4</v>
      </c>
      <c r="OE139" s="19">
        <v>2.5259350000000002E-4</v>
      </c>
      <c r="OF139" s="19">
        <v>2.517574E-4</v>
      </c>
      <c r="OG139" s="19">
        <v>2.5092849999999999E-4</v>
      </c>
      <c r="OH139" s="19">
        <v>2.501057E-4</v>
      </c>
      <c r="OI139" s="19">
        <v>2.492878E-4</v>
      </c>
      <c r="OJ139" s="19">
        <v>2.484737E-4</v>
      </c>
      <c r="OK139" s="19">
        <v>2.476623E-4</v>
      </c>
      <c r="OL139" s="19">
        <v>2.4685229999999998E-4</v>
      </c>
      <c r="OM139" s="19">
        <v>2.4604249999999998E-4</v>
      </c>
      <c r="ON139" s="19">
        <v>2.4523159999999998E-4</v>
      </c>
      <c r="OO139" s="19">
        <v>2.4441829999999998E-4</v>
      </c>
      <c r="OP139" s="19">
        <v>2.4360190000000001E-4</v>
      </c>
    </row>
    <row r="140" spans="1:406" x14ac:dyDescent="0.25">
      <c r="A140" t="str">
        <f t="shared" si="2"/>
        <v>Helicopter-ULTRA COARSE-4-7-Any</v>
      </c>
      <c r="B140" t="s">
        <v>194</v>
      </c>
      <c r="C140" s="20" t="s">
        <v>72</v>
      </c>
      <c r="D140" s="18">
        <v>4</v>
      </c>
      <c r="E140" s="17">
        <v>7</v>
      </c>
      <c r="F140" s="82" t="s">
        <v>187</v>
      </c>
      <c r="G140" s="19">
        <v>6.0089429999999999E-2</v>
      </c>
      <c r="H140" s="19">
        <v>3.9129509999999999E-2</v>
      </c>
      <c r="I140" s="19">
        <v>2.8344680000000001E-2</v>
      </c>
      <c r="J140" s="19">
        <v>2.3356559999999998E-2</v>
      </c>
      <c r="K140" s="19">
        <v>1.8697930000000001E-2</v>
      </c>
      <c r="L140" s="19">
        <v>1.5898510000000001E-2</v>
      </c>
      <c r="M140" s="15">
        <v>1.4066240000000001E-2</v>
      </c>
      <c r="N140" s="19">
        <v>1.277147E-2</v>
      </c>
      <c r="O140" s="19">
        <v>1.1382740000000001E-2</v>
      </c>
      <c r="P140" s="19">
        <v>1.0665600000000001E-2</v>
      </c>
      <c r="Q140" s="19">
        <v>9.5157809999999992E-3</v>
      </c>
      <c r="R140" s="19">
        <v>8.3041759999999999E-3</v>
      </c>
      <c r="S140" s="19">
        <v>7.48447E-3</v>
      </c>
      <c r="T140" s="19">
        <v>6.8201829999999996E-3</v>
      </c>
      <c r="U140" s="19">
        <v>6.0756639999999997E-3</v>
      </c>
      <c r="V140" s="19">
        <v>5.4604429999999997E-3</v>
      </c>
      <c r="W140" s="19">
        <v>5.0052530000000003E-3</v>
      </c>
      <c r="X140" s="19">
        <v>4.6433350000000002E-3</v>
      </c>
      <c r="Y140" s="19">
        <v>4.2532189999999999E-3</v>
      </c>
      <c r="Z140" s="19">
        <v>3.936864E-3</v>
      </c>
      <c r="AA140" s="19">
        <v>3.6703529999999999E-3</v>
      </c>
      <c r="AB140" s="19">
        <v>3.4512060000000001E-3</v>
      </c>
      <c r="AC140" s="19">
        <v>3.2664059999999999E-3</v>
      </c>
      <c r="AD140" s="19">
        <v>3.1066869999999999E-3</v>
      </c>
      <c r="AE140" s="19">
        <v>2.9652799999999998E-3</v>
      </c>
      <c r="AF140" s="19">
        <v>2.843997E-3</v>
      </c>
      <c r="AG140" s="19">
        <v>2.7357200000000001E-3</v>
      </c>
      <c r="AH140" s="19">
        <v>2.6430049999999999E-3</v>
      </c>
      <c r="AI140" s="19">
        <v>2.5674640000000002E-3</v>
      </c>
      <c r="AJ140" s="19">
        <v>2.4995730000000002E-3</v>
      </c>
      <c r="AK140" s="19">
        <v>2.4313440000000002E-3</v>
      </c>
      <c r="AL140" s="19">
        <v>2.3685519999999999E-3</v>
      </c>
      <c r="AM140" s="19">
        <v>2.314226E-3</v>
      </c>
      <c r="AN140" s="19">
        <v>2.2657279999999998E-3</v>
      </c>
      <c r="AO140" s="19">
        <v>2.2216010000000001E-3</v>
      </c>
      <c r="AP140" s="19">
        <v>2.1798619999999999E-3</v>
      </c>
      <c r="AQ140" s="19">
        <v>2.1391399999999999E-3</v>
      </c>
      <c r="AR140" s="19">
        <v>2.1003020000000001E-3</v>
      </c>
      <c r="AS140" s="19">
        <v>2.0637469999999999E-3</v>
      </c>
      <c r="AT140" s="19">
        <v>2.0288459999999999E-3</v>
      </c>
      <c r="AU140" s="19">
        <v>1.9947250000000001E-3</v>
      </c>
      <c r="AV140" s="19">
        <v>1.960402E-3</v>
      </c>
      <c r="AW140" s="19">
        <v>1.926091E-3</v>
      </c>
      <c r="AX140" s="19">
        <v>1.8927080000000001E-3</v>
      </c>
      <c r="AY140" s="19">
        <v>1.8607719999999999E-3</v>
      </c>
      <c r="AZ140" s="19">
        <v>1.8304459999999999E-3</v>
      </c>
      <c r="BA140" s="19">
        <v>1.8015360000000001E-3</v>
      </c>
      <c r="BB140" s="19">
        <v>1.7737530000000001E-3</v>
      </c>
      <c r="BC140" s="19">
        <v>1.747033E-3</v>
      </c>
      <c r="BD140" s="19">
        <v>1.721375E-3</v>
      </c>
      <c r="BE140" s="15">
        <v>1.6967729999999999E-3</v>
      </c>
      <c r="BF140" s="19">
        <v>1.6731370000000001E-3</v>
      </c>
      <c r="BG140" s="19">
        <v>1.650103E-3</v>
      </c>
      <c r="BH140" s="19">
        <v>1.6272890000000001E-3</v>
      </c>
      <c r="BI140" s="19">
        <v>1.604599E-3</v>
      </c>
      <c r="BJ140" s="19">
        <v>1.5821570000000001E-3</v>
      </c>
      <c r="BK140" s="19">
        <v>1.560112E-3</v>
      </c>
      <c r="BL140" s="19">
        <v>1.5385010000000001E-3</v>
      </c>
      <c r="BM140" s="19">
        <v>1.517195E-3</v>
      </c>
      <c r="BN140" s="19">
        <v>1.496018E-3</v>
      </c>
      <c r="BO140" s="19">
        <v>1.4749349999999999E-3</v>
      </c>
      <c r="BP140" s="19">
        <v>1.4540860000000001E-3</v>
      </c>
      <c r="BQ140" s="15">
        <v>1.4336069999999999E-3</v>
      </c>
      <c r="BR140" s="19">
        <v>1.4135490000000001E-3</v>
      </c>
      <c r="BS140" s="19">
        <v>1.39397E-3</v>
      </c>
      <c r="BT140" s="19">
        <v>1.3749739999999999E-3</v>
      </c>
      <c r="BU140" s="19">
        <v>1.3566660000000001E-3</v>
      </c>
      <c r="BV140" s="19">
        <v>1.339079E-3</v>
      </c>
      <c r="BW140" s="19">
        <v>1.3221260000000001E-3</v>
      </c>
      <c r="BX140" s="19">
        <v>1.3056350000000001E-3</v>
      </c>
      <c r="BY140" s="19">
        <v>1.2895039999999999E-3</v>
      </c>
      <c r="BZ140" s="19">
        <v>1.2737790000000001E-3</v>
      </c>
      <c r="CA140" s="19">
        <v>1.2585459999999999E-3</v>
      </c>
      <c r="CB140" s="19">
        <v>1.2437920000000001E-3</v>
      </c>
      <c r="CC140" s="19">
        <v>1.2293969999999999E-3</v>
      </c>
      <c r="CD140" s="19">
        <v>1.2152210000000001E-3</v>
      </c>
      <c r="CE140" s="19">
        <v>1.201197E-3</v>
      </c>
      <c r="CF140" s="19">
        <v>1.187331E-3</v>
      </c>
      <c r="CG140" s="19">
        <v>1.1736540000000001E-3</v>
      </c>
      <c r="CH140" s="19">
        <v>1.1601560000000001E-3</v>
      </c>
      <c r="CI140" s="19">
        <v>1.146783E-3</v>
      </c>
      <c r="CJ140" s="19">
        <v>1.1334660000000001E-3</v>
      </c>
      <c r="CK140" s="19">
        <v>1.1201780000000001E-3</v>
      </c>
      <c r="CL140" s="19">
        <v>1.106955E-3</v>
      </c>
      <c r="CM140" s="19">
        <v>1.0938720000000001E-3</v>
      </c>
      <c r="CN140" s="19">
        <v>1.0810049999999999E-3</v>
      </c>
      <c r="CO140" s="19">
        <v>1.0684170000000001E-3</v>
      </c>
      <c r="CP140" s="19">
        <v>1.0561450000000001E-3</v>
      </c>
      <c r="CQ140" s="19">
        <v>1.044194E-3</v>
      </c>
      <c r="CR140" s="19">
        <v>1.0325550000000001E-3</v>
      </c>
      <c r="CS140" s="19">
        <v>1.02122E-3</v>
      </c>
      <c r="CT140" s="19">
        <v>1.0101800000000001E-3</v>
      </c>
      <c r="CU140" s="19">
        <v>9.9941719999999991E-4</v>
      </c>
      <c r="CV140" s="19">
        <v>9.8889500000000005E-4</v>
      </c>
      <c r="CW140" s="19">
        <v>9.7856320000000007E-4</v>
      </c>
      <c r="CX140" s="19">
        <v>9.6838510000000003E-4</v>
      </c>
      <c r="CY140" s="19">
        <v>9.5835020000000003E-4</v>
      </c>
      <c r="CZ140" s="19">
        <v>9.4846769999999995E-4</v>
      </c>
      <c r="DA140" s="19">
        <v>9.3874430000000003E-4</v>
      </c>
      <c r="DB140" s="19">
        <v>9.2916570000000005E-4</v>
      </c>
      <c r="DC140" s="19">
        <v>9.1969939999999998E-4</v>
      </c>
      <c r="DD140" s="19">
        <v>9.1031629999999998E-4</v>
      </c>
      <c r="DE140" s="19">
        <v>9.0100209999999996E-4</v>
      </c>
      <c r="DF140" s="19">
        <v>8.9175240000000002E-4</v>
      </c>
      <c r="DG140" s="19">
        <v>8.8255940000000002E-4</v>
      </c>
      <c r="DH140" s="19">
        <v>8.7340759999999997E-4</v>
      </c>
      <c r="DI140" s="19">
        <v>8.6428199999999996E-4</v>
      </c>
      <c r="DJ140" s="19">
        <v>8.5518469999999996E-4</v>
      </c>
      <c r="DK140" s="19">
        <v>8.4613869999999999E-4</v>
      </c>
      <c r="DL140" s="19">
        <v>8.3718129999999999E-4</v>
      </c>
      <c r="DM140" s="19">
        <v>8.283505E-4</v>
      </c>
      <c r="DN140" s="19">
        <v>8.1967140000000003E-4</v>
      </c>
      <c r="DO140" s="19">
        <v>8.1115240000000002E-4</v>
      </c>
      <c r="DP140" s="19">
        <v>8.0279319999999996E-4</v>
      </c>
      <c r="DQ140" s="19">
        <v>7.9459560000000003E-4</v>
      </c>
      <c r="DR140" s="19">
        <v>7.8656899999999998E-4</v>
      </c>
      <c r="DS140" s="19">
        <v>7.7872490000000004E-4</v>
      </c>
      <c r="DT140" s="19">
        <v>7.710681E-4</v>
      </c>
      <c r="DU140" s="19">
        <v>7.6359080000000003E-4</v>
      </c>
      <c r="DV140" s="19">
        <v>7.5627789999999995E-4</v>
      </c>
      <c r="DW140" s="19">
        <v>7.4911689999999996E-4</v>
      </c>
      <c r="DX140" s="19">
        <v>7.4210460000000004E-4</v>
      </c>
      <c r="DY140" s="19">
        <v>7.3524460000000001E-4</v>
      </c>
      <c r="DZ140" s="19">
        <v>7.2854039999999999E-4</v>
      </c>
      <c r="EA140" s="19">
        <v>7.2198729999999999E-4</v>
      </c>
      <c r="EB140" s="19">
        <v>7.1557320000000002E-4</v>
      </c>
      <c r="EC140" s="19">
        <v>7.0928590000000002E-4</v>
      </c>
      <c r="ED140" s="19">
        <v>7.0311940000000002E-4</v>
      </c>
      <c r="EE140" s="19">
        <v>6.9707259999999996E-4</v>
      </c>
      <c r="EF140" s="19">
        <v>6.9114299999999997E-4</v>
      </c>
      <c r="EG140" s="19">
        <v>6.8531950000000005E-4</v>
      </c>
      <c r="EH140" s="19">
        <v>6.7958180000000001E-4</v>
      </c>
      <c r="EI140" s="19">
        <v>6.7390609999999997E-4</v>
      </c>
      <c r="EJ140" s="19">
        <v>6.6827369999999996E-4</v>
      </c>
      <c r="EK140" s="19">
        <v>6.6267319999999998E-4</v>
      </c>
      <c r="EL140" s="19">
        <v>6.57101E-4</v>
      </c>
      <c r="EM140" s="19">
        <v>6.5155560000000005E-4</v>
      </c>
      <c r="EN140" s="19">
        <v>6.4603580000000005E-4</v>
      </c>
      <c r="EO140" s="19">
        <v>6.4053980000000003E-4</v>
      </c>
      <c r="EP140" s="19">
        <v>6.3506640000000002E-4</v>
      </c>
      <c r="EQ140" s="19">
        <v>6.2961449999999997E-4</v>
      </c>
      <c r="ER140" s="19">
        <v>6.2418459999999995E-4</v>
      </c>
      <c r="ES140" s="19">
        <v>6.1877890000000004E-4</v>
      </c>
      <c r="ET140" s="19">
        <v>6.1340120000000003E-4</v>
      </c>
      <c r="EU140" s="19">
        <v>6.0805609999999997E-4</v>
      </c>
      <c r="EV140" s="19">
        <v>6.0274739999999997E-4</v>
      </c>
      <c r="EW140" s="19">
        <v>5.9747640000000002E-4</v>
      </c>
      <c r="EX140" s="19">
        <v>5.9224240000000001E-4</v>
      </c>
      <c r="EY140" s="19">
        <v>5.8704440000000003E-4</v>
      </c>
      <c r="EZ140" s="19">
        <v>5.8188309999999998E-4</v>
      </c>
      <c r="FA140" s="19">
        <v>5.767627E-4</v>
      </c>
      <c r="FB140" s="19">
        <v>5.7168979999999996E-4</v>
      </c>
      <c r="FC140" s="19">
        <v>5.6667040000000005E-4</v>
      </c>
      <c r="FD140" s="19">
        <v>5.6170890000000005E-4</v>
      </c>
      <c r="FE140" s="19">
        <v>5.5680620000000004E-4</v>
      </c>
      <c r="FF140" s="19">
        <v>5.5196200000000003E-4</v>
      </c>
      <c r="FG140" s="19">
        <v>5.4717640000000005E-4</v>
      </c>
      <c r="FH140" s="19">
        <v>5.4245089999999997E-4</v>
      </c>
      <c r="FI140" s="19">
        <v>5.3778759999999995E-4</v>
      </c>
      <c r="FJ140" s="19">
        <v>5.3318840000000001E-4</v>
      </c>
      <c r="FK140" s="19">
        <v>5.2865289999999999E-4</v>
      </c>
      <c r="FL140" s="19">
        <v>5.241795E-4</v>
      </c>
      <c r="FM140" s="19">
        <v>5.1976710000000001E-4</v>
      </c>
      <c r="FN140" s="19">
        <v>5.1541619999999995E-4</v>
      </c>
      <c r="FO140" s="19">
        <v>5.1112939999999995E-4</v>
      </c>
      <c r="FP140" s="19">
        <v>5.0691189999999995E-4</v>
      </c>
      <c r="FQ140" s="19">
        <v>5.027686E-4</v>
      </c>
      <c r="FR140" s="19">
        <v>4.9870410000000002E-4</v>
      </c>
      <c r="FS140" s="19">
        <v>4.9472130000000004E-4</v>
      </c>
      <c r="FT140" s="19">
        <v>4.908216E-4</v>
      </c>
      <c r="FU140" s="19">
        <v>4.8700380000000001E-4</v>
      </c>
      <c r="FV140" s="19">
        <v>4.8326499999999997E-4</v>
      </c>
      <c r="FW140" s="19">
        <v>4.7960009999999998E-4</v>
      </c>
      <c r="FX140" s="19">
        <v>4.7600300000000002E-4</v>
      </c>
      <c r="FY140" s="19">
        <v>4.7246659999999999E-4</v>
      </c>
      <c r="FZ140" s="19">
        <v>4.6898429999999997E-4</v>
      </c>
      <c r="GA140" s="19">
        <v>4.6554959999999999E-4</v>
      </c>
      <c r="GB140" s="19">
        <v>4.6215630000000002E-4</v>
      </c>
      <c r="GC140" s="19">
        <v>4.5879900000000002E-4</v>
      </c>
      <c r="GD140" s="19">
        <v>4.5547250000000001E-4</v>
      </c>
      <c r="GE140" s="19">
        <v>4.5217180000000002E-4</v>
      </c>
      <c r="GF140" s="19">
        <v>4.4889140000000001E-4</v>
      </c>
      <c r="GG140" s="19">
        <v>4.4562490000000002E-4</v>
      </c>
      <c r="GH140" s="19">
        <v>4.423653E-4</v>
      </c>
      <c r="GI140" s="19">
        <v>4.3910550000000003E-4</v>
      </c>
      <c r="GJ140" s="19">
        <v>4.3583990000000002E-4</v>
      </c>
      <c r="GK140" s="19">
        <v>4.3256460000000002E-4</v>
      </c>
      <c r="GL140" s="19">
        <v>4.2927839999999998E-4</v>
      </c>
      <c r="GM140" s="19">
        <v>4.2598169999999999E-4</v>
      </c>
      <c r="GN140" s="19">
        <v>4.226759E-4</v>
      </c>
      <c r="GO140" s="19">
        <v>4.1936239999999997E-4</v>
      </c>
      <c r="GP140" s="19">
        <v>4.1604249999999999E-4</v>
      </c>
      <c r="GQ140" s="19">
        <v>4.1271720000000001E-4</v>
      </c>
      <c r="GR140" s="19">
        <v>4.0938699999999999E-4</v>
      </c>
      <c r="GS140" s="19">
        <v>4.0605239999999998E-4</v>
      </c>
      <c r="GT140" s="19">
        <v>4.0271369999999999E-4</v>
      </c>
      <c r="GU140" s="19">
        <v>3.9937209999999998E-4</v>
      </c>
      <c r="GV140" s="19">
        <v>3.9602989999999998E-4</v>
      </c>
      <c r="GW140" s="19">
        <v>3.9269089999999999E-4</v>
      </c>
      <c r="GX140" s="19">
        <v>3.8936119999999997E-4</v>
      </c>
      <c r="GY140" s="19">
        <v>3.8604779999999999E-4</v>
      </c>
      <c r="GZ140" s="19">
        <v>3.8275819999999998E-4</v>
      </c>
      <c r="HA140" s="19">
        <v>3.794995E-4</v>
      </c>
      <c r="HB140" s="19">
        <v>3.7627789999999998E-4</v>
      </c>
      <c r="HC140" s="19">
        <v>3.7309769999999999E-4</v>
      </c>
      <c r="HD140" s="19">
        <v>3.6996229999999999E-4</v>
      </c>
      <c r="HE140" s="19">
        <v>3.6687329999999998E-4</v>
      </c>
      <c r="HF140" s="19">
        <v>3.6383100000000001E-4</v>
      </c>
      <c r="HG140" s="19">
        <v>3.6083440000000001E-4</v>
      </c>
      <c r="HH140" s="19">
        <v>3.5788200000000001E-4</v>
      </c>
      <c r="HI140" s="19">
        <v>3.5497209999999998E-4</v>
      </c>
      <c r="HJ140" s="19">
        <v>3.5210310000000002E-4</v>
      </c>
      <c r="HK140" s="19">
        <v>3.4927409999999998E-4</v>
      </c>
      <c r="HL140" s="19">
        <v>3.464842E-4</v>
      </c>
      <c r="HM140" s="19">
        <v>3.4373249999999998E-4</v>
      </c>
      <c r="HN140" s="19">
        <v>3.410183E-4</v>
      </c>
      <c r="HO140" s="19">
        <v>3.3834000000000002E-4</v>
      </c>
      <c r="HP140" s="19">
        <v>3.3569619999999998E-4</v>
      </c>
      <c r="HQ140" s="19">
        <v>3.33085E-4</v>
      </c>
      <c r="HR140" s="19">
        <v>3.3050400000000002E-4</v>
      </c>
      <c r="HS140" s="19">
        <v>3.2795079999999998E-4</v>
      </c>
      <c r="HT140" s="19">
        <v>3.2542330000000003E-4</v>
      </c>
      <c r="HU140" s="19">
        <v>3.2291980000000002E-4</v>
      </c>
      <c r="HV140" s="19">
        <v>3.2043929999999999E-4</v>
      </c>
      <c r="HW140" s="19">
        <v>3.1798139999999998E-4</v>
      </c>
      <c r="HX140" s="19">
        <v>3.155462E-4</v>
      </c>
      <c r="HY140" s="19">
        <v>3.1313400000000001E-4</v>
      </c>
      <c r="HZ140" s="19">
        <v>3.1074480000000001E-4</v>
      </c>
      <c r="IA140" s="19">
        <v>3.0837840000000002E-4</v>
      </c>
      <c r="IB140" s="19">
        <v>3.060343E-4</v>
      </c>
      <c r="IC140" s="19">
        <v>3.0371160000000001E-4</v>
      </c>
      <c r="ID140" s="19">
        <v>3.0140880000000003E-4</v>
      </c>
      <c r="IE140" s="19">
        <v>2.9912439999999998E-4</v>
      </c>
      <c r="IF140" s="19">
        <v>2.9685710000000001E-4</v>
      </c>
      <c r="IG140" s="19">
        <v>2.9460579999999998E-4</v>
      </c>
      <c r="IH140" s="19">
        <v>2.9237049999999998E-4</v>
      </c>
      <c r="II140" s="19">
        <v>2.9015189999999998E-4</v>
      </c>
      <c r="IJ140" s="19">
        <v>2.879515E-4</v>
      </c>
      <c r="IK140" s="19">
        <v>2.857712E-4</v>
      </c>
      <c r="IL140" s="19">
        <v>2.836135E-4</v>
      </c>
      <c r="IM140" s="19">
        <v>2.8148060000000001E-4</v>
      </c>
      <c r="IN140" s="19">
        <v>2.7937479999999999E-4</v>
      </c>
      <c r="IO140" s="19">
        <v>2.7729780000000003E-4</v>
      </c>
      <c r="IP140" s="19">
        <v>2.752505E-4</v>
      </c>
      <c r="IQ140" s="19">
        <v>2.7323339999999998E-4</v>
      </c>
      <c r="IR140" s="19">
        <v>2.7124629999999999E-4</v>
      </c>
      <c r="IS140" s="19">
        <v>2.6928930000000002E-4</v>
      </c>
      <c r="IT140" s="19">
        <v>2.6736240000000002E-4</v>
      </c>
      <c r="IU140" s="19">
        <v>2.654658E-4</v>
      </c>
      <c r="IV140" s="19">
        <v>2.6359959999999998E-4</v>
      </c>
      <c r="IW140" s="19">
        <v>2.6176360000000002E-4</v>
      </c>
      <c r="IX140" s="19">
        <v>2.5995679999999999E-4</v>
      </c>
      <c r="IY140" s="19">
        <v>2.5817819999999998E-4</v>
      </c>
      <c r="IZ140" s="19">
        <v>2.5642569999999998E-4</v>
      </c>
      <c r="JA140" s="19">
        <v>2.5469719999999998E-4</v>
      </c>
      <c r="JB140" s="19">
        <v>2.5298980000000002E-4</v>
      </c>
      <c r="JC140" s="19">
        <v>2.5130040000000001E-4</v>
      </c>
      <c r="JD140" s="19">
        <v>2.4962610000000001E-4</v>
      </c>
      <c r="JE140" s="19">
        <v>2.4796410000000002E-4</v>
      </c>
      <c r="JF140" s="19">
        <v>2.4631220000000001E-4</v>
      </c>
      <c r="JG140" s="19">
        <v>2.4466899999999998E-4</v>
      </c>
      <c r="JH140" s="19">
        <v>2.4303319999999999E-4</v>
      </c>
      <c r="JI140" s="19">
        <v>2.4140389999999999E-4</v>
      </c>
      <c r="JJ140" s="19">
        <v>2.397806E-4</v>
      </c>
      <c r="JK140" s="19">
        <v>2.381626E-4</v>
      </c>
      <c r="JL140" s="19">
        <v>2.3654939999999999E-4</v>
      </c>
      <c r="JM140" s="19">
        <v>2.3494069999999999E-4</v>
      </c>
      <c r="JN140" s="19">
        <v>2.333359E-4</v>
      </c>
      <c r="JO140" s="19">
        <v>2.317342E-4</v>
      </c>
      <c r="JP140" s="19">
        <v>2.3013499999999999E-4</v>
      </c>
      <c r="JQ140" s="19">
        <v>2.2853789999999999E-4</v>
      </c>
      <c r="JR140" s="19">
        <v>2.2694260000000001E-4</v>
      </c>
      <c r="JS140" s="19">
        <v>2.2534899999999999E-4</v>
      </c>
      <c r="JT140" s="19">
        <v>2.2375739999999999E-4</v>
      </c>
      <c r="JU140" s="19">
        <v>2.2216790000000001E-4</v>
      </c>
      <c r="JV140" s="19">
        <v>2.2058089999999999E-4</v>
      </c>
      <c r="JW140" s="19">
        <v>2.189967E-4</v>
      </c>
      <c r="JX140" s="19">
        <v>2.1741579999999999E-4</v>
      </c>
      <c r="JY140" s="19">
        <v>2.1583830000000001E-4</v>
      </c>
      <c r="JZ140" s="19">
        <v>2.1426449999999999E-4</v>
      </c>
      <c r="KA140" s="19">
        <v>2.1269440000000001E-4</v>
      </c>
      <c r="KB140" s="19">
        <v>2.1112799999999999E-4</v>
      </c>
      <c r="KC140" s="19">
        <v>2.095656E-4</v>
      </c>
      <c r="KD140" s="19">
        <v>2.080076E-4</v>
      </c>
      <c r="KE140" s="19">
        <v>2.0645519999999999E-4</v>
      </c>
      <c r="KF140" s="19">
        <v>2.049098E-4</v>
      </c>
      <c r="KG140" s="19">
        <v>2.0337299999999999E-4</v>
      </c>
      <c r="KH140" s="19">
        <v>2.0184700000000001E-4</v>
      </c>
      <c r="KI140" s="19">
        <v>2.003339E-4</v>
      </c>
      <c r="KJ140" s="19">
        <v>1.9883579999999999E-4</v>
      </c>
      <c r="KK140" s="19">
        <v>1.973546E-4</v>
      </c>
      <c r="KL140" s="19">
        <v>1.9589210000000001E-4</v>
      </c>
      <c r="KM140" s="19">
        <v>1.944495E-4</v>
      </c>
      <c r="KN140" s="19">
        <v>1.9302739999999999E-4</v>
      </c>
      <c r="KO140" s="19">
        <v>1.9162650000000001E-4</v>
      </c>
      <c r="KP140" s="19">
        <v>1.9024680000000001E-4</v>
      </c>
      <c r="KQ140" s="19">
        <v>1.8888840000000001E-4</v>
      </c>
      <c r="KR140" s="19">
        <v>1.8755099999999999E-4</v>
      </c>
      <c r="KS140" s="19">
        <v>1.862341E-4</v>
      </c>
      <c r="KT140" s="19">
        <v>1.8493709999999999E-4</v>
      </c>
      <c r="KU140" s="19">
        <v>1.836594E-4</v>
      </c>
      <c r="KV140" s="19">
        <v>1.8239999999999999E-4</v>
      </c>
      <c r="KW140" s="19">
        <v>1.8115819999999999E-4</v>
      </c>
      <c r="KX140" s="19">
        <v>1.7993300000000001E-4</v>
      </c>
      <c r="KY140" s="19">
        <v>1.787235E-4</v>
      </c>
      <c r="KZ140" s="19">
        <v>1.7752830000000001E-4</v>
      </c>
      <c r="LA140" s="19">
        <v>1.7634660000000001E-4</v>
      </c>
      <c r="LB140" s="19">
        <v>1.751771E-4</v>
      </c>
      <c r="LC140" s="19">
        <v>1.7401879999999999E-4</v>
      </c>
      <c r="LD140" s="19">
        <v>1.7287070000000001E-4</v>
      </c>
      <c r="LE140" s="19">
        <v>1.7173190000000001E-4</v>
      </c>
      <c r="LF140" s="19">
        <v>1.706015E-4</v>
      </c>
      <c r="LG140" s="19">
        <v>1.694791E-4</v>
      </c>
      <c r="LH140" s="19">
        <v>1.6836379999999999E-4</v>
      </c>
      <c r="LI140" s="19">
        <v>1.672554E-4</v>
      </c>
      <c r="LJ140" s="19">
        <v>1.661535E-4</v>
      </c>
      <c r="LK140" s="19">
        <v>1.6505759999999999E-4</v>
      </c>
      <c r="LL140" s="19">
        <v>1.6396689999999999E-4</v>
      </c>
      <c r="LM140" s="19">
        <v>1.62881E-4</v>
      </c>
      <c r="LN140" s="19">
        <v>1.6179860000000001E-4</v>
      </c>
      <c r="LO140" s="19">
        <v>1.6071910000000001E-4</v>
      </c>
      <c r="LP140" s="19">
        <v>1.5964120000000001E-4</v>
      </c>
      <c r="LQ140" s="19">
        <v>1.585639E-4</v>
      </c>
      <c r="LR140" s="19">
        <v>1.5748619999999999E-4</v>
      </c>
      <c r="LS140" s="19">
        <v>1.564072E-4</v>
      </c>
      <c r="LT140" s="19">
        <v>1.5532640000000001E-4</v>
      </c>
      <c r="LU140" s="19">
        <v>1.5424359999999999E-4</v>
      </c>
      <c r="LV140" s="19">
        <v>1.531588E-4</v>
      </c>
      <c r="LW140" s="19">
        <v>1.5207219999999999E-4</v>
      </c>
      <c r="LX140" s="19">
        <v>1.5098450000000001E-4</v>
      </c>
      <c r="LY140" s="19">
        <v>1.4989619999999999E-4</v>
      </c>
      <c r="LZ140" s="19">
        <v>1.488084E-4</v>
      </c>
      <c r="MA140" s="19">
        <v>1.477219E-4</v>
      </c>
      <c r="MB140" s="19">
        <v>1.4663790000000001E-4</v>
      </c>
      <c r="MC140" s="19">
        <v>1.4555730000000001E-4</v>
      </c>
      <c r="MD140" s="19">
        <v>1.444808E-4</v>
      </c>
      <c r="ME140" s="19">
        <v>1.434095E-4</v>
      </c>
      <c r="MF140" s="19">
        <v>1.423439E-4</v>
      </c>
      <c r="MG140" s="19">
        <v>1.41285E-4</v>
      </c>
      <c r="MH140" s="19">
        <v>1.4023329999999999E-4</v>
      </c>
      <c r="MI140" s="19">
        <v>1.3918949999999999E-4</v>
      </c>
      <c r="MJ140" s="19">
        <v>1.3815440000000001E-4</v>
      </c>
      <c r="MK140" s="19">
        <v>1.3712849999999999E-4</v>
      </c>
      <c r="ML140" s="19">
        <v>1.361127E-4</v>
      </c>
      <c r="MM140" s="19">
        <v>1.3510759999999999E-4</v>
      </c>
      <c r="MN140" s="19">
        <v>1.341139E-4</v>
      </c>
      <c r="MO140" s="19">
        <v>1.3313229999999999E-4</v>
      </c>
      <c r="MP140" s="19">
        <v>1.3216359999999999E-4</v>
      </c>
      <c r="MQ140" s="19">
        <v>1.312082E-4</v>
      </c>
      <c r="MR140" s="19">
        <v>1.3026690000000001E-4</v>
      </c>
      <c r="MS140" s="19">
        <v>1.2934019999999999E-4</v>
      </c>
      <c r="MT140" s="19">
        <v>1.2842870000000001E-4</v>
      </c>
      <c r="MU140" s="19">
        <v>1.2753299999999999E-4</v>
      </c>
      <c r="MV140" s="19">
        <v>1.266536E-4</v>
      </c>
      <c r="MW140" s="19">
        <v>1.257908E-4</v>
      </c>
      <c r="MX140" s="19">
        <v>1.24945E-4</v>
      </c>
      <c r="MY140" s="19">
        <v>1.2411639999999999E-4</v>
      </c>
      <c r="MZ140" s="19">
        <v>1.2330509999999999E-4</v>
      </c>
      <c r="NA140" s="19">
        <v>1.2251119999999999E-4</v>
      </c>
      <c r="NB140" s="19">
        <v>1.217344E-4</v>
      </c>
      <c r="NC140" s="19">
        <v>1.2097470000000001E-4</v>
      </c>
      <c r="ND140" s="19">
        <v>1.202316E-4</v>
      </c>
      <c r="NE140" s="19">
        <v>1.195048E-4</v>
      </c>
      <c r="NF140" s="19">
        <v>1.187936E-4</v>
      </c>
      <c r="NG140" s="19">
        <v>1.180975E-4</v>
      </c>
      <c r="NH140" s="19">
        <v>1.174156E-4</v>
      </c>
      <c r="NI140" s="19">
        <v>1.1674690000000001E-4</v>
      </c>
      <c r="NJ140" s="19">
        <v>1.160905E-4</v>
      </c>
      <c r="NK140" s="19">
        <v>1.154451E-4</v>
      </c>
      <c r="NL140" s="19">
        <v>1.148095E-4</v>
      </c>
      <c r="NM140" s="19">
        <v>1.141824E-4</v>
      </c>
      <c r="NN140" s="19">
        <v>1.135623E-4</v>
      </c>
      <c r="NO140" s="19">
        <v>1.129478E-4</v>
      </c>
      <c r="NP140" s="19">
        <v>1.123375E-4</v>
      </c>
      <c r="NQ140" s="19">
        <v>1.1173E-4</v>
      </c>
      <c r="NR140" s="19">
        <v>1.111241E-4</v>
      </c>
      <c r="NS140" s="19">
        <v>1.105184E-4</v>
      </c>
      <c r="NT140" s="19">
        <v>1.09912E-4</v>
      </c>
      <c r="NU140" s="19">
        <v>1.093038E-4</v>
      </c>
      <c r="NV140" s="19">
        <v>1.086929E-4</v>
      </c>
      <c r="NW140" s="19">
        <v>1.0807880000000001E-4</v>
      </c>
      <c r="NX140" s="19">
        <v>1.0746080000000001E-4</v>
      </c>
      <c r="NY140" s="19">
        <v>1.068384E-4</v>
      </c>
      <c r="NZ140" s="19">
        <v>1.062111E-4</v>
      </c>
      <c r="OA140" s="19">
        <v>1.0557850000000001E-4</v>
      </c>
      <c r="OB140" s="19">
        <v>1.049403E-4</v>
      </c>
      <c r="OC140" s="19">
        <v>1.0429600000000001E-4</v>
      </c>
      <c r="OD140" s="19">
        <v>1.0364509999999999E-4</v>
      </c>
      <c r="OE140" s="19">
        <v>1.029871E-4</v>
      </c>
      <c r="OF140" s="19">
        <v>1.023216E-4</v>
      </c>
      <c r="OG140" s="19">
        <v>1.01648E-4</v>
      </c>
      <c r="OH140" s="19">
        <v>1.009655E-4</v>
      </c>
      <c r="OI140" s="19">
        <v>1.002737E-4</v>
      </c>
      <c r="OJ140" s="19">
        <v>9.9571709999999995E-5</v>
      </c>
      <c r="OK140" s="19">
        <v>9.8858890000000002E-5</v>
      </c>
      <c r="OL140" s="19">
        <v>9.8134590000000007E-5</v>
      </c>
      <c r="OM140" s="19">
        <v>9.7398150000000002E-5</v>
      </c>
      <c r="ON140" s="19">
        <v>9.6649069999999994E-5</v>
      </c>
      <c r="OO140" s="19">
        <v>9.5886939999999994E-5</v>
      </c>
      <c r="OP140" s="19">
        <v>9.5111540000000002E-5</v>
      </c>
    </row>
    <row r="141" spans="1:406" x14ac:dyDescent="0.25">
      <c r="A141" t="str">
        <f t="shared" si="2"/>
        <v>Helicopter-ULTRA COARSE-5-20-Any</v>
      </c>
      <c r="B141" t="s">
        <v>194</v>
      </c>
      <c r="C141" s="20" t="s">
        <v>72</v>
      </c>
      <c r="D141" s="18">
        <v>5</v>
      </c>
      <c r="E141" s="17">
        <v>20</v>
      </c>
      <c r="F141" s="82" t="s">
        <v>187</v>
      </c>
      <c r="G141" s="15">
        <v>1.0546530000000001</v>
      </c>
      <c r="H141" s="15">
        <v>0.77686920000000004</v>
      </c>
      <c r="I141" s="15">
        <v>0.5432941</v>
      </c>
      <c r="J141" s="15">
        <v>0.38548640000000001</v>
      </c>
      <c r="K141" s="15">
        <v>0.28227910000000001</v>
      </c>
      <c r="L141" s="15">
        <v>0.21422920000000001</v>
      </c>
      <c r="M141" s="15">
        <v>0.16674539999999999</v>
      </c>
      <c r="N141" s="15">
        <v>0.1325974</v>
      </c>
      <c r="O141" s="15">
        <v>0.1074836</v>
      </c>
      <c r="P141" s="19">
        <v>8.8521030000000001E-2</v>
      </c>
      <c r="Q141" s="19">
        <v>7.4346560000000006E-2</v>
      </c>
      <c r="R141" s="19">
        <v>6.3741469999999995E-2</v>
      </c>
      <c r="S141" s="19">
        <v>5.488792E-2</v>
      </c>
      <c r="T141" s="19">
        <v>4.7463669999999999E-2</v>
      </c>
      <c r="U141" s="19">
        <v>4.2547059999999998E-2</v>
      </c>
      <c r="V141" s="15">
        <v>3.8177900000000001E-2</v>
      </c>
      <c r="W141" s="19">
        <v>3.4517649999999997E-2</v>
      </c>
      <c r="X141" s="19">
        <v>3.1481719999999998E-2</v>
      </c>
      <c r="Y141" s="19">
        <v>2.8691000000000001E-2</v>
      </c>
      <c r="Z141" s="19">
        <v>2.6194740000000001E-2</v>
      </c>
      <c r="AA141" s="19">
        <v>2.4067809999999999E-2</v>
      </c>
      <c r="AB141" s="19">
        <v>2.2180499999999999E-2</v>
      </c>
      <c r="AC141" s="19">
        <v>2.0440489999999999E-2</v>
      </c>
      <c r="AD141" s="19">
        <v>1.888273E-2</v>
      </c>
      <c r="AE141" s="19">
        <v>1.7499480000000001E-2</v>
      </c>
      <c r="AF141" s="19">
        <v>1.6235059999999999E-2</v>
      </c>
      <c r="AG141" s="19">
        <v>1.5080959999999999E-2</v>
      </c>
      <c r="AH141" s="19">
        <v>1.405007E-2</v>
      </c>
      <c r="AI141" s="19">
        <v>1.312135E-2</v>
      </c>
      <c r="AJ141" s="19">
        <v>1.226757E-2</v>
      </c>
      <c r="AK141" s="19">
        <v>1.1430559999999999E-2</v>
      </c>
      <c r="AL141" s="19">
        <v>1.067996E-2</v>
      </c>
      <c r="AM141" s="19">
        <v>1.0006620000000001E-2</v>
      </c>
      <c r="AN141" s="19">
        <v>9.4000539999999997E-3</v>
      </c>
      <c r="AO141" s="19">
        <v>8.8499619999999994E-3</v>
      </c>
      <c r="AP141" s="19">
        <v>8.3499520000000008E-3</v>
      </c>
      <c r="AQ141" s="19">
        <v>7.8936409999999999E-3</v>
      </c>
      <c r="AR141" s="19">
        <v>7.4740040000000002E-3</v>
      </c>
      <c r="AS141" s="19">
        <v>7.0863819999999996E-3</v>
      </c>
      <c r="AT141" s="19">
        <v>6.7280040000000001E-3</v>
      </c>
      <c r="AU141" s="19">
        <v>6.3956580000000002E-3</v>
      </c>
      <c r="AV141" s="19">
        <v>6.0860100000000002E-3</v>
      </c>
      <c r="AW141" s="19">
        <v>5.7975409999999998E-3</v>
      </c>
      <c r="AX141" s="19">
        <v>5.5294519999999998E-3</v>
      </c>
      <c r="AY141" s="19">
        <v>5.2799190000000001E-3</v>
      </c>
      <c r="AZ141" s="19">
        <v>5.0464910000000002E-3</v>
      </c>
      <c r="BA141" s="19">
        <v>4.8279600000000001E-3</v>
      </c>
      <c r="BB141" s="19">
        <v>4.6240209999999999E-3</v>
      </c>
      <c r="BC141" s="19">
        <v>4.4343300000000002E-3</v>
      </c>
      <c r="BD141" s="19">
        <v>4.2579369999999998E-3</v>
      </c>
      <c r="BE141" s="19">
        <v>4.0934650000000001E-3</v>
      </c>
      <c r="BF141" s="19">
        <v>3.9395919999999996E-3</v>
      </c>
      <c r="BG141" s="19">
        <v>3.7954489999999998E-3</v>
      </c>
      <c r="BH141" s="19">
        <v>3.6603349999999998E-3</v>
      </c>
      <c r="BI141" s="15">
        <v>3.5334759999999998E-3</v>
      </c>
      <c r="BJ141" s="19">
        <v>3.413943E-3</v>
      </c>
      <c r="BK141" s="19">
        <v>3.3008099999999999E-3</v>
      </c>
      <c r="BL141" s="19">
        <v>3.193268E-3</v>
      </c>
      <c r="BM141" s="19">
        <v>3.0907370000000001E-3</v>
      </c>
      <c r="BN141" s="19">
        <v>2.9929150000000001E-3</v>
      </c>
      <c r="BO141" s="19">
        <v>2.8996909999999998E-3</v>
      </c>
      <c r="BP141" s="19">
        <v>2.8109950000000002E-3</v>
      </c>
      <c r="BQ141" s="19">
        <v>2.7268800000000001E-3</v>
      </c>
      <c r="BR141" s="19">
        <v>2.6473809999999999E-3</v>
      </c>
      <c r="BS141" s="19">
        <v>2.57238E-3</v>
      </c>
      <c r="BT141" s="19">
        <v>2.5015559999999998E-3</v>
      </c>
      <c r="BU141" s="19">
        <v>2.434514E-3</v>
      </c>
      <c r="BV141" s="19">
        <v>2.370966E-3</v>
      </c>
      <c r="BW141" s="19">
        <v>2.3108849999999999E-3</v>
      </c>
      <c r="BX141" s="19">
        <v>2.2543210000000001E-3</v>
      </c>
      <c r="BY141" s="19">
        <v>2.201284E-3</v>
      </c>
      <c r="BZ141" s="19">
        <v>2.1516700000000001E-3</v>
      </c>
      <c r="CA141" s="19">
        <v>2.1053690000000002E-3</v>
      </c>
      <c r="CB141" s="19">
        <v>2.0622320000000002E-3</v>
      </c>
      <c r="CC141" s="19">
        <v>2.02214E-3</v>
      </c>
      <c r="CD141" s="19">
        <v>1.9848840000000001E-3</v>
      </c>
      <c r="CE141" s="19">
        <v>1.950182E-3</v>
      </c>
      <c r="CF141" s="19">
        <v>1.9177160000000001E-3</v>
      </c>
      <c r="CG141" s="19">
        <v>1.8872310000000001E-3</v>
      </c>
      <c r="CH141" s="19">
        <v>1.85856E-3</v>
      </c>
      <c r="CI141" s="19">
        <v>1.831589E-3</v>
      </c>
      <c r="CJ141" s="19">
        <v>1.8061729999999999E-3</v>
      </c>
      <c r="CK141" s="19">
        <v>1.7821040000000001E-3</v>
      </c>
      <c r="CL141" s="19">
        <v>1.7591589999999999E-3</v>
      </c>
      <c r="CM141" s="19">
        <v>1.737209E-3</v>
      </c>
      <c r="CN141" s="19">
        <v>1.716249E-3</v>
      </c>
      <c r="CO141" s="19">
        <v>1.696368E-3</v>
      </c>
      <c r="CP141" s="19">
        <v>1.6776950000000001E-3</v>
      </c>
      <c r="CQ141" s="19">
        <v>1.660344E-3</v>
      </c>
      <c r="CR141" s="15">
        <v>1.6443670000000001E-3</v>
      </c>
      <c r="CS141" s="19">
        <v>1.6297740000000001E-3</v>
      </c>
      <c r="CT141" s="19">
        <v>1.6165260000000001E-3</v>
      </c>
      <c r="CU141" s="19">
        <v>1.6045370000000001E-3</v>
      </c>
      <c r="CV141" s="19">
        <v>1.593702E-3</v>
      </c>
      <c r="CW141" s="19">
        <v>1.5839129999999999E-3</v>
      </c>
      <c r="CX141" s="19">
        <v>1.575028E-3</v>
      </c>
      <c r="CY141" s="19">
        <v>1.5668990000000001E-3</v>
      </c>
      <c r="CZ141" s="19">
        <v>1.5593759999999999E-3</v>
      </c>
      <c r="DA141" s="19">
        <v>1.5523049999999999E-3</v>
      </c>
      <c r="DB141" s="19">
        <v>1.5455530000000001E-3</v>
      </c>
      <c r="DC141" s="19">
        <v>1.539007E-3</v>
      </c>
      <c r="DD141" s="19">
        <v>1.5325549999999999E-3</v>
      </c>
      <c r="DE141" s="19">
        <v>1.5261039999999999E-3</v>
      </c>
      <c r="DF141" s="19">
        <v>1.5195759999999999E-3</v>
      </c>
      <c r="DG141" s="19">
        <v>1.512909E-3</v>
      </c>
      <c r="DH141" s="19">
        <v>1.5060690000000001E-3</v>
      </c>
      <c r="DI141" s="19">
        <v>1.4990419999999999E-3</v>
      </c>
      <c r="DJ141" s="19">
        <v>1.4918220000000001E-3</v>
      </c>
      <c r="DK141" s="19">
        <v>1.4844050000000001E-3</v>
      </c>
      <c r="DL141" s="19">
        <v>1.476787E-3</v>
      </c>
      <c r="DM141" s="19">
        <v>1.468965E-3</v>
      </c>
      <c r="DN141" s="19">
        <v>1.460942E-3</v>
      </c>
      <c r="DO141" s="19">
        <v>1.4527260000000001E-3</v>
      </c>
      <c r="DP141" s="19">
        <v>1.4443220000000001E-3</v>
      </c>
      <c r="DQ141" s="19">
        <v>1.435735E-3</v>
      </c>
      <c r="DR141" s="19">
        <v>1.4269619999999999E-3</v>
      </c>
      <c r="DS141" s="19">
        <v>1.4180029999999999E-3</v>
      </c>
      <c r="DT141" s="19">
        <v>1.408858E-3</v>
      </c>
      <c r="DU141" s="19">
        <v>1.3995380000000001E-3</v>
      </c>
      <c r="DV141" s="19">
        <v>1.390053E-3</v>
      </c>
      <c r="DW141" s="19">
        <v>1.380413E-3</v>
      </c>
      <c r="DX141" s="19">
        <v>1.3706250000000001E-3</v>
      </c>
      <c r="DY141" s="19">
        <v>1.360696E-3</v>
      </c>
      <c r="DZ141" s="19">
        <v>1.3506379999999999E-3</v>
      </c>
      <c r="EA141" s="19">
        <v>1.3404720000000001E-3</v>
      </c>
      <c r="EB141" s="19">
        <v>1.3302170000000001E-3</v>
      </c>
      <c r="EC141" s="19">
        <v>1.3198859999999999E-3</v>
      </c>
      <c r="ED141" s="19">
        <v>1.3094890000000001E-3</v>
      </c>
      <c r="EE141" s="19">
        <v>1.2990339999999999E-3</v>
      </c>
      <c r="EF141" s="19">
        <v>1.2885360000000001E-3</v>
      </c>
      <c r="EG141" s="19">
        <v>1.2780129999999999E-3</v>
      </c>
      <c r="EH141" s="19">
        <v>1.2674839999999999E-3</v>
      </c>
      <c r="EI141" s="19">
        <v>1.2569669999999999E-3</v>
      </c>
      <c r="EJ141" s="19">
        <v>1.246472E-3</v>
      </c>
      <c r="EK141" s="19">
        <v>1.236022E-3</v>
      </c>
      <c r="EL141" s="19">
        <v>1.2256470000000001E-3</v>
      </c>
      <c r="EM141" s="19">
        <v>1.2153839999999999E-3</v>
      </c>
      <c r="EN141" s="19">
        <v>1.2052709999999999E-3</v>
      </c>
      <c r="EO141" s="19">
        <v>1.195333E-3</v>
      </c>
      <c r="EP141" s="19">
        <v>1.185576E-3</v>
      </c>
      <c r="EQ141" s="19">
        <v>1.1760060000000001E-3</v>
      </c>
      <c r="ER141" s="19">
        <v>1.166631E-3</v>
      </c>
      <c r="ES141" s="19">
        <v>1.1574630000000001E-3</v>
      </c>
      <c r="ET141" s="19">
        <v>1.1485219999999999E-3</v>
      </c>
      <c r="EU141" s="19">
        <v>1.139817E-3</v>
      </c>
      <c r="EV141" s="19">
        <v>1.131349E-3</v>
      </c>
      <c r="EW141" s="19">
        <v>1.123118E-3</v>
      </c>
      <c r="EX141" s="19">
        <v>1.115128E-3</v>
      </c>
      <c r="EY141" s="19">
        <v>1.10739E-3</v>
      </c>
      <c r="EZ141" s="19">
        <v>1.099917E-3</v>
      </c>
      <c r="FA141" s="19">
        <v>1.092719E-3</v>
      </c>
      <c r="FB141" s="19">
        <v>1.085791E-3</v>
      </c>
      <c r="FC141" s="19">
        <v>1.0791290000000001E-3</v>
      </c>
      <c r="FD141" s="19">
        <v>1.0727289999999999E-3</v>
      </c>
      <c r="FE141" s="19">
        <v>1.066595E-3</v>
      </c>
      <c r="FF141" s="19">
        <v>1.0607279999999999E-3</v>
      </c>
      <c r="FG141" s="19">
        <v>1.0551250000000001E-3</v>
      </c>
      <c r="FH141" s="19">
        <v>1.0497729999999999E-3</v>
      </c>
      <c r="FI141" s="19">
        <v>1.044662E-3</v>
      </c>
      <c r="FJ141" s="19">
        <v>1.0397799999999999E-3</v>
      </c>
      <c r="FK141" s="19">
        <v>1.035128E-3</v>
      </c>
      <c r="FL141" s="19">
        <v>1.0307020000000001E-3</v>
      </c>
      <c r="FM141" s="19">
        <v>1.026496E-3</v>
      </c>
      <c r="FN141" s="19">
        <v>1.0224979999999999E-3</v>
      </c>
      <c r="FO141" s="19">
        <v>1.018693E-3</v>
      </c>
      <c r="FP141" s="19">
        <v>1.0150700000000001E-3</v>
      </c>
      <c r="FQ141" s="19">
        <v>1.011624E-3</v>
      </c>
      <c r="FR141" s="19">
        <v>1.008351E-3</v>
      </c>
      <c r="FS141" s="19">
        <v>1.0052399999999999E-3</v>
      </c>
      <c r="FT141" s="19">
        <v>1.0022710000000001E-3</v>
      </c>
      <c r="FU141" s="19">
        <v>9.9942179999999996E-4</v>
      </c>
      <c r="FV141" s="19">
        <v>9.9667250000000005E-4</v>
      </c>
      <c r="FW141" s="19">
        <v>9.9400690000000006E-4</v>
      </c>
      <c r="FX141" s="19">
        <v>9.914088000000001E-4</v>
      </c>
      <c r="FY141" s="19">
        <v>9.8886109999999998E-4</v>
      </c>
      <c r="FZ141" s="19">
        <v>9.8634159999999994E-4</v>
      </c>
      <c r="GA141" s="19">
        <v>9.8382979999999992E-4</v>
      </c>
      <c r="GB141" s="19">
        <v>9.8131049999999995E-4</v>
      </c>
      <c r="GC141" s="19">
        <v>9.7877490000000005E-4</v>
      </c>
      <c r="GD141" s="19">
        <v>9.7621579999999995E-4</v>
      </c>
      <c r="GE141" s="19">
        <v>9.7362410000000001E-4</v>
      </c>
      <c r="GF141" s="19">
        <v>9.7098520000000002E-4</v>
      </c>
      <c r="GG141" s="19">
        <v>9.6828750000000003E-4</v>
      </c>
      <c r="GH141" s="19">
        <v>9.6552240000000004E-4</v>
      </c>
      <c r="GI141" s="19">
        <v>9.6268429999999999E-4</v>
      </c>
      <c r="GJ141" s="19">
        <v>9.5976929999999996E-4</v>
      </c>
      <c r="GK141" s="19">
        <v>9.5677010000000005E-4</v>
      </c>
      <c r="GL141" s="19">
        <v>9.5367620000000005E-4</v>
      </c>
      <c r="GM141" s="19">
        <v>9.5047879999999999E-4</v>
      </c>
      <c r="GN141" s="19">
        <v>9.4717270000000005E-4</v>
      </c>
      <c r="GO141" s="19">
        <v>9.4375510000000004E-4</v>
      </c>
      <c r="GP141" s="19">
        <v>9.4022460000000002E-4</v>
      </c>
      <c r="GQ141" s="19">
        <v>9.3657690000000004E-4</v>
      </c>
      <c r="GR141" s="19">
        <v>9.3280510000000002E-4</v>
      </c>
      <c r="GS141" s="19">
        <v>9.2890439999999996E-4</v>
      </c>
      <c r="GT141" s="19">
        <v>9.2487329999999999E-4</v>
      </c>
      <c r="GU141" s="19">
        <v>9.2071329999999997E-4</v>
      </c>
      <c r="GV141" s="19">
        <v>9.1642679999999997E-4</v>
      </c>
      <c r="GW141" s="19">
        <v>9.1201379999999999E-4</v>
      </c>
      <c r="GX141" s="19">
        <v>9.0747310000000004E-4</v>
      </c>
      <c r="GY141" s="19">
        <v>9.0280630000000002E-4</v>
      </c>
      <c r="GZ141" s="19">
        <v>8.9801949999999996E-4</v>
      </c>
      <c r="HA141" s="19">
        <v>8.9312199999999999E-4</v>
      </c>
      <c r="HB141" s="19">
        <v>8.8812440000000004E-4</v>
      </c>
      <c r="HC141" s="19">
        <v>8.8303700000000004E-4</v>
      </c>
      <c r="HD141" s="19">
        <v>8.7787049999999995E-4</v>
      </c>
      <c r="HE141" s="19">
        <v>8.7263710000000003E-4</v>
      </c>
      <c r="HF141" s="19">
        <v>8.6735040000000005E-4</v>
      </c>
      <c r="HG141" s="19">
        <v>8.6202429999999997E-4</v>
      </c>
      <c r="HH141" s="19">
        <v>8.5667149999999999E-4</v>
      </c>
      <c r="HI141" s="19">
        <v>8.5130030000000003E-4</v>
      </c>
      <c r="HJ141" s="19">
        <v>8.4591780000000001E-4</v>
      </c>
      <c r="HK141" s="19">
        <v>8.4053120000000001E-4</v>
      </c>
      <c r="HL141" s="19">
        <v>8.3514959999999997E-4</v>
      </c>
      <c r="HM141" s="19">
        <v>8.2978360000000005E-4</v>
      </c>
      <c r="HN141" s="19">
        <v>8.2444080000000002E-4</v>
      </c>
      <c r="HO141" s="19">
        <v>8.1912700000000001E-4</v>
      </c>
      <c r="HP141" s="19">
        <v>8.1384770000000005E-4</v>
      </c>
      <c r="HQ141" s="19">
        <v>8.086088E-4</v>
      </c>
      <c r="HR141" s="19">
        <v>8.0341790000000005E-4</v>
      </c>
      <c r="HS141" s="19">
        <v>7.9828289999999997E-4</v>
      </c>
      <c r="HT141" s="19">
        <v>7.9321049999999998E-4</v>
      </c>
      <c r="HU141" s="19">
        <v>7.8820470000000005E-4</v>
      </c>
      <c r="HV141" s="19">
        <v>7.8326999999999997E-4</v>
      </c>
      <c r="HW141" s="19">
        <v>7.7840920000000005E-4</v>
      </c>
      <c r="HX141" s="19">
        <v>7.7362779999999999E-4</v>
      </c>
      <c r="HY141" s="19">
        <v>7.6893169999999995E-4</v>
      </c>
      <c r="HZ141" s="19">
        <v>7.6432550000000001E-4</v>
      </c>
      <c r="IA141" s="19">
        <v>7.5981140000000002E-4</v>
      </c>
      <c r="IB141" s="19">
        <v>7.5539100000000001E-4</v>
      </c>
      <c r="IC141" s="19">
        <v>7.5106529999999997E-4</v>
      </c>
      <c r="ID141" s="19">
        <v>7.4683750000000004E-4</v>
      </c>
      <c r="IE141" s="19">
        <v>7.4271129999999995E-4</v>
      </c>
      <c r="IF141" s="19">
        <v>7.3868860000000003E-4</v>
      </c>
      <c r="IG141" s="19">
        <v>7.3476940000000005E-4</v>
      </c>
      <c r="IH141" s="19">
        <v>7.3095349999999996E-4</v>
      </c>
      <c r="II141" s="19">
        <v>7.2724149999999995E-4</v>
      </c>
      <c r="IJ141" s="19">
        <v>7.2363600000000005E-4</v>
      </c>
      <c r="IK141" s="19">
        <v>7.2013909999999999E-4</v>
      </c>
      <c r="IL141" s="19">
        <v>7.1675250000000003E-4</v>
      </c>
      <c r="IM141" s="19">
        <v>7.1347520000000005E-4</v>
      </c>
      <c r="IN141" s="19">
        <v>7.1030599999999996E-4</v>
      </c>
      <c r="IO141" s="19">
        <v>7.0724290000000005E-4</v>
      </c>
      <c r="IP141" s="19">
        <v>7.0428669999999995E-4</v>
      </c>
      <c r="IQ141" s="19">
        <v>7.0143650000000001E-4</v>
      </c>
      <c r="IR141" s="19">
        <v>6.9869140000000001E-4</v>
      </c>
      <c r="IS141" s="19">
        <v>6.9604780000000004E-4</v>
      </c>
      <c r="IT141" s="19">
        <v>6.9350179999999996E-4</v>
      </c>
      <c r="IU141" s="19">
        <v>6.9104919999999996E-4</v>
      </c>
      <c r="IV141" s="19">
        <v>6.886873E-4</v>
      </c>
      <c r="IW141" s="19">
        <v>6.864118E-4</v>
      </c>
      <c r="IX141" s="19">
        <v>6.8421819999999996E-4</v>
      </c>
      <c r="IY141" s="19">
        <v>6.8209970000000005E-4</v>
      </c>
      <c r="IZ141" s="19">
        <v>6.8004879999999999E-4</v>
      </c>
      <c r="JA141" s="19">
        <v>6.7805700000000003E-4</v>
      </c>
      <c r="JB141" s="19">
        <v>6.761181E-4</v>
      </c>
      <c r="JC141" s="19">
        <v>6.7422429999999995E-4</v>
      </c>
      <c r="JD141" s="19">
        <v>6.7236900000000003E-4</v>
      </c>
      <c r="JE141" s="19">
        <v>6.7054500000000004E-4</v>
      </c>
      <c r="JF141" s="19">
        <v>6.6874510000000003E-4</v>
      </c>
      <c r="JG141" s="19">
        <v>6.6696279999999995E-4</v>
      </c>
      <c r="JH141" s="19">
        <v>6.6519389999999999E-4</v>
      </c>
      <c r="JI141" s="19">
        <v>6.6343360000000004E-4</v>
      </c>
      <c r="JJ141" s="19">
        <v>6.6167750000000001E-4</v>
      </c>
      <c r="JK141" s="19">
        <v>6.5992130000000005E-4</v>
      </c>
      <c r="JL141" s="19">
        <v>6.5816029999999997E-4</v>
      </c>
      <c r="JM141" s="19">
        <v>6.5639029999999996E-4</v>
      </c>
      <c r="JN141" s="19">
        <v>6.5460910000000004E-4</v>
      </c>
      <c r="JO141" s="19">
        <v>6.5281390000000001E-4</v>
      </c>
      <c r="JP141" s="19">
        <v>6.5100240000000005E-4</v>
      </c>
      <c r="JQ141" s="19">
        <v>6.4917079999999997E-4</v>
      </c>
      <c r="JR141" s="19">
        <v>6.4731610000000003E-4</v>
      </c>
      <c r="JS141" s="19">
        <v>6.4543469999999998E-4</v>
      </c>
      <c r="JT141" s="19">
        <v>6.4352470000000005E-4</v>
      </c>
      <c r="JU141" s="19">
        <v>6.4158460000000004E-4</v>
      </c>
      <c r="JV141" s="19">
        <v>6.3961270000000004E-4</v>
      </c>
      <c r="JW141" s="19">
        <v>6.3760589999999995E-4</v>
      </c>
      <c r="JX141" s="19">
        <v>6.3556270000000002E-4</v>
      </c>
      <c r="JY141" s="19">
        <v>6.3348110000000001E-4</v>
      </c>
      <c r="JZ141" s="19">
        <v>6.3136069999999999E-4</v>
      </c>
      <c r="KA141" s="19">
        <v>6.2920130000000002E-4</v>
      </c>
      <c r="KB141" s="19">
        <v>6.2700289999999997E-4</v>
      </c>
      <c r="KC141" s="19">
        <v>6.2476459999999997E-4</v>
      </c>
      <c r="KD141" s="19">
        <v>6.2248819999999999E-4</v>
      </c>
      <c r="KE141" s="19">
        <v>6.2017470000000005E-4</v>
      </c>
      <c r="KF141" s="19">
        <v>6.1782779999999999E-4</v>
      </c>
      <c r="KG141" s="19">
        <v>6.1545109999999997E-4</v>
      </c>
      <c r="KH141" s="19">
        <v>6.1304809999999997E-4</v>
      </c>
      <c r="KI141" s="19">
        <v>6.1062180000000005E-4</v>
      </c>
      <c r="KJ141" s="19">
        <v>6.0817670000000001E-4</v>
      </c>
      <c r="KK141" s="19">
        <v>6.0571650000000002E-4</v>
      </c>
      <c r="KL141" s="19">
        <v>6.0324550000000004E-4</v>
      </c>
      <c r="KM141" s="19">
        <v>6.0076740000000002E-4</v>
      </c>
      <c r="KN141" s="19">
        <v>5.9828400000000003E-4</v>
      </c>
      <c r="KO141" s="19">
        <v>5.95796E-4</v>
      </c>
      <c r="KP141" s="19">
        <v>5.9330570000000005E-4</v>
      </c>
      <c r="KQ141" s="19">
        <v>5.9081469999999997E-4</v>
      </c>
      <c r="KR141" s="19">
        <v>5.8832470000000001E-4</v>
      </c>
      <c r="KS141" s="19">
        <v>5.858371E-4</v>
      </c>
      <c r="KT141" s="19">
        <v>5.8335229999999997E-4</v>
      </c>
      <c r="KU141" s="19">
        <v>5.8086940000000005E-4</v>
      </c>
      <c r="KV141" s="19">
        <v>5.783893E-4</v>
      </c>
      <c r="KW141" s="19">
        <v>5.7591230000000003E-4</v>
      </c>
      <c r="KX141" s="19">
        <v>5.7343919999999998E-4</v>
      </c>
      <c r="KY141" s="19">
        <v>5.7097159999999997E-4</v>
      </c>
      <c r="KZ141" s="19">
        <v>5.6850939999999995E-4</v>
      </c>
      <c r="LA141" s="19">
        <v>5.6605209999999997E-4</v>
      </c>
      <c r="LB141" s="19">
        <v>5.6360030000000003E-4</v>
      </c>
      <c r="LC141" s="19">
        <v>5.6115440000000004E-4</v>
      </c>
      <c r="LD141" s="19">
        <v>5.5871559999999998E-4</v>
      </c>
      <c r="LE141" s="19">
        <v>5.56285E-4</v>
      </c>
      <c r="LF141" s="19">
        <v>5.5386260000000001E-4</v>
      </c>
      <c r="LG141" s="19">
        <v>5.5144760000000004E-4</v>
      </c>
      <c r="LH141" s="19">
        <v>5.4904059999999998E-4</v>
      </c>
      <c r="LI141" s="19">
        <v>5.4664190000000004E-4</v>
      </c>
      <c r="LJ141" s="19">
        <v>5.4425260000000005E-4</v>
      </c>
      <c r="LK141" s="19">
        <v>5.4187400000000002E-4</v>
      </c>
      <c r="LL141" s="19">
        <v>5.3950609999999996E-4</v>
      </c>
      <c r="LM141" s="19">
        <v>5.3714859999999998E-4</v>
      </c>
      <c r="LN141" s="19">
        <v>5.3480230000000001E-4</v>
      </c>
      <c r="LO141" s="19">
        <v>5.3246879999999997E-4</v>
      </c>
      <c r="LP141" s="19">
        <v>5.301498E-4</v>
      </c>
      <c r="LQ141" s="19">
        <v>5.2784689999999998E-4</v>
      </c>
      <c r="LR141" s="19">
        <v>5.2556100000000002E-4</v>
      </c>
      <c r="LS141" s="19">
        <v>5.232921E-4</v>
      </c>
      <c r="LT141" s="19">
        <v>5.2104120000000004E-4</v>
      </c>
      <c r="LU141" s="19">
        <v>5.1881029999999997E-4</v>
      </c>
      <c r="LV141" s="19">
        <v>5.1660129999999999E-4</v>
      </c>
      <c r="LW141" s="19">
        <v>5.1441590000000004E-4</v>
      </c>
      <c r="LX141" s="19">
        <v>5.1225510000000001E-4</v>
      </c>
      <c r="LY141" s="19">
        <v>5.1011920000000003E-4</v>
      </c>
      <c r="LZ141" s="19">
        <v>5.0800930000000002E-4</v>
      </c>
      <c r="MA141" s="19">
        <v>5.0592729999999998E-4</v>
      </c>
      <c r="MB141" s="19">
        <v>5.0387480000000002E-4</v>
      </c>
      <c r="MC141" s="19">
        <v>5.0185360000000001E-4</v>
      </c>
      <c r="MD141" s="19">
        <v>4.9986449999999999E-4</v>
      </c>
      <c r="ME141" s="19">
        <v>4.979079E-4</v>
      </c>
      <c r="MF141" s="19">
        <v>4.9598429999999998E-4</v>
      </c>
      <c r="MG141" s="19">
        <v>4.9409499999999995E-4</v>
      </c>
      <c r="MH141" s="19">
        <v>4.9224119999999999E-4</v>
      </c>
      <c r="MI141" s="19">
        <v>4.9042360000000002E-4</v>
      </c>
      <c r="MJ141" s="19">
        <v>4.8864229999999995E-4</v>
      </c>
      <c r="MK141" s="19">
        <v>4.868966E-4</v>
      </c>
      <c r="ML141" s="19">
        <v>4.8518610000000001E-4</v>
      </c>
      <c r="MM141" s="19">
        <v>4.8351049999999999E-4</v>
      </c>
      <c r="MN141" s="19">
        <v>4.8186959999999999E-4</v>
      </c>
      <c r="MO141" s="19">
        <v>4.8026219999999998E-4</v>
      </c>
      <c r="MP141" s="19">
        <v>4.7868649999999998E-4</v>
      </c>
      <c r="MQ141" s="19">
        <v>4.7713969999999998E-4</v>
      </c>
      <c r="MR141" s="19">
        <v>4.756192E-4</v>
      </c>
      <c r="MS141" s="19">
        <v>4.741228E-4</v>
      </c>
      <c r="MT141" s="19">
        <v>4.7264820000000001E-4</v>
      </c>
      <c r="MU141" s="19">
        <v>4.7119309999999999E-4</v>
      </c>
      <c r="MV141" s="19">
        <v>4.6975419999999998E-4</v>
      </c>
      <c r="MW141" s="19">
        <v>4.6832859999999999E-4</v>
      </c>
      <c r="MX141" s="19">
        <v>4.6691350000000001E-4</v>
      </c>
      <c r="MY141" s="19">
        <v>4.6550669999999999E-4</v>
      </c>
      <c r="MZ141" s="19">
        <v>4.6410659999999998E-4</v>
      </c>
      <c r="NA141" s="19">
        <v>4.6271160000000002E-4</v>
      </c>
      <c r="NB141" s="19">
        <v>4.6131949999999997E-4</v>
      </c>
      <c r="NC141" s="19">
        <v>4.5992800000000002E-4</v>
      </c>
      <c r="ND141" s="19">
        <v>4.5853529999999998E-4</v>
      </c>
      <c r="NE141" s="19">
        <v>4.571399E-4</v>
      </c>
      <c r="NF141" s="19">
        <v>4.5574070000000002E-4</v>
      </c>
      <c r="NG141" s="19">
        <v>4.543366E-4</v>
      </c>
      <c r="NH141" s="19">
        <v>4.5292610000000001E-4</v>
      </c>
      <c r="NI141" s="19">
        <v>4.5150719999999999E-4</v>
      </c>
      <c r="NJ141" s="19">
        <v>4.500784E-4</v>
      </c>
      <c r="NK141" s="19">
        <v>4.4863850000000002E-4</v>
      </c>
      <c r="NL141" s="19">
        <v>4.4718669999999999E-4</v>
      </c>
      <c r="NM141" s="19">
        <v>4.4572239999999999E-4</v>
      </c>
      <c r="NN141" s="19">
        <v>4.442448E-4</v>
      </c>
      <c r="NO141" s="19">
        <v>4.4275260000000002E-4</v>
      </c>
      <c r="NP141" s="19">
        <v>4.4124479999999998E-4</v>
      </c>
      <c r="NQ141" s="19">
        <v>4.3972100000000001E-4</v>
      </c>
      <c r="NR141" s="19">
        <v>4.3818120000000001E-4</v>
      </c>
      <c r="NS141" s="19">
        <v>4.3662539999999998E-4</v>
      </c>
      <c r="NT141" s="19">
        <v>4.3505390000000001E-4</v>
      </c>
      <c r="NU141" s="19">
        <v>4.3346660000000001E-4</v>
      </c>
      <c r="NV141" s="19">
        <v>4.3186400000000001E-4</v>
      </c>
      <c r="NW141" s="19">
        <v>4.3024730000000002E-4</v>
      </c>
      <c r="NX141" s="19">
        <v>4.2861819999999998E-4</v>
      </c>
      <c r="NY141" s="19">
        <v>4.269783E-4</v>
      </c>
      <c r="NZ141" s="19">
        <v>4.2532950000000001E-4</v>
      </c>
      <c r="OA141" s="19">
        <v>4.2367339999999998E-4</v>
      </c>
      <c r="OB141" s="19">
        <v>4.2201119999999998E-4</v>
      </c>
      <c r="OC141" s="19">
        <v>4.2034439999999999E-4</v>
      </c>
      <c r="OD141" s="19">
        <v>4.1867480000000001E-4</v>
      </c>
      <c r="OE141" s="19">
        <v>4.1700359999999998E-4</v>
      </c>
      <c r="OF141" s="19">
        <v>4.1533189999999999E-4</v>
      </c>
      <c r="OG141" s="19">
        <v>4.136605E-4</v>
      </c>
      <c r="OH141" s="19">
        <v>4.1198979999999998E-4</v>
      </c>
      <c r="OI141" s="19">
        <v>4.1032059999999998E-4</v>
      </c>
      <c r="OJ141" s="19">
        <v>4.0865349999999999E-4</v>
      </c>
      <c r="OK141" s="19">
        <v>4.069891E-4</v>
      </c>
      <c r="OL141" s="19">
        <v>4.053277E-4</v>
      </c>
      <c r="OM141" s="19">
        <v>4.0366970000000002E-4</v>
      </c>
      <c r="ON141" s="19">
        <v>4.0201530000000003E-4</v>
      </c>
      <c r="OO141" s="19">
        <v>4.0036480000000001E-4</v>
      </c>
      <c r="OP141" s="19">
        <v>3.987188E-4</v>
      </c>
    </row>
    <row r="142" spans="1:406" x14ac:dyDescent="0.25">
      <c r="A142" t="str">
        <f t="shared" si="2"/>
        <v>Helicopter-ULTRA COARSE-5-14-Any</v>
      </c>
      <c r="B142" t="s">
        <v>194</v>
      </c>
      <c r="C142" s="20" t="s">
        <v>72</v>
      </c>
      <c r="D142" s="18">
        <v>5</v>
      </c>
      <c r="E142" s="17">
        <v>14</v>
      </c>
      <c r="F142" s="82" t="s">
        <v>187</v>
      </c>
      <c r="G142" s="15">
        <v>0.54946709999999999</v>
      </c>
      <c r="H142" s="15">
        <v>0.34154040000000002</v>
      </c>
      <c r="I142" s="15">
        <v>0.22686780000000001</v>
      </c>
      <c r="J142" s="15">
        <v>0.15997620000000001</v>
      </c>
      <c r="K142" s="15">
        <v>0.1181304</v>
      </c>
      <c r="L142" s="19">
        <v>9.1107729999999998E-2</v>
      </c>
      <c r="M142" s="19">
        <v>7.1676210000000004E-2</v>
      </c>
      <c r="N142" s="19">
        <v>5.7232110000000003E-2</v>
      </c>
      <c r="O142" s="19">
        <v>4.660388E-2</v>
      </c>
      <c r="P142" s="19">
        <v>4.0338949999999998E-2</v>
      </c>
      <c r="Q142" s="19">
        <v>3.5249860000000001E-2</v>
      </c>
      <c r="R142" s="15">
        <v>3.1482820000000002E-2</v>
      </c>
      <c r="S142" s="19">
        <v>2.8541980000000002E-2</v>
      </c>
      <c r="T142" s="15">
        <v>2.5571590000000002E-2</v>
      </c>
      <c r="U142" s="19">
        <v>2.3109879999999999E-2</v>
      </c>
      <c r="V142" s="19">
        <v>2.0892230000000001E-2</v>
      </c>
      <c r="W142" s="19">
        <v>1.8759080000000001E-2</v>
      </c>
      <c r="X142" s="15">
        <v>1.690929E-2</v>
      </c>
      <c r="Y142" s="19">
        <v>1.5314619999999999E-2</v>
      </c>
      <c r="Z142" s="15">
        <v>1.3925389999999999E-2</v>
      </c>
      <c r="AA142" s="19">
        <v>1.2734209999999999E-2</v>
      </c>
      <c r="AB142" s="19">
        <v>1.1694110000000001E-2</v>
      </c>
      <c r="AC142" s="19">
        <v>1.075624E-2</v>
      </c>
      <c r="AD142" s="19">
        <v>9.9209999999999993E-3</v>
      </c>
      <c r="AE142" s="19">
        <v>9.197106E-3</v>
      </c>
      <c r="AF142" s="19">
        <v>8.481153E-3</v>
      </c>
      <c r="AG142" s="19">
        <v>7.8573659999999993E-3</v>
      </c>
      <c r="AH142" s="19">
        <v>7.3131660000000003E-3</v>
      </c>
      <c r="AI142" s="19">
        <v>6.8333170000000002E-3</v>
      </c>
      <c r="AJ142" s="19">
        <v>6.4043939999999999E-3</v>
      </c>
      <c r="AK142" s="19">
        <v>6.0210389999999997E-3</v>
      </c>
      <c r="AL142" s="19">
        <v>5.6736649999999996E-3</v>
      </c>
      <c r="AM142" s="19">
        <v>5.3562519999999997E-3</v>
      </c>
      <c r="AN142" s="19">
        <v>5.06706E-3</v>
      </c>
      <c r="AO142" s="19">
        <v>4.8030540000000002E-3</v>
      </c>
      <c r="AP142" s="19">
        <v>4.5617160000000004E-3</v>
      </c>
      <c r="AQ142" s="19">
        <v>4.3412470000000003E-3</v>
      </c>
      <c r="AR142" s="19">
        <v>4.1393430000000002E-3</v>
      </c>
      <c r="AS142" s="19">
        <v>3.9541899999999998E-3</v>
      </c>
      <c r="AT142" s="19">
        <v>3.7853299999999999E-3</v>
      </c>
      <c r="AU142" s="19">
        <v>3.6325189999999999E-3</v>
      </c>
      <c r="AV142" s="19">
        <v>3.49402E-3</v>
      </c>
      <c r="AW142" s="19">
        <v>3.3669289999999998E-3</v>
      </c>
      <c r="AX142" s="19">
        <v>3.2490750000000001E-3</v>
      </c>
      <c r="AY142" s="19">
        <v>3.1401990000000002E-3</v>
      </c>
      <c r="AZ142" s="19">
        <v>3.0407189999999999E-3</v>
      </c>
      <c r="BA142" s="19">
        <v>2.950397E-3</v>
      </c>
      <c r="BB142" s="19">
        <v>2.8679119999999998E-3</v>
      </c>
      <c r="BC142" s="19">
        <v>2.7914519999999998E-3</v>
      </c>
      <c r="BD142" s="15">
        <v>2.7198420000000001E-3</v>
      </c>
      <c r="BE142" s="19">
        <v>2.6529930000000002E-3</v>
      </c>
      <c r="BF142" s="19">
        <v>2.591201E-3</v>
      </c>
      <c r="BG142" s="19">
        <v>2.5344320000000001E-3</v>
      </c>
      <c r="BH142" s="19">
        <v>2.4822569999999999E-3</v>
      </c>
      <c r="BI142" s="19">
        <v>2.4342500000000002E-3</v>
      </c>
      <c r="BJ142" s="19">
        <v>2.3902279999999999E-3</v>
      </c>
      <c r="BK142" s="19">
        <v>2.350067E-3</v>
      </c>
      <c r="BL142" s="19">
        <v>2.313322E-3</v>
      </c>
      <c r="BM142" s="19">
        <v>2.2791420000000001E-3</v>
      </c>
      <c r="BN142" s="19">
        <v>2.2465739999999999E-3</v>
      </c>
      <c r="BO142" s="19">
        <v>2.2150910000000002E-3</v>
      </c>
      <c r="BP142" s="19">
        <v>2.184737E-3</v>
      </c>
      <c r="BQ142" s="19">
        <v>2.1558570000000002E-3</v>
      </c>
      <c r="BR142" s="19">
        <v>2.1287879999999999E-3</v>
      </c>
      <c r="BS142" s="19">
        <v>2.1037299999999998E-3</v>
      </c>
      <c r="BT142" s="19">
        <v>2.0806869999999999E-3</v>
      </c>
      <c r="BU142" s="19">
        <v>2.0594989999999998E-3</v>
      </c>
      <c r="BV142" s="19">
        <v>2.039908E-3</v>
      </c>
      <c r="BW142" s="19">
        <v>2.0216169999999999E-3</v>
      </c>
      <c r="BX142" s="19">
        <v>2.0042749999999998E-3</v>
      </c>
      <c r="BY142" s="19">
        <v>1.9874950000000001E-3</v>
      </c>
      <c r="BZ142" s="19">
        <v>1.9709290000000002E-3</v>
      </c>
      <c r="CA142" s="19">
        <v>1.9543450000000001E-3</v>
      </c>
      <c r="CB142" s="19">
        <v>1.9376319999999999E-3</v>
      </c>
      <c r="CC142" s="19">
        <v>1.920747E-3</v>
      </c>
      <c r="CD142" s="19">
        <v>1.903648E-3</v>
      </c>
      <c r="CE142" s="19">
        <v>1.886298E-3</v>
      </c>
      <c r="CF142" s="19">
        <v>1.868701E-3</v>
      </c>
      <c r="CG142" s="19">
        <v>1.850925E-3</v>
      </c>
      <c r="CH142" s="19">
        <v>1.83307E-3</v>
      </c>
      <c r="CI142" s="19">
        <v>1.815217E-3</v>
      </c>
      <c r="CJ142" s="19">
        <v>1.797391E-3</v>
      </c>
      <c r="CK142" s="19">
        <v>1.77958E-3</v>
      </c>
      <c r="CL142" s="19">
        <v>1.761788E-3</v>
      </c>
      <c r="CM142" s="19">
        <v>1.7440649999999999E-3</v>
      </c>
      <c r="CN142" s="19">
        <v>1.726495E-3</v>
      </c>
      <c r="CO142" s="19">
        <v>1.7091319999999999E-3</v>
      </c>
      <c r="CP142" s="19">
        <v>1.691973E-3</v>
      </c>
      <c r="CQ142" s="19">
        <v>1.6749860000000001E-3</v>
      </c>
      <c r="CR142" s="19">
        <v>1.6581600000000001E-3</v>
      </c>
      <c r="CS142" s="19">
        <v>1.641532E-3</v>
      </c>
      <c r="CT142" s="19">
        <v>1.6251760000000001E-3</v>
      </c>
      <c r="CU142" s="19">
        <v>1.609166E-3</v>
      </c>
      <c r="CV142" s="19">
        <v>1.5935509999999999E-3</v>
      </c>
      <c r="CW142" s="19">
        <v>1.5783730000000001E-3</v>
      </c>
      <c r="CX142" s="19">
        <v>1.5636739999999999E-3</v>
      </c>
      <c r="CY142" s="19">
        <v>1.5495070000000001E-3</v>
      </c>
      <c r="CZ142" s="19">
        <v>1.5359080000000001E-3</v>
      </c>
      <c r="DA142" s="19">
        <v>1.5228869999999999E-3</v>
      </c>
      <c r="DB142" s="19">
        <v>1.510431E-3</v>
      </c>
      <c r="DC142" s="19">
        <v>1.498529E-3</v>
      </c>
      <c r="DD142" s="19">
        <v>1.4871769999999999E-3</v>
      </c>
      <c r="DE142" s="19">
        <v>1.4763809999999999E-3</v>
      </c>
      <c r="DF142" s="19">
        <v>1.466132E-3</v>
      </c>
      <c r="DG142" s="19">
        <v>1.4563860000000001E-3</v>
      </c>
      <c r="DH142" s="19">
        <v>1.447081E-3</v>
      </c>
      <c r="DI142" s="19">
        <v>1.4381559999999999E-3</v>
      </c>
      <c r="DJ142" s="19">
        <v>1.4295569999999999E-3</v>
      </c>
      <c r="DK142" s="19">
        <v>1.4212509999999999E-3</v>
      </c>
      <c r="DL142" s="19">
        <v>1.413199E-3</v>
      </c>
      <c r="DM142" s="19">
        <v>1.405353E-3</v>
      </c>
      <c r="DN142" s="19">
        <v>1.3976520000000001E-3</v>
      </c>
      <c r="DO142" s="19">
        <v>1.390044E-3</v>
      </c>
      <c r="DP142" s="19">
        <v>1.3824830000000001E-3</v>
      </c>
      <c r="DQ142" s="19">
        <v>1.3749470000000001E-3</v>
      </c>
      <c r="DR142" s="19">
        <v>1.367413E-3</v>
      </c>
      <c r="DS142" s="19">
        <v>1.3598480000000001E-3</v>
      </c>
      <c r="DT142" s="19">
        <v>1.352219E-3</v>
      </c>
      <c r="DU142" s="19">
        <v>1.344495E-3</v>
      </c>
      <c r="DV142" s="19">
        <v>1.3366599999999999E-3</v>
      </c>
      <c r="DW142" s="19">
        <v>1.3287150000000001E-3</v>
      </c>
      <c r="DX142" s="19">
        <v>1.32066E-3</v>
      </c>
      <c r="DY142" s="19">
        <v>1.31248E-3</v>
      </c>
      <c r="DZ142" s="19">
        <v>1.30416E-3</v>
      </c>
      <c r="EA142" s="19">
        <v>1.295685E-3</v>
      </c>
      <c r="EB142" s="19">
        <v>1.2870539999999999E-3</v>
      </c>
      <c r="EC142" s="19">
        <v>1.278281E-3</v>
      </c>
      <c r="ED142" s="19">
        <v>1.269376E-3</v>
      </c>
      <c r="EE142" s="19">
        <v>1.2603340000000001E-3</v>
      </c>
      <c r="EF142" s="19">
        <v>1.251149E-3</v>
      </c>
      <c r="EG142" s="19">
        <v>1.2418220000000001E-3</v>
      </c>
      <c r="EH142" s="19">
        <v>1.232356E-3</v>
      </c>
      <c r="EI142" s="19">
        <v>1.222767E-3</v>
      </c>
      <c r="EJ142" s="19">
        <v>1.213067E-3</v>
      </c>
      <c r="EK142" s="19">
        <v>1.2032589999999999E-3</v>
      </c>
      <c r="EL142" s="19">
        <v>1.193344E-3</v>
      </c>
      <c r="EM142" s="19">
        <v>1.1833290000000001E-3</v>
      </c>
      <c r="EN142" s="19">
        <v>1.1732349999999999E-3</v>
      </c>
      <c r="EO142" s="19">
        <v>1.163098E-3</v>
      </c>
      <c r="EP142" s="19">
        <v>1.1529610000000001E-3</v>
      </c>
      <c r="EQ142" s="19">
        <v>1.142861E-3</v>
      </c>
      <c r="ER142" s="19">
        <v>1.1328309999999999E-3</v>
      </c>
      <c r="ES142" s="19">
        <v>1.1229009999999999E-3</v>
      </c>
      <c r="ET142" s="19">
        <v>1.113099E-3</v>
      </c>
      <c r="EU142" s="19">
        <v>1.1034510000000001E-3</v>
      </c>
      <c r="EV142" s="19">
        <v>1.093983E-3</v>
      </c>
      <c r="EW142" s="19">
        <v>1.0847179999999999E-3</v>
      </c>
      <c r="EX142" s="19">
        <v>1.075672E-3</v>
      </c>
      <c r="EY142" s="19">
        <v>1.0668590000000001E-3</v>
      </c>
      <c r="EZ142" s="19">
        <v>1.0582899999999999E-3</v>
      </c>
      <c r="FA142" s="19">
        <v>1.0499750000000001E-3</v>
      </c>
      <c r="FB142" s="19">
        <v>1.0419209999999999E-3</v>
      </c>
      <c r="FC142" s="19">
        <v>1.034133E-3</v>
      </c>
      <c r="FD142" s="19">
        <v>1.0266159999999999E-3</v>
      </c>
      <c r="FE142" s="19">
        <v>1.0193699999999999E-3</v>
      </c>
      <c r="FF142" s="19">
        <v>1.012394E-3</v>
      </c>
      <c r="FG142" s="19">
        <v>1.0056850000000001E-3</v>
      </c>
      <c r="FH142" s="19">
        <v>9.9923789999999992E-4</v>
      </c>
      <c r="FI142" s="19">
        <v>9.9304410000000004E-4</v>
      </c>
      <c r="FJ142" s="19">
        <v>9.870902E-4</v>
      </c>
      <c r="FK142" s="19">
        <v>9.8136129999999992E-4</v>
      </c>
      <c r="FL142" s="19">
        <v>9.7583890000000001E-4</v>
      </c>
      <c r="FM142" s="19">
        <v>9.7050450000000003E-4</v>
      </c>
      <c r="FN142" s="19">
        <v>9.6533950000000002E-4</v>
      </c>
      <c r="FO142" s="19">
        <v>9.603274E-4</v>
      </c>
      <c r="FP142" s="19">
        <v>9.5545340000000002E-4</v>
      </c>
      <c r="FQ142" s="19">
        <v>9.5070490000000001E-4</v>
      </c>
      <c r="FR142" s="19">
        <v>9.4606840000000002E-4</v>
      </c>
      <c r="FS142" s="19">
        <v>9.4153450000000001E-4</v>
      </c>
      <c r="FT142" s="19">
        <v>9.370941E-4</v>
      </c>
      <c r="FU142" s="19">
        <v>9.3273840000000004E-4</v>
      </c>
      <c r="FV142" s="19">
        <v>9.2845820000000002E-4</v>
      </c>
      <c r="FW142" s="19">
        <v>9.2424429999999995E-4</v>
      </c>
      <c r="FX142" s="19">
        <v>9.200848E-4</v>
      </c>
      <c r="FY142" s="19">
        <v>9.1597079999999995E-4</v>
      </c>
      <c r="FZ142" s="19">
        <v>9.1189259999999996E-4</v>
      </c>
      <c r="GA142" s="19">
        <v>9.0784030000000003E-4</v>
      </c>
      <c r="GB142" s="19">
        <v>9.0380400000000002E-4</v>
      </c>
      <c r="GC142" s="19">
        <v>8.9977329999999997E-4</v>
      </c>
      <c r="GD142" s="19">
        <v>8.9573680000000001E-4</v>
      </c>
      <c r="GE142" s="19">
        <v>8.9168470000000003E-4</v>
      </c>
      <c r="GF142" s="19">
        <v>8.8760770000000002E-4</v>
      </c>
      <c r="GG142" s="19">
        <v>8.8349710000000005E-4</v>
      </c>
      <c r="GH142" s="19">
        <v>8.7934479999999995E-4</v>
      </c>
      <c r="GI142" s="19">
        <v>8.7514500000000002E-4</v>
      </c>
      <c r="GJ142" s="19">
        <v>8.7089019999999999E-4</v>
      </c>
      <c r="GK142" s="19">
        <v>8.6657460000000004E-4</v>
      </c>
      <c r="GL142" s="19">
        <v>8.6219300000000003E-4</v>
      </c>
      <c r="GM142" s="19">
        <v>8.5774150000000003E-4</v>
      </c>
      <c r="GN142" s="19">
        <v>8.5321910000000004E-4</v>
      </c>
      <c r="GO142" s="19">
        <v>8.4862830000000003E-4</v>
      </c>
      <c r="GP142" s="19">
        <v>8.4397279999999996E-4</v>
      </c>
      <c r="GQ142" s="19">
        <v>8.3925980000000002E-4</v>
      </c>
      <c r="GR142" s="19">
        <v>8.3449830000000003E-4</v>
      </c>
      <c r="GS142" s="19">
        <v>8.2969879999999997E-4</v>
      </c>
      <c r="GT142" s="19">
        <v>8.2487369999999997E-4</v>
      </c>
      <c r="GU142" s="19">
        <v>8.200363E-4</v>
      </c>
      <c r="GV142" s="19">
        <v>8.1519709999999996E-4</v>
      </c>
      <c r="GW142" s="19">
        <v>8.1036550000000002E-4</v>
      </c>
      <c r="GX142" s="19">
        <v>8.0554909999999995E-4</v>
      </c>
      <c r="GY142" s="19">
        <v>8.0075480000000004E-4</v>
      </c>
      <c r="GZ142" s="19">
        <v>7.959884E-4</v>
      </c>
      <c r="HA142" s="19">
        <v>7.9125539999999996E-4</v>
      </c>
      <c r="HB142" s="19">
        <v>7.8655990000000002E-4</v>
      </c>
      <c r="HC142" s="19">
        <v>7.8190530000000005E-4</v>
      </c>
      <c r="HD142" s="19">
        <v>7.7729380000000003E-4</v>
      </c>
      <c r="HE142" s="19">
        <v>7.7272739999999999E-4</v>
      </c>
      <c r="HF142" s="19">
        <v>7.6820649999999996E-4</v>
      </c>
      <c r="HG142" s="19">
        <v>7.6373179999999997E-4</v>
      </c>
      <c r="HH142" s="19">
        <v>7.5930189999999997E-4</v>
      </c>
      <c r="HI142" s="19">
        <v>7.5491610000000004E-4</v>
      </c>
      <c r="HJ142" s="19">
        <v>7.5057260000000001E-4</v>
      </c>
      <c r="HK142" s="19">
        <v>7.4626990000000002E-4</v>
      </c>
      <c r="HL142" s="19">
        <v>7.4200660000000001E-4</v>
      </c>
      <c r="HM142" s="19">
        <v>7.3778229999999997E-4</v>
      </c>
      <c r="HN142" s="19">
        <v>7.3359640000000002E-4</v>
      </c>
      <c r="HO142" s="19">
        <v>7.2944920000000003E-4</v>
      </c>
      <c r="HP142" s="19">
        <v>7.2533950000000004E-4</v>
      </c>
      <c r="HQ142" s="19">
        <v>7.212659E-4</v>
      </c>
      <c r="HR142" s="19">
        <v>7.1722690000000004E-4</v>
      </c>
      <c r="HS142" s="19">
        <v>7.1322170000000002E-4</v>
      </c>
      <c r="HT142" s="19">
        <v>7.0924810000000003E-4</v>
      </c>
      <c r="HU142" s="19">
        <v>7.0530400000000002E-4</v>
      </c>
      <c r="HV142" s="19">
        <v>7.0138500000000001E-4</v>
      </c>
      <c r="HW142" s="19">
        <v>6.9748680000000004E-4</v>
      </c>
      <c r="HX142" s="19">
        <v>6.9360500000000002E-4</v>
      </c>
      <c r="HY142" s="19">
        <v>6.8973660000000003E-4</v>
      </c>
      <c r="HZ142" s="19">
        <v>6.8587870000000003E-4</v>
      </c>
      <c r="IA142" s="19">
        <v>6.8202910000000005E-4</v>
      </c>
      <c r="IB142" s="19">
        <v>6.7818510000000002E-4</v>
      </c>
      <c r="IC142" s="19">
        <v>6.7434519999999998E-4</v>
      </c>
      <c r="ID142" s="19">
        <v>6.7050870000000002E-4</v>
      </c>
      <c r="IE142" s="19">
        <v>6.6667560000000002E-4</v>
      </c>
      <c r="IF142" s="19">
        <v>6.6284670000000005E-4</v>
      </c>
      <c r="IG142" s="19">
        <v>6.5902249999999995E-4</v>
      </c>
      <c r="IH142" s="19">
        <v>6.5520369999999995E-4</v>
      </c>
      <c r="II142" s="19">
        <v>6.5139169999999999E-4</v>
      </c>
      <c r="IJ142" s="19">
        <v>6.4758839999999997E-4</v>
      </c>
      <c r="IK142" s="19">
        <v>6.4379629999999997E-4</v>
      </c>
      <c r="IL142" s="19">
        <v>6.4001789999999998E-4</v>
      </c>
      <c r="IM142" s="19">
        <v>6.3625509999999999E-4</v>
      </c>
      <c r="IN142" s="19">
        <v>6.3251010000000001E-4</v>
      </c>
      <c r="IO142" s="19">
        <v>6.2878580000000003E-4</v>
      </c>
      <c r="IP142" s="19">
        <v>6.2508539999999997E-4</v>
      </c>
      <c r="IQ142" s="19">
        <v>6.2141249999999996E-4</v>
      </c>
      <c r="IR142" s="19">
        <v>6.1777049999999997E-4</v>
      </c>
      <c r="IS142" s="19">
        <v>6.1416219999999998E-4</v>
      </c>
      <c r="IT142" s="19">
        <v>6.1058939999999995E-4</v>
      </c>
      <c r="IU142" s="19">
        <v>6.0705410000000003E-4</v>
      </c>
      <c r="IV142" s="19">
        <v>6.0355789999999999E-4</v>
      </c>
      <c r="IW142" s="19">
        <v>6.0010239999999996E-4</v>
      </c>
      <c r="IX142" s="19">
        <v>5.9668950000000003E-4</v>
      </c>
      <c r="IY142" s="19">
        <v>5.9332099999999995E-4</v>
      </c>
      <c r="IZ142" s="19">
        <v>5.8999880000000005E-4</v>
      </c>
      <c r="JA142" s="19">
        <v>5.8672520000000003E-4</v>
      </c>
      <c r="JB142" s="19">
        <v>5.8350350000000004E-4</v>
      </c>
      <c r="JC142" s="19">
        <v>5.8033749999999995E-4</v>
      </c>
      <c r="JD142" s="19">
        <v>5.7723110000000002E-4</v>
      </c>
      <c r="JE142" s="19">
        <v>5.7418780000000004E-4</v>
      </c>
      <c r="JF142" s="19">
        <v>5.7121050000000001E-4</v>
      </c>
      <c r="JG142" s="19">
        <v>5.6830179999999995E-4</v>
      </c>
      <c r="JH142" s="19">
        <v>5.6546380000000005E-4</v>
      </c>
      <c r="JI142" s="19">
        <v>5.6269860000000003E-4</v>
      </c>
      <c r="JJ142" s="19">
        <v>5.6000750000000001E-4</v>
      </c>
      <c r="JK142" s="19">
        <v>5.5739129999999996E-4</v>
      </c>
      <c r="JL142" s="19">
        <v>5.5484990000000004E-4</v>
      </c>
      <c r="JM142" s="19">
        <v>5.5238290000000001E-4</v>
      </c>
      <c r="JN142" s="19">
        <v>5.499894E-4</v>
      </c>
      <c r="JO142" s="19">
        <v>5.4766910000000001E-4</v>
      </c>
      <c r="JP142" s="19">
        <v>5.4542060000000001E-4</v>
      </c>
      <c r="JQ142" s="19">
        <v>5.4324210000000002E-4</v>
      </c>
      <c r="JR142" s="19">
        <v>5.4113139999999995E-4</v>
      </c>
      <c r="JS142" s="19">
        <v>5.390859E-4</v>
      </c>
      <c r="JT142" s="19">
        <v>5.3710349999999999E-4</v>
      </c>
      <c r="JU142" s="19">
        <v>5.351822E-4</v>
      </c>
      <c r="JV142" s="19">
        <v>5.333197E-4</v>
      </c>
      <c r="JW142" s="19">
        <v>5.3151299999999995E-4</v>
      </c>
      <c r="JX142" s="19">
        <v>5.2975929999999997E-4</v>
      </c>
      <c r="JY142" s="19">
        <v>5.2805530000000003E-4</v>
      </c>
      <c r="JZ142" s="19">
        <v>5.2639769999999998E-4</v>
      </c>
      <c r="KA142" s="19">
        <v>5.2478430000000003E-4</v>
      </c>
      <c r="KB142" s="19">
        <v>5.23212E-4</v>
      </c>
      <c r="KC142" s="19">
        <v>5.2167800000000003E-4</v>
      </c>
      <c r="KD142" s="19">
        <v>5.2017920000000002E-4</v>
      </c>
      <c r="KE142" s="19">
        <v>5.1871220000000002E-4</v>
      </c>
      <c r="KF142" s="19">
        <v>5.1727399999999997E-4</v>
      </c>
      <c r="KG142" s="19">
        <v>5.1586169999999997E-4</v>
      </c>
      <c r="KH142" s="19">
        <v>5.1447229999999997E-4</v>
      </c>
      <c r="KI142" s="19">
        <v>5.1310189999999995E-4</v>
      </c>
      <c r="KJ142" s="19">
        <v>5.1174659999999998E-4</v>
      </c>
      <c r="KK142" s="19">
        <v>5.1040169999999998E-4</v>
      </c>
      <c r="KL142" s="19">
        <v>5.0906230000000001E-4</v>
      </c>
      <c r="KM142" s="19">
        <v>5.0772410000000001E-4</v>
      </c>
      <c r="KN142" s="19">
        <v>5.0638199999999999E-4</v>
      </c>
      <c r="KO142" s="19">
        <v>5.0503069999999998E-4</v>
      </c>
      <c r="KP142" s="19">
        <v>5.0366440000000005E-4</v>
      </c>
      <c r="KQ142" s="19">
        <v>5.0227690000000005E-4</v>
      </c>
      <c r="KR142" s="19">
        <v>5.0086209999999996E-4</v>
      </c>
      <c r="KS142" s="19">
        <v>4.9941479999999995E-4</v>
      </c>
      <c r="KT142" s="19">
        <v>4.9792979999999998E-4</v>
      </c>
      <c r="KU142" s="19">
        <v>4.9640220000000002E-4</v>
      </c>
      <c r="KV142" s="19">
        <v>4.9482689999999995E-4</v>
      </c>
      <c r="KW142" s="19">
        <v>4.9319939999999997E-4</v>
      </c>
      <c r="KX142" s="19">
        <v>4.9151580000000004E-4</v>
      </c>
      <c r="KY142" s="19">
        <v>4.8977350000000005E-4</v>
      </c>
      <c r="KZ142" s="19">
        <v>4.8797000000000001E-4</v>
      </c>
      <c r="LA142" s="19">
        <v>4.8610379999999999E-4</v>
      </c>
      <c r="LB142" s="19">
        <v>4.8417259999999999E-4</v>
      </c>
      <c r="LC142" s="19">
        <v>4.8217509999999998E-4</v>
      </c>
      <c r="LD142" s="19">
        <v>4.801106E-4</v>
      </c>
      <c r="LE142" s="19">
        <v>4.7797909999999999E-4</v>
      </c>
      <c r="LF142" s="19">
        <v>4.757815E-4</v>
      </c>
      <c r="LG142" s="19">
        <v>4.7351879999999998E-4</v>
      </c>
      <c r="LH142" s="19">
        <v>4.711917E-4</v>
      </c>
      <c r="LI142" s="19">
        <v>4.6880190000000001E-4</v>
      </c>
      <c r="LJ142" s="19">
        <v>4.6635099999999999E-4</v>
      </c>
      <c r="LK142" s="19">
        <v>4.6384159999999998E-4</v>
      </c>
      <c r="LL142" s="19">
        <v>4.6127659999999998E-4</v>
      </c>
      <c r="LM142" s="19">
        <v>4.586592E-4</v>
      </c>
      <c r="LN142" s="19">
        <v>4.5599239999999998E-4</v>
      </c>
      <c r="LO142" s="19">
        <v>4.532796E-4</v>
      </c>
      <c r="LP142" s="19">
        <v>4.5052489999999998E-4</v>
      </c>
      <c r="LQ142" s="19">
        <v>4.4773270000000002E-4</v>
      </c>
      <c r="LR142" s="19">
        <v>4.449082E-4</v>
      </c>
      <c r="LS142" s="19">
        <v>4.4205660000000001E-4</v>
      </c>
      <c r="LT142" s="19">
        <v>4.39183E-4</v>
      </c>
      <c r="LU142" s="19">
        <v>4.3629299999999998E-4</v>
      </c>
      <c r="LV142" s="19">
        <v>4.3339239999999997E-4</v>
      </c>
      <c r="LW142" s="19">
        <v>4.3048730000000001E-4</v>
      </c>
      <c r="LX142" s="19">
        <v>4.2758439999999998E-4</v>
      </c>
      <c r="LY142" s="19">
        <v>4.2468969999999998E-4</v>
      </c>
      <c r="LZ142" s="19">
        <v>4.2180910000000002E-4</v>
      </c>
      <c r="MA142" s="19">
        <v>4.1894829999999998E-4</v>
      </c>
      <c r="MB142" s="19">
        <v>4.1611289999999998E-4</v>
      </c>
      <c r="MC142" s="19">
        <v>4.1330829999999997E-4</v>
      </c>
      <c r="MD142" s="19">
        <v>4.105399E-4</v>
      </c>
      <c r="ME142" s="19">
        <v>4.0781219999999998E-4</v>
      </c>
      <c r="MF142" s="19">
        <v>4.0512909999999998E-4</v>
      </c>
      <c r="MG142" s="19">
        <v>4.024942E-4</v>
      </c>
      <c r="MH142" s="19">
        <v>3.999106E-4</v>
      </c>
      <c r="MI142" s="19">
        <v>3.9738110000000002E-4</v>
      </c>
      <c r="MJ142" s="19">
        <v>3.9490819999999998E-4</v>
      </c>
      <c r="MK142" s="19">
        <v>3.9249370000000002E-4</v>
      </c>
      <c r="ML142" s="19">
        <v>3.9013889999999998E-4</v>
      </c>
      <c r="MM142" s="19">
        <v>3.8784490000000002E-4</v>
      </c>
      <c r="MN142" s="19">
        <v>3.8561219999999998E-4</v>
      </c>
      <c r="MO142" s="19">
        <v>3.8344159999999998E-4</v>
      </c>
      <c r="MP142" s="19">
        <v>3.8133330000000002E-4</v>
      </c>
      <c r="MQ142" s="19">
        <v>3.7928739999999999E-4</v>
      </c>
      <c r="MR142" s="19">
        <v>3.7730350000000001E-4</v>
      </c>
      <c r="MS142" s="19">
        <v>3.7538090000000001E-4</v>
      </c>
      <c r="MT142" s="19">
        <v>3.7351890000000002E-4</v>
      </c>
      <c r="MU142" s="19">
        <v>3.7171669999999998E-4</v>
      </c>
      <c r="MV142" s="19">
        <v>3.6997320000000002E-4</v>
      </c>
      <c r="MW142" s="19">
        <v>3.6828719999999998E-4</v>
      </c>
      <c r="MX142" s="19">
        <v>3.6665740000000002E-4</v>
      </c>
      <c r="MY142" s="19">
        <v>3.6508219999999999E-4</v>
      </c>
      <c r="MZ142" s="19">
        <v>3.635601E-4</v>
      </c>
      <c r="NA142" s="19">
        <v>3.6209000000000002E-4</v>
      </c>
      <c r="NB142" s="19">
        <v>3.6067050000000001E-4</v>
      </c>
      <c r="NC142" s="19">
        <v>3.5930039999999998E-4</v>
      </c>
      <c r="ND142" s="19">
        <v>3.5797850000000002E-4</v>
      </c>
      <c r="NE142" s="19">
        <v>3.5670340000000002E-4</v>
      </c>
      <c r="NF142" s="19">
        <v>3.5547349999999998E-4</v>
      </c>
      <c r="NG142" s="19">
        <v>3.5428750000000001E-4</v>
      </c>
      <c r="NH142" s="19">
        <v>3.5314390000000003E-4</v>
      </c>
      <c r="NI142" s="19">
        <v>3.5204099999999999E-4</v>
      </c>
      <c r="NJ142" s="19">
        <v>3.509769E-4</v>
      </c>
      <c r="NK142" s="19">
        <v>3.4994959999999999E-4</v>
      </c>
      <c r="NL142" s="19">
        <v>3.4895679999999999E-4</v>
      </c>
      <c r="NM142" s="19">
        <v>3.4799620000000001E-4</v>
      </c>
      <c r="NN142" s="19">
        <v>3.4706549999999998E-4</v>
      </c>
      <c r="NO142" s="19">
        <v>3.4616209999999999E-4</v>
      </c>
      <c r="NP142" s="19">
        <v>3.452835E-4</v>
      </c>
      <c r="NQ142" s="19">
        <v>3.444268E-4</v>
      </c>
      <c r="NR142" s="19">
        <v>3.4358890000000001E-4</v>
      </c>
      <c r="NS142" s="19">
        <v>3.4276700000000001E-4</v>
      </c>
      <c r="NT142" s="19">
        <v>3.4195820000000002E-4</v>
      </c>
      <c r="NU142" s="19">
        <v>3.411593E-4</v>
      </c>
      <c r="NV142" s="19">
        <v>3.4036750000000001E-4</v>
      </c>
      <c r="NW142" s="19">
        <v>3.3957939999999998E-4</v>
      </c>
      <c r="NX142" s="19">
        <v>3.3879210000000001E-4</v>
      </c>
      <c r="NY142" s="19">
        <v>3.3800269999999997E-4</v>
      </c>
      <c r="NZ142" s="19">
        <v>3.372084E-4</v>
      </c>
      <c r="OA142" s="19">
        <v>3.3640660000000002E-4</v>
      </c>
      <c r="OB142" s="19">
        <v>3.3559479999999999E-4</v>
      </c>
      <c r="OC142" s="19">
        <v>3.347704E-4</v>
      </c>
      <c r="OD142" s="19">
        <v>3.3393099999999998E-4</v>
      </c>
      <c r="OE142" s="19">
        <v>3.3307470000000001E-4</v>
      </c>
      <c r="OF142" s="19">
        <v>3.3219940000000001E-4</v>
      </c>
      <c r="OG142" s="19">
        <v>3.3130330000000002E-4</v>
      </c>
      <c r="OH142" s="19">
        <v>3.3038430000000002E-4</v>
      </c>
      <c r="OI142" s="19">
        <v>3.2944050000000002E-4</v>
      </c>
      <c r="OJ142" s="19">
        <v>3.2847030000000003E-4</v>
      </c>
      <c r="OK142" s="19">
        <v>3.2747180000000002E-4</v>
      </c>
      <c r="OL142" s="19">
        <v>3.264435E-4</v>
      </c>
      <c r="OM142" s="19">
        <v>3.2538409999999999E-4</v>
      </c>
      <c r="ON142" s="19">
        <v>3.242923E-4</v>
      </c>
      <c r="OO142" s="19">
        <v>3.2316689999999998E-4</v>
      </c>
      <c r="OP142" s="19">
        <v>3.2200689999999999E-4</v>
      </c>
    </row>
    <row r="143" spans="1:406" x14ac:dyDescent="0.25">
      <c r="A143" t="str">
        <f t="shared" si="2"/>
        <v>Helicopter-ULTRA COARSE-5-7-Any</v>
      </c>
      <c r="B143" t="s">
        <v>194</v>
      </c>
      <c r="C143" s="20" t="s">
        <v>72</v>
      </c>
      <c r="D143" s="18">
        <v>5</v>
      </c>
      <c r="E143" s="17">
        <v>7</v>
      </c>
      <c r="F143" s="82" t="s">
        <v>187</v>
      </c>
      <c r="G143" s="15">
        <v>0.10543660000000001</v>
      </c>
      <c r="H143" s="19">
        <v>6.7772879999999994E-2</v>
      </c>
      <c r="I143" s="15">
        <v>4.5224E-2</v>
      </c>
      <c r="J143" s="19">
        <v>3.5394870000000002E-2</v>
      </c>
      <c r="K143" s="19">
        <v>2.9513370000000001E-2</v>
      </c>
      <c r="L143" s="19">
        <v>2.5207940000000002E-2</v>
      </c>
      <c r="M143" s="19">
        <v>2.181988E-2</v>
      </c>
      <c r="N143" s="19">
        <v>1.9097260000000001E-2</v>
      </c>
      <c r="O143" s="19">
        <v>1.6300930000000002E-2</v>
      </c>
      <c r="P143" s="19">
        <v>1.499345E-2</v>
      </c>
      <c r="Q143" s="15">
        <v>1.387206E-2</v>
      </c>
      <c r="R143" s="19">
        <v>1.2729280000000001E-2</v>
      </c>
      <c r="S143" s="19">
        <v>1.143453E-2</v>
      </c>
      <c r="T143" s="19">
        <v>9.9578180000000002E-3</v>
      </c>
      <c r="U143" s="19">
        <v>8.7023010000000008E-3</v>
      </c>
      <c r="V143" s="19">
        <v>7.8765429999999997E-3</v>
      </c>
      <c r="W143" s="19">
        <v>7.2847190000000003E-3</v>
      </c>
      <c r="X143" s="19">
        <v>6.7265729999999996E-3</v>
      </c>
      <c r="Y143" s="19">
        <v>6.2213090000000004E-3</v>
      </c>
      <c r="Z143" s="19">
        <v>5.7203890000000002E-3</v>
      </c>
      <c r="AA143" s="19">
        <v>5.3014359999999996E-3</v>
      </c>
      <c r="AB143" s="19">
        <v>4.9445779999999998E-3</v>
      </c>
      <c r="AC143" s="19">
        <v>4.6387240000000003E-3</v>
      </c>
      <c r="AD143" s="19">
        <v>4.3755640000000002E-3</v>
      </c>
      <c r="AE143" s="19">
        <v>4.1479339999999998E-3</v>
      </c>
      <c r="AF143" s="19">
        <v>3.9570930000000001E-3</v>
      </c>
      <c r="AG143" s="19">
        <v>3.7879459999999999E-3</v>
      </c>
      <c r="AH143" s="19">
        <v>3.6349030000000001E-3</v>
      </c>
      <c r="AI143" s="19">
        <v>3.4951050000000001E-3</v>
      </c>
      <c r="AJ143" s="19">
        <v>3.3694990000000002E-3</v>
      </c>
      <c r="AK143" s="19">
        <v>3.262947E-3</v>
      </c>
      <c r="AL143" s="19">
        <v>3.173482E-3</v>
      </c>
      <c r="AM143" s="19">
        <v>3.092816E-3</v>
      </c>
      <c r="AN143" s="19">
        <v>3.013239E-3</v>
      </c>
      <c r="AO143" s="19">
        <v>2.937074E-3</v>
      </c>
      <c r="AP143" s="19">
        <v>2.8704690000000001E-3</v>
      </c>
      <c r="AQ143" s="19">
        <v>2.8134050000000002E-3</v>
      </c>
      <c r="AR143" s="19">
        <v>2.7627429999999998E-3</v>
      </c>
      <c r="AS143" s="19">
        <v>2.7158120000000002E-3</v>
      </c>
      <c r="AT143" s="19">
        <v>2.670539E-3</v>
      </c>
      <c r="AU143" s="19">
        <v>2.6258589999999999E-3</v>
      </c>
      <c r="AV143" s="19">
        <v>2.5822890000000002E-3</v>
      </c>
      <c r="AW143" s="19">
        <v>2.5401730000000002E-3</v>
      </c>
      <c r="AX143" s="19">
        <v>2.4992090000000001E-3</v>
      </c>
      <c r="AY143" s="19">
        <v>2.4591309999999998E-3</v>
      </c>
      <c r="AZ143" s="19">
        <v>2.4195240000000002E-3</v>
      </c>
      <c r="BA143" s="19">
        <v>2.379946E-3</v>
      </c>
      <c r="BB143" s="19">
        <v>2.3406059999999998E-3</v>
      </c>
      <c r="BC143" s="19">
        <v>2.3020050000000002E-3</v>
      </c>
      <c r="BD143" s="19">
        <v>2.2644200000000001E-3</v>
      </c>
      <c r="BE143" s="19">
        <v>2.2281200000000001E-3</v>
      </c>
      <c r="BF143" s="19">
        <v>2.1934010000000002E-3</v>
      </c>
      <c r="BG143" s="19">
        <v>2.1603320000000001E-3</v>
      </c>
      <c r="BH143" s="19">
        <v>2.128736E-3</v>
      </c>
      <c r="BI143" s="19">
        <v>2.0982520000000001E-3</v>
      </c>
      <c r="BJ143" s="19">
        <v>2.0685399999999998E-3</v>
      </c>
      <c r="BK143" s="19">
        <v>2.0395529999999999E-3</v>
      </c>
      <c r="BL143" s="19">
        <v>2.0114780000000001E-3</v>
      </c>
      <c r="BM143" s="19">
        <v>1.9844820000000001E-3</v>
      </c>
      <c r="BN143" s="19">
        <v>1.9585269999999998E-3</v>
      </c>
      <c r="BO143" s="19">
        <v>1.933354E-3</v>
      </c>
      <c r="BP143" s="19">
        <v>1.9086680000000001E-3</v>
      </c>
      <c r="BQ143" s="19">
        <v>1.8843309999999999E-3</v>
      </c>
      <c r="BR143" s="19">
        <v>1.8603929999999999E-3</v>
      </c>
      <c r="BS143" s="19">
        <v>1.8369510000000001E-3</v>
      </c>
      <c r="BT143" s="19">
        <v>1.813926E-3</v>
      </c>
      <c r="BU143" s="19">
        <v>1.7910140000000001E-3</v>
      </c>
      <c r="BV143" s="19">
        <v>1.767921E-3</v>
      </c>
      <c r="BW143" s="19">
        <v>1.7446250000000001E-3</v>
      </c>
      <c r="BX143" s="19">
        <v>1.7213630000000001E-3</v>
      </c>
      <c r="BY143" s="19">
        <v>1.6984260000000001E-3</v>
      </c>
      <c r="BZ143" s="19">
        <v>1.6759909999999999E-3</v>
      </c>
      <c r="CA143" s="19">
        <v>1.654106E-3</v>
      </c>
      <c r="CB143" s="19">
        <v>1.6327659999999999E-3</v>
      </c>
      <c r="CC143" s="19">
        <v>1.611978E-3</v>
      </c>
      <c r="CD143" s="19">
        <v>1.591795E-3</v>
      </c>
      <c r="CE143" s="19">
        <v>1.5722609999999999E-3</v>
      </c>
      <c r="CF143" s="19">
        <v>1.5533509999999999E-3</v>
      </c>
      <c r="CG143" s="19">
        <v>1.5349649999999999E-3</v>
      </c>
      <c r="CH143" s="19">
        <v>1.516994E-3</v>
      </c>
      <c r="CI143" s="19">
        <v>1.4993949999999999E-3</v>
      </c>
      <c r="CJ143" s="19">
        <v>1.4821979999999999E-3</v>
      </c>
      <c r="CK143" s="19">
        <v>1.465444E-3</v>
      </c>
      <c r="CL143" s="19">
        <v>1.449128E-3</v>
      </c>
      <c r="CM143" s="19">
        <v>1.43318E-3</v>
      </c>
      <c r="CN143" s="19">
        <v>1.4175189999999999E-3</v>
      </c>
      <c r="CO143" s="19">
        <v>1.4021070000000001E-3</v>
      </c>
      <c r="CP143" s="19">
        <v>1.386963E-3</v>
      </c>
      <c r="CQ143" s="19">
        <v>1.3721289999999999E-3</v>
      </c>
      <c r="CR143" s="19">
        <v>1.3576110000000001E-3</v>
      </c>
      <c r="CS143" s="19">
        <v>1.3433469999999999E-3</v>
      </c>
      <c r="CT143" s="19">
        <v>1.3292169999999999E-3</v>
      </c>
      <c r="CU143" s="19">
        <v>1.3151E-3</v>
      </c>
      <c r="CV143" s="19">
        <v>1.300935E-3</v>
      </c>
      <c r="CW143" s="19">
        <v>1.286726E-3</v>
      </c>
      <c r="CX143" s="19">
        <v>1.2725130000000001E-3</v>
      </c>
      <c r="CY143" s="19">
        <v>1.2583449999999999E-3</v>
      </c>
      <c r="CZ143" s="15">
        <v>1.244265E-3</v>
      </c>
      <c r="DA143" s="19">
        <v>1.2303259999999999E-3</v>
      </c>
      <c r="DB143" s="19">
        <v>1.216579E-3</v>
      </c>
      <c r="DC143" s="19">
        <v>1.203062E-3</v>
      </c>
      <c r="DD143" s="19">
        <v>1.1897909999999999E-3</v>
      </c>
      <c r="DE143" s="19">
        <v>1.1767640000000001E-3</v>
      </c>
      <c r="DF143" s="19">
        <v>1.163982E-3</v>
      </c>
      <c r="DG143" s="19">
        <v>1.151455E-3</v>
      </c>
      <c r="DH143" s="19">
        <v>1.1391940000000001E-3</v>
      </c>
      <c r="DI143" s="19">
        <v>1.1272019999999999E-3</v>
      </c>
      <c r="DJ143" s="19">
        <v>1.1154699999999999E-3</v>
      </c>
      <c r="DK143" s="19">
        <v>1.103985E-3</v>
      </c>
      <c r="DL143" s="19">
        <v>1.092738E-3</v>
      </c>
      <c r="DM143" s="19">
        <v>1.0817260000000001E-3</v>
      </c>
      <c r="DN143" s="19">
        <v>1.0709510000000001E-3</v>
      </c>
      <c r="DO143" s="19">
        <v>1.0604119999999999E-3</v>
      </c>
      <c r="DP143" s="19">
        <v>1.0501040000000001E-3</v>
      </c>
      <c r="DQ143" s="19">
        <v>1.0400139999999999E-3</v>
      </c>
      <c r="DR143" s="19">
        <v>1.0301329999999999E-3</v>
      </c>
      <c r="DS143" s="19">
        <v>1.0204540000000001E-3</v>
      </c>
      <c r="DT143" s="19">
        <v>1.0109819999999999E-3</v>
      </c>
      <c r="DU143" s="19">
        <v>1.0017209999999999E-3</v>
      </c>
      <c r="DV143" s="19">
        <v>9.9266910000000009E-4</v>
      </c>
      <c r="DW143" s="19">
        <v>9.8381279999999998E-4</v>
      </c>
      <c r="DX143" s="19">
        <v>9.7513139999999999E-4</v>
      </c>
      <c r="DY143" s="19">
        <v>9.6660859999999997E-4</v>
      </c>
      <c r="DZ143" s="19">
        <v>9.5823839999999996E-4</v>
      </c>
      <c r="EA143" s="19">
        <v>9.5002490000000003E-4</v>
      </c>
      <c r="EB143" s="19">
        <v>9.4197529999999995E-4</v>
      </c>
      <c r="EC143" s="19">
        <v>9.3409259999999996E-4</v>
      </c>
      <c r="ED143" s="19">
        <v>9.2637269999999998E-4</v>
      </c>
      <c r="EE143" s="19">
        <v>9.1880610000000002E-4</v>
      </c>
      <c r="EF143" s="19">
        <v>9.1137970000000005E-4</v>
      </c>
      <c r="EG143" s="19">
        <v>9.040796E-4</v>
      </c>
      <c r="EH143" s="19">
        <v>8.968906E-4</v>
      </c>
      <c r="EI143" s="19">
        <v>8.897954E-4</v>
      </c>
      <c r="EJ143" s="19">
        <v>8.8277440000000004E-4</v>
      </c>
      <c r="EK143" s="19">
        <v>8.7580790000000002E-4</v>
      </c>
      <c r="EL143" s="19">
        <v>8.6887789999999998E-4</v>
      </c>
      <c r="EM143" s="19">
        <v>8.6197019999999995E-4</v>
      </c>
      <c r="EN143" s="19">
        <v>8.5507469999999996E-4</v>
      </c>
      <c r="EO143" s="19">
        <v>8.4818290000000004E-4</v>
      </c>
      <c r="EP143" s="19">
        <v>8.4128619999999997E-4</v>
      </c>
      <c r="EQ143" s="19">
        <v>8.3437660000000005E-4</v>
      </c>
      <c r="ER143" s="19">
        <v>8.2744769999999995E-4</v>
      </c>
      <c r="ES143" s="19">
        <v>8.2049819999999998E-4</v>
      </c>
      <c r="ET143" s="19">
        <v>8.1353250000000001E-4</v>
      </c>
      <c r="EU143" s="19">
        <v>8.0655950000000005E-4</v>
      </c>
      <c r="EV143" s="19">
        <v>7.9958830000000005E-4</v>
      </c>
      <c r="EW143" s="19">
        <v>7.9262539999999995E-4</v>
      </c>
      <c r="EX143" s="19">
        <v>7.856734E-4</v>
      </c>
      <c r="EY143" s="19">
        <v>7.7873320000000005E-4</v>
      </c>
      <c r="EZ143" s="19">
        <v>7.7180640000000002E-4</v>
      </c>
      <c r="FA143" s="19">
        <v>7.6489820000000004E-4</v>
      </c>
      <c r="FB143" s="19">
        <v>7.580175E-4</v>
      </c>
      <c r="FC143" s="19">
        <v>7.511757E-4</v>
      </c>
      <c r="FD143" s="19">
        <v>7.4438610000000002E-4</v>
      </c>
      <c r="FE143" s="19">
        <v>7.3766190000000001E-4</v>
      </c>
      <c r="FF143" s="19">
        <v>7.3101809999999998E-4</v>
      </c>
      <c r="FG143" s="19">
        <v>7.2447069999999998E-4</v>
      </c>
      <c r="FH143" s="19">
        <v>7.1803600000000002E-4</v>
      </c>
      <c r="FI143" s="19">
        <v>7.1172740000000003E-4</v>
      </c>
      <c r="FJ143" s="19">
        <v>7.0555339999999996E-4</v>
      </c>
      <c r="FK143" s="19">
        <v>6.9951590000000004E-4</v>
      </c>
      <c r="FL143" s="19">
        <v>6.9361140000000004E-4</v>
      </c>
      <c r="FM143" s="19">
        <v>6.8783410000000005E-4</v>
      </c>
      <c r="FN143" s="19">
        <v>6.8217820000000004E-4</v>
      </c>
      <c r="FO143" s="19">
        <v>6.7663860000000001E-4</v>
      </c>
      <c r="FP143" s="19">
        <v>6.7121149999999996E-4</v>
      </c>
      <c r="FQ143" s="19">
        <v>6.6589239999999999E-4</v>
      </c>
      <c r="FR143" s="19">
        <v>6.6067570000000002E-4</v>
      </c>
      <c r="FS143" s="19">
        <v>6.5555530000000004E-4</v>
      </c>
      <c r="FT143" s="19">
        <v>6.5052600000000001E-4</v>
      </c>
      <c r="FU143" s="19">
        <v>6.4558339999999995E-4</v>
      </c>
      <c r="FV143" s="19">
        <v>6.407254E-4</v>
      </c>
      <c r="FW143" s="19">
        <v>6.359502E-4</v>
      </c>
      <c r="FX143" s="19">
        <v>6.3125539999999997E-4</v>
      </c>
      <c r="FY143" s="19">
        <v>6.2663759999999997E-4</v>
      </c>
      <c r="FZ143" s="19">
        <v>6.2209220000000005E-4</v>
      </c>
      <c r="GA143" s="19">
        <v>6.1761309999999996E-4</v>
      </c>
      <c r="GB143" s="19">
        <v>6.1319480000000001E-4</v>
      </c>
      <c r="GC143" s="19">
        <v>6.0883140000000003E-4</v>
      </c>
      <c r="GD143" s="19">
        <v>6.0451720000000001E-4</v>
      </c>
      <c r="GE143" s="19">
        <v>6.0024739999999996E-4</v>
      </c>
      <c r="GF143" s="19">
        <v>5.9601819999999998E-4</v>
      </c>
      <c r="GG143" s="19">
        <v>5.9182669999999996E-4</v>
      </c>
      <c r="GH143" s="19">
        <v>5.8767010000000002E-4</v>
      </c>
      <c r="GI143" s="19">
        <v>5.8354529999999998E-4</v>
      </c>
      <c r="GJ143" s="19">
        <v>5.7944810000000002E-4</v>
      </c>
      <c r="GK143" s="19">
        <v>5.7537340000000004E-4</v>
      </c>
      <c r="GL143" s="19">
        <v>5.7131599999999999E-4</v>
      </c>
      <c r="GM143" s="19">
        <v>5.6727130000000005E-4</v>
      </c>
      <c r="GN143" s="19">
        <v>5.6323609999999998E-4</v>
      </c>
      <c r="GO143" s="19">
        <v>5.5920899999999996E-4</v>
      </c>
      <c r="GP143" s="19">
        <v>5.5519160000000001E-4</v>
      </c>
      <c r="GQ143" s="19">
        <v>5.5118810000000002E-4</v>
      </c>
      <c r="GR143" s="19">
        <v>5.4720579999999999E-4</v>
      </c>
      <c r="GS143" s="19">
        <v>5.4325360000000004E-4</v>
      </c>
      <c r="GT143" s="19">
        <v>5.3934049999999998E-4</v>
      </c>
      <c r="GU143" s="19">
        <v>5.3547510000000003E-4</v>
      </c>
      <c r="GV143" s="19">
        <v>5.3166379999999998E-4</v>
      </c>
      <c r="GW143" s="19">
        <v>5.2791090000000001E-4</v>
      </c>
      <c r="GX143" s="19">
        <v>5.2421939999999995E-4</v>
      </c>
      <c r="GY143" s="19">
        <v>5.2059000000000003E-4</v>
      </c>
      <c r="GZ143" s="19">
        <v>5.1702240000000004E-4</v>
      </c>
      <c r="HA143" s="19">
        <v>5.1351360000000004E-4</v>
      </c>
      <c r="HB143" s="19">
        <v>5.1005950000000005E-4</v>
      </c>
      <c r="HC143" s="19">
        <v>5.0665370000000005E-4</v>
      </c>
      <c r="HD143" s="19">
        <v>5.0328910000000001E-4</v>
      </c>
      <c r="HE143" s="19">
        <v>4.9995819999999996E-4</v>
      </c>
      <c r="HF143" s="19">
        <v>4.9665340000000003E-4</v>
      </c>
      <c r="HG143" s="19">
        <v>4.9336759999999997E-4</v>
      </c>
      <c r="HH143" s="19">
        <v>4.9009409999999998E-4</v>
      </c>
      <c r="HI143" s="19">
        <v>4.8682759999999999E-4</v>
      </c>
      <c r="HJ143" s="19">
        <v>4.8356400000000002E-4</v>
      </c>
      <c r="HK143" s="19">
        <v>4.8030060000000001E-4</v>
      </c>
      <c r="HL143" s="19">
        <v>4.7703570000000002E-4</v>
      </c>
      <c r="HM143" s="19">
        <v>4.737683E-4</v>
      </c>
      <c r="HN143" s="19">
        <v>4.704981E-4</v>
      </c>
      <c r="HO143" s="19">
        <v>4.672252E-4</v>
      </c>
      <c r="HP143" s="19">
        <v>4.6395030000000002E-4</v>
      </c>
      <c r="HQ143" s="19">
        <v>4.606748E-4</v>
      </c>
      <c r="HR143" s="19">
        <v>4.5740119999999998E-4</v>
      </c>
      <c r="HS143" s="19">
        <v>4.5413220000000001E-4</v>
      </c>
      <c r="HT143" s="19">
        <v>4.5087099999999999E-4</v>
      </c>
      <c r="HU143" s="19">
        <v>4.4762140000000002E-4</v>
      </c>
      <c r="HV143" s="19">
        <v>4.4438669999999998E-4</v>
      </c>
      <c r="HW143" s="19">
        <v>4.4117039999999998E-4</v>
      </c>
      <c r="HX143" s="19">
        <v>4.3797539999999998E-4</v>
      </c>
      <c r="HY143" s="19">
        <v>4.3480370000000001E-4</v>
      </c>
      <c r="HZ143" s="19">
        <v>4.31657E-4</v>
      </c>
      <c r="IA143" s="19">
        <v>4.2853619999999999E-4</v>
      </c>
      <c r="IB143" s="19">
        <v>4.2544220000000001E-4</v>
      </c>
      <c r="IC143" s="19">
        <v>4.2237589999999999E-4</v>
      </c>
      <c r="ID143" s="19">
        <v>4.1933919999999998E-4</v>
      </c>
      <c r="IE143" s="19">
        <v>4.1633380000000002E-4</v>
      </c>
      <c r="IF143" s="19">
        <v>4.1336280000000002E-4</v>
      </c>
      <c r="IG143" s="19">
        <v>4.1042919999999998E-4</v>
      </c>
      <c r="IH143" s="19">
        <v>4.0753719999999998E-4</v>
      </c>
      <c r="II143" s="19">
        <v>4.046907E-4</v>
      </c>
      <c r="IJ143" s="19">
        <v>4.0189449999999998E-4</v>
      </c>
      <c r="IK143" s="19">
        <v>3.9915259999999999E-4</v>
      </c>
      <c r="IL143" s="19">
        <v>3.9646890000000001E-4</v>
      </c>
      <c r="IM143" s="19">
        <v>3.9384640000000002E-4</v>
      </c>
      <c r="IN143" s="19">
        <v>3.9128740000000001E-4</v>
      </c>
      <c r="IO143" s="19">
        <v>3.8879319999999998E-4</v>
      </c>
      <c r="IP143" s="19">
        <v>3.8636399999999999E-4</v>
      </c>
      <c r="IQ143" s="19">
        <v>3.839987E-4</v>
      </c>
      <c r="IR143" s="19">
        <v>3.8169540000000001E-4</v>
      </c>
      <c r="IS143" s="19">
        <v>3.7945079999999998E-4</v>
      </c>
      <c r="IT143" s="19">
        <v>3.7726060000000002E-4</v>
      </c>
      <c r="IU143" s="19">
        <v>3.7511979999999999E-4</v>
      </c>
      <c r="IV143" s="19">
        <v>3.7302260000000002E-4</v>
      </c>
      <c r="IW143" s="19">
        <v>3.7096280000000002E-4</v>
      </c>
      <c r="IX143" s="19">
        <v>3.6893400000000002E-4</v>
      </c>
      <c r="IY143" s="19">
        <v>3.6692970000000002E-4</v>
      </c>
      <c r="IZ143" s="19">
        <v>3.6494369999999997E-4</v>
      </c>
      <c r="JA143" s="19">
        <v>3.6297020000000002E-4</v>
      </c>
      <c r="JB143" s="19">
        <v>3.6100390000000002E-4</v>
      </c>
      <c r="JC143" s="19">
        <v>3.5904010000000001E-4</v>
      </c>
      <c r="JD143" s="19">
        <v>3.570747E-4</v>
      </c>
      <c r="JE143" s="19">
        <v>3.5510400000000002E-4</v>
      </c>
      <c r="JF143" s="19">
        <v>3.5312480000000002E-4</v>
      </c>
      <c r="JG143" s="19">
        <v>3.5113450000000002E-4</v>
      </c>
      <c r="JH143" s="19">
        <v>3.4913080000000001E-4</v>
      </c>
      <c r="JI143" s="19">
        <v>3.4711159999999998E-4</v>
      </c>
      <c r="JJ143" s="19">
        <v>3.4507519999999999E-4</v>
      </c>
      <c r="JK143" s="19">
        <v>3.4302010000000001E-4</v>
      </c>
      <c r="JL143" s="19">
        <v>3.4094509999999998E-4</v>
      </c>
      <c r="JM143" s="19">
        <v>3.3884939999999998E-4</v>
      </c>
      <c r="JN143" s="19">
        <v>3.3673269999999998E-4</v>
      </c>
      <c r="JO143" s="19">
        <v>3.345949E-4</v>
      </c>
      <c r="JP143" s="19">
        <v>3.3243660000000001E-4</v>
      </c>
      <c r="JQ143" s="19">
        <v>3.3025870000000002E-4</v>
      </c>
      <c r="JR143" s="19">
        <v>3.2806250000000001E-4</v>
      </c>
      <c r="JS143" s="19">
        <v>3.2584969999999998E-4</v>
      </c>
      <c r="JT143" s="19">
        <v>3.2362219999999999E-4</v>
      </c>
      <c r="JU143" s="19">
        <v>3.2138220000000001E-4</v>
      </c>
      <c r="JV143" s="19">
        <v>3.1913219999999998E-4</v>
      </c>
      <c r="JW143" s="19">
        <v>3.1687490000000001E-4</v>
      </c>
      <c r="JX143" s="19">
        <v>3.1461290000000001E-4</v>
      </c>
      <c r="JY143" s="19">
        <v>3.1234939999999999E-4</v>
      </c>
      <c r="JZ143" s="19">
        <v>3.100876E-4</v>
      </c>
      <c r="KA143" s="19">
        <v>3.07831E-4</v>
      </c>
      <c r="KB143" s="19">
        <v>3.0558350000000001E-4</v>
      </c>
      <c r="KC143" s="19">
        <v>3.033488E-4</v>
      </c>
      <c r="KD143" s="19">
        <v>3.01131E-4</v>
      </c>
      <c r="KE143" s="19">
        <v>2.9893409999999997E-4</v>
      </c>
      <c r="KF143" s="19">
        <v>2.9676190000000002E-4</v>
      </c>
      <c r="KG143" s="19">
        <v>2.9461770000000002E-4</v>
      </c>
      <c r="KH143" s="19">
        <v>2.9250469999999998E-4</v>
      </c>
      <c r="KI143" s="19">
        <v>2.9042549999999998E-4</v>
      </c>
      <c r="KJ143" s="19">
        <v>2.8838220000000002E-4</v>
      </c>
      <c r="KK143" s="19">
        <v>2.8637649999999998E-4</v>
      </c>
      <c r="KL143" s="19">
        <v>2.844096E-4</v>
      </c>
      <c r="KM143" s="19">
        <v>2.8248230000000002E-4</v>
      </c>
      <c r="KN143" s="19">
        <v>2.8059530000000001E-4</v>
      </c>
      <c r="KO143" s="19">
        <v>2.7874870000000002E-4</v>
      </c>
      <c r="KP143" s="19">
        <v>2.7694269999999999E-4</v>
      </c>
      <c r="KQ143" s="19">
        <v>2.7517699999999998E-4</v>
      </c>
      <c r="KR143" s="19">
        <v>2.7345119999999998E-4</v>
      </c>
      <c r="KS143" s="19">
        <v>2.7176460000000001E-4</v>
      </c>
      <c r="KT143" s="19">
        <v>2.7011610000000002E-4</v>
      </c>
      <c r="KU143" s="19">
        <v>2.6850410000000001E-4</v>
      </c>
      <c r="KV143" s="19">
        <v>2.6692680000000001E-4</v>
      </c>
      <c r="KW143" s="19">
        <v>2.6538190000000001E-4</v>
      </c>
      <c r="KX143" s="19">
        <v>2.6386660000000001E-4</v>
      </c>
      <c r="KY143" s="19">
        <v>2.6237800000000001E-4</v>
      </c>
      <c r="KZ143" s="19">
        <v>2.6091310000000002E-4</v>
      </c>
      <c r="LA143" s="19">
        <v>2.5946870000000003E-4</v>
      </c>
      <c r="LB143" s="19">
        <v>2.5804140000000001E-4</v>
      </c>
      <c r="LC143" s="19">
        <v>2.566283E-4</v>
      </c>
      <c r="LD143" s="19">
        <v>2.5522620000000001E-4</v>
      </c>
      <c r="LE143" s="19">
        <v>2.5383250000000001E-4</v>
      </c>
      <c r="LF143" s="19">
        <v>2.5244450000000001E-4</v>
      </c>
      <c r="LG143" s="19">
        <v>2.5105979999999998E-4</v>
      </c>
      <c r="LH143" s="19">
        <v>2.4967629999999999E-4</v>
      </c>
      <c r="LI143" s="19">
        <v>2.4829229999999999E-4</v>
      </c>
      <c r="LJ143" s="19">
        <v>2.4690600000000002E-4</v>
      </c>
      <c r="LK143" s="19">
        <v>2.455162E-4</v>
      </c>
      <c r="LL143" s="19">
        <v>2.441218E-4</v>
      </c>
      <c r="LM143" s="19">
        <v>2.427218E-4</v>
      </c>
      <c r="LN143" s="19">
        <v>2.4131519999999999E-4</v>
      </c>
      <c r="LO143" s="19">
        <v>2.3990139999999999E-4</v>
      </c>
      <c r="LP143" s="19">
        <v>2.3847939999999999E-4</v>
      </c>
      <c r="LQ143" s="19">
        <v>2.3704840000000001E-4</v>
      </c>
      <c r="LR143" s="19">
        <v>2.356077E-4</v>
      </c>
      <c r="LS143" s="19">
        <v>2.341562E-4</v>
      </c>
      <c r="LT143" s="19">
        <v>2.326931E-4</v>
      </c>
      <c r="LU143" s="19">
        <v>2.312177E-4</v>
      </c>
      <c r="LV143" s="19">
        <v>2.2972929999999999E-4</v>
      </c>
      <c r="LW143" s="19">
        <v>2.282273E-4</v>
      </c>
      <c r="LX143" s="19">
        <v>2.2671160000000001E-4</v>
      </c>
      <c r="LY143" s="19">
        <v>2.251822E-4</v>
      </c>
      <c r="LZ143" s="19">
        <v>2.2363940000000001E-4</v>
      </c>
      <c r="MA143" s="19">
        <v>2.220841E-4</v>
      </c>
      <c r="MB143" s="19">
        <v>2.205175E-4</v>
      </c>
      <c r="MC143" s="19">
        <v>2.18941E-4</v>
      </c>
      <c r="MD143" s="19">
        <v>2.1735649999999999E-4</v>
      </c>
      <c r="ME143" s="19">
        <v>2.1576620000000001E-4</v>
      </c>
      <c r="MF143" s="19">
        <v>2.1417260000000001E-4</v>
      </c>
      <c r="MG143" s="19">
        <v>2.125781E-4</v>
      </c>
      <c r="MH143" s="19">
        <v>2.1098570000000001E-4</v>
      </c>
      <c r="MI143" s="19">
        <v>2.093978E-4</v>
      </c>
      <c r="MJ143" s="19">
        <v>2.0781719999999999E-4</v>
      </c>
      <c r="MK143" s="19">
        <v>2.0624639999999999E-4</v>
      </c>
      <c r="ML143" s="19">
        <v>2.046877E-4</v>
      </c>
      <c r="MM143" s="19">
        <v>2.031433E-4</v>
      </c>
      <c r="MN143" s="19">
        <v>2.016152E-4</v>
      </c>
      <c r="MO143" s="19">
        <v>2.0010509999999999E-4</v>
      </c>
      <c r="MP143" s="19">
        <v>1.986147E-4</v>
      </c>
      <c r="MQ143" s="19">
        <v>1.971454E-4</v>
      </c>
      <c r="MR143" s="19">
        <v>1.956986E-4</v>
      </c>
      <c r="MS143" s="19">
        <v>1.9427569999999999E-4</v>
      </c>
      <c r="MT143" s="19">
        <v>1.9287779999999999E-4</v>
      </c>
      <c r="MU143" s="19">
        <v>1.9150640000000001E-4</v>
      </c>
      <c r="MV143" s="19">
        <v>1.901626E-4</v>
      </c>
      <c r="MW143" s="19">
        <v>1.8884779999999999E-4</v>
      </c>
      <c r="MX143" s="19">
        <v>1.8756339999999999E-4</v>
      </c>
      <c r="MY143" s="19">
        <v>1.8631060000000001E-4</v>
      </c>
      <c r="MZ143" s="19">
        <v>1.8509059999999999E-4</v>
      </c>
      <c r="NA143" s="19">
        <v>1.839047E-4</v>
      </c>
      <c r="NB143" s="19">
        <v>1.827536E-4</v>
      </c>
      <c r="NC143" s="19">
        <v>1.81638E-4</v>
      </c>
      <c r="ND143" s="19">
        <v>1.8055830000000001E-4</v>
      </c>
      <c r="NE143" s="19">
        <v>1.7951459999999999E-4</v>
      </c>
      <c r="NF143" s="19">
        <v>1.785062E-4</v>
      </c>
      <c r="NG143" s="19">
        <v>1.775325E-4</v>
      </c>
      <c r="NH143" s="19">
        <v>1.7659230000000001E-4</v>
      </c>
      <c r="NI143" s="19">
        <v>1.7568400000000001E-4</v>
      </c>
      <c r="NJ143" s="19">
        <v>1.7480579999999999E-4</v>
      </c>
      <c r="NK143" s="19">
        <v>1.739554E-4</v>
      </c>
      <c r="NL143" s="19">
        <v>1.7313060000000001E-4</v>
      </c>
      <c r="NM143" s="19">
        <v>1.7232869999999999E-4</v>
      </c>
      <c r="NN143" s="19">
        <v>1.715474E-4</v>
      </c>
      <c r="NO143" s="19">
        <v>1.7078389999999999E-4</v>
      </c>
      <c r="NP143" s="19">
        <v>1.700358E-4</v>
      </c>
      <c r="NQ143" s="19">
        <v>1.693005E-4</v>
      </c>
      <c r="NR143" s="19">
        <v>1.6857570000000001E-4</v>
      </c>
      <c r="NS143" s="19">
        <v>1.678591E-4</v>
      </c>
      <c r="NT143" s="19">
        <v>1.6714860000000001E-4</v>
      </c>
      <c r="NU143" s="19">
        <v>1.664421E-4</v>
      </c>
      <c r="NV143" s="19">
        <v>1.657374E-4</v>
      </c>
      <c r="NW143" s="19">
        <v>1.650326E-4</v>
      </c>
      <c r="NX143" s="19">
        <v>1.643255E-4</v>
      </c>
      <c r="NY143" s="19">
        <v>1.63614E-4</v>
      </c>
      <c r="NZ143" s="19">
        <v>1.628961E-4</v>
      </c>
      <c r="OA143" s="19">
        <v>1.621696E-4</v>
      </c>
      <c r="OB143" s="19">
        <v>1.6143240000000001E-4</v>
      </c>
      <c r="OC143" s="19">
        <v>1.6068260000000001E-4</v>
      </c>
      <c r="OD143" s="19">
        <v>1.5991820000000001E-4</v>
      </c>
      <c r="OE143" s="19">
        <v>1.5913759999999999E-4</v>
      </c>
      <c r="OF143" s="19">
        <v>1.583391E-4</v>
      </c>
      <c r="OG143" s="19">
        <v>1.5752130000000001E-4</v>
      </c>
      <c r="OH143" s="19">
        <v>1.566832E-4</v>
      </c>
      <c r="OI143" s="19">
        <v>1.558238E-4</v>
      </c>
      <c r="OJ143" s="19">
        <v>1.549423E-4</v>
      </c>
      <c r="OK143" s="19">
        <v>1.5403850000000001E-4</v>
      </c>
      <c r="OL143" s="19">
        <v>1.5311200000000001E-4</v>
      </c>
      <c r="OM143" s="19">
        <v>1.5216289999999999E-4</v>
      </c>
      <c r="ON143" s="19">
        <v>1.5119140000000001E-4</v>
      </c>
      <c r="OO143" s="19">
        <v>1.501978E-4</v>
      </c>
      <c r="OP143" s="19">
        <v>1.491827E-4</v>
      </c>
    </row>
    <row r="144" spans="1:406" x14ac:dyDescent="0.25">
      <c r="A144" t="str">
        <f t="shared" si="2"/>
        <v>Helicopter-ULTRA COARSE-6-20-Any</v>
      </c>
      <c r="B144" t="s">
        <v>194</v>
      </c>
      <c r="C144" s="20" t="s">
        <v>72</v>
      </c>
      <c r="D144" s="18">
        <v>6</v>
      </c>
      <c r="E144" s="17">
        <v>20</v>
      </c>
      <c r="F144" s="82" t="s">
        <v>187</v>
      </c>
      <c r="G144" s="15">
        <v>1.134477</v>
      </c>
      <c r="H144" s="15">
        <v>1.0148790000000001</v>
      </c>
      <c r="I144" s="15">
        <v>0.79551490000000002</v>
      </c>
      <c r="J144" s="15">
        <v>0.59872309999999995</v>
      </c>
      <c r="K144" s="15">
        <v>0.45115359999999999</v>
      </c>
      <c r="L144" s="15">
        <v>0.3457306</v>
      </c>
      <c r="M144" s="15">
        <v>0.2697659</v>
      </c>
      <c r="N144" s="15">
        <v>0.2149056</v>
      </c>
      <c r="O144" s="15">
        <v>0.17461589999999999</v>
      </c>
      <c r="P144" s="15">
        <v>0.14471000000000001</v>
      </c>
      <c r="Q144" s="15">
        <v>0.1215903</v>
      </c>
      <c r="R144" s="15">
        <v>0.1029399</v>
      </c>
      <c r="S144" s="19">
        <v>8.7811050000000002E-2</v>
      </c>
      <c r="T144" s="19">
        <v>7.5763979999999995E-2</v>
      </c>
      <c r="U144" s="19">
        <v>6.6159549999999998E-2</v>
      </c>
      <c r="V144" s="19">
        <v>5.8512719999999997E-2</v>
      </c>
      <c r="W144" s="19">
        <v>5.2280569999999998E-2</v>
      </c>
      <c r="X144" s="19">
        <v>4.6594940000000001E-2</v>
      </c>
      <c r="Y144" s="19">
        <v>4.2234000000000001E-2</v>
      </c>
      <c r="Z144" s="19">
        <v>3.8502450000000001E-2</v>
      </c>
      <c r="AA144" s="19">
        <v>3.5231819999999997E-2</v>
      </c>
      <c r="AB144" s="19">
        <v>3.2353930000000003E-2</v>
      </c>
      <c r="AC144" s="19">
        <v>2.989781E-2</v>
      </c>
      <c r="AD144" s="19">
        <v>2.7716089999999999E-2</v>
      </c>
      <c r="AE144" s="19">
        <v>2.5685659999999999E-2</v>
      </c>
      <c r="AF144" s="19">
        <v>2.3868159999999999E-2</v>
      </c>
      <c r="AG144" s="19">
        <v>2.2294439999999999E-2</v>
      </c>
      <c r="AH144" s="19">
        <v>2.0873760000000002E-2</v>
      </c>
      <c r="AI144" s="19">
        <v>1.9525089999999998E-2</v>
      </c>
      <c r="AJ144" s="19">
        <v>1.826214E-2</v>
      </c>
      <c r="AK144" s="19">
        <v>1.7125520000000002E-2</v>
      </c>
      <c r="AL144" s="19">
        <v>1.6104090000000001E-2</v>
      </c>
      <c r="AM144" s="19">
        <v>1.5160170000000001E-2</v>
      </c>
      <c r="AN144" s="19">
        <v>1.4276560000000001E-2</v>
      </c>
      <c r="AO144" s="19">
        <v>1.3405739999999999E-2</v>
      </c>
      <c r="AP144" s="19">
        <v>1.26164E-2</v>
      </c>
      <c r="AQ144" s="19">
        <v>1.189774E-2</v>
      </c>
      <c r="AR144" s="19">
        <v>1.1241879999999999E-2</v>
      </c>
      <c r="AS144" s="19">
        <v>1.0642189999999999E-2</v>
      </c>
      <c r="AT144" s="19">
        <v>1.009146E-2</v>
      </c>
      <c r="AU144" s="19">
        <v>9.5837530000000004E-3</v>
      </c>
      <c r="AV144" s="19">
        <v>9.1150180000000008E-3</v>
      </c>
      <c r="AW144" s="19">
        <v>8.6804129999999997E-3</v>
      </c>
      <c r="AX144" s="19">
        <v>8.2745189999999993E-3</v>
      </c>
      <c r="AY144" s="19">
        <v>7.8939609999999997E-3</v>
      </c>
      <c r="AZ144" s="19">
        <v>7.5382360000000002E-3</v>
      </c>
      <c r="BA144" s="19">
        <v>7.2069040000000001E-3</v>
      </c>
      <c r="BB144" s="19">
        <v>6.8976259999999996E-3</v>
      </c>
      <c r="BC144" s="19">
        <v>6.6071949999999997E-3</v>
      </c>
      <c r="BD144" s="19">
        <v>6.3335789999999998E-3</v>
      </c>
      <c r="BE144" s="19">
        <v>6.0765610000000003E-3</v>
      </c>
      <c r="BF144" s="19">
        <v>5.8362780000000003E-3</v>
      </c>
      <c r="BG144" s="19">
        <v>5.6118419999999997E-3</v>
      </c>
      <c r="BH144" s="19">
        <v>5.4012720000000004E-3</v>
      </c>
      <c r="BI144" s="19">
        <v>5.2025439999999999E-3</v>
      </c>
      <c r="BJ144" s="19">
        <v>5.0144869999999998E-3</v>
      </c>
      <c r="BK144" s="19">
        <v>4.8366750000000003E-3</v>
      </c>
      <c r="BL144" s="19">
        <v>4.668803E-3</v>
      </c>
      <c r="BM144" s="19">
        <v>4.5102609999999998E-3</v>
      </c>
      <c r="BN144" s="19">
        <v>4.3600189999999997E-3</v>
      </c>
      <c r="BO144" s="19">
        <v>4.2170100000000002E-3</v>
      </c>
      <c r="BP144" s="19">
        <v>4.0804910000000003E-3</v>
      </c>
      <c r="BQ144" s="19">
        <v>3.95021E-3</v>
      </c>
      <c r="BR144" s="19">
        <v>3.8261079999999999E-3</v>
      </c>
      <c r="BS144" s="19">
        <v>3.7080699999999999E-3</v>
      </c>
      <c r="BT144" s="19">
        <v>3.5958420000000001E-3</v>
      </c>
      <c r="BU144" s="19">
        <v>3.4891200000000001E-3</v>
      </c>
      <c r="BV144" s="19">
        <v>3.3877239999999999E-3</v>
      </c>
      <c r="BW144" s="19">
        <v>3.2915290000000001E-3</v>
      </c>
      <c r="BX144" s="19">
        <v>3.2002900000000002E-3</v>
      </c>
      <c r="BY144" s="19">
        <v>3.1135910000000002E-3</v>
      </c>
      <c r="BZ144" s="19">
        <v>3.0310250000000001E-3</v>
      </c>
      <c r="CA144" s="19">
        <v>2.9522680000000001E-3</v>
      </c>
      <c r="CB144" s="19">
        <v>2.8772609999999999E-3</v>
      </c>
      <c r="CC144" s="19">
        <v>2.8060699999999999E-3</v>
      </c>
      <c r="CD144" s="19">
        <v>2.7387470000000001E-3</v>
      </c>
      <c r="CE144" s="19">
        <v>2.6752210000000002E-3</v>
      </c>
      <c r="CF144" s="19">
        <v>2.6153249999999999E-3</v>
      </c>
      <c r="CG144" s="19">
        <v>2.5587729999999999E-3</v>
      </c>
      <c r="CH144" s="19">
        <v>2.5053419999999998E-3</v>
      </c>
      <c r="CI144" s="19">
        <v>2.454857E-3</v>
      </c>
      <c r="CJ144" s="19">
        <v>2.4071930000000002E-3</v>
      </c>
      <c r="CK144" s="19">
        <v>2.362191E-3</v>
      </c>
      <c r="CL144" s="19">
        <v>2.3196240000000002E-3</v>
      </c>
      <c r="CM144" s="19">
        <v>2.2792239999999998E-3</v>
      </c>
      <c r="CN144" s="19">
        <v>2.240784E-3</v>
      </c>
      <c r="CO144" s="19">
        <v>2.2042059999999998E-3</v>
      </c>
      <c r="CP144" s="19">
        <v>2.1694930000000002E-3</v>
      </c>
      <c r="CQ144" s="19">
        <v>2.1366710000000001E-3</v>
      </c>
      <c r="CR144" s="19">
        <v>2.105759E-3</v>
      </c>
      <c r="CS144" s="19">
        <v>2.0767479999999998E-3</v>
      </c>
      <c r="CT144" s="19">
        <v>2.0495980000000001E-3</v>
      </c>
      <c r="CU144" s="19">
        <v>2.0242609999999999E-3</v>
      </c>
      <c r="CV144" s="19">
        <v>2.0006749999999999E-3</v>
      </c>
      <c r="CW144" s="19">
        <v>1.9787540000000001E-3</v>
      </c>
      <c r="CX144" s="19">
        <v>1.958385E-3</v>
      </c>
      <c r="CY144" s="19">
        <v>1.9394359999999999E-3</v>
      </c>
      <c r="CZ144" s="19">
        <v>1.9217609999999999E-3</v>
      </c>
      <c r="DA144" s="19">
        <v>1.9052030000000001E-3</v>
      </c>
      <c r="DB144" s="19">
        <v>1.889616E-3</v>
      </c>
      <c r="DC144" s="19">
        <v>1.8748630000000001E-3</v>
      </c>
      <c r="DD144" s="19">
        <v>1.8608170000000001E-3</v>
      </c>
      <c r="DE144" s="19">
        <v>1.847371E-3</v>
      </c>
      <c r="DF144" s="19">
        <v>1.834427E-3</v>
      </c>
      <c r="DG144" s="19">
        <v>1.8218850000000001E-3</v>
      </c>
      <c r="DH144" s="19">
        <v>1.8096570000000001E-3</v>
      </c>
      <c r="DI144" s="19">
        <v>1.79766E-3</v>
      </c>
      <c r="DJ144" s="19">
        <v>1.7858209999999999E-3</v>
      </c>
      <c r="DK144" s="19">
        <v>1.7740869999999999E-3</v>
      </c>
      <c r="DL144" s="19">
        <v>1.7624170000000001E-3</v>
      </c>
      <c r="DM144" s="19">
        <v>1.7507670000000001E-3</v>
      </c>
      <c r="DN144" s="19">
        <v>1.7390929999999999E-3</v>
      </c>
      <c r="DO144" s="19">
        <v>1.7273519999999999E-3</v>
      </c>
      <c r="DP144" s="19">
        <v>1.7155029999999999E-3</v>
      </c>
      <c r="DQ144" s="19">
        <v>1.7035220000000001E-3</v>
      </c>
      <c r="DR144" s="19">
        <v>1.691398E-3</v>
      </c>
      <c r="DS144" s="19">
        <v>1.6791219999999999E-3</v>
      </c>
      <c r="DT144" s="19">
        <v>1.66669E-3</v>
      </c>
      <c r="DU144" s="19">
        <v>1.654102E-3</v>
      </c>
      <c r="DV144" s="19">
        <v>1.6413619999999999E-3</v>
      </c>
      <c r="DW144" s="19">
        <v>1.628483E-3</v>
      </c>
      <c r="DX144" s="19">
        <v>1.6154909999999999E-3</v>
      </c>
      <c r="DY144" s="19">
        <v>1.6024100000000001E-3</v>
      </c>
      <c r="DZ144" s="15">
        <v>1.589257E-3</v>
      </c>
      <c r="EA144" s="19">
        <v>1.5760539999999999E-3</v>
      </c>
      <c r="EB144" s="19">
        <v>1.562819E-3</v>
      </c>
      <c r="EC144" s="19">
        <v>1.5495820000000001E-3</v>
      </c>
      <c r="ED144" s="19">
        <v>1.536387E-3</v>
      </c>
      <c r="EE144" s="19">
        <v>1.5232799999999999E-3</v>
      </c>
      <c r="EF144" s="19">
        <v>1.510309E-3</v>
      </c>
      <c r="EG144" s="19">
        <v>1.497515E-3</v>
      </c>
      <c r="EH144" s="19">
        <v>1.4849349999999999E-3</v>
      </c>
      <c r="EI144" s="19">
        <v>1.4725980000000001E-3</v>
      </c>
      <c r="EJ144" s="19">
        <v>1.46053E-3</v>
      </c>
      <c r="EK144" s="19">
        <v>1.448749E-3</v>
      </c>
      <c r="EL144" s="19">
        <v>1.437266E-3</v>
      </c>
      <c r="EM144" s="19">
        <v>1.426089E-3</v>
      </c>
      <c r="EN144" s="19">
        <v>1.41523E-3</v>
      </c>
      <c r="EO144" s="19">
        <v>1.404698E-3</v>
      </c>
      <c r="EP144" s="19">
        <v>1.3945050000000001E-3</v>
      </c>
      <c r="EQ144" s="19">
        <v>1.3846590000000001E-3</v>
      </c>
      <c r="ER144" s="19">
        <v>1.3751670000000001E-3</v>
      </c>
      <c r="ES144" s="19">
        <v>1.366026E-3</v>
      </c>
      <c r="ET144" s="19">
        <v>1.3572370000000001E-3</v>
      </c>
      <c r="EU144" s="19">
        <v>1.3487970000000001E-3</v>
      </c>
      <c r="EV144" s="19">
        <v>1.3407029999999999E-3</v>
      </c>
      <c r="EW144" s="19">
        <v>1.3329500000000001E-3</v>
      </c>
      <c r="EX144" s="19">
        <v>1.3255299999999999E-3</v>
      </c>
      <c r="EY144" s="19">
        <v>1.318432E-3</v>
      </c>
      <c r="EZ144" s="19">
        <v>1.3116479999999999E-3</v>
      </c>
      <c r="FA144" s="19">
        <v>1.305168E-3</v>
      </c>
      <c r="FB144" s="19">
        <v>1.298984E-3</v>
      </c>
      <c r="FC144" s="19">
        <v>1.2930870000000001E-3</v>
      </c>
      <c r="FD144" s="19">
        <v>1.2874690000000001E-3</v>
      </c>
      <c r="FE144" s="19">
        <v>1.2821130000000001E-3</v>
      </c>
      <c r="FF144" s="19">
        <v>1.277008E-3</v>
      </c>
      <c r="FG144" s="19">
        <v>1.2721449999999999E-3</v>
      </c>
      <c r="FH144" s="19">
        <v>1.267514E-3</v>
      </c>
      <c r="FI144" s="19">
        <v>1.2631039999999999E-3</v>
      </c>
      <c r="FJ144" s="19">
        <v>1.2589039999999999E-3</v>
      </c>
      <c r="FK144" s="19">
        <v>1.2548959999999999E-3</v>
      </c>
      <c r="FL144" s="19">
        <v>1.2510640000000001E-3</v>
      </c>
      <c r="FM144" s="19">
        <v>1.2473950000000001E-3</v>
      </c>
      <c r="FN144" s="19">
        <v>1.243868E-3</v>
      </c>
      <c r="FO144" s="19">
        <v>1.2404639999999999E-3</v>
      </c>
      <c r="FP144" s="19">
        <v>1.237159E-3</v>
      </c>
      <c r="FQ144" s="19">
        <v>1.2339219999999999E-3</v>
      </c>
      <c r="FR144" s="19">
        <v>1.230727E-3</v>
      </c>
      <c r="FS144" s="19">
        <v>1.2275529999999999E-3</v>
      </c>
      <c r="FT144" s="19">
        <v>1.2243810000000001E-3</v>
      </c>
      <c r="FU144" s="19">
        <v>1.2211940000000001E-3</v>
      </c>
      <c r="FV144" s="19">
        <v>1.217976E-3</v>
      </c>
      <c r="FW144" s="19">
        <v>1.214709E-3</v>
      </c>
      <c r="FX144" s="19">
        <v>1.211377E-3</v>
      </c>
      <c r="FY144" s="19">
        <v>1.2079700000000001E-3</v>
      </c>
      <c r="FZ144" s="19">
        <v>1.20448E-3</v>
      </c>
      <c r="GA144" s="19">
        <v>1.2008990000000001E-3</v>
      </c>
      <c r="GB144" s="19">
        <v>1.197219E-3</v>
      </c>
      <c r="GC144" s="19">
        <v>1.1934269999999999E-3</v>
      </c>
      <c r="GD144" s="19">
        <v>1.189514E-3</v>
      </c>
      <c r="GE144" s="19">
        <v>1.1854739999999999E-3</v>
      </c>
      <c r="GF144" s="19">
        <v>1.1812999999999999E-3</v>
      </c>
      <c r="GG144" s="19">
        <v>1.1769899999999999E-3</v>
      </c>
      <c r="GH144" s="19">
        <v>1.172539E-3</v>
      </c>
      <c r="GI144" s="19">
        <v>1.167937E-3</v>
      </c>
      <c r="GJ144" s="19">
        <v>1.163178E-3</v>
      </c>
      <c r="GK144" s="19">
        <v>1.158259E-3</v>
      </c>
      <c r="GL144" s="19">
        <v>1.1531790000000001E-3</v>
      </c>
      <c r="GM144" s="19">
        <v>1.147936E-3</v>
      </c>
      <c r="GN144" s="19">
        <v>1.1425300000000001E-3</v>
      </c>
      <c r="GO144" s="19">
        <v>1.136955E-3</v>
      </c>
      <c r="GP144" s="19">
        <v>1.131209E-3</v>
      </c>
      <c r="GQ144" s="19">
        <v>1.1252949999999999E-3</v>
      </c>
      <c r="GR144" s="19">
        <v>1.11922E-3</v>
      </c>
      <c r="GS144" s="19">
        <v>1.112989E-3</v>
      </c>
      <c r="GT144" s="19">
        <v>1.1066089999999999E-3</v>
      </c>
      <c r="GU144" s="19">
        <v>1.10009E-3</v>
      </c>
      <c r="GV144" s="19">
        <v>1.0934429999999999E-3</v>
      </c>
      <c r="GW144" s="19">
        <v>1.0866879999999999E-3</v>
      </c>
      <c r="GX144" s="19">
        <v>1.079846E-3</v>
      </c>
      <c r="GY144" s="19">
        <v>1.072939E-3</v>
      </c>
      <c r="GZ144" s="19">
        <v>1.0659840000000001E-3</v>
      </c>
      <c r="HA144" s="19">
        <v>1.058994E-3</v>
      </c>
      <c r="HB144" s="19">
        <v>1.0519850000000001E-3</v>
      </c>
      <c r="HC144" s="19">
        <v>1.0449700000000001E-3</v>
      </c>
      <c r="HD144" s="19">
        <v>1.0379670000000001E-3</v>
      </c>
      <c r="HE144" s="19">
        <v>1.0309900000000001E-3</v>
      </c>
      <c r="HF144" s="19">
        <v>1.024049E-3</v>
      </c>
      <c r="HG144" s="19">
        <v>1.0171500000000001E-3</v>
      </c>
      <c r="HH144" s="19">
        <v>1.0103009999999999E-3</v>
      </c>
      <c r="HI144" s="19">
        <v>1.00351E-3</v>
      </c>
      <c r="HJ144" s="19">
        <v>9.9679010000000004E-4</v>
      </c>
      <c r="HK144" s="19">
        <v>9.9015059999999996E-4</v>
      </c>
      <c r="HL144" s="19">
        <v>9.8359969999999995E-4</v>
      </c>
      <c r="HM144" s="19">
        <v>9.7714120000000002E-4</v>
      </c>
      <c r="HN144" s="19">
        <v>9.7078029999999997E-4</v>
      </c>
      <c r="HO144" s="19">
        <v>9.6452340000000004E-4</v>
      </c>
      <c r="HP144" s="19">
        <v>9.583797E-4</v>
      </c>
      <c r="HQ144" s="19">
        <v>9.5235730000000002E-4</v>
      </c>
      <c r="HR144" s="19">
        <v>9.4646219999999998E-4</v>
      </c>
      <c r="HS144" s="19">
        <v>9.4069650000000004E-4</v>
      </c>
      <c r="HT144" s="19">
        <v>9.3506320000000004E-4</v>
      </c>
      <c r="HU144" s="19">
        <v>9.2956660000000004E-4</v>
      </c>
      <c r="HV144" s="19">
        <v>9.242133E-4</v>
      </c>
      <c r="HW144" s="19">
        <v>9.1900879999999997E-4</v>
      </c>
      <c r="HX144" s="19">
        <v>9.1395599999999995E-4</v>
      </c>
      <c r="HY144" s="19">
        <v>9.0905399999999996E-4</v>
      </c>
      <c r="HZ144" s="19">
        <v>9.0430329999999996E-4</v>
      </c>
      <c r="IA144" s="19">
        <v>8.9970510000000003E-4</v>
      </c>
      <c r="IB144" s="19">
        <v>8.9526329999999998E-4</v>
      </c>
      <c r="IC144" s="19">
        <v>8.9097969999999999E-4</v>
      </c>
      <c r="ID144" s="19">
        <v>8.8685420000000003E-4</v>
      </c>
      <c r="IE144" s="19">
        <v>8.82883E-4</v>
      </c>
      <c r="IF144" s="19">
        <v>8.7906270000000003E-4</v>
      </c>
      <c r="IG144" s="19">
        <v>8.7539099999999999E-4</v>
      </c>
      <c r="IH144" s="19">
        <v>8.718682E-4</v>
      </c>
      <c r="II144" s="19">
        <v>8.6849170000000001E-4</v>
      </c>
      <c r="IJ144" s="19">
        <v>8.6525790000000001E-4</v>
      </c>
      <c r="IK144" s="19">
        <v>8.6216030000000005E-4</v>
      </c>
      <c r="IL144" s="19">
        <v>8.5919390000000005E-4</v>
      </c>
      <c r="IM144" s="19">
        <v>8.5635439999999995E-4</v>
      </c>
      <c r="IN144" s="19">
        <v>8.5364109999999996E-4</v>
      </c>
      <c r="IO144" s="19">
        <v>8.5105000000000001E-4</v>
      </c>
      <c r="IP144" s="19">
        <v>8.4857610000000001E-4</v>
      </c>
      <c r="IQ144" s="19">
        <v>8.462109E-4</v>
      </c>
      <c r="IR144" s="19">
        <v>8.4394649999999999E-4</v>
      </c>
      <c r="IS144" s="19">
        <v>8.4177549999999996E-4</v>
      </c>
      <c r="IT144" s="19">
        <v>8.3969250000000002E-4</v>
      </c>
      <c r="IU144" s="19">
        <v>8.376894E-4</v>
      </c>
      <c r="IV144" s="19">
        <v>8.3575670000000002E-4</v>
      </c>
      <c r="IW144" s="19">
        <v>8.3388240000000001E-4</v>
      </c>
      <c r="IX144" s="19">
        <v>8.3205490000000002E-4</v>
      </c>
      <c r="IY144" s="19">
        <v>8.3026370000000005E-4</v>
      </c>
      <c r="IZ144" s="19">
        <v>8.2850199999999995E-4</v>
      </c>
      <c r="JA144" s="19">
        <v>8.2676159999999996E-4</v>
      </c>
      <c r="JB144" s="19">
        <v>8.2503489999999997E-4</v>
      </c>
      <c r="JC144" s="19">
        <v>8.23313E-4</v>
      </c>
      <c r="JD144" s="19">
        <v>8.2158790000000002E-4</v>
      </c>
      <c r="JE144" s="19">
        <v>8.1985330000000005E-4</v>
      </c>
      <c r="JF144" s="19">
        <v>8.181064E-4</v>
      </c>
      <c r="JG144" s="19">
        <v>8.1634299999999997E-4</v>
      </c>
      <c r="JH144" s="19">
        <v>8.145588E-4</v>
      </c>
      <c r="JI144" s="19">
        <v>8.1274709999999998E-4</v>
      </c>
      <c r="JJ144" s="19">
        <v>8.1090229999999995E-4</v>
      </c>
      <c r="JK144" s="19">
        <v>8.0902009999999996E-4</v>
      </c>
      <c r="JL144" s="19">
        <v>8.0709930000000003E-4</v>
      </c>
      <c r="JM144" s="19">
        <v>8.051372E-4</v>
      </c>
      <c r="JN144" s="19">
        <v>8.0313110000000004E-4</v>
      </c>
      <c r="JO144" s="19">
        <v>8.0107650000000002E-4</v>
      </c>
      <c r="JP144" s="19">
        <v>7.9896980000000002E-4</v>
      </c>
      <c r="JQ144" s="19">
        <v>7.9680820000000005E-4</v>
      </c>
      <c r="JR144" s="19">
        <v>7.9459140000000001E-4</v>
      </c>
      <c r="JS144" s="19">
        <v>7.9231739999999998E-4</v>
      </c>
      <c r="JT144" s="19">
        <v>7.8998440000000001E-4</v>
      </c>
      <c r="JU144" s="19">
        <v>7.8758929999999999E-4</v>
      </c>
      <c r="JV144" s="19">
        <v>7.8513080000000004E-4</v>
      </c>
      <c r="JW144" s="19">
        <v>7.8260899999999997E-4</v>
      </c>
      <c r="JX144" s="19">
        <v>7.8002699999999998E-4</v>
      </c>
      <c r="JY144" s="19">
        <v>7.7738649999999998E-4</v>
      </c>
      <c r="JZ144" s="19">
        <v>7.7468990000000004E-4</v>
      </c>
      <c r="KA144" s="19">
        <v>7.7193909999999995E-4</v>
      </c>
      <c r="KB144" s="19">
        <v>7.6913769999999995E-4</v>
      </c>
      <c r="KC144" s="19">
        <v>7.6629070000000001E-4</v>
      </c>
      <c r="KD144" s="19">
        <v>7.6340550000000005E-4</v>
      </c>
      <c r="KE144" s="19">
        <v>7.6048800000000003E-4</v>
      </c>
      <c r="KF144" s="19">
        <v>7.575441E-4</v>
      </c>
      <c r="KG144" s="19">
        <v>7.5457759999999997E-4</v>
      </c>
      <c r="KH144" s="19">
        <v>7.5159249999999999E-4</v>
      </c>
      <c r="KI144" s="19">
        <v>7.4859299999999998E-4</v>
      </c>
      <c r="KJ144" s="19">
        <v>7.4558399999999998E-4</v>
      </c>
      <c r="KK144" s="19">
        <v>7.4256850000000004E-4</v>
      </c>
      <c r="KL144" s="19">
        <v>7.395492E-4</v>
      </c>
      <c r="KM144" s="19">
        <v>7.3652639999999996E-4</v>
      </c>
      <c r="KN144" s="19">
        <v>7.3350059999999998E-4</v>
      </c>
      <c r="KO144" s="19">
        <v>7.3047339999999996E-4</v>
      </c>
      <c r="KP144" s="19">
        <v>7.2744770000000001E-4</v>
      </c>
      <c r="KQ144" s="19">
        <v>7.2442470000000001E-4</v>
      </c>
      <c r="KR144" s="19">
        <v>7.2140520000000001E-4</v>
      </c>
      <c r="KS144" s="19">
        <v>7.1838860000000002E-4</v>
      </c>
      <c r="KT144" s="19">
        <v>7.1537429999999995E-4</v>
      </c>
      <c r="KU144" s="19">
        <v>7.1236260000000001E-4</v>
      </c>
      <c r="KV144" s="19">
        <v>7.0935560000000004E-4</v>
      </c>
      <c r="KW144" s="19">
        <v>7.0635369999999997E-4</v>
      </c>
      <c r="KX144" s="19">
        <v>7.0335760000000004E-4</v>
      </c>
      <c r="KY144" s="19">
        <v>7.0036709999999995E-4</v>
      </c>
      <c r="KZ144" s="19">
        <v>6.9738210000000001E-4</v>
      </c>
      <c r="LA144" s="19">
        <v>6.9440370000000003E-4</v>
      </c>
      <c r="LB144" s="19">
        <v>6.9143410000000003E-4</v>
      </c>
      <c r="LC144" s="19">
        <v>6.884746E-4</v>
      </c>
      <c r="LD144" s="19">
        <v>6.8552580000000004E-4</v>
      </c>
      <c r="LE144" s="19">
        <v>6.8258809999999996E-4</v>
      </c>
      <c r="LF144" s="19">
        <v>6.7966209999999997E-4</v>
      </c>
      <c r="LG144" s="19">
        <v>6.7674930000000003E-4</v>
      </c>
      <c r="LH144" s="19">
        <v>6.7385299999999997E-4</v>
      </c>
      <c r="LI144" s="19">
        <v>6.7097490000000005E-4</v>
      </c>
      <c r="LJ144" s="19">
        <v>6.6811680000000001E-4</v>
      </c>
      <c r="LK144" s="19">
        <v>6.6527980000000001E-4</v>
      </c>
      <c r="LL144" s="19">
        <v>6.6246499999999999E-4</v>
      </c>
      <c r="LM144" s="19">
        <v>6.5967420000000003E-4</v>
      </c>
      <c r="LN144" s="19">
        <v>6.5691049999999998E-4</v>
      </c>
      <c r="LO144" s="19">
        <v>6.5417559999999999E-4</v>
      </c>
      <c r="LP144" s="19">
        <v>6.5147100000000004E-4</v>
      </c>
      <c r="LQ144" s="19">
        <v>6.487973E-4</v>
      </c>
      <c r="LR144" s="19">
        <v>6.4615560000000002E-4</v>
      </c>
      <c r="LS144" s="19">
        <v>6.4354769999999998E-4</v>
      </c>
      <c r="LT144" s="19">
        <v>6.4097660000000001E-4</v>
      </c>
      <c r="LU144" s="19">
        <v>6.3844399999999995E-4</v>
      </c>
      <c r="LV144" s="19">
        <v>6.3595090000000002E-4</v>
      </c>
      <c r="LW144" s="19">
        <v>6.3349819999999999E-4</v>
      </c>
      <c r="LX144" s="19">
        <v>6.3108659999999998E-4</v>
      </c>
      <c r="LY144" s="19">
        <v>6.2871789999999997E-4</v>
      </c>
      <c r="LZ144" s="19">
        <v>6.263951E-4</v>
      </c>
      <c r="MA144" s="19">
        <v>6.2411949999999997E-4</v>
      </c>
      <c r="MB144" s="19">
        <v>6.2189229999999997E-4</v>
      </c>
      <c r="MC144" s="19">
        <v>6.1971369999999995E-4</v>
      </c>
      <c r="MD144" s="19">
        <v>6.1758449999999997E-4</v>
      </c>
      <c r="ME144" s="19">
        <v>6.1550570000000005E-4</v>
      </c>
      <c r="MF144" s="19">
        <v>6.1347940000000003E-4</v>
      </c>
      <c r="MG144" s="19">
        <v>6.1150590000000002E-4</v>
      </c>
      <c r="MH144" s="19">
        <v>6.0958490000000002E-4</v>
      </c>
      <c r="MI144" s="19">
        <v>6.0771499999999999E-4</v>
      </c>
      <c r="MJ144" s="19">
        <v>6.058948E-4</v>
      </c>
      <c r="MK144" s="19">
        <v>6.0412309999999996E-4</v>
      </c>
      <c r="ML144" s="19">
        <v>6.0239859999999996E-4</v>
      </c>
      <c r="MM144" s="19">
        <v>6.0071910000000003E-4</v>
      </c>
      <c r="MN144" s="19">
        <v>5.9908089999999997E-4</v>
      </c>
      <c r="MO144" s="19">
        <v>5.9747900000000004E-4</v>
      </c>
      <c r="MP144" s="19">
        <v>5.959092E-4</v>
      </c>
      <c r="MQ144" s="19">
        <v>5.9436730000000004E-4</v>
      </c>
      <c r="MR144" s="19">
        <v>5.9284989999999998E-4</v>
      </c>
      <c r="MS144" s="19">
        <v>5.9135259999999995E-4</v>
      </c>
      <c r="MT144" s="19">
        <v>5.8987069999999996E-4</v>
      </c>
      <c r="MU144" s="19">
        <v>5.8839899999999997E-4</v>
      </c>
      <c r="MV144" s="19">
        <v>5.8693350000000005E-4</v>
      </c>
      <c r="MW144" s="19">
        <v>5.8547069999999996E-4</v>
      </c>
      <c r="MX144" s="19">
        <v>5.840083E-4</v>
      </c>
      <c r="MY144" s="19">
        <v>5.8254330000000003E-4</v>
      </c>
      <c r="MZ144" s="19">
        <v>5.8107250000000003E-4</v>
      </c>
      <c r="NA144" s="19">
        <v>5.7959220000000004E-4</v>
      </c>
      <c r="NB144" s="19">
        <v>5.7810040000000004E-4</v>
      </c>
      <c r="NC144" s="19">
        <v>5.7659509999999998E-4</v>
      </c>
      <c r="ND144" s="19">
        <v>5.7507529999999997E-4</v>
      </c>
      <c r="NE144" s="19">
        <v>5.7353890000000005E-4</v>
      </c>
      <c r="NF144" s="19">
        <v>5.719837E-4</v>
      </c>
      <c r="NG144" s="19">
        <v>5.7040710000000002E-4</v>
      </c>
      <c r="NH144" s="19">
        <v>5.6880750000000001E-4</v>
      </c>
      <c r="NI144" s="19">
        <v>5.6718399999999998E-4</v>
      </c>
      <c r="NJ144" s="19">
        <v>5.6553599999999995E-4</v>
      </c>
      <c r="NK144" s="19">
        <v>5.638622E-4</v>
      </c>
      <c r="NL144" s="19">
        <v>5.6216079999999997E-4</v>
      </c>
      <c r="NM144" s="19">
        <v>5.6043E-4</v>
      </c>
      <c r="NN144" s="19">
        <v>5.5866909999999995E-4</v>
      </c>
      <c r="NO144" s="19">
        <v>5.5687779999999995E-4</v>
      </c>
      <c r="NP144" s="19">
        <v>5.5505660000000005E-4</v>
      </c>
      <c r="NQ144" s="19">
        <v>5.5320559999999996E-4</v>
      </c>
      <c r="NR144" s="19">
        <v>5.5132490000000004E-4</v>
      </c>
      <c r="NS144" s="19">
        <v>5.494149E-4</v>
      </c>
      <c r="NT144" s="19">
        <v>5.4747680000000003E-4</v>
      </c>
      <c r="NU144" s="19">
        <v>5.4551239999999998E-4</v>
      </c>
      <c r="NV144" s="19">
        <v>5.4352420000000005E-4</v>
      </c>
      <c r="NW144" s="19">
        <v>5.4151429999999999E-4</v>
      </c>
      <c r="NX144" s="19">
        <v>5.3948470000000004E-4</v>
      </c>
      <c r="NY144" s="19">
        <v>5.3743750000000005E-4</v>
      </c>
      <c r="NZ144" s="19">
        <v>5.3537500000000004E-4</v>
      </c>
      <c r="OA144" s="19">
        <v>5.3329980000000005E-4</v>
      </c>
      <c r="OB144" s="19">
        <v>5.3121449999999997E-4</v>
      </c>
      <c r="OC144" s="19">
        <v>5.2912130000000001E-4</v>
      </c>
      <c r="OD144" s="19">
        <v>5.2702179999999997E-4</v>
      </c>
      <c r="OE144" s="19">
        <v>5.2491720000000003E-4</v>
      </c>
      <c r="OF144" s="19">
        <v>5.2280869999999995E-4</v>
      </c>
      <c r="OG144" s="19">
        <v>5.206977E-4</v>
      </c>
      <c r="OH144" s="19">
        <v>5.185853E-4</v>
      </c>
      <c r="OI144" s="19">
        <v>5.1647209999999995E-4</v>
      </c>
      <c r="OJ144" s="19">
        <v>5.1435879999999997E-4</v>
      </c>
      <c r="OK144" s="19">
        <v>5.1224579999999999E-4</v>
      </c>
      <c r="OL144" s="19">
        <v>5.1013369999999998E-4</v>
      </c>
      <c r="OM144" s="19">
        <v>5.0802340000000005E-4</v>
      </c>
      <c r="ON144" s="19">
        <v>5.0591570000000003E-4</v>
      </c>
      <c r="OO144" s="19">
        <v>5.0381090000000003E-4</v>
      </c>
      <c r="OP144" s="19">
        <v>5.0170979999999998E-4</v>
      </c>
    </row>
    <row r="145" spans="1:406" x14ac:dyDescent="0.25">
      <c r="A145" t="str">
        <f t="shared" si="2"/>
        <v>Helicopter-ULTRA COARSE-6-14-Any</v>
      </c>
      <c r="B145" t="s">
        <v>194</v>
      </c>
      <c r="C145" s="20" t="s">
        <v>72</v>
      </c>
      <c r="D145" s="18">
        <v>6</v>
      </c>
      <c r="E145" s="17">
        <v>14</v>
      </c>
      <c r="F145" s="82" t="s">
        <v>187</v>
      </c>
      <c r="G145" s="15">
        <v>0.81020749999999997</v>
      </c>
      <c r="H145" s="15">
        <v>0.53924430000000001</v>
      </c>
      <c r="I145" s="15">
        <v>0.36722009999999999</v>
      </c>
      <c r="J145" s="15">
        <v>0.25987270000000001</v>
      </c>
      <c r="K145" s="15">
        <v>0.1912595</v>
      </c>
      <c r="L145" s="15">
        <v>0.14583769999999999</v>
      </c>
      <c r="M145" s="15">
        <v>0.1138721</v>
      </c>
      <c r="N145" s="19">
        <v>9.1763570000000003E-2</v>
      </c>
      <c r="O145" s="19">
        <v>7.590268E-2</v>
      </c>
      <c r="P145" s="19">
        <v>6.3042829999999994E-2</v>
      </c>
      <c r="Q145" s="19">
        <v>5.2898590000000002E-2</v>
      </c>
      <c r="R145" s="15">
        <v>4.5156399999999999E-2</v>
      </c>
      <c r="S145" s="19">
        <v>3.9650690000000002E-2</v>
      </c>
      <c r="T145" s="19">
        <v>3.5691180000000003E-2</v>
      </c>
      <c r="U145" s="15">
        <v>3.2330640000000001E-2</v>
      </c>
      <c r="V145" s="19">
        <v>2.9128669999999999E-2</v>
      </c>
      <c r="W145" s="19">
        <v>2.6587090000000001E-2</v>
      </c>
      <c r="X145" s="19">
        <v>2.4353380000000001E-2</v>
      </c>
      <c r="Y145" s="19">
        <v>2.2167570000000001E-2</v>
      </c>
      <c r="Z145" s="19">
        <v>2.0192269999999998E-2</v>
      </c>
      <c r="AA145" s="19">
        <v>1.8476909999999999E-2</v>
      </c>
      <c r="AB145" s="19">
        <v>1.6958290000000001E-2</v>
      </c>
      <c r="AC145" s="19">
        <v>1.563879E-2</v>
      </c>
      <c r="AD145" s="19">
        <v>1.4487109999999999E-2</v>
      </c>
      <c r="AE145" s="19">
        <v>1.3434679999999999E-2</v>
      </c>
      <c r="AF145" s="19">
        <v>1.245986E-2</v>
      </c>
      <c r="AG145" s="19">
        <v>1.158577E-2</v>
      </c>
      <c r="AH145" s="19">
        <v>1.081796E-2</v>
      </c>
      <c r="AI145" s="19">
        <v>1.006086E-2</v>
      </c>
      <c r="AJ145" s="19">
        <v>9.3944149999999997E-3</v>
      </c>
      <c r="AK145" s="19">
        <v>8.7999700000000007E-3</v>
      </c>
      <c r="AL145" s="19">
        <v>8.2659359999999998E-3</v>
      </c>
      <c r="AM145" s="19">
        <v>7.7854939999999996E-3</v>
      </c>
      <c r="AN145" s="19">
        <v>7.3471600000000001E-3</v>
      </c>
      <c r="AO145" s="19">
        <v>6.9443380000000004E-3</v>
      </c>
      <c r="AP145" s="19">
        <v>6.5753599999999997E-3</v>
      </c>
      <c r="AQ145" s="19">
        <v>6.237416E-3</v>
      </c>
      <c r="AR145" s="19">
        <v>5.9271319999999999E-3</v>
      </c>
      <c r="AS145" s="19">
        <v>5.6422640000000001E-3</v>
      </c>
      <c r="AT145" s="19">
        <v>5.3799529999999998E-3</v>
      </c>
      <c r="AU145" s="19">
        <v>5.1372579999999996E-3</v>
      </c>
      <c r="AV145" s="19">
        <v>4.9129050000000004E-3</v>
      </c>
      <c r="AW145" s="19">
        <v>4.7068780000000003E-3</v>
      </c>
      <c r="AX145" s="19">
        <v>4.5185549999999996E-3</v>
      </c>
      <c r="AY145" s="19">
        <v>4.3459670000000001E-3</v>
      </c>
      <c r="AZ145" s="19">
        <v>4.1864930000000003E-3</v>
      </c>
      <c r="BA145" s="19">
        <v>4.0384160000000004E-3</v>
      </c>
      <c r="BB145" s="19">
        <v>3.9012159999999999E-3</v>
      </c>
      <c r="BC145" s="19">
        <v>3.774725E-3</v>
      </c>
      <c r="BD145" s="19">
        <v>3.6585469999999998E-3</v>
      </c>
      <c r="BE145" s="19">
        <v>3.5518329999999999E-3</v>
      </c>
      <c r="BF145" s="19">
        <v>3.4533039999999999E-3</v>
      </c>
      <c r="BG145" s="19">
        <v>3.3617529999999999E-3</v>
      </c>
      <c r="BH145" s="19">
        <v>3.2763890000000002E-3</v>
      </c>
      <c r="BI145" s="19">
        <v>3.1967609999999998E-3</v>
      </c>
      <c r="BJ145" s="19">
        <v>3.1225850000000002E-3</v>
      </c>
      <c r="BK145" s="19">
        <v>3.0537009999999998E-3</v>
      </c>
      <c r="BL145" s="19">
        <v>2.9898910000000002E-3</v>
      </c>
      <c r="BM145" s="19">
        <v>2.9306929999999998E-3</v>
      </c>
      <c r="BN145" s="19">
        <v>2.8753260000000001E-3</v>
      </c>
      <c r="BO145" s="19">
        <v>2.8228900000000002E-3</v>
      </c>
      <c r="BP145" s="19">
        <v>2.7727199999999998E-3</v>
      </c>
      <c r="BQ145" s="19">
        <v>2.7245870000000001E-3</v>
      </c>
      <c r="BR145" s="19">
        <v>2.6785480000000002E-3</v>
      </c>
      <c r="BS145" s="19">
        <v>2.6347359999999999E-3</v>
      </c>
      <c r="BT145" s="19">
        <v>2.5932759999999998E-3</v>
      </c>
      <c r="BU145" s="19">
        <v>2.5542429999999999E-3</v>
      </c>
      <c r="BV145" s="19">
        <v>2.5176370000000001E-3</v>
      </c>
      <c r="BW145" s="19">
        <v>2.4833590000000001E-3</v>
      </c>
      <c r="BX145" s="19">
        <v>2.4511979999999999E-3</v>
      </c>
      <c r="BY145" s="19">
        <v>2.4208739999999999E-3</v>
      </c>
      <c r="BZ145" s="19">
        <v>2.3920790000000001E-3</v>
      </c>
      <c r="CA145" s="19">
        <v>2.364531E-3</v>
      </c>
      <c r="CB145" s="19">
        <v>2.3379870000000001E-3</v>
      </c>
      <c r="CC145" s="19">
        <v>2.3122640000000001E-3</v>
      </c>
      <c r="CD145" s="19">
        <v>2.2872140000000001E-3</v>
      </c>
      <c r="CE145" s="19">
        <v>2.2627290000000002E-3</v>
      </c>
      <c r="CF145" s="19">
        <v>2.2387330000000001E-3</v>
      </c>
      <c r="CG145" s="19">
        <v>2.2151789999999998E-3</v>
      </c>
      <c r="CH145" s="15">
        <v>2.1920350000000002E-3</v>
      </c>
      <c r="CI145" s="19">
        <v>2.1692870000000002E-3</v>
      </c>
      <c r="CJ145" s="19">
        <v>2.1469219999999999E-3</v>
      </c>
      <c r="CK145" s="19">
        <v>2.124917E-3</v>
      </c>
      <c r="CL145" s="19">
        <v>2.1032260000000001E-3</v>
      </c>
      <c r="CM145" s="19">
        <v>2.0817930000000002E-3</v>
      </c>
      <c r="CN145" s="19">
        <v>2.060573E-3</v>
      </c>
      <c r="CO145" s="19">
        <v>2.03958E-3</v>
      </c>
      <c r="CP145" s="19">
        <v>2.0188789999999999E-3</v>
      </c>
      <c r="CQ145" s="19">
        <v>1.9985720000000001E-3</v>
      </c>
      <c r="CR145" s="19">
        <v>1.9787659999999999E-3</v>
      </c>
      <c r="CS145" s="19">
        <v>1.9595530000000002E-3</v>
      </c>
      <c r="CT145" s="19">
        <v>1.9409900000000001E-3</v>
      </c>
      <c r="CU145" s="19">
        <v>1.9231129999999999E-3</v>
      </c>
      <c r="CV145" s="19">
        <v>1.9059459999999999E-3</v>
      </c>
      <c r="CW145" s="19">
        <v>1.889511E-3</v>
      </c>
      <c r="CX145" s="19">
        <v>1.873825E-3</v>
      </c>
      <c r="CY145" s="19">
        <v>1.8589069999999999E-3</v>
      </c>
      <c r="CZ145" s="19">
        <v>1.844757E-3</v>
      </c>
      <c r="DA145" s="19">
        <v>1.831362E-3</v>
      </c>
      <c r="DB145" s="19">
        <v>1.818687E-3</v>
      </c>
      <c r="DC145" s="19">
        <v>1.806687E-3</v>
      </c>
      <c r="DD145" s="19">
        <v>1.7953019999999999E-3</v>
      </c>
      <c r="DE145" s="19">
        <v>1.784468E-3</v>
      </c>
      <c r="DF145" s="19">
        <v>1.7741090000000001E-3</v>
      </c>
      <c r="DG145" s="19">
        <v>1.764142E-3</v>
      </c>
      <c r="DH145" s="19">
        <v>1.7544819999999999E-3</v>
      </c>
      <c r="DI145" s="19">
        <v>1.7450580000000001E-3</v>
      </c>
      <c r="DJ145" s="19">
        <v>1.735805E-3</v>
      </c>
      <c r="DK145" s="19">
        <v>1.7266759999999999E-3</v>
      </c>
      <c r="DL145" s="19">
        <v>1.71762E-3</v>
      </c>
      <c r="DM145" s="19">
        <v>1.7085830000000001E-3</v>
      </c>
      <c r="DN145" s="19">
        <v>1.699512E-3</v>
      </c>
      <c r="DO145" s="19">
        <v>1.6903630000000001E-3</v>
      </c>
      <c r="DP145" s="19">
        <v>1.6811020000000001E-3</v>
      </c>
      <c r="DQ145" s="19">
        <v>1.671716E-3</v>
      </c>
      <c r="DR145" s="19">
        <v>1.6621889999999999E-3</v>
      </c>
      <c r="DS145" s="19">
        <v>1.652503E-3</v>
      </c>
      <c r="DT145" s="19">
        <v>1.6426380000000001E-3</v>
      </c>
      <c r="DU145" s="19">
        <v>1.632582E-3</v>
      </c>
      <c r="DV145" s="19">
        <v>1.6223260000000001E-3</v>
      </c>
      <c r="DW145" s="19">
        <v>1.611878E-3</v>
      </c>
      <c r="DX145" s="19">
        <v>1.601241E-3</v>
      </c>
      <c r="DY145" s="19">
        <v>1.590415E-3</v>
      </c>
      <c r="DZ145" s="19">
        <v>1.5793949999999999E-3</v>
      </c>
      <c r="EA145" s="19">
        <v>1.568184E-3</v>
      </c>
      <c r="EB145" s="19">
        <v>1.5567840000000001E-3</v>
      </c>
      <c r="EC145" s="19">
        <v>1.5452090000000001E-3</v>
      </c>
      <c r="ED145" s="19">
        <v>1.5334700000000001E-3</v>
      </c>
      <c r="EE145" s="19">
        <v>1.5215750000000001E-3</v>
      </c>
      <c r="EF145" s="19">
        <v>1.5095289999999999E-3</v>
      </c>
      <c r="EG145" s="19">
        <v>1.4973390000000001E-3</v>
      </c>
      <c r="EH145" s="19">
        <v>1.4850169999999999E-3</v>
      </c>
      <c r="EI145" s="19">
        <v>1.4725890000000001E-3</v>
      </c>
      <c r="EJ145" s="19">
        <v>1.4600870000000001E-3</v>
      </c>
      <c r="EK145" s="19">
        <v>1.447556E-3</v>
      </c>
      <c r="EL145" s="19">
        <v>1.435041E-3</v>
      </c>
      <c r="EM145" s="19">
        <v>1.4225900000000001E-3</v>
      </c>
      <c r="EN145" s="19">
        <v>1.410243E-3</v>
      </c>
      <c r="EO145" s="19">
        <v>1.398041E-3</v>
      </c>
      <c r="EP145" s="19">
        <v>1.386015E-3</v>
      </c>
      <c r="EQ145" s="19">
        <v>1.3741929999999999E-3</v>
      </c>
      <c r="ER145" s="19">
        <v>1.3625969999999999E-3</v>
      </c>
      <c r="ES145" s="19">
        <v>1.3512470000000001E-3</v>
      </c>
      <c r="ET145" s="19">
        <v>1.340162E-3</v>
      </c>
      <c r="EU145" s="19">
        <v>1.329361E-3</v>
      </c>
      <c r="EV145" s="19">
        <v>1.31886E-3</v>
      </c>
      <c r="EW145" s="19">
        <v>1.308671E-3</v>
      </c>
      <c r="EX145" s="19">
        <v>1.2988019999999999E-3</v>
      </c>
      <c r="EY145" s="19">
        <v>1.2892590000000001E-3</v>
      </c>
      <c r="EZ145" s="19">
        <v>1.280043E-3</v>
      </c>
      <c r="FA145" s="19">
        <v>1.271157E-3</v>
      </c>
      <c r="FB145" s="19">
        <v>1.262602E-3</v>
      </c>
      <c r="FC145" s="19">
        <v>1.2543770000000001E-3</v>
      </c>
      <c r="FD145" s="19">
        <v>1.246477E-3</v>
      </c>
      <c r="FE145" s="19">
        <v>1.2388939999999999E-3</v>
      </c>
      <c r="FF145" s="19">
        <v>1.231614E-3</v>
      </c>
      <c r="FG145" s="19">
        <v>1.2246220000000001E-3</v>
      </c>
      <c r="FH145" s="19">
        <v>1.217901E-3</v>
      </c>
      <c r="FI145" s="19">
        <v>1.2114280000000001E-3</v>
      </c>
      <c r="FJ145" s="19">
        <v>1.2051799999999999E-3</v>
      </c>
      <c r="FK145" s="19">
        <v>1.1991370000000001E-3</v>
      </c>
      <c r="FL145" s="19">
        <v>1.1932760000000001E-3</v>
      </c>
      <c r="FM145" s="19">
        <v>1.1875810000000001E-3</v>
      </c>
      <c r="FN145" s="19">
        <v>1.1820380000000001E-3</v>
      </c>
      <c r="FO145" s="19">
        <v>1.1766319999999999E-3</v>
      </c>
      <c r="FP145" s="15">
        <v>1.1713489999999999E-3</v>
      </c>
      <c r="FQ145" s="19">
        <v>1.166175E-3</v>
      </c>
      <c r="FR145" s="19">
        <v>1.16109E-3</v>
      </c>
      <c r="FS145" s="19">
        <v>1.156081E-3</v>
      </c>
      <c r="FT145" s="19">
        <v>1.1511340000000001E-3</v>
      </c>
      <c r="FU145" s="19">
        <v>1.146235E-3</v>
      </c>
      <c r="FV145" s="19">
        <v>1.1413720000000001E-3</v>
      </c>
      <c r="FW145" s="19">
        <v>1.13653E-3</v>
      </c>
      <c r="FX145" s="19">
        <v>1.131696E-3</v>
      </c>
      <c r="FY145" s="19">
        <v>1.126857E-3</v>
      </c>
      <c r="FZ145" s="19">
        <v>1.1220030000000001E-3</v>
      </c>
      <c r="GA145" s="19">
        <v>1.1171270000000001E-3</v>
      </c>
      <c r="GB145" s="19">
        <v>1.112221E-3</v>
      </c>
      <c r="GC145" s="19">
        <v>1.1072740000000001E-3</v>
      </c>
      <c r="GD145" s="19">
        <v>1.102277E-3</v>
      </c>
      <c r="GE145" s="19">
        <v>1.0972180000000001E-3</v>
      </c>
      <c r="GF145" s="19">
        <v>1.092092E-3</v>
      </c>
      <c r="GG145" s="19">
        <v>1.086891E-3</v>
      </c>
      <c r="GH145" s="19">
        <v>1.081612E-3</v>
      </c>
      <c r="GI145" s="19">
        <v>1.076249E-3</v>
      </c>
      <c r="GJ145" s="19">
        <v>1.070798E-3</v>
      </c>
      <c r="GK145" s="19">
        <v>1.0652560000000001E-3</v>
      </c>
      <c r="GL145" s="19">
        <v>1.059628E-3</v>
      </c>
      <c r="GM145" s="19">
        <v>1.0539200000000001E-3</v>
      </c>
      <c r="GN145" s="19">
        <v>1.0481399999999999E-3</v>
      </c>
      <c r="GO145" s="19">
        <v>1.042301E-3</v>
      </c>
      <c r="GP145" s="19">
        <v>1.0364180000000001E-3</v>
      </c>
      <c r="GQ145" s="19">
        <v>1.030504E-3</v>
      </c>
      <c r="GR145" s="19">
        <v>1.024575E-3</v>
      </c>
      <c r="GS145" s="19">
        <v>1.018644E-3</v>
      </c>
      <c r="GT145" s="19">
        <v>1.0127230000000001E-3</v>
      </c>
      <c r="GU145" s="19">
        <v>1.0068200000000001E-3</v>
      </c>
      <c r="GV145" s="19">
        <v>1.0009439999999999E-3</v>
      </c>
      <c r="GW145" s="19">
        <v>9.9510120000000004E-4</v>
      </c>
      <c r="GX145" s="19">
        <v>9.8929690000000006E-4</v>
      </c>
      <c r="GY145" s="19">
        <v>9.8353830000000005E-4</v>
      </c>
      <c r="GZ145" s="19">
        <v>9.7783029999999995E-4</v>
      </c>
      <c r="HA145" s="19">
        <v>9.7217639999999997E-4</v>
      </c>
      <c r="HB145" s="19">
        <v>9.665791E-4</v>
      </c>
      <c r="HC145" s="19">
        <v>9.6103970000000003E-4</v>
      </c>
      <c r="HD145" s="19">
        <v>9.5555900000000003E-4</v>
      </c>
      <c r="HE145" s="19">
        <v>9.5013849999999996E-4</v>
      </c>
      <c r="HF145" s="19">
        <v>9.4477850000000002E-4</v>
      </c>
      <c r="HG145" s="19">
        <v>9.3947859999999998E-4</v>
      </c>
      <c r="HH145" s="19">
        <v>9.3423720000000005E-4</v>
      </c>
      <c r="HI145" s="19">
        <v>9.29053E-4</v>
      </c>
      <c r="HJ145" s="19">
        <v>9.2392509999999995E-4</v>
      </c>
      <c r="HK145" s="19">
        <v>9.1885459999999997E-4</v>
      </c>
      <c r="HL145" s="19">
        <v>9.138417E-4</v>
      </c>
      <c r="HM145" s="19">
        <v>9.0888630000000002E-4</v>
      </c>
      <c r="HN145" s="19">
        <v>9.0398659999999995E-4</v>
      </c>
      <c r="HO145" s="19">
        <v>8.9914170000000002E-4</v>
      </c>
      <c r="HP145" s="19">
        <v>8.9435009999999995E-4</v>
      </c>
      <c r="HQ145" s="19">
        <v>8.896113E-4</v>
      </c>
      <c r="HR145" s="19">
        <v>8.849226E-4</v>
      </c>
      <c r="HS145" s="19">
        <v>8.8027880000000002E-4</v>
      </c>
      <c r="HT145" s="19">
        <v>8.7567350000000005E-4</v>
      </c>
      <c r="HU145" s="19">
        <v>8.7110050000000004E-4</v>
      </c>
      <c r="HV145" s="19">
        <v>8.6655279999999998E-4</v>
      </c>
      <c r="HW145" s="19">
        <v>8.6202480000000003E-4</v>
      </c>
      <c r="HX145" s="19">
        <v>8.5751019999999998E-4</v>
      </c>
      <c r="HY145" s="19">
        <v>8.5300209999999998E-4</v>
      </c>
      <c r="HZ145" s="19">
        <v>8.4849450000000005E-4</v>
      </c>
      <c r="IA145" s="19">
        <v>8.439834E-4</v>
      </c>
      <c r="IB145" s="19">
        <v>8.3946610000000001E-4</v>
      </c>
      <c r="IC145" s="19">
        <v>8.3494199999999998E-4</v>
      </c>
      <c r="ID145" s="19">
        <v>8.3041090000000005E-4</v>
      </c>
      <c r="IE145" s="19">
        <v>8.2587239999999998E-4</v>
      </c>
      <c r="IF145" s="19">
        <v>8.2132590000000001E-4</v>
      </c>
      <c r="IG145" s="19">
        <v>8.1677189999999997E-4</v>
      </c>
      <c r="IH145" s="19">
        <v>8.1221099999999997E-4</v>
      </c>
      <c r="II145" s="19">
        <v>8.0764560000000005E-4</v>
      </c>
      <c r="IJ145" s="19">
        <v>8.0307809999999996E-4</v>
      </c>
      <c r="IK145" s="19">
        <v>7.9851089999999998E-4</v>
      </c>
      <c r="IL145" s="19">
        <v>7.9394600000000002E-4</v>
      </c>
      <c r="IM145" s="19">
        <v>7.893857E-4</v>
      </c>
      <c r="IN145" s="19">
        <v>7.8483250000000002E-4</v>
      </c>
      <c r="IO145" s="19">
        <v>7.8029029999999999E-4</v>
      </c>
      <c r="IP145" s="19">
        <v>7.7576190000000001E-4</v>
      </c>
      <c r="IQ145" s="19">
        <v>7.7124970000000002E-4</v>
      </c>
      <c r="IR145" s="19">
        <v>7.6675500000000004E-4</v>
      </c>
      <c r="IS145" s="19">
        <v>7.6227939999999996E-4</v>
      </c>
      <c r="IT145" s="19">
        <v>7.5782469999999995E-4</v>
      </c>
      <c r="IU145" s="19">
        <v>7.5339389999999997E-4</v>
      </c>
      <c r="IV145" s="19">
        <v>7.4898969999999995E-4</v>
      </c>
      <c r="IW145" s="19">
        <v>7.4461489999999998E-4</v>
      </c>
      <c r="IX145" s="19">
        <v>7.402722E-4</v>
      </c>
      <c r="IY145" s="19">
        <v>7.3596519999999995E-4</v>
      </c>
      <c r="IZ145" s="19">
        <v>7.3169860000000001E-4</v>
      </c>
      <c r="JA145" s="19">
        <v>7.2747879999999999E-4</v>
      </c>
      <c r="JB145" s="19">
        <v>7.2331209999999997E-4</v>
      </c>
      <c r="JC145" s="19">
        <v>7.1920519999999996E-4</v>
      </c>
      <c r="JD145" s="19">
        <v>7.1516410000000005E-4</v>
      </c>
      <c r="JE145" s="19">
        <v>7.1119460000000005E-4</v>
      </c>
      <c r="JF145" s="19">
        <v>7.0730279999999999E-4</v>
      </c>
      <c r="JG145" s="19">
        <v>7.034939E-4</v>
      </c>
      <c r="JH145" s="19">
        <v>6.9977250000000004E-4</v>
      </c>
      <c r="JI145" s="19">
        <v>6.9614160000000004E-4</v>
      </c>
      <c r="JJ145" s="19">
        <v>6.9260269999999997E-4</v>
      </c>
      <c r="JK145" s="19">
        <v>6.891569E-4</v>
      </c>
      <c r="JL145" s="19">
        <v>6.8580460000000002E-4</v>
      </c>
      <c r="JM145" s="19">
        <v>6.8254660000000001E-4</v>
      </c>
      <c r="JN145" s="19">
        <v>6.7938320000000005E-4</v>
      </c>
      <c r="JO145" s="19">
        <v>6.7631410000000005E-4</v>
      </c>
      <c r="JP145" s="19">
        <v>6.733377E-4</v>
      </c>
      <c r="JQ145" s="19">
        <v>6.7045240000000001E-4</v>
      </c>
      <c r="JR145" s="19">
        <v>6.6765620000000005E-4</v>
      </c>
      <c r="JS145" s="19">
        <v>6.6494760000000003E-4</v>
      </c>
      <c r="JT145" s="19">
        <v>6.6232460000000004E-4</v>
      </c>
      <c r="JU145" s="19">
        <v>6.5978469999999998E-4</v>
      </c>
      <c r="JV145" s="19">
        <v>6.5732449999999999E-4</v>
      </c>
      <c r="JW145" s="19">
        <v>6.5494030000000001E-4</v>
      </c>
      <c r="JX145" s="19">
        <v>6.5262839999999996E-4</v>
      </c>
      <c r="JY145" s="19">
        <v>6.5038599999999998E-4</v>
      </c>
      <c r="JZ145" s="19">
        <v>6.4820969999999998E-4</v>
      </c>
      <c r="KA145" s="19">
        <v>6.4609599999999998E-4</v>
      </c>
      <c r="KB145" s="19">
        <v>6.4404109999999996E-4</v>
      </c>
      <c r="KC145" s="19">
        <v>6.4204069999999999E-4</v>
      </c>
      <c r="KD145" s="19">
        <v>6.4009099999999997E-4</v>
      </c>
      <c r="KE145" s="19">
        <v>6.381882E-4</v>
      </c>
      <c r="KF145" s="19">
        <v>6.3632870000000005E-4</v>
      </c>
      <c r="KG145" s="19">
        <v>6.3450829999999998E-4</v>
      </c>
      <c r="KH145" s="19">
        <v>6.3272269999999997E-4</v>
      </c>
      <c r="KI145" s="19">
        <v>6.309671E-4</v>
      </c>
      <c r="KJ145" s="19">
        <v>6.2923670000000005E-4</v>
      </c>
      <c r="KK145" s="19">
        <v>6.275273E-4</v>
      </c>
      <c r="KL145" s="19">
        <v>6.2583419999999999E-4</v>
      </c>
      <c r="KM145" s="19">
        <v>6.2415180000000004E-4</v>
      </c>
      <c r="KN145" s="19">
        <v>6.2247430000000002E-4</v>
      </c>
      <c r="KO145" s="19">
        <v>6.2079509999999997E-4</v>
      </c>
      <c r="KP145" s="19">
        <v>6.1910760000000002E-4</v>
      </c>
      <c r="KQ145" s="19">
        <v>6.1740519999999998E-4</v>
      </c>
      <c r="KR145" s="19">
        <v>6.1568180000000003E-4</v>
      </c>
      <c r="KS145" s="19">
        <v>6.1393050000000001E-4</v>
      </c>
      <c r="KT145" s="19">
        <v>6.1214479999999996E-4</v>
      </c>
      <c r="KU145" s="19">
        <v>6.1031819999999995E-4</v>
      </c>
      <c r="KV145" s="19">
        <v>6.0844450000000004E-4</v>
      </c>
      <c r="KW145" s="19">
        <v>6.0651889999999999E-4</v>
      </c>
      <c r="KX145" s="19">
        <v>6.0453700000000004E-4</v>
      </c>
      <c r="KY145" s="19">
        <v>6.0249489999999995E-4</v>
      </c>
      <c r="KZ145" s="19">
        <v>6.0038910000000003E-4</v>
      </c>
      <c r="LA145" s="19">
        <v>5.9821669999999996E-4</v>
      </c>
      <c r="LB145" s="19">
        <v>5.9597489999999996E-4</v>
      </c>
      <c r="LC145" s="19">
        <v>5.936626E-4</v>
      </c>
      <c r="LD145" s="19">
        <v>5.9127859999999997E-4</v>
      </c>
      <c r="LE145" s="19">
        <v>5.8882230000000002E-4</v>
      </c>
      <c r="LF145" s="19">
        <v>5.8629289999999996E-4</v>
      </c>
      <c r="LG145" s="19">
        <v>5.8369019999999995E-4</v>
      </c>
      <c r="LH145" s="19">
        <v>5.8101400000000003E-4</v>
      </c>
      <c r="LI145" s="19">
        <v>5.7826489999999997E-4</v>
      </c>
      <c r="LJ145" s="19">
        <v>5.7544379999999997E-4</v>
      </c>
      <c r="LK145" s="19">
        <v>5.7255209999999997E-4</v>
      </c>
      <c r="LL145" s="19">
        <v>5.6959139999999996E-4</v>
      </c>
      <c r="LM145" s="19">
        <v>5.6656369999999998E-4</v>
      </c>
      <c r="LN145" s="19">
        <v>5.6347159999999995E-4</v>
      </c>
      <c r="LO145" s="19">
        <v>5.603181E-4</v>
      </c>
      <c r="LP145" s="19">
        <v>5.571072E-4</v>
      </c>
      <c r="LQ145" s="19">
        <v>5.5384290000000001E-4</v>
      </c>
      <c r="LR145" s="19">
        <v>5.5052970000000004E-4</v>
      </c>
      <c r="LS145" s="19">
        <v>5.4717250000000002E-4</v>
      </c>
      <c r="LT145" s="19">
        <v>5.4377679999999999E-4</v>
      </c>
      <c r="LU145" s="19">
        <v>5.4034839999999998E-4</v>
      </c>
      <c r="LV145" s="19">
        <v>5.3689389999999997E-4</v>
      </c>
      <c r="LW145" s="19">
        <v>5.3342020000000001E-4</v>
      </c>
      <c r="LX145" s="19">
        <v>5.2993419999999999E-4</v>
      </c>
      <c r="LY145" s="19">
        <v>5.2644330000000002E-4</v>
      </c>
      <c r="LZ145" s="19">
        <v>5.2295490000000004E-4</v>
      </c>
      <c r="MA145" s="19">
        <v>5.1947609999999998E-4</v>
      </c>
      <c r="MB145" s="19">
        <v>5.1601429999999996E-4</v>
      </c>
      <c r="MC145" s="19">
        <v>5.1257609999999997E-4</v>
      </c>
      <c r="MD145" s="19">
        <v>5.0916769999999995E-4</v>
      </c>
      <c r="ME145" s="19">
        <v>5.0579469999999997E-4</v>
      </c>
      <c r="MF145" s="19">
        <v>5.0246239999999999E-4</v>
      </c>
      <c r="MG145" s="19">
        <v>4.9917519999999999E-4</v>
      </c>
      <c r="MH145" s="19">
        <v>4.9593740000000003E-4</v>
      </c>
      <c r="MI145" s="19">
        <v>4.9275250000000001E-4</v>
      </c>
      <c r="MJ145" s="19">
        <v>4.8962370000000003E-4</v>
      </c>
      <c r="MK145" s="19">
        <v>4.8655379999999998E-4</v>
      </c>
      <c r="ML145" s="19">
        <v>4.8354559999999998E-4</v>
      </c>
      <c r="MM145" s="19">
        <v>4.8060170000000001E-4</v>
      </c>
      <c r="MN145" s="19">
        <v>4.7772420000000002E-4</v>
      </c>
      <c r="MO145" s="19">
        <v>4.749151E-4</v>
      </c>
      <c r="MP145" s="19">
        <v>4.7217599999999999E-4</v>
      </c>
      <c r="MQ145" s="19">
        <v>4.6950810000000003E-4</v>
      </c>
      <c r="MR145" s="19">
        <v>4.6691270000000001E-4</v>
      </c>
      <c r="MS145" s="19">
        <v>4.6439019999999998E-4</v>
      </c>
      <c r="MT145" s="19">
        <v>4.6194109999999998E-4</v>
      </c>
      <c r="MU145" s="19">
        <v>4.595655E-4</v>
      </c>
      <c r="MV145" s="19">
        <v>4.572631E-4</v>
      </c>
      <c r="MW145" s="19">
        <v>4.5503340000000001E-4</v>
      </c>
      <c r="MX145" s="19">
        <v>4.5287559999999998E-4</v>
      </c>
      <c r="MY145" s="19">
        <v>4.507887E-4</v>
      </c>
      <c r="MZ145" s="19">
        <v>4.4877179999999999E-4</v>
      </c>
      <c r="NA145" s="19">
        <v>4.4682350000000001E-4</v>
      </c>
      <c r="NB145" s="19">
        <v>4.4494279999999998E-4</v>
      </c>
      <c r="NC145" s="19">
        <v>4.431282E-4</v>
      </c>
      <c r="ND145" s="19">
        <v>4.4137819999999999E-4</v>
      </c>
      <c r="NE145" s="19">
        <v>4.3969119999999999E-4</v>
      </c>
      <c r="NF145" s="19">
        <v>4.3806539999999999E-4</v>
      </c>
      <c r="NG145" s="19">
        <v>4.3649900000000002E-4</v>
      </c>
      <c r="NH145" s="19">
        <v>4.3499020000000002E-4</v>
      </c>
      <c r="NI145" s="19">
        <v>4.3353720000000002E-4</v>
      </c>
      <c r="NJ145" s="19">
        <v>4.3213790000000001E-4</v>
      </c>
      <c r="NK145" s="19">
        <v>4.3079019999999997E-4</v>
      </c>
      <c r="NL145" s="19">
        <v>4.2949209999999999E-4</v>
      </c>
      <c r="NM145" s="19">
        <v>4.2824120000000001E-4</v>
      </c>
      <c r="NN145" s="19">
        <v>4.2703549999999999E-4</v>
      </c>
      <c r="NO145" s="19">
        <v>4.2587290000000003E-4</v>
      </c>
      <c r="NP145" s="19">
        <v>4.2475109999999999E-4</v>
      </c>
      <c r="NQ145" s="19">
        <v>4.2366760000000001E-4</v>
      </c>
      <c r="NR145" s="19">
        <v>4.2261970000000002E-4</v>
      </c>
      <c r="NS145" s="19">
        <v>4.2160450000000002E-4</v>
      </c>
      <c r="NT145" s="19">
        <v>4.2061920000000002E-4</v>
      </c>
      <c r="NU145" s="19">
        <v>4.196604E-4</v>
      </c>
      <c r="NV145" s="19">
        <v>4.1872479999999999E-4</v>
      </c>
      <c r="NW145" s="19">
        <v>4.1780879999999998E-4</v>
      </c>
      <c r="NX145" s="19">
        <v>4.169086E-4</v>
      </c>
      <c r="NY145" s="19">
        <v>4.1602030000000001E-4</v>
      </c>
      <c r="NZ145" s="19">
        <v>4.1514040000000001E-4</v>
      </c>
      <c r="OA145" s="19">
        <v>4.1426519999999999E-4</v>
      </c>
      <c r="OB145" s="19">
        <v>4.133912E-4</v>
      </c>
      <c r="OC145" s="19">
        <v>4.125151E-4</v>
      </c>
      <c r="OD145" s="19">
        <v>4.116336E-4</v>
      </c>
      <c r="OE145" s="19">
        <v>4.1074360000000002E-4</v>
      </c>
      <c r="OF145" s="19">
        <v>4.0984220000000001E-4</v>
      </c>
      <c r="OG145" s="19">
        <v>4.0892670000000002E-4</v>
      </c>
      <c r="OH145" s="19">
        <v>4.079943E-4</v>
      </c>
      <c r="OI145" s="19">
        <v>4.0704249999999999E-4</v>
      </c>
      <c r="OJ145" s="19">
        <v>4.0606870000000001E-4</v>
      </c>
      <c r="OK145" s="19">
        <v>4.0507040000000002E-4</v>
      </c>
      <c r="OL145" s="19">
        <v>4.0404520000000003E-4</v>
      </c>
      <c r="OM145" s="19">
        <v>4.0299079999999999E-4</v>
      </c>
      <c r="ON145" s="19">
        <v>4.0190510000000002E-4</v>
      </c>
      <c r="OO145" s="19">
        <v>4.007859E-4</v>
      </c>
      <c r="OP145" s="19">
        <v>3.9963109999999999E-4</v>
      </c>
    </row>
    <row r="146" spans="1:406" ht="15.75" thickBot="1" x14ac:dyDescent="0.3">
      <c r="A146" s="83" t="str">
        <f t="shared" si="2"/>
        <v>Helicopter-ULTRA COARSE-6-7-Any</v>
      </c>
      <c r="B146" s="83" t="s">
        <v>194</v>
      </c>
      <c r="C146" s="84" t="s">
        <v>72</v>
      </c>
      <c r="D146" s="85">
        <v>6</v>
      </c>
      <c r="E146" s="86">
        <v>7</v>
      </c>
      <c r="F146" s="87" t="s">
        <v>187</v>
      </c>
      <c r="G146" s="83">
        <v>0.16835720000000001</v>
      </c>
      <c r="H146" s="83">
        <v>0.1062237</v>
      </c>
      <c r="I146" s="88">
        <v>7.3431099999999999E-2</v>
      </c>
      <c r="J146" s="88">
        <v>5.2183199999999999E-2</v>
      </c>
      <c r="K146" s="88">
        <v>3.987284E-2</v>
      </c>
      <c r="L146" s="88">
        <v>3.3122140000000001E-2</v>
      </c>
      <c r="M146" s="88">
        <v>2.8929699999999999E-2</v>
      </c>
      <c r="N146" s="88">
        <v>2.5163669999999999E-2</v>
      </c>
      <c r="O146" s="88">
        <v>2.247969E-2</v>
      </c>
      <c r="P146" s="88">
        <v>1.9491149999999999E-2</v>
      </c>
      <c r="Q146" s="88">
        <v>1.7964460000000002E-2</v>
      </c>
      <c r="R146" s="88">
        <v>1.654655E-2</v>
      </c>
      <c r="S146" s="88">
        <v>1.4882299999999999E-2</v>
      </c>
      <c r="T146" s="83">
        <v>1.332595E-2</v>
      </c>
      <c r="U146" s="88">
        <v>1.182392E-2</v>
      </c>
      <c r="V146" s="88">
        <v>1.053318E-2</v>
      </c>
      <c r="W146" s="88">
        <v>9.6214969999999997E-3</v>
      </c>
      <c r="X146" s="88">
        <v>8.9495149999999999E-3</v>
      </c>
      <c r="Y146" s="88">
        <v>8.2956969999999994E-3</v>
      </c>
      <c r="Z146" s="88">
        <v>7.675009E-3</v>
      </c>
      <c r="AA146" s="88">
        <v>7.1745380000000003E-3</v>
      </c>
      <c r="AB146" s="88">
        <v>6.6535630000000004E-3</v>
      </c>
      <c r="AC146" s="88">
        <v>6.2099190000000004E-3</v>
      </c>
      <c r="AD146" s="88">
        <v>5.8241380000000004E-3</v>
      </c>
      <c r="AE146" s="88">
        <v>5.4902240000000001E-3</v>
      </c>
      <c r="AF146" s="88">
        <v>5.1972090000000004E-3</v>
      </c>
      <c r="AG146" s="88">
        <v>4.94846E-3</v>
      </c>
      <c r="AH146" s="88">
        <v>4.7269440000000003E-3</v>
      </c>
      <c r="AI146" s="88">
        <v>4.5269539999999997E-3</v>
      </c>
      <c r="AJ146" s="88">
        <v>4.3494620000000001E-3</v>
      </c>
      <c r="AK146" s="88">
        <v>4.1914470000000001E-3</v>
      </c>
      <c r="AL146" s="88">
        <v>4.0521380000000003E-3</v>
      </c>
      <c r="AM146" s="88">
        <v>3.9317919999999999E-3</v>
      </c>
      <c r="AN146" s="88">
        <v>3.8235650000000001E-3</v>
      </c>
      <c r="AO146" s="88">
        <v>3.7195560000000002E-3</v>
      </c>
      <c r="AP146" s="88">
        <v>3.6214670000000002E-3</v>
      </c>
      <c r="AQ146" s="88">
        <v>3.53477E-3</v>
      </c>
      <c r="AR146" s="88">
        <v>3.45912E-3</v>
      </c>
      <c r="AS146" s="88">
        <v>3.3900509999999998E-3</v>
      </c>
      <c r="AT146" s="88">
        <v>3.3245670000000001E-3</v>
      </c>
      <c r="AU146" s="88">
        <v>3.2622269999999999E-3</v>
      </c>
      <c r="AV146" s="88">
        <v>3.2035449999999999E-3</v>
      </c>
      <c r="AW146" s="88">
        <v>3.14862E-3</v>
      </c>
      <c r="AX146" s="88">
        <v>3.0960889999999998E-3</v>
      </c>
      <c r="AY146" s="88">
        <v>3.0441539999999999E-3</v>
      </c>
      <c r="AZ146" s="88">
        <v>2.9924779999999998E-3</v>
      </c>
      <c r="BA146" s="88">
        <v>2.94189E-3</v>
      </c>
      <c r="BB146" s="88">
        <v>2.8929649999999999E-3</v>
      </c>
      <c r="BC146" s="88">
        <v>2.8457479999999999E-3</v>
      </c>
      <c r="BD146" s="88">
        <v>2.8003170000000001E-3</v>
      </c>
      <c r="BE146" s="88">
        <v>2.7568639999999999E-3</v>
      </c>
      <c r="BF146" s="88">
        <v>2.715439E-3</v>
      </c>
      <c r="BG146" s="88">
        <v>2.675902E-3</v>
      </c>
      <c r="BH146" s="88">
        <v>2.637875E-3</v>
      </c>
      <c r="BI146" s="88">
        <v>2.6009219999999999E-3</v>
      </c>
      <c r="BJ146" s="88">
        <v>2.5649430000000001E-3</v>
      </c>
      <c r="BK146" s="88">
        <v>2.5300679999999999E-3</v>
      </c>
      <c r="BL146" s="88">
        <v>2.4963300000000002E-3</v>
      </c>
      <c r="BM146" s="88">
        <v>2.4635960000000002E-3</v>
      </c>
      <c r="BN146" s="88">
        <v>2.431632E-3</v>
      </c>
      <c r="BO146" s="88">
        <v>2.4002339999999998E-3</v>
      </c>
      <c r="BP146" s="83">
        <v>2.369351E-3</v>
      </c>
      <c r="BQ146" s="88">
        <v>2.339046E-3</v>
      </c>
      <c r="BR146" s="88">
        <v>2.3093139999999998E-3</v>
      </c>
      <c r="BS146" s="88">
        <v>2.279962E-3</v>
      </c>
      <c r="BT146" s="88">
        <v>2.2506779999999999E-3</v>
      </c>
      <c r="BU146" s="88">
        <v>2.2212550000000001E-3</v>
      </c>
      <c r="BV146" s="88">
        <v>2.1917600000000001E-3</v>
      </c>
      <c r="BW146" s="88">
        <v>2.1624830000000002E-3</v>
      </c>
      <c r="BX146" s="88">
        <v>2.133767E-3</v>
      </c>
      <c r="BY146" s="88">
        <v>2.105848E-3</v>
      </c>
      <c r="BZ146" s="88">
        <v>2.0787840000000002E-3</v>
      </c>
      <c r="CA146" s="88">
        <v>2.0524929999999999E-3</v>
      </c>
      <c r="CB146" s="88">
        <v>2.0268690000000002E-3</v>
      </c>
      <c r="CC146" s="88">
        <v>2.0018879999999998E-3</v>
      </c>
      <c r="CD146" s="88">
        <v>1.977618E-3</v>
      </c>
      <c r="CE146" s="88">
        <v>1.9541189999999998E-3</v>
      </c>
      <c r="CF146" s="88">
        <v>1.9313399999999999E-3</v>
      </c>
      <c r="CG146" s="88">
        <v>1.9091259999999999E-3</v>
      </c>
      <c r="CH146" s="88">
        <v>1.8873500000000001E-3</v>
      </c>
      <c r="CI146" s="88">
        <v>1.866003E-3</v>
      </c>
      <c r="CJ146" s="88">
        <v>1.845162E-3</v>
      </c>
      <c r="CK146" s="88">
        <v>1.82489E-3</v>
      </c>
      <c r="CL146" s="88">
        <v>1.8051619999999999E-3</v>
      </c>
      <c r="CM146" s="88">
        <v>1.785877E-3</v>
      </c>
      <c r="CN146" s="88">
        <v>1.766936E-3</v>
      </c>
      <c r="CO146" s="88">
        <v>1.7483100000000001E-3</v>
      </c>
      <c r="CP146" s="88">
        <v>1.7300239999999999E-3</v>
      </c>
      <c r="CQ146" s="88">
        <v>1.7120880000000001E-3</v>
      </c>
      <c r="CR146" s="88">
        <v>1.6944410000000001E-3</v>
      </c>
      <c r="CS146" s="88">
        <v>1.6769549999999999E-3</v>
      </c>
      <c r="CT146" s="83">
        <v>1.6595049999999999E-3</v>
      </c>
      <c r="CU146" s="88">
        <v>1.642024E-3</v>
      </c>
      <c r="CV146" s="88">
        <v>1.624524E-3</v>
      </c>
      <c r="CW146" s="88">
        <v>1.607067E-3</v>
      </c>
      <c r="CX146" s="88">
        <v>1.589717E-3</v>
      </c>
      <c r="CY146" s="88">
        <v>1.5725190000000001E-3</v>
      </c>
      <c r="CZ146" s="88">
        <v>1.555505E-3</v>
      </c>
      <c r="DA146" s="88">
        <v>1.538703E-3</v>
      </c>
      <c r="DB146" s="88">
        <v>1.5221449999999999E-3</v>
      </c>
      <c r="DC146" s="88">
        <v>1.5058599999999999E-3</v>
      </c>
      <c r="DD146" s="88">
        <v>1.4898520000000001E-3</v>
      </c>
      <c r="DE146" s="88">
        <v>1.474106E-3</v>
      </c>
      <c r="DF146" s="88">
        <v>1.458602E-3</v>
      </c>
      <c r="DG146" s="88">
        <v>1.443335E-3</v>
      </c>
      <c r="DH146" s="88">
        <v>1.4283130000000001E-3</v>
      </c>
      <c r="DI146" s="88">
        <v>1.4135459999999999E-3</v>
      </c>
      <c r="DJ146" s="88">
        <v>1.3990280000000001E-3</v>
      </c>
      <c r="DK146" s="88">
        <v>1.3847390000000001E-3</v>
      </c>
      <c r="DL146" s="88">
        <v>1.370664E-3</v>
      </c>
      <c r="DM146" s="88">
        <v>1.3568020000000001E-3</v>
      </c>
      <c r="DN146" s="88">
        <v>1.3431649999999999E-3</v>
      </c>
      <c r="DO146" s="88">
        <v>1.3297680000000001E-3</v>
      </c>
      <c r="DP146" s="88">
        <v>1.316612E-3</v>
      </c>
      <c r="DQ146" s="88">
        <v>1.303687E-3</v>
      </c>
      <c r="DR146" s="88">
        <v>1.290979E-3</v>
      </c>
      <c r="DS146" s="88">
        <v>1.278483E-3</v>
      </c>
      <c r="DT146" s="88">
        <v>1.2661980000000001E-3</v>
      </c>
      <c r="DU146" s="88">
        <v>1.2541290000000001E-3</v>
      </c>
      <c r="DV146" s="88">
        <v>1.2422780000000001E-3</v>
      </c>
      <c r="DW146" s="88">
        <v>1.2306470000000001E-3</v>
      </c>
      <c r="DX146" s="88">
        <v>1.219237E-3</v>
      </c>
      <c r="DY146" s="88">
        <v>1.2080459999999999E-3</v>
      </c>
      <c r="DZ146" s="88">
        <v>1.1970749999999999E-3</v>
      </c>
      <c r="EA146" s="88">
        <v>1.1863240000000001E-3</v>
      </c>
      <c r="EB146" s="88">
        <v>1.175789E-3</v>
      </c>
      <c r="EC146" s="88">
        <v>1.165464E-3</v>
      </c>
      <c r="ED146" s="88">
        <v>1.1553379999999999E-3</v>
      </c>
      <c r="EE146" s="88">
        <v>1.145395E-3</v>
      </c>
      <c r="EF146" s="88">
        <v>1.1356160000000001E-3</v>
      </c>
      <c r="EG146" s="88">
        <v>1.1259810000000001E-3</v>
      </c>
      <c r="EH146" s="88">
        <v>1.116473E-3</v>
      </c>
      <c r="EI146" s="88">
        <v>1.107074E-3</v>
      </c>
      <c r="EJ146" s="88">
        <v>1.097769E-3</v>
      </c>
      <c r="EK146" s="88">
        <v>1.0885420000000001E-3</v>
      </c>
      <c r="EL146" s="88">
        <v>1.0793790000000001E-3</v>
      </c>
      <c r="EM146" s="88">
        <v>1.0702680000000001E-3</v>
      </c>
      <c r="EN146" s="88">
        <v>1.0612E-3</v>
      </c>
      <c r="EO146" s="88">
        <v>1.052171E-3</v>
      </c>
      <c r="EP146" s="88">
        <v>1.0431769999999999E-3</v>
      </c>
      <c r="EQ146" s="88">
        <v>1.0342159999999999E-3</v>
      </c>
      <c r="ER146" s="88">
        <v>1.0252869999999999E-3</v>
      </c>
      <c r="ES146" s="88">
        <v>1.01639E-3</v>
      </c>
      <c r="ET146" s="88">
        <v>1.007527E-3</v>
      </c>
      <c r="EU146" s="88">
        <v>9.9869980000000008E-4</v>
      </c>
      <c r="EV146" s="88">
        <v>9.8991240000000005E-4</v>
      </c>
      <c r="EW146" s="88">
        <v>9.8116780000000008E-4</v>
      </c>
      <c r="EX146" s="88">
        <v>9.7247060000000001E-4</v>
      </c>
      <c r="EY146" s="88">
        <v>9.63827E-4</v>
      </c>
      <c r="EZ146" s="88">
        <v>9.5524469999999997E-4</v>
      </c>
      <c r="FA146" s="88">
        <v>9.4673079999999996E-4</v>
      </c>
      <c r="FB146" s="88">
        <v>9.3829030000000004E-4</v>
      </c>
      <c r="FC146" s="88">
        <v>9.2992560000000005E-4</v>
      </c>
      <c r="FD146" s="88">
        <v>9.2163789999999998E-4</v>
      </c>
      <c r="FE146" s="88">
        <v>9.1343000000000001E-4</v>
      </c>
      <c r="FF146" s="88">
        <v>9.0530899999999997E-4</v>
      </c>
      <c r="FG146" s="88">
        <v>8.9728750000000004E-4</v>
      </c>
      <c r="FH146" s="88">
        <v>8.8938199999999998E-4</v>
      </c>
      <c r="FI146" s="88">
        <v>8.816106E-4</v>
      </c>
      <c r="FJ146" s="88">
        <v>8.7399009999999998E-4</v>
      </c>
      <c r="FK146" s="88">
        <v>8.6653450000000003E-4</v>
      </c>
      <c r="FL146" s="88">
        <v>8.5925369999999995E-4</v>
      </c>
      <c r="FM146" s="88">
        <v>8.5215270000000003E-4</v>
      </c>
      <c r="FN146" s="88">
        <v>8.4523179999999995E-4</v>
      </c>
      <c r="FO146" s="88">
        <v>8.384868E-4</v>
      </c>
      <c r="FP146" s="88">
        <v>8.3190939999999995E-4</v>
      </c>
      <c r="FQ146" s="88">
        <v>8.2548889999999996E-4</v>
      </c>
      <c r="FR146" s="88">
        <v>8.1921380000000001E-4</v>
      </c>
      <c r="FS146" s="88">
        <v>8.1307169999999998E-4</v>
      </c>
      <c r="FT146" s="88">
        <v>8.0705040000000005E-4</v>
      </c>
      <c r="FU146" s="88">
        <v>8.0113850000000002E-4</v>
      </c>
      <c r="FV146" s="88">
        <v>7.9532479999999998E-4</v>
      </c>
      <c r="FW146" s="88">
        <v>7.8959929999999998E-4</v>
      </c>
      <c r="FX146" s="88">
        <v>7.8395210000000001E-4</v>
      </c>
      <c r="FY146" s="88">
        <v>7.7837380000000001E-4</v>
      </c>
      <c r="FZ146" s="88">
        <v>7.7285539999999995E-4</v>
      </c>
      <c r="GA146" s="88">
        <v>7.6738890000000001E-4</v>
      </c>
      <c r="GB146" s="88">
        <v>7.619673E-4</v>
      </c>
      <c r="GC146" s="88">
        <v>7.5658430000000003E-4</v>
      </c>
      <c r="GD146" s="88">
        <v>7.5123500000000005E-4</v>
      </c>
      <c r="GE146" s="88">
        <v>7.4591510000000002E-4</v>
      </c>
      <c r="GF146" s="88">
        <v>7.4062100000000001E-4</v>
      </c>
      <c r="GG146" s="88">
        <v>7.3534969999999996E-4</v>
      </c>
      <c r="GH146" s="88">
        <v>7.3009840000000002E-4</v>
      </c>
      <c r="GI146" s="88">
        <v>7.2486489999999996E-4</v>
      </c>
      <c r="GJ146" s="88">
        <v>7.1964740000000004E-4</v>
      </c>
      <c r="GK146" s="88">
        <v>7.1444480000000001E-4</v>
      </c>
      <c r="GL146" s="88">
        <v>7.0925630000000001E-4</v>
      </c>
      <c r="GM146" s="88">
        <v>7.0408190000000005E-4</v>
      </c>
      <c r="GN146" s="88">
        <v>6.9892160000000001E-4</v>
      </c>
      <c r="GO146" s="88">
        <v>6.9377619999999997E-4</v>
      </c>
      <c r="GP146" s="88">
        <v>6.8864700000000002E-4</v>
      </c>
      <c r="GQ146" s="88">
        <v>6.8353719999999997E-4</v>
      </c>
      <c r="GR146" s="88">
        <v>6.7845090000000002E-4</v>
      </c>
      <c r="GS146" s="88">
        <v>6.7339419999999997E-4</v>
      </c>
      <c r="GT146" s="88">
        <v>6.683746E-4</v>
      </c>
      <c r="GU146" s="88">
        <v>6.6340110000000002E-4</v>
      </c>
      <c r="GV146" s="88">
        <v>6.5848320000000003E-4</v>
      </c>
      <c r="GW146" s="88">
        <v>6.5363080000000004E-4</v>
      </c>
      <c r="GX146" s="88">
        <v>6.4885279999999995E-4</v>
      </c>
      <c r="GY146" s="88">
        <v>6.4415710000000005E-4</v>
      </c>
      <c r="GZ146" s="88">
        <v>6.3954940000000003E-4</v>
      </c>
      <c r="HA146" s="88">
        <v>6.350339E-4</v>
      </c>
      <c r="HB146" s="88">
        <v>6.3061240000000004E-4</v>
      </c>
      <c r="HC146" s="88">
        <v>6.2628460000000005E-4</v>
      </c>
      <c r="HD146" s="88">
        <v>6.2204790000000001E-4</v>
      </c>
      <c r="HE146" s="88">
        <v>6.1789780000000001E-4</v>
      </c>
      <c r="HF146" s="88">
        <v>6.1382850000000003E-4</v>
      </c>
      <c r="HG146" s="88">
        <v>6.0983279999999999E-4</v>
      </c>
      <c r="HH146" s="88">
        <v>6.0590329999999997E-4</v>
      </c>
      <c r="HI146" s="88">
        <v>6.0203209999999999E-4</v>
      </c>
      <c r="HJ146" s="88">
        <v>5.9821169999999999E-4</v>
      </c>
      <c r="HK146" s="88">
        <v>5.9443460000000001E-4</v>
      </c>
      <c r="HL146" s="88">
        <v>5.9069380000000005E-4</v>
      </c>
      <c r="HM146" s="88">
        <v>5.8698270000000002E-4</v>
      </c>
      <c r="HN146" s="88">
        <v>5.8329530000000005E-4</v>
      </c>
      <c r="HO146" s="88">
        <v>5.7962659999999996E-4</v>
      </c>
      <c r="HP146" s="88">
        <v>5.7597240000000004E-4</v>
      </c>
      <c r="HQ146" s="88">
        <v>5.72329E-4</v>
      </c>
      <c r="HR146" s="88">
        <v>5.6869370000000002E-4</v>
      </c>
      <c r="HS146" s="88">
        <v>5.65064E-4</v>
      </c>
      <c r="HT146" s="88">
        <v>5.6143790000000001E-4</v>
      </c>
      <c r="HU146" s="88">
        <v>5.5781400000000001E-4</v>
      </c>
      <c r="HV146" s="88">
        <v>5.5419080000000003E-4</v>
      </c>
      <c r="HW146" s="88">
        <v>5.5056720000000003E-4</v>
      </c>
      <c r="HX146" s="88">
        <v>5.4694170000000003E-4</v>
      </c>
      <c r="HY146" s="88">
        <v>5.4331319999999998E-4</v>
      </c>
      <c r="HZ146" s="88">
        <v>5.3968090000000005E-4</v>
      </c>
      <c r="IA146" s="88">
        <v>5.3604420000000002E-4</v>
      </c>
      <c r="IB146" s="88">
        <v>5.3240310000000001E-4</v>
      </c>
      <c r="IC146" s="88">
        <v>5.2875790000000002E-4</v>
      </c>
      <c r="ID146" s="88">
        <v>5.2510950000000001E-4</v>
      </c>
      <c r="IE146" s="88">
        <v>5.214595E-4</v>
      </c>
      <c r="IF146" s="88">
        <v>5.1780969999999996E-4</v>
      </c>
      <c r="IG146" s="88">
        <v>5.141624E-4</v>
      </c>
      <c r="IH146" s="88">
        <v>5.1052029999999998E-4</v>
      </c>
      <c r="II146" s="88">
        <v>5.0688649999999997E-4</v>
      </c>
      <c r="IJ146" s="88">
        <v>5.0326449999999997E-4</v>
      </c>
      <c r="IK146" s="88">
        <v>4.9965860000000003E-4</v>
      </c>
      <c r="IL146" s="88">
        <v>4.960737E-4</v>
      </c>
      <c r="IM146" s="88">
        <v>4.9251500000000001E-4</v>
      </c>
      <c r="IN146" s="88">
        <v>4.8898819999999995E-4</v>
      </c>
      <c r="IO146" s="88">
        <v>4.8549900000000002E-4</v>
      </c>
      <c r="IP146" s="88">
        <v>4.8205310000000001E-4</v>
      </c>
      <c r="IQ146" s="88">
        <v>4.786554E-4</v>
      </c>
      <c r="IR146" s="88">
        <v>4.7531070000000002E-4</v>
      </c>
      <c r="IS146" s="88">
        <v>4.7202289999999998E-4</v>
      </c>
      <c r="IT146" s="88">
        <v>4.6879490000000001E-4</v>
      </c>
      <c r="IU146" s="88">
        <v>4.6562859999999998E-4</v>
      </c>
      <c r="IV146" s="88">
        <v>4.6252540000000001E-4</v>
      </c>
      <c r="IW146" s="88">
        <v>4.5948590000000002E-4</v>
      </c>
      <c r="IX146" s="88">
        <v>4.5651030000000003E-4</v>
      </c>
      <c r="IY146" s="88">
        <v>4.5359790000000001E-4</v>
      </c>
      <c r="IZ146" s="88">
        <v>4.5074759999999997E-4</v>
      </c>
      <c r="JA146" s="88">
        <v>4.4795769999999999E-4</v>
      </c>
      <c r="JB146" s="88">
        <v>4.4522570000000002E-4</v>
      </c>
      <c r="JC146" s="88">
        <v>4.4254869999999999E-4</v>
      </c>
      <c r="JD146" s="88">
        <v>4.39923E-4</v>
      </c>
      <c r="JE146" s="88">
        <v>4.3734459999999998E-4</v>
      </c>
      <c r="JF146" s="88">
        <v>4.3480880000000002E-4</v>
      </c>
      <c r="JG146" s="88">
        <v>4.3231049999999999E-4</v>
      </c>
      <c r="JH146" s="88">
        <v>4.2984469999999999E-4</v>
      </c>
      <c r="JI146" s="88">
        <v>4.2740639999999999E-4</v>
      </c>
      <c r="JJ146" s="88">
        <v>4.2499129999999999E-4</v>
      </c>
      <c r="JK146" s="88">
        <v>4.2259520000000002E-4</v>
      </c>
      <c r="JL146" s="88">
        <v>4.2021479999999997E-4</v>
      </c>
      <c r="JM146" s="88">
        <v>4.1784739999999997E-4</v>
      </c>
      <c r="JN146" s="88">
        <v>4.1549080000000002E-4</v>
      </c>
      <c r="JO146" s="88">
        <v>4.1314349999999999E-4</v>
      </c>
      <c r="JP146" s="88">
        <v>4.1080449999999997E-4</v>
      </c>
      <c r="JQ146" s="88">
        <v>4.084731E-4</v>
      </c>
      <c r="JR146" s="88">
        <v>4.0614870000000002E-4</v>
      </c>
      <c r="JS146" s="88">
        <v>4.0383079999999999E-4</v>
      </c>
      <c r="JT146" s="88">
        <v>4.0151880000000002E-4</v>
      </c>
      <c r="JU146" s="88">
        <v>3.992124E-4</v>
      </c>
      <c r="JV146" s="88">
        <v>3.9691100000000001E-4</v>
      </c>
      <c r="JW146" s="88">
        <v>3.9461390000000002E-4</v>
      </c>
      <c r="JX146" s="88">
        <v>3.9232010000000002E-4</v>
      </c>
      <c r="JY146" s="88">
        <v>3.9002850000000001E-4</v>
      </c>
      <c r="JZ146" s="88">
        <v>3.8773809999999997E-4</v>
      </c>
      <c r="KA146" s="88">
        <v>3.8544769999999999E-4</v>
      </c>
      <c r="KB146" s="88">
        <v>3.8315659999999999E-4</v>
      </c>
      <c r="KC146" s="88">
        <v>3.8086400000000002E-4</v>
      </c>
      <c r="KD146" s="88">
        <v>3.7856959999999997E-4</v>
      </c>
      <c r="KE146" s="88">
        <v>3.762735E-4</v>
      </c>
      <c r="KF146" s="88">
        <v>3.7397629999999998E-4</v>
      </c>
      <c r="KG146" s="88">
        <v>3.7167949999999998E-4</v>
      </c>
      <c r="KH146" s="88">
        <v>3.6938519999999997E-4</v>
      </c>
      <c r="KI146" s="88">
        <v>3.6709589999999999E-4</v>
      </c>
      <c r="KJ146" s="88">
        <v>3.6481449999999999E-4</v>
      </c>
      <c r="KK146" s="88">
        <v>3.6254430000000001E-4</v>
      </c>
      <c r="KL146" s="88">
        <v>3.6028870000000003E-4</v>
      </c>
      <c r="KM146" s="88">
        <v>3.580511E-4</v>
      </c>
      <c r="KN146" s="88">
        <v>3.5583449999999998E-4</v>
      </c>
      <c r="KO146" s="88">
        <v>3.5364199999999999E-4</v>
      </c>
      <c r="KP146" s="88">
        <v>3.514759E-4</v>
      </c>
      <c r="KQ146" s="88">
        <v>3.493379E-4</v>
      </c>
      <c r="KR146" s="88">
        <v>3.4722959999999999E-4</v>
      </c>
      <c r="KS146" s="88">
        <v>3.4515199999999999E-4</v>
      </c>
      <c r="KT146" s="88">
        <v>3.431056E-4</v>
      </c>
      <c r="KU146" s="88">
        <v>3.410908E-4</v>
      </c>
      <c r="KV146" s="88">
        <v>3.3910739999999998E-4</v>
      </c>
      <c r="KW146" s="88">
        <v>3.3715500000000001E-4</v>
      </c>
      <c r="KX146" s="88">
        <v>3.3523299999999999E-4</v>
      </c>
      <c r="KY146" s="88">
        <v>3.3334080000000001E-4</v>
      </c>
      <c r="KZ146" s="88">
        <v>3.3147759999999999E-4</v>
      </c>
      <c r="LA146" s="88">
        <v>3.2964250000000001E-4</v>
      </c>
      <c r="LB146" s="88">
        <v>3.278345E-4</v>
      </c>
      <c r="LC146" s="88">
        <v>3.2605280000000002E-4</v>
      </c>
      <c r="LD146" s="88">
        <v>3.2429619999999997E-4</v>
      </c>
      <c r="LE146" s="88">
        <v>3.2256389999999998E-4</v>
      </c>
      <c r="LF146" s="88">
        <v>3.208547E-4</v>
      </c>
      <c r="LG146" s="88">
        <v>3.1916719999999999E-4</v>
      </c>
      <c r="LH146" s="88">
        <v>3.1749980000000001E-4</v>
      </c>
      <c r="LI146" s="88">
        <v>3.1585069999999997E-4</v>
      </c>
      <c r="LJ146" s="88">
        <v>3.1421790000000003E-4</v>
      </c>
      <c r="LK146" s="88">
        <v>3.1259890000000001E-4</v>
      </c>
      <c r="LL146" s="88">
        <v>3.1099129999999998E-4</v>
      </c>
      <c r="LM146" s="88">
        <v>3.0939219999999998E-4</v>
      </c>
      <c r="LN146" s="88">
        <v>3.0779880000000003E-4</v>
      </c>
      <c r="LO146" s="88">
        <v>3.0620819999999999E-4</v>
      </c>
      <c r="LP146" s="88">
        <v>3.0461749999999998E-4</v>
      </c>
      <c r="LQ146" s="88">
        <v>3.030242E-4</v>
      </c>
      <c r="LR146" s="88">
        <v>3.0142599999999998E-4</v>
      </c>
      <c r="LS146" s="88">
        <v>2.9982039999999999E-4</v>
      </c>
      <c r="LT146" s="88">
        <v>2.9820539999999998E-4</v>
      </c>
      <c r="LU146" s="88">
        <v>2.9657940000000002E-4</v>
      </c>
      <c r="LV146" s="88">
        <v>2.9494070000000001E-4</v>
      </c>
      <c r="LW146" s="88">
        <v>2.9328790000000002E-4</v>
      </c>
      <c r="LX146" s="88">
        <v>2.9161999999999998E-4</v>
      </c>
      <c r="LY146" s="88">
        <v>2.899361E-4</v>
      </c>
      <c r="LZ146" s="88">
        <v>2.8823539999999999E-4</v>
      </c>
      <c r="MA146" s="88">
        <v>2.8651730000000002E-4</v>
      </c>
      <c r="MB146" s="88">
        <v>2.847816E-4</v>
      </c>
      <c r="MC146" s="88">
        <v>2.8302809999999998E-4</v>
      </c>
      <c r="MD146" s="88">
        <v>2.812569E-4</v>
      </c>
      <c r="ME146" s="88">
        <v>2.7946839999999998E-4</v>
      </c>
      <c r="MF146" s="88">
        <v>2.7766299999999999E-4</v>
      </c>
      <c r="MG146" s="88">
        <v>2.758414E-4</v>
      </c>
      <c r="MH146" s="88">
        <v>2.7400459999999999E-4</v>
      </c>
      <c r="MI146" s="88">
        <v>2.721539E-4</v>
      </c>
      <c r="MJ146" s="88">
        <v>2.7029080000000002E-4</v>
      </c>
      <c r="MK146" s="88">
        <v>2.6841689999999998E-4</v>
      </c>
      <c r="ML146" s="88">
        <v>2.6653449999999997E-4</v>
      </c>
      <c r="MM146" s="88">
        <v>2.6464570000000001E-4</v>
      </c>
      <c r="MN146" s="88">
        <v>2.6275339999999998E-4</v>
      </c>
      <c r="MO146" s="88">
        <v>2.6086049999999997E-4</v>
      </c>
      <c r="MP146" s="88">
        <v>2.589701E-4</v>
      </c>
      <c r="MQ146" s="88">
        <v>2.5708559999999998E-4</v>
      </c>
      <c r="MR146" s="88">
        <v>2.552101E-4</v>
      </c>
      <c r="MS146" s="88">
        <v>2.5334689999999998E-4</v>
      </c>
      <c r="MT146" s="88">
        <v>2.5149919999999999E-4</v>
      </c>
      <c r="MU146" s="88">
        <v>2.496698E-4</v>
      </c>
      <c r="MV146" s="88">
        <v>2.4786140000000002E-4</v>
      </c>
      <c r="MW146" s="88">
        <v>2.4607630000000001E-4</v>
      </c>
      <c r="MX146" s="88">
        <v>2.4431680000000001E-4</v>
      </c>
      <c r="MY146" s="88">
        <v>2.4258449999999999E-4</v>
      </c>
      <c r="MZ146" s="88">
        <v>2.40881E-4</v>
      </c>
      <c r="NA146" s="88">
        <v>2.3920779999999999E-4</v>
      </c>
      <c r="NB146" s="88">
        <v>2.3756600000000001E-4</v>
      </c>
      <c r="NC146" s="88">
        <v>2.359568E-4</v>
      </c>
      <c r="ND146" s="88">
        <v>2.343809E-4</v>
      </c>
      <c r="NE146" s="88">
        <v>2.3283900000000001E-4</v>
      </c>
      <c r="NF146" s="88">
        <v>2.3133170000000001E-4</v>
      </c>
      <c r="NG146" s="88">
        <v>2.2985949999999999E-4</v>
      </c>
      <c r="NH146" s="88">
        <v>2.2842239999999999E-4</v>
      </c>
      <c r="NI146" s="88">
        <v>2.2702050000000001E-4</v>
      </c>
      <c r="NJ146" s="88">
        <v>2.2565350000000001E-4</v>
      </c>
      <c r="NK146" s="88">
        <v>2.243208E-4</v>
      </c>
      <c r="NL146" s="88">
        <v>2.2302180000000001E-4</v>
      </c>
      <c r="NM146" s="88">
        <v>2.2175539999999999E-4</v>
      </c>
      <c r="NN146" s="88">
        <v>2.2052049999999999E-4</v>
      </c>
      <c r="NO146" s="88">
        <v>2.1931589999999999E-4</v>
      </c>
      <c r="NP146" s="88">
        <v>2.181401E-4</v>
      </c>
      <c r="NQ146" s="88">
        <v>2.1699140000000001E-4</v>
      </c>
      <c r="NR146" s="88">
        <v>2.1586829999999999E-4</v>
      </c>
      <c r="NS146" s="88">
        <v>2.1476899999999999E-4</v>
      </c>
      <c r="NT146" s="88">
        <v>2.1369170000000001E-4</v>
      </c>
      <c r="NU146" s="88">
        <v>2.1263470000000001E-4</v>
      </c>
      <c r="NV146" s="88">
        <v>2.1159600000000001E-4</v>
      </c>
      <c r="NW146" s="88">
        <v>2.1057390000000001E-4</v>
      </c>
      <c r="NX146" s="88">
        <v>2.0956640000000001E-4</v>
      </c>
      <c r="NY146" s="88">
        <v>2.085717E-4</v>
      </c>
      <c r="NZ146" s="88">
        <v>2.0758810000000001E-4</v>
      </c>
      <c r="OA146" s="88">
        <v>2.0661369999999999E-4</v>
      </c>
      <c r="OB146" s="88">
        <v>2.056468E-4</v>
      </c>
      <c r="OC146" s="88">
        <v>2.046858E-4</v>
      </c>
      <c r="OD146" s="88">
        <v>2.0372890000000001E-4</v>
      </c>
      <c r="OE146" s="88">
        <v>2.0277469999999999E-4</v>
      </c>
      <c r="OF146" s="88">
        <v>2.0182140000000001E-4</v>
      </c>
      <c r="OG146" s="88">
        <v>2.008678E-4</v>
      </c>
      <c r="OH146" s="88">
        <v>1.9991210000000001E-4</v>
      </c>
      <c r="OI146" s="88">
        <v>1.9895310000000001E-4</v>
      </c>
      <c r="OJ146" s="88">
        <v>1.9798919999999999E-4</v>
      </c>
      <c r="OK146" s="88">
        <v>1.9701920000000001E-4</v>
      </c>
      <c r="OL146" s="88">
        <v>1.9604179999999999E-4</v>
      </c>
      <c r="OM146" s="88">
        <v>1.950558E-4</v>
      </c>
      <c r="ON146" s="88">
        <v>1.940601E-4</v>
      </c>
      <c r="OO146" s="88">
        <v>1.930538E-4</v>
      </c>
      <c r="OP146" s="88">
        <v>1.92036E-4</v>
      </c>
    </row>
    <row r="147" spans="1:406" ht="15.75" thickTop="1" x14ac:dyDescent="0.25">
      <c r="A147" t="str">
        <f t="shared" si="2"/>
        <v>Boom-FINE-0.6-20-Any</v>
      </c>
      <c r="B147" t="s">
        <v>196</v>
      </c>
      <c r="C147" t="s">
        <v>41</v>
      </c>
      <c r="D147" s="52">
        <v>0.6</v>
      </c>
      <c r="E147" s="52">
        <v>20</v>
      </c>
      <c r="F147" s="82" t="s">
        <v>187</v>
      </c>
      <c r="G147">
        <v>0.17459839999999999</v>
      </c>
      <c r="H147">
        <v>0.15430579999999999</v>
      </c>
      <c r="I147">
        <v>0.1369978</v>
      </c>
      <c r="J147">
        <v>0.1227293</v>
      </c>
      <c r="K147">
        <v>0.1108941</v>
      </c>
      <c r="L147">
        <v>0.1016533</v>
      </c>
      <c r="M147" s="51">
        <v>9.5177139999999993E-2</v>
      </c>
      <c r="N147" s="51">
        <v>9.3992930000000002E-2</v>
      </c>
      <c r="O147" s="51">
        <v>9.3417620000000007E-2</v>
      </c>
      <c r="P147" s="51">
        <v>8.9785149999999994E-2</v>
      </c>
      <c r="Q147" s="51">
        <v>8.7862979999999993E-2</v>
      </c>
      <c r="R147" s="51">
        <v>8.5678320000000002E-2</v>
      </c>
      <c r="S147" s="51">
        <v>8.4380919999999998E-2</v>
      </c>
      <c r="T147" s="51">
        <v>8.150657E-2</v>
      </c>
      <c r="U147" s="51">
        <v>7.8969689999999995E-2</v>
      </c>
      <c r="V147" s="51">
        <v>7.6869160000000006E-2</v>
      </c>
      <c r="W147" s="51">
        <v>7.5323210000000002E-2</v>
      </c>
      <c r="X147" s="51">
        <v>7.4977429999999998E-2</v>
      </c>
      <c r="Y147" s="51">
        <v>7.4008229999999994E-2</v>
      </c>
      <c r="Z147" s="51">
        <v>7.2000889999999998E-2</v>
      </c>
      <c r="AA147" s="51">
        <v>7.0716920000000003E-2</v>
      </c>
      <c r="AB147" s="51">
        <v>6.9618849999999996E-2</v>
      </c>
      <c r="AC147" s="51">
        <v>6.8729650000000003E-2</v>
      </c>
      <c r="AD147" s="51">
        <v>6.7839780000000002E-2</v>
      </c>
      <c r="AE147" s="51">
        <v>6.5994709999999998E-2</v>
      </c>
      <c r="AF147" s="51">
        <v>6.3807349999999999E-2</v>
      </c>
      <c r="AG147">
        <v>6.2327100000000003E-2</v>
      </c>
      <c r="AH147" s="51">
        <v>6.1521659999999999E-2</v>
      </c>
      <c r="AI147" s="51">
        <v>6.1135080000000001E-2</v>
      </c>
      <c r="AJ147" s="51">
        <v>6.092181E-2</v>
      </c>
      <c r="AK147" s="51">
        <v>6.0583079999999997E-2</v>
      </c>
      <c r="AL147" s="51">
        <v>5.9070320000000003E-2</v>
      </c>
      <c r="AM147" s="51">
        <v>5.7734670000000002E-2</v>
      </c>
      <c r="AN147" s="51">
        <v>5.6822989999999997E-2</v>
      </c>
      <c r="AO147" s="51">
        <v>5.6075390000000003E-2</v>
      </c>
      <c r="AP147" s="51">
        <v>5.5548790000000001E-2</v>
      </c>
      <c r="AQ147" s="51">
        <v>5.5316860000000002E-2</v>
      </c>
      <c r="AR147" s="51">
        <v>5.4978150000000003E-2</v>
      </c>
      <c r="AS147" s="51">
        <v>5.3611060000000002E-2</v>
      </c>
      <c r="AT147" s="51">
        <v>5.2029619999999999E-2</v>
      </c>
      <c r="AU147">
        <v>5.07798E-2</v>
      </c>
      <c r="AV147">
        <v>4.9912999999999999E-2</v>
      </c>
      <c r="AW147" s="51">
        <v>4.9785629999999997E-2</v>
      </c>
      <c r="AX147" s="51">
        <v>4.9782880000000002E-2</v>
      </c>
      <c r="AY147" s="51">
        <v>4.9623380000000002E-2</v>
      </c>
      <c r="AZ147" s="51">
        <v>4.9375629999999997E-2</v>
      </c>
      <c r="BA147" s="51">
        <v>4.8558730000000001E-2</v>
      </c>
      <c r="BB147">
        <v>4.7836099999999999E-2</v>
      </c>
      <c r="BC147" s="51">
        <v>4.721417E-2</v>
      </c>
      <c r="BD147" s="51">
        <v>4.6602989999999997E-2</v>
      </c>
      <c r="BE147" s="51">
        <v>4.6081179999999999E-2</v>
      </c>
      <c r="BF147" s="51">
        <v>4.5607349999999998E-2</v>
      </c>
      <c r="BG147" s="51">
        <v>4.5098539999999999E-2</v>
      </c>
      <c r="BH147" s="51">
        <v>4.4513909999999997E-2</v>
      </c>
      <c r="BI147" s="51">
        <v>4.3978969999999999E-2</v>
      </c>
      <c r="BJ147" s="51">
        <v>4.3519059999999998E-2</v>
      </c>
      <c r="BK147" s="51">
        <v>4.3102689999999999E-2</v>
      </c>
      <c r="BL147" s="51">
        <v>4.2691569999999998E-2</v>
      </c>
      <c r="BM147" s="51">
        <v>4.2264919999999997E-2</v>
      </c>
      <c r="BN147" s="51">
        <v>4.1841749999999997E-2</v>
      </c>
      <c r="BO147" s="51">
        <v>4.1412369999999997E-2</v>
      </c>
      <c r="BP147" s="51">
        <v>4.0970619999999999E-2</v>
      </c>
      <c r="BQ147" s="51">
        <v>4.0502539999999997E-2</v>
      </c>
      <c r="BR147" s="51">
        <v>4.0039419999999999E-2</v>
      </c>
      <c r="BS147" s="51">
        <v>3.9589949999999999E-2</v>
      </c>
      <c r="BT147" s="51">
        <v>3.9161429999999997E-2</v>
      </c>
      <c r="BU147">
        <v>3.8759500000000002E-2</v>
      </c>
      <c r="BV147" s="51">
        <v>3.8376630000000002E-2</v>
      </c>
      <c r="BW147" s="51">
        <v>3.8012709999999998E-2</v>
      </c>
      <c r="BX147" s="51">
        <v>3.7672160000000003E-2</v>
      </c>
      <c r="BY147" s="51">
        <v>3.7355260000000001E-2</v>
      </c>
      <c r="BZ147">
        <v>3.7049800000000001E-2</v>
      </c>
      <c r="CA147" s="51">
        <v>3.6735419999999998E-2</v>
      </c>
      <c r="CB147" s="51">
        <v>3.6409570000000002E-2</v>
      </c>
      <c r="CC147" s="51">
        <v>3.6060130000000003E-2</v>
      </c>
      <c r="CD147">
        <v>3.5690199999999998E-2</v>
      </c>
      <c r="CE147" s="51">
        <v>3.5312950000000003E-2</v>
      </c>
      <c r="CF147" s="51">
        <v>3.4947279999999997E-2</v>
      </c>
      <c r="CG147" s="51">
        <v>3.4596790000000002E-2</v>
      </c>
      <c r="CH147" s="51">
        <v>3.4267480000000003E-2</v>
      </c>
      <c r="CI147" s="51">
        <v>3.3951330000000002E-2</v>
      </c>
      <c r="CJ147" s="51">
        <v>3.364984E-2</v>
      </c>
      <c r="CK147" s="51">
        <v>3.3350490000000003E-2</v>
      </c>
      <c r="CL147">
        <v>3.3045400000000003E-2</v>
      </c>
      <c r="CM147" s="51">
        <v>3.2721189999999997E-2</v>
      </c>
      <c r="CN147" s="51">
        <v>3.2399709999999998E-2</v>
      </c>
      <c r="CO147" s="51">
        <v>3.209277E-2</v>
      </c>
      <c r="CP147" s="51">
        <v>3.1803909999999998E-2</v>
      </c>
      <c r="CQ147" s="51">
        <v>3.1525610000000003E-2</v>
      </c>
      <c r="CR147" s="51">
        <v>3.1261589999999999E-2</v>
      </c>
      <c r="CS147" s="51">
        <v>3.1005970000000001E-2</v>
      </c>
      <c r="CT147" s="51">
        <v>3.075963E-2</v>
      </c>
      <c r="CU147" s="51">
        <v>3.0519379999999999E-2</v>
      </c>
      <c r="CV147" s="51">
        <v>3.0291729999999999E-2</v>
      </c>
      <c r="CW147" s="51">
        <v>3.0078179999999999E-2</v>
      </c>
      <c r="CX147" s="51">
        <v>2.9883860000000002E-2</v>
      </c>
      <c r="CY147" s="51">
        <v>2.9689030000000002E-2</v>
      </c>
      <c r="CZ147" s="51">
        <v>2.9481070000000002E-2</v>
      </c>
      <c r="DA147" s="51">
        <v>2.925204E-2</v>
      </c>
      <c r="DB147" s="51">
        <v>2.9002320000000002E-2</v>
      </c>
      <c r="DC147" s="51">
        <v>2.8734659999999999E-2</v>
      </c>
      <c r="DD147" s="51">
        <v>2.845193E-2</v>
      </c>
      <c r="DE147" s="51">
        <v>2.815583E-2</v>
      </c>
      <c r="DF147" s="51">
        <v>2.785955E-2</v>
      </c>
      <c r="DG147" s="51">
        <v>2.7567439999999999E-2</v>
      </c>
      <c r="DH147" s="51">
        <v>2.729345E-2</v>
      </c>
      <c r="DI147" s="51">
        <v>2.7044249999999999E-2</v>
      </c>
      <c r="DJ147" s="51">
        <v>2.6811390000000001E-2</v>
      </c>
      <c r="DK147" s="51">
        <v>2.6588589999999999E-2</v>
      </c>
      <c r="DL147" s="51">
        <v>2.6373589999999999E-2</v>
      </c>
      <c r="DM147" s="51">
        <v>2.616402E-2</v>
      </c>
      <c r="DN147">
        <v>2.5960899999999999E-2</v>
      </c>
      <c r="DO147" s="51">
        <v>2.5761639999999999E-2</v>
      </c>
      <c r="DP147" s="51">
        <v>2.5572810000000001E-2</v>
      </c>
      <c r="DQ147" s="51">
        <v>2.538868E-2</v>
      </c>
      <c r="DR147" s="51">
        <v>2.520758E-2</v>
      </c>
      <c r="DS147" s="51">
        <v>2.5030989999999999E-2</v>
      </c>
      <c r="DT147" s="51">
        <v>2.485878E-2</v>
      </c>
      <c r="DU147" s="51">
        <v>2.4689309999999999E-2</v>
      </c>
      <c r="DV147" s="51">
        <v>2.451217E-2</v>
      </c>
      <c r="DW147" s="51">
        <v>2.431883E-2</v>
      </c>
      <c r="DX147" s="51">
        <v>2.4108149999999998E-2</v>
      </c>
      <c r="DY147" s="51">
        <v>2.3881840000000001E-2</v>
      </c>
      <c r="DZ147" s="51">
        <v>2.3647060000000001E-2</v>
      </c>
      <c r="EA147" s="51">
        <v>2.3401479999999999E-2</v>
      </c>
      <c r="EB147" s="51">
        <v>2.3146690000000001E-2</v>
      </c>
      <c r="EC147" s="51">
        <v>2.2884640000000001E-2</v>
      </c>
      <c r="ED147" s="51">
        <v>2.2626009999999998E-2</v>
      </c>
      <c r="EE147" s="51">
        <v>2.2384310000000001E-2</v>
      </c>
      <c r="EF147" s="51">
        <v>2.2166640000000001E-2</v>
      </c>
      <c r="EG147" s="51">
        <v>2.1976949999999999E-2</v>
      </c>
      <c r="EH147" s="51">
        <v>2.1814070000000001E-2</v>
      </c>
      <c r="EI147" s="51">
        <v>2.1675340000000001E-2</v>
      </c>
      <c r="EJ147">
        <v>2.1553900000000001E-2</v>
      </c>
      <c r="EK147" s="51">
        <v>2.1431970000000002E-2</v>
      </c>
      <c r="EL147" s="51">
        <v>2.1303849999999999E-2</v>
      </c>
      <c r="EM147" s="51">
        <v>2.1164430000000001E-2</v>
      </c>
      <c r="EN147" s="51">
        <v>2.1017480000000002E-2</v>
      </c>
      <c r="EO147" s="51">
        <v>2.0858789999999999E-2</v>
      </c>
      <c r="EP147" s="51">
        <v>2.0683529999999999E-2</v>
      </c>
      <c r="EQ147" s="51">
        <v>2.0500790000000001E-2</v>
      </c>
      <c r="ER147" s="51">
        <v>2.0315070000000001E-2</v>
      </c>
      <c r="ES147" s="51">
        <v>2.0129649999999999E-2</v>
      </c>
      <c r="ET147" s="51">
        <v>1.994609E-2</v>
      </c>
      <c r="EU147" s="51">
        <v>1.9763340000000001E-2</v>
      </c>
      <c r="EV147" s="51">
        <v>1.9581029999999999E-2</v>
      </c>
      <c r="EW147" s="51">
        <v>1.9398530000000001E-2</v>
      </c>
      <c r="EX147" s="51">
        <v>1.9217129999999999E-2</v>
      </c>
      <c r="EY147" s="51">
        <v>1.9036870000000001E-2</v>
      </c>
      <c r="EZ147" s="51">
        <v>1.8855739999999999E-2</v>
      </c>
    </row>
    <row r="148" spans="1:406" x14ac:dyDescent="0.25">
      <c r="A148" t="str">
        <f t="shared" si="2"/>
        <v>Boom-FINE-0.6-10-Any</v>
      </c>
      <c r="B148" t="s">
        <v>196</v>
      </c>
      <c r="C148" t="s">
        <v>41</v>
      </c>
      <c r="D148" s="52">
        <v>0.6</v>
      </c>
      <c r="E148" s="52">
        <v>10</v>
      </c>
      <c r="F148" s="82" t="s">
        <v>187</v>
      </c>
      <c r="G148">
        <v>0.1289836</v>
      </c>
      <c r="H148">
        <v>0.12381010000000001</v>
      </c>
      <c r="I148">
        <v>0.11771040000000001</v>
      </c>
      <c r="J148">
        <v>0.111485</v>
      </c>
      <c r="K148">
        <v>0.1079759</v>
      </c>
      <c r="L148">
        <v>0.10273110000000001</v>
      </c>
      <c r="M148" s="51">
        <v>9.9717620000000007E-2</v>
      </c>
      <c r="N148" s="51">
        <v>9.8025150000000005E-2</v>
      </c>
      <c r="O148" s="51">
        <v>9.4550930000000005E-2</v>
      </c>
      <c r="P148" s="51">
        <v>9.1993259999999993E-2</v>
      </c>
      <c r="Q148">
        <v>9.0759900000000004E-2</v>
      </c>
      <c r="R148" s="51">
        <v>8.7846640000000004E-2</v>
      </c>
      <c r="S148" s="51">
        <v>8.4528560000000003E-2</v>
      </c>
      <c r="T148" s="51">
        <v>8.2390749999999999E-2</v>
      </c>
      <c r="U148" s="51">
        <v>8.0691079999999998E-2</v>
      </c>
      <c r="V148" s="51">
        <v>7.8078750000000002E-2</v>
      </c>
      <c r="W148" s="51">
        <v>7.5900670000000003E-2</v>
      </c>
      <c r="X148" s="51">
        <v>7.4559810000000004E-2</v>
      </c>
      <c r="Y148" s="51">
        <v>7.2810429999999995E-2</v>
      </c>
      <c r="Z148" s="51">
        <v>7.0819389999999996E-2</v>
      </c>
      <c r="AA148" s="51">
        <v>7.0225140000000005E-2</v>
      </c>
      <c r="AB148" s="51">
        <v>6.970991E-2</v>
      </c>
      <c r="AC148" s="51">
        <v>6.747599E-2</v>
      </c>
      <c r="AD148" s="51">
        <v>6.5438819999999995E-2</v>
      </c>
      <c r="AE148" s="51">
        <v>6.4101459999999999E-2</v>
      </c>
      <c r="AF148" s="51">
        <v>6.338713E-2</v>
      </c>
      <c r="AG148" s="51">
        <v>6.1596959999999999E-2</v>
      </c>
      <c r="AH148" s="51">
        <v>5.9989960000000002E-2</v>
      </c>
      <c r="AI148" s="51">
        <v>5.8843149999999997E-2</v>
      </c>
      <c r="AJ148" s="51">
        <v>5.8471009999999997E-2</v>
      </c>
      <c r="AK148" s="51">
        <v>5.7874950000000001E-2</v>
      </c>
      <c r="AL148" s="51">
        <v>5.645534E-2</v>
      </c>
      <c r="AM148" s="51">
        <v>5.5160220000000003E-2</v>
      </c>
      <c r="AN148" s="51">
        <v>5.4488750000000002E-2</v>
      </c>
      <c r="AO148" s="51">
        <v>5.3934990000000002E-2</v>
      </c>
      <c r="AP148">
        <v>5.2948500000000003E-2</v>
      </c>
      <c r="AQ148" s="51">
        <v>5.1195890000000001E-2</v>
      </c>
      <c r="AR148" s="51">
        <v>5.0067859999999999E-2</v>
      </c>
      <c r="AS148" s="51">
        <v>4.925583E-2</v>
      </c>
      <c r="AT148" s="51">
        <v>4.866794E-2</v>
      </c>
      <c r="AU148">
        <v>4.8027399999999998E-2</v>
      </c>
      <c r="AV148" s="51">
        <v>4.6762850000000002E-2</v>
      </c>
      <c r="AW148" s="51">
        <v>4.5391679999999997E-2</v>
      </c>
      <c r="AX148" s="51">
        <v>4.4777310000000001E-2</v>
      </c>
      <c r="AY148" s="51">
        <v>4.439916E-2</v>
      </c>
      <c r="AZ148" s="51">
        <v>4.4068320000000001E-2</v>
      </c>
      <c r="BA148" s="51">
        <v>4.3828230000000003E-2</v>
      </c>
      <c r="BB148" s="51">
        <v>4.3405829999999999E-2</v>
      </c>
      <c r="BC148" s="51">
        <v>4.2512540000000001E-2</v>
      </c>
      <c r="BD148" s="51">
        <v>4.1660860000000001E-2</v>
      </c>
      <c r="BE148" s="51">
        <v>4.090564E-2</v>
      </c>
      <c r="BF148" s="51">
        <v>4.0210410000000002E-2</v>
      </c>
      <c r="BG148" s="51">
        <v>3.955885E-2</v>
      </c>
      <c r="BH148" s="51">
        <v>3.8883630000000002E-2</v>
      </c>
      <c r="BI148" s="51">
        <v>3.8246290000000002E-2</v>
      </c>
      <c r="BJ148">
        <v>3.7610699999999997E-2</v>
      </c>
      <c r="BK148" s="51">
        <v>3.7002939999999998E-2</v>
      </c>
      <c r="BL148" s="51">
        <v>3.6423240000000003E-2</v>
      </c>
      <c r="BM148" s="51">
        <v>3.5887990000000002E-2</v>
      </c>
      <c r="BN148" s="51">
        <v>3.5400040000000001E-2</v>
      </c>
      <c r="BO148" s="51">
        <v>3.4922370000000001E-2</v>
      </c>
      <c r="BP148" s="51">
        <v>3.4419520000000002E-2</v>
      </c>
      <c r="BQ148" s="51">
        <v>3.3887590000000002E-2</v>
      </c>
      <c r="BR148" s="51">
        <v>3.3328719999999999E-2</v>
      </c>
      <c r="BS148" s="51">
        <v>3.2750889999999998E-2</v>
      </c>
      <c r="BT148" s="51">
        <v>3.218596E-2</v>
      </c>
      <c r="BU148" s="51">
        <v>3.1643890000000001E-2</v>
      </c>
      <c r="BV148" s="51">
        <v>3.1129509999999999E-2</v>
      </c>
      <c r="BW148" s="51">
        <v>3.0650380000000001E-2</v>
      </c>
      <c r="BX148" s="51">
        <v>3.0203770000000001E-2</v>
      </c>
      <c r="BY148" s="51">
        <v>2.9792760000000001E-2</v>
      </c>
      <c r="BZ148" s="51">
        <v>2.942086E-2</v>
      </c>
      <c r="CA148" s="51">
        <v>2.9062660000000001E-2</v>
      </c>
      <c r="CB148" s="51">
        <v>2.8685769999999999E-2</v>
      </c>
      <c r="CC148" s="51">
        <v>2.8279889999999999E-2</v>
      </c>
      <c r="CD148">
        <v>2.78511E-2</v>
      </c>
      <c r="CE148" s="51">
        <v>2.7414750000000002E-2</v>
      </c>
      <c r="CF148">
        <v>2.69965E-2</v>
      </c>
      <c r="CG148">
        <v>2.6605699999999999E-2</v>
      </c>
      <c r="CH148" s="51">
        <v>2.623545E-2</v>
      </c>
      <c r="CI148" s="51">
        <v>2.5879159999999998E-2</v>
      </c>
      <c r="CJ148" s="51">
        <v>2.553018E-2</v>
      </c>
      <c r="CK148" s="51">
        <v>2.5184359999999999E-2</v>
      </c>
      <c r="CL148" s="51">
        <v>2.4829130000000001E-2</v>
      </c>
      <c r="CM148" s="51">
        <v>2.4476979999999999E-2</v>
      </c>
      <c r="CN148" s="51">
        <v>2.414943E-2</v>
      </c>
      <c r="CO148" s="51">
        <v>2.3853849999999999E-2</v>
      </c>
      <c r="CP148" s="51">
        <v>2.3584750000000002E-2</v>
      </c>
      <c r="CQ148" s="51">
        <v>2.3334250000000001E-2</v>
      </c>
      <c r="CR148" s="51">
        <v>2.309421E-2</v>
      </c>
      <c r="CS148" s="51">
        <v>2.285974E-2</v>
      </c>
      <c r="CT148" s="51">
        <v>2.262838E-2</v>
      </c>
      <c r="CU148" s="51">
        <v>2.2399970000000002E-2</v>
      </c>
      <c r="CV148" s="51">
        <v>2.2183749999999999E-2</v>
      </c>
      <c r="CW148" s="51">
        <v>2.199781E-2</v>
      </c>
      <c r="CX148">
        <v>2.1838900000000001E-2</v>
      </c>
      <c r="CY148" s="51">
        <v>2.1689779999999999E-2</v>
      </c>
      <c r="CZ148" s="51">
        <v>2.1537830000000001E-2</v>
      </c>
      <c r="DA148" s="51">
        <v>2.137903E-2</v>
      </c>
      <c r="DB148" s="51">
        <v>2.1209780000000001E-2</v>
      </c>
      <c r="DC148" s="51">
        <v>2.102586E-2</v>
      </c>
      <c r="DD148">
        <v>2.0823600000000001E-2</v>
      </c>
      <c r="DE148" s="51">
        <v>2.0603719999999999E-2</v>
      </c>
      <c r="DF148" s="51">
        <v>2.0373809999999999E-2</v>
      </c>
      <c r="DG148" s="51">
        <v>2.014148E-2</v>
      </c>
      <c r="DH148" s="51">
        <v>1.9915789999999999E-2</v>
      </c>
      <c r="DI148" s="51">
        <v>1.9705170000000001E-2</v>
      </c>
      <c r="DJ148" s="51">
        <v>1.9512660000000001E-2</v>
      </c>
      <c r="DK148">
        <v>1.93317E-2</v>
      </c>
      <c r="DL148" s="51">
        <v>1.9143629999999998E-2</v>
      </c>
      <c r="DM148" s="51">
        <v>1.8938079999999999E-2</v>
      </c>
      <c r="DN148" s="51">
        <v>1.871391E-2</v>
      </c>
      <c r="DO148" s="51">
        <v>1.847507E-2</v>
      </c>
      <c r="DP148" s="51">
        <v>1.8229740000000001E-2</v>
      </c>
      <c r="DQ148" s="51">
        <v>1.7985359999999999E-2</v>
      </c>
      <c r="DR148" s="51">
        <v>1.7745150000000001E-2</v>
      </c>
      <c r="DS148" s="51">
        <v>1.751695E-2</v>
      </c>
      <c r="DT148" s="51">
        <v>1.7305709999999998E-2</v>
      </c>
      <c r="DU148" s="51">
        <v>1.7102630000000001E-2</v>
      </c>
      <c r="DV148" s="51">
        <v>1.689589E-2</v>
      </c>
      <c r="DW148" s="51">
        <v>1.6685430000000001E-2</v>
      </c>
      <c r="DX148" s="51">
        <v>1.6478469999999999E-2</v>
      </c>
      <c r="DY148" s="51">
        <v>1.6283260000000001E-2</v>
      </c>
      <c r="DZ148" s="51">
        <v>1.6101239999999999E-2</v>
      </c>
      <c r="EA148" s="51">
        <v>1.5925680000000001E-2</v>
      </c>
      <c r="EB148" s="51">
        <v>1.575064E-2</v>
      </c>
      <c r="EC148" s="51">
        <v>1.557243E-2</v>
      </c>
      <c r="ED148" s="51">
        <v>1.539018E-2</v>
      </c>
      <c r="EE148" s="51">
        <v>1.5207089999999999E-2</v>
      </c>
      <c r="EF148" s="51">
        <v>1.5030440000000001E-2</v>
      </c>
      <c r="EG148" s="51">
        <v>1.4868350000000001E-2</v>
      </c>
      <c r="EH148" s="51">
        <v>1.472158E-2</v>
      </c>
      <c r="EI148" s="51">
        <v>1.458834E-2</v>
      </c>
      <c r="EJ148" s="51">
        <v>1.446741E-2</v>
      </c>
      <c r="EK148" s="51">
        <v>1.4357460000000001E-2</v>
      </c>
      <c r="EL148" s="51">
        <v>1.4256359999999999E-2</v>
      </c>
      <c r="EM148" s="51">
        <v>1.4158219999999999E-2</v>
      </c>
      <c r="EN148" s="51">
        <v>1.405617E-2</v>
      </c>
      <c r="EO148">
        <v>1.3942899999999999E-2</v>
      </c>
      <c r="EP148" s="51">
        <v>1.381491E-2</v>
      </c>
      <c r="EQ148" s="51">
        <v>1.3673640000000001E-2</v>
      </c>
      <c r="ER148" s="51">
        <v>1.3525590000000001E-2</v>
      </c>
      <c r="ES148" s="51">
        <v>1.3382150000000001E-2</v>
      </c>
      <c r="ET148" s="51">
        <v>1.324968E-2</v>
      </c>
      <c r="EU148" s="51">
        <v>1.3130849999999999E-2</v>
      </c>
      <c r="EV148" s="51">
        <v>1.3025159999999999E-2</v>
      </c>
      <c r="EW148" s="51">
        <v>1.292688E-2</v>
      </c>
      <c r="EX148" s="51">
        <v>1.283042E-2</v>
      </c>
      <c r="EY148" s="51">
        <v>1.273468E-2</v>
      </c>
      <c r="EZ148" s="51">
        <v>1.2640510000000001E-2</v>
      </c>
    </row>
    <row r="149" spans="1:406" x14ac:dyDescent="0.25">
      <c r="A149" t="str">
        <f t="shared" si="2"/>
        <v>Boom-FINE-0.6-20-60</v>
      </c>
      <c r="B149" t="s">
        <v>196</v>
      </c>
      <c r="C149" t="s">
        <v>41</v>
      </c>
      <c r="D149" s="52">
        <v>0.6</v>
      </c>
      <c r="E149" s="52">
        <v>20</v>
      </c>
      <c r="F149" s="82">
        <v>60</v>
      </c>
      <c r="G149" s="51">
        <v>0.13268089999999999</v>
      </c>
      <c r="H149" s="51">
        <v>0.1138212</v>
      </c>
      <c r="I149" s="51">
        <v>9.7701869999999996E-2</v>
      </c>
      <c r="J149" s="51">
        <v>8.4415500000000004E-2</v>
      </c>
      <c r="K149" s="51">
        <v>7.3318400000000006E-2</v>
      </c>
      <c r="L149" s="51">
        <v>6.4556390000000005E-2</v>
      </c>
      <c r="M149" s="51">
        <v>5.8328779999999997E-2</v>
      </c>
      <c r="N149" s="51">
        <v>5.7086539999999998E-2</v>
      </c>
      <c r="O149" s="51">
        <v>5.703109E-2</v>
      </c>
      <c r="P149" s="51">
        <v>5.4252960000000003E-2</v>
      </c>
      <c r="Q149" s="51">
        <v>5.2852349999999999E-2</v>
      </c>
      <c r="R149" s="51">
        <v>5.1104150000000001E-2</v>
      </c>
      <c r="S149" s="51">
        <v>5.0091169999999997E-2</v>
      </c>
      <c r="T149" s="51">
        <v>4.7447160000000002E-2</v>
      </c>
      <c r="U149" s="51">
        <v>4.5707329999999997E-2</v>
      </c>
      <c r="V149" s="51">
        <v>4.4359280000000001E-2</v>
      </c>
      <c r="W149">
        <v>4.3950999999999997E-2</v>
      </c>
      <c r="X149" s="51">
        <v>4.3923690000000001E-2</v>
      </c>
      <c r="Y149" s="51">
        <v>4.2882009999999998E-2</v>
      </c>
      <c r="Z149" s="51">
        <v>4.1162200000000003E-2</v>
      </c>
      <c r="AA149" s="51">
        <v>3.989819E-2</v>
      </c>
      <c r="AB149" s="51">
        <v>3.887094E-2</v>
      </c>
      <c r="AC149" s="51">
        <v>3.8174739999999999E-2</v>
      </c>
      <c r="AD149" s="51">
        <v>3.7758779999999999E-2</v>
      </c>
      <c r="AE149" s="51">
        <v>3.6922650000000001E-2</v>
      </c>
      <c r="AF149" s="51">
        <v>3.5998860000000001E-2</v>
      </c>
      <c r="AG149" s="51">
        <v>3.5260939999999998E-2</v>
      </c>
      <c r="AH149" s="51">
        <v>3.461202E-2</v>
      </c>
      <c r="AI149" s="51">
        <v>3.4003129999999999E-2</v>
      </c>
      <c r="AJ149" s="51">
        <v>3.3381670000000002E-2</v>
      </c>
      <c r="AK149" s="51">
        <v>3.2738799999999998E-2</v>
      </c>
      <c r="AL149" s="51">
        <v>3.2133559999999999E-2</v>
      </c>
      <c r="AM149" s="51">
        <v>3.1577969999999997E-2</v>
      </c>
      <c r="AN149" s="51">
        <v>3.1043669999999999E-2</v>
      </c>
      <c r="AO149" s="51">
        <v>3.0521260000000001E-2</v>
      </c>
      <c r="AP149" s="51">
        <v>3.0028369999999999E-2</v>
      </c>
      <c r="AQ149">
        <v>2.9576769999999999E-2</v>
      </c>
      <c r="AR149" s="51">
        <v>2.9129619999999998E-2</v>
      </c>
      <c r="AS149" s="51">
        <v>2.8678260000000001E-2</v>
      </c>
      <c r="AT149" s="51">
        <v>2.8214929999999999E-2</v>
      </c>
      <c r="AU149" s="51">
        <v>2.7737109999999999E-2</v>
      </c>
      <c r="AV149">
        <v>2.7295099999999999E-2</v>
      </c>
      <c r="AW149" s="51">
        <v>2.6913159999999998E-2</v>
      </c>
      <c r="AX149" s="51">
        <v>2.6572169999999999E-2</v>
      </c>
      <c r="AY149">
        <v>2.6242120000000001E-2</v>
      </c>
      <c r="AZ149" s="51">
        <v>2.5906309999999998E-2</v>
      </c>
      <c r="BA149" s="51">
        <v>2.5564050000000001E-2</v>
      </c>
      <c r="BB149" s="51">
        <v>2.521139E-2</v>
      </c>
      <c r="BC149">
        <v>2.4874230000000001E-2</v>
      </c>
      <c r="BD149">
        <v>2.4549910000000001E-2</v>
      </c>
      <c r="BE149" s="51">
        <v>2.4237769999999999E-2</v>
      </c>
      <c r="BF149" s="51">
        <v>2.3943809999999999E-2</v>
      </c>
      <c r="BG149" s="51">
        <v>2.3646819999999999E-2</v>
      </c>
      <c r="BH149" s="51">
        <v>2.3347039999999999E-2</v>
      </c>
      <c r="BI149">
        <v>2.3055519999999999E-2</v>
      </c>
      <c r="BJ149" s="51">
        <v>2.278585E-2</v>
      </c>
      <c r="BK149" s="51">
        <v>2.253291E-2</v>
      </c>
      <c r="BL149" s="51">
        <v>2.2289969999999999E-2</v>
      </c>
      <c r="BM149" s="51">
        <v>2.205735E-2</v>
      </c>
      <c r="BN149" s="51">
        <v>2.1828549999999999E-2</v>
      </c>
      <c r="BO149" s="51">
        <v>2.1601639999999998E-2</v>
      </c>
      <c r="BP149" s="51">
        <v>2.1369579999999999E-2</v>
      </c>
      <c r="BQ149" s="51">
        <v>2.1119010000000001E-2</v>
      </c>
      <c r="BR149" s="51">
        <v>2.0867009999999998E-2</v>
      </c>
      <c r="BS149">
        <v>2.0602550000000001E-2</v>
      </c>
      <c r="BT149" s="51">
        <v>2.032407E-2</v>
      </c>
      <c r="BU149" s="51">
        <v>2.005119E-2</v>
      </c>
      <c r="BV149" s="51">
        <v>1.9783479999999999E-2</v>
      </c>
      <c r="BW149" s="51">
        <v>1.9527699999999999E-2</v>
      </c>
      <c r="BX149" s="51">
        <v>1.9291349999999999E-2</v>
      </c>
      <c r="BY149" s="51">
        <v>1.9085000000000001E-2</v>
      </c>
      <c r="BZ149" s="51">
        <v>1.8899300000000001E-2</v>
      </c>
      <c r="CA149" s="51">
        <v>1.8717190000000002E-2</v>
      </c>
      <c r="CB149" s="51">
        <v>1.8527020000000002E-2</v>
      </c>
      <c r="CC149" s="51">
        <v>1.831052E-2</v>
      </c>
      <c r="CD149" s="51">
        <v>1.806282E-2</v>
      </c>
      <c r="CE149" s="51">
        <v>1.779822E-2</v>
      </c>
      <c r="CF149" s="51">
        <v>1.754882E-2</v>
      </c>
      <c r="CG149" s="51">
        <v>1.732436E-2</v>
      </c>
      <c r="CH149" s="51">
        <v>1.7130380000000001E-2</v>
      </c>
      <c r="CI149" s="51">
        <v>1.6959450000000001E-2</v>
      </c>
      <c r="CJ149" s="51">
        <v>1.6808400000000001E-2</v>
      </c>
      <c r="CK149" s="51">
        <v>1.6668280000000001E-2</v>
      </c>
      <c r="CL149" s="51">
        <v>1.6517130000000001E-2</v>
      </c>
      <c r="CM149" s="51">
        <v>1.63424E-2</v>
      </c>
      <c r="CN149" s="51">
        <v>1.6160230000000001E-2</v>
      </c>
      <c r="CO149" s="51">
        <v>1.5970660000000001E-2</v>
      </c>
      <c r="CP149" s="51">
        <v>1.5773700000000002E-2</v>
      </c>
      <c r="CQ149" s="51">
        <v>1.556573E-2</v>
      </c>
      <c r="CR149" s="51">
        <v>1.536414E-2</v>
      </c>
      <c r="CS149" s="51">
        <v>1.5173910000000001E-2</v>
      </c>
      <c r="CT149" s="51">
        <v>1.499934E-2</v>
      </c>
      <c r="CU149" s="51">
        <v>1.483693E-2</v>
      </c>
      <c r="CV149" s="51">
        <v>1.46883E-2</v>
      </c>
      <c r="CW149" s="51">
        <v>1.4557830000000001E-2</v>
      </c>
      <c r="CX149" s="51">
        <v>1.4451E-2</v>
      </c>
      <c r="CY149" s="51">
        <v>1.435517E-2</v>
      </c>
      <c r="CZ149" s="51">
        <v>1.426638E-2</v>
      </c>
      <c r="DA149" s="51">
        <v>1.4173130000000001E-2</v>
      </c>
      <c r="DB149" s="51">
        <v>1.406611E-2</v>
      </c>
      <c r="DC149" s="51">
        <v>1.3941739999999999E-2</v>
      </c>
      <c r="DD149" s="51">
        <v>1.380053E-2</v>
      </c>
      <c r="DE149" s="51">
        <v>1.3643209999999999E-2</v>
      </c>
      <c r="DF149" s="51">
        <v>1.3486949999999999E-2</v>
      </c>
      <c r="DG149" s="51">
        <v>1.335129E-2</v>
      </c>
      <c r="DH149" s="51">
        <v>1.3246580000000001E-2</v>
      </c>
      <c r="DI149" s="51">
        <v>1.317367E-2</v>
      </c>
      <c r="DJ149" s="51">
        <v>1.3117180000000001E-2</v>
      </c>
      <c r="DK149" s="51">
        <v>1.3069839999999999E-2</v>
      </c>
      <c r="DL149" s="51">
        <v>1.3026019999999999E-2</v>
      </c>
      <c r="DM149" s="51">
        <v>1.2971659999999999E-2</v>
      </c>
      <c r="DN149" s="51">
        <v>1.29049E-2</v>
      </c>
      <c r="DO149" s="51">
        <v>1.2822E-2</v>
      </c>
      <c r="DP149" s="51">
        <v>1.27309E-2</v>
      </c>
      <c r="DQ149" s="51">
        <v>1.263008E-2</v>
      </c>
      <c r="DR149" s="51">
        <v>1.252379E-2</v>
      </c>
      <c r="DS149" s="51">
        <v>1.242648E-2</v>
      </c>
      <c r="DT149" s="51">
        <v>1.2342769999999999E-2</v>
      </c>
      <c r="DU149" s="51">
        <v>1.227147E-2</v>
      </c>
      <c r="DV149" s="51">
        <v>1.220216E-2</v>
      </c>
      <c r="DW149" s="51">
        <v>1.2125739999999999E-2</v>
      </c>
      <c r="DX149" s="51">
        <v>1.203981E-2</v>
      </c>
      <c r="DY149" s="51">
        <v>1.194213E-2</v>
      </c>
      <c r="DZ149" s="51">
        <v>1.184461E-2</v>
      </c>
      <c r="EA149" s="51">
        <v>1.1746650000000001E-2</v>
      </c>
      <c r="EB149" s="51">
        <v>1.165018E-2</v>
      </c>
      <c r="EC149" s="51">
        <v>1.155425E-2</v>
      </c>
      <c r="ED149" s="51">
        <v>1.146145E-2</v>
      </c>
      <c r="EE149" s="51">
        <v>1.137413E-2</v>
      </c>
      <c r="EF149" s="51">
        <v>1.1300620000000001E-2</v>
      </c>
      <c r="EG149" s="51">
        <v>1.1242830000000001E-2</v>
      </c>
      <c r="EH149" s="51">
        <v>1.1201630000000001E-2</v>
      </c>
      <c r="EI149" s="51">
        <v>1.1174689999999999E-2</v>
      </c>
      <c r="EJ149" s="51">
        <v>1.115653E-2</v>
      </c>
      <c r="EK149" s="51">
        <v>1.1131459999999999E-2</v>
      </c>
      <c r="EL149">
        <v>1.1093820000000001E-2</v>
      </c>
      <c r="EM149" s="51">
        <v>1.103225E-2</v>
      </c>
      <c r="EN149" s="51">
        <v>1.093878E-2</v>
      </c>
      <c r="EO149" s="51">
        <v>1.0813359999999999E-2</v>
      </c>
      <c r="EP149" s="51">
        <v>1.0660899999999999E-2</v>
      </c>
      <c r="EQ149" s="51">
        <v>1.0496170000000001E-2</v>
      </c>
      <c r="ER149" s="51">
        <v>1.032578E-2</v>
      </c>
      <c r="ES149" s="51">
        <v>1.0155340000000001E-2</v>
      </c>
      <c r="ET149" s="51">
        <v>9.9886599999999999E-3</v>
      </c>
      <c r="EU149" s="51">
        <v>9.8250200000000003E-3</v>
      </c>
      <c r="EV149" s="51">
        <v>9.6709080000000006E-3</v>
      </c>
      <c r="EW149" s="51">
        <v>9.5336880000000002E-3</v>
      </c>
      <c r="EX149" s="51">
        <v>9.4166279999999998E-3</v>
      </c>
      <c r="EY149" s="51">
        <v>9.3190100000000008E-3</v>
      </c>
      <c r="EZ149" s="51">
        <v>9.2375679999999998E-3</v>
      </c>
    </row>
    <row r="150" spans="1:406" x14ac:dyDescent="0.25">
      <c r="A150" t="str">
        <f t="shared" si="2"/>
        <v>Boom-FINE-0.6-10-60</v>
      </c>
      <c r="B150" t="s">
        <v>196</v>
      </c>
      <c r="C150" t="s">
        <v>41</v>
      </c>
      <c r="D150" s="52">
        <v>0.6</v>
      </c>
      <c r="E150" s="52">
        <v>10</v>
      </c>
      <c r="F150" s="82">
        <v>60</v>
      </c>
      <c r="G150" s="51">
        <v>8.7251519999999999E-2</v>
      </c>
      <c r="H150" s="51">
        <v>8.3707139999999999E-2</v>
      </c>
      <c r="I150" s="51">
        <v>7.9051869999999996E-2</v>
      </c>
      <c r="J150" s="51">
        <v>7.3686810000000005E-2</v>
      </c>
      <c r="K150" s="51">
        <v>7.0799429999999997E-2</v>
      </c>
      <c r="L150" s="51">
        <v>6.652914E-2</v>
      </c>
      <c r="M150" s="51">
        <v>6.495716E-2</v>
      </c>
      <c r="N150" s="51">
        <v>6.3344410000000004E-2</v>
      </c>
      <c r="O150" s="51">
        <v>5.9693629999999998E-2</v>
      </c>
      <c r="P150" s="51">
        <v>5.6944250000000002E-2</v>
      </c>
      <c r="Q150" s="51">
        <v>5.5631119999999999E-2</v>
      </c>
      <c r="R150" s="51">
        <v>5.3682819999999999E-2</v>
      </c>
      <c r="S150" s="51">
        <v>5.2024920000000002E-2</v>
      </c>
      <c r="T150" s="51">
        <v>5.1041749999999997E-2</v>
      </c>
      <c r="U150" s="51">
        <v>5.0136119999999999E-2</v>
      </c>
      <c r="V150" s="51">
        <v>4.8074369999999998E-2</v>
      </c>
      <c r="W150" s="51">
        <v>4.6155359999999999E-2</v>
      </c>
      <c r="X150" s="51">
        <v>4.5034640000000001E-2</v>
      </c>
      <c r="Y150" s="51">
        <v>4.4136099999999998E-2</v>
      </c>
      <c r="Z150" s="51">
        <v>4.2704730000000003E-2</v>
      </c>
      <c r="AA150">
        <v>4.2128980000000003E-2</v>
      </c>
      <c r="AB150" s="51">
        <v>4.1519239999999999E-2</v>
      </c>
      <c r="AC150" s="51">
        <v>3.985963E-2</v>
      </c>
      <c r="AD150" s="51">
        <v>3.8696759999999997E-2</v>
      </c>
      <c r="AE150">
        <v>3.8216140000000003E-2</v>
      </c>
      <c r="AF150" s="51">
        <v>3.7872990000000002E-2</v>
      </c>
      <c r="AG150" s="51">
        <v>3.685857E-2</v>
      </c>
      <c r="AH150">
        <v>3.586992E-2</v>
      </c>
      <c r="AI150" s="51">
        <v>3.5053090000000002E-2</v>
      </c>
      <c r="AJ150" s="51">
        <v>3.4360340000000003E-2</v>
      </c>
      <c r="AK150" s="51">
        <v>3.3679439999999998E-2</v>
      </c>
      <c r="AL150" s="51">
        <v>3.2999880000000002E-2</v>
      </c>
      <c r="AM150" s="51">
        <v>3.2352409999999998E-2</v>
      </c>
      <c r="AN150" s="51">
        <v>3.1744090000000003E-2</v>
      </c>
      <c r="AO150" s="51">
        <v>3.1159909999999999E-2</v>
      </c>
      <c r="AP150" s="51">
        <v>3.059106E-2</v>
      </c>
      <c r="AQ150" s="51">
        <v>3.0055660000000001E-2</v>
      </c>
      <c r="AR150" s="51">
        <v>2.9512219999999999E-2</v>
      </c>
      <c r="AS150" s="51">
        <v>2.893807E-2</v>
      </c>
      <c r="AT150" s="51">
        <v>2.8376439999999999E-2</v>
      </c>
      <c r="AU150" s="51">
        <v>2.783878E-2</v>
      </c>
      <c r="AV150" s="51">
        <v>2.7310999999999998E-2</v>
      </c>
      <c r="AW150" s="51">
        <v>2.6792300000000002E-2</v>
      </c>
      <c r="AX150" s="51">
        <v>2.6326280000000001E-2</v>
      </c>
      <c r="AY150" s="51">
        <v>2.5886780000000002E-2</v>
      </c>
      <c r="AZ150" s="51">
        <v>2.5453380000000001E-2</v>
      </c>
      <c r="BA150" s="51">
        <v>2.5018559999999999E-2</v>
      </c>
      <c r="BB150" s="51">
        <v>2.4581180000000001E-2</v>
      </c>
      <c r="BC150" s="51">
        <v>2.4163110000000002E-2</v>
      </c>
      <c r="BD150" s="51">
        <v>2.3765910000000001E-2</v>
      </c>
      <c r="BE150">
        <v>2.3380499999999999E-2</v>
      </c>
      <c r="BF150" s="51">
        <v>2.297776E-2</v>
      </c>
      <c r="BG150">
        <v>2.2556050000000001E-2</v>
      </c>
      <c r="BH150">
        <v>2.215982E-2</v>
      </c>
      <c r="BI150">
        <v>2.1775599999999999E-2</v>
      </c>
      <c r="BJ150" s="51">
        <v>2.1397340000000001E-2</v>
      </c>
      <c r="BK150" s="51">
        <v>2.1026039999999999E-2</v>
      </c>
      <c r="BL150" s="51">
        <v>2.0663040000000001E-2</v>
      </c>
      <c r="BM150" s="51">
        <v>2.0328949999999998E-2</v>
      </c>
      <c r="BN150" s="51">
        <v>2.003628E-2</v>
      </c>
      <c r="BO150" s="51">
        <v>1.976168E-2</v>
      </c>
      <c r="BP150" s="51">
        <v>1.9470970000000001E-2</v>
      </c>
      <c r="BQ150" s="51">
        <v>1.9156969999999999E-2</v>
      </c>
      <c r="BR150" s="51">
        <v>1.8811499999999998E-2</v>
      </c>
      <c r="BS150" s="51">
        <v>1.8423160000000001E-2</v>
      </c>
      <c r="BT150" s="51">
        <v>1.8029119999999999E-2</v>
      </c>
      <c r="BU150" s="51">
        <v>1.7654409999999999E-2</v>
      </c>
      <c r="BV150" s="51">
        <v>1.7313149999999999E-2</v>
      </c>
      <c r="BW150" s="51">
        <v>1.7005840000000001E-2</v>
      </c>
      <c r="BX150" s="51">
        <v>1.6724559999999999E-2</v>
      </c>
      <c r="BY150" s="51">
        <v>1.6473649999999999E-2</v>
      </c>
      <c r="BZ150" s="51">
        <v>1.6258140000000001E-2</v>
      </c>
      <c r="CA150" s="51">
        <v>1.6062090000000001E-2</v>
      </c>
      <c r="CB150" s="51">
        <v>1.5854150000000001E-2</v>
      </c>
      <c r="CC150" s="51">
        <v>1.5619640000000001E-2</v>
      </c>
      <c r="CD150" s="51">
        <v>1.5357819999999999E-2</v>
      </c>
      <c r="CE150" s="51">
        <v>1.507318E-2</v>
      </c>
      <c r="CF150" s="51">
        <v>1.478873E-2</v>
      </c>
      <c r="CG150" s="51">
        <v>1.4521859999999999E-2</v>
      </c>
      <c r="CH150" s="51">
        <v>1.428514E-2</v>
      </c>
      <c r="CI150" s="51">
        <v>1.408011E-2</v>
      </c>
      <c r="CJ150" s="51">
        <v>1.3897959999999999E-2</v>
      </c>
      <c r="CK150" s="51">
        <v>1.3731729999999999E-2</v>
      </c>
      <c r="CL150" s="51">
        <v>1.356194E-2</v>
      </c>
      <c r="CM150" s="51">
        <v>1.339042E-2</v>
      </c>
      <c r="CN150" s="51">
        <v>1.3223260000000001E-2</v>
      </c>
      <c r="CO150" s="51">
        <v>1.305152E-2</v>
      </c>
      <c r="CP150" s="51">
        <v>1.286733E-2</v>
      </c>
      <c r="CQ150" s="51">
        <v>1.2670229999999999E-2</v>
      </c>
      <c r="CR150" s="51">
        <v>1.246443E-2</v>
      </c>
      <c r="CS150" s="51">
        <v>1.2251400000000001E-2</v>
      </c>
      <c r="CT150" s="51">
        <v>1.203425E-2</v>
      </c>
      <c r="CU150" s="51">
        <v>1.1817680000000001E-2</v>
      </c>
      <c r="CV150" s="51">
        <v>1.1613429999999999E-2</v>
      </c>
      <c r="CW150" s="51">
        <v>1.1447209999999999E-2</v>
      </c>
      <c r="CX150" s="51">
        <v>1.132033E-2</v>
      </c>
      <c r="CY150" s="51">
        <v>1.1217009999999999E-2</v>
      </c>
      <c r="CZ150" s="51">
        <v>1.1123030000000001E-2</v>
      </c>
      <c r="DA150" s="51">
        <v>1.102884E-2</v>
      </c>
      <c r="DB150" s="51">
        <v>1.092328E-2</v>
      </c>
      <c r="DC150" s="51">
        <v>1.0795320000000001E-2</v>
      </c>
      <c r="DD150" s="51">
        <v>1.0647790000000001E-2</v>
      </c>
      <c r="DE150" s="51">
        <v>1.048606E-2</v>
      </c>
      <c r="DF150" s="51">
        <v>1.031663E-2</v>
      </c>
      <c r="DG150" s="51">
        <v>1.0145940000000001E-2</v>
      </c>
      <c r="DH150" s="51">
        <v>9.9809760000000008E-3</v>
      </c>
      <c r="DI150" s="51">
        <v>9.8329539999999997E-3</v>
      </c>
      <c r="DJ150" s="51">
        <v>9.7088580000000008E-3</v>
      </c>
      <c r="DK150" s="51">
        <v>9.6087470000000008E-3</v>
      </c>
      <c r="DL150" s="51">
        <v>9.5190789999999997E-3</v>
      </c>
      <c r="DM150" s="51">
        <v>9.4293910000000005E-3</v>
      </c>
      <c r="DN150" s="51">
        <v>9.3329369999999995E-3</v>
      </c>
      <c r="DO150" s="51">
        <v>9.2205859999999994E-3</v>
      </c>
      <c r="DP150" s="51">
        <v>9.0932589999999994E-3</v>
      </c>
      <c r="DQ150" s="51">
        <v>8.9557249999999994E-3</v>
      </c>
      <c r="DR150" s="51">
        <v>8.8114089999999992E-3</v>
      </c>
      <c r="DS150" s="51">
        <v>8.6723860000000007E-3</v>
      </c>
      <c r="DT150" s="51">
        <v>8.5496830000000006E-3</v>
      </c>
      <c r="DU150" s="51">
        <v>8.4447889999999994E-3</v>
      </c>
      <c r="DV150" s="51">
        <v>8.3520999999999995E-3</v>
      </c>
      <c r="DW150" s="51">
        <v>8.2686140000000005E-3</v>
      </c>
      <c r="DX150" s="51">
        <v>8.1911999999999992E-3</v>
      </c>
      <c r="DY150" s="51">
        <v>8.1168149999999994E-3</v>
      </c>
      <c r="DZ150" s="51">
        <v>8.0439689999999998E-3</v>
      </c>
      <c r="EA150" s="51">
        <v>7.9700090000000001E-3</v>
      </c>
      <c r="EB150" s="51">
        <v>7.9007169999999998E-3</v>
      </c>
      <c r="EC150" s="51">
        <v>7.8397529999999997E-3</v>
      </c>
      <c r="ED150" s="51">
        <v>7.7821779999999998E-3</v>
      </c>
      <c r="EE150" s="51">
        <v>7.7262449999999996E-3</v>
      </c>
      <c r="EF150" s="51">
        <v>7.6762660000000002E-3</v>
      </c>
      <c r="EG150" s="51">
        <v>7.6390599999999996E-3</v>
      </c>
      <c r="EH150" s="51">
        <v>7.6142379999999997E-3</v>
      </c>
      <c r="EI150" s="51">
        <v>7.5997349999999998E-3</v>
      </c>
      <c r="EJ150" s="51">
        <v>7.5955190000000002E-3</v>
      </c>
      <c r="EK150" s="51">
        <v>7.6003920000000001E-3</v>
      </c>
      <c r="EL150" s="51">
        <v>7.6127529999999999E-3</v>
      </c>
      <c r="EM150" s="51">
        <v>7.6275520000000001E-3</v>
      </c>
      <c r="EN150" s="51">
        <v>7.6399249999999997E-3</v>
      </c>
      <c r="EO150" s="51">
        <v>7.6441019999999998E-3</v>
      </c>
      <c r="EP150" s="51">
        <v>7.6345199999999997E-3</v>
      </c>
      <c r="EQ150" s="51">
        <v>7.6077949999999997E-3</v>
      </c>
      <c r="ER150" s="51">
        <v>7.5625629999999996E-3</v>
      </c>
      <c r="ES150" s="51">
        <v>7.5075159999999997E-3</v>
      </c>
      <c r="ET150" s="51">
        <v>7.4506670000000002E-3</v>
      </c>
      <c r="EU150" s="51">
        <v>7.39641E-3</v>
      </c>
      <c r="EV150" s="51">
        <v>7.3465140000000002E-3</v>
      </c>
      <c r="EW150" s="51">
        <v>7.2974069999999997E-3</v>
      </c>
      <c r="EX150" s="51">
        <v>7.2472689999999998E-3</v>
      </c>
      <c r="EY150" s="51">
        <v>7.1969169999999997E-3</v>
      </c>
      <c r="EZ150" s="51">
        <v>7.1463270000000001E-3</v>
      </c>
    </row>
    <row r="151" spans="1:406" x14ac:dyDescent="0.25">
      <c r="A151" t="str">
        <f t="shared" si="2"/>
        <v>Boom-FINE-0.6-20-40</v>
      </c>
      <c r="B151" t="s">
        <v>196</v>
      </c>
      <c r="C151" t="s">
        <v>41</v>
      </c>
      <c r="D151" s="52">
        <v>0.6</v>
      </c>
      <c r="E151" s="52">
        <v>20</v>
      </c>
      <c r="F151" s="82">
        <v>40</v>
      </c>
      <c r="G151" s="51">
        <v>0.1168709</v>
      </c>
      <c r="H151" s="51">
        <v>9.7527749999999996E-2</v>
      </c>
      <c r="I151" s="51">
        <v>8.0760479999999996E-2</v>
      </c>
      <c r="J151" s="51">
        <v>6.7409440000000001E-2</v>
      </c>
      <c r="K151" s="51">
        <v>5.7354200000000001E-2</v>
      </c>
      <c r="L151" s="51">
        <v>5.0082990000000001E-2</v>
      </c>
      <c r="M151" s="51">
        <v>4.513586E-2</v>
      </c>
      <c r="N151" s="51">
        <v>4.5905479999999999E-2</v>
      </c>
      <c r="O151">
        <v>4.6017620000000002E-2</v>
      </c>
      <c r="P151" s="51">
        <v>4.3375589999999999E-2</v>
      </c>
      <c r="Q151" s="51">
        <v>4.2195980000000001E-2</v>
      </c>
      <c r="R151" s="51">
        <v>4.1333849999999998E-2</v>
      </c>
      <c r="S151">
        <v>4.0890290000000003E-2</v>
      </c>
      <c r="T151" s="51">
        <v>3.9025610000000002E-2</v>
      </c>
      <c r="U151" s="51">
        <v>3.7229579999999998E-2</v>
      </c>
      <c r="V151">
        <v>3.5581090000000003E-2</v>
      </c>
      <c r="W151">
        <v>3.4132929999999999E-2</v>
      </c>
      <c r="X151" s="51">
        <v>3.3054550000000002E-2</v>
      </c>
      <c r="Y151" s="51">
        <v>3.1987969999999998E-2</v>
      </c>
      <c r="Z151" s="51">
        <v>3.0833429999999998E-2</v>
      </c>
      <c r="AA151" s="51">
        <v>2.9889570000000001E-2</v>
      </c>
      <c r="AB151" s="51">
        <v>2.9060240000000001E-2</v>
      </c>
      <c r="AC151" s="51">
        <v>2.8293559999999999E-2</v>
      </c>
      <c r="AD151" s="51">
        <v>2.7544519999999999E-2</v>
      </c>
      <c r="AE151" s="51">
        <v>2.6814129999999999E-2</v>
      </c>
      <c r="AF151" s="51">
        <v>2.6125499999999999E-2</v>
      </c>
      <c r="AG151" s="51">
        <v>2.5534009999999999E-2</v>
      </c>
      <c r="AH151" s="51">
        <v>2.4996029999999999E-2</v>
      </c>
      <c r="AI151" s="51">
        <v>2.448353E-2</v>
      </c>
      <c r="AJ151" s="51">
        <v>2.397417E-2</v>
      </c>
      <c r="AK151" s="51">
        <v>2.347312E-2</v>
      </c>
      <c r="AL151" s="51">
        <v>2.297482E-2</v>
      </c>
      <c r="AM151" s="51">
        <v>2.250868E-2</v>
      </c>
      <c r="AN151" s="51">
        <v>2.208247E-2</v>
      </c>
      <c r="AO151" s="51">
        <v>2.168631E-2</v>
      </c>
      <c r="AP151" s="51">
        <v>2.1311589999999998E-2</v>
      </c>
      <c r="AQ151" s="51">
        <v>2.0963499999999999E-2</v>
      </c>
      <c r="AR151" s="51">
        <v>2.060617E-2</v>
      </c>
      <c r="AS151" s="51">
        <v>2.0235989999999999E-2</v>
      </c>
      <c r="AT151" s="51">
        <v>1.9854190000000001E-2</v>
      </c>
      <c r="AU151" s="51">
        <v>1.9475010000000001E-2</v>
      </c>
      <c r="AV151" s="51">
        <v>1.9147399999999998E-2</v>
      </c>
      <c r="AW151" s="51">
        <v>1.8892780000000001E-2</v>
      </c>
      <c r="AX151" s="51">
        <v>1.8666640000000002E-2</v>
      </c>
      <c r="AY151" s="51">
        <v>1.8435119999999999E-2</v>
      </c>
      <c r="AZ151" s="51">
        <v>1.8180410000000001E-2</v>
      </c>
      <c r="BA151" s="51">
        <v>1.7908670000000002E-2</v>
      </c>
      <c r="BB151" s="51">
        <v>1.7636410000000002E-2</v>
      </c>
      <c r="BC151" s="51">
        <v>1.7391340000000002E-2</v>
      </c>
      <c r="BD151" s="51">
        <v>1.7166899999999999E-2</v>
      </c>
      <c r="BE151" s="51">
        <v>1.6943940000000001E-2</v>
      </c>
      <c r="BF151" s="51">
        <v>1.6737720000000001E-2</v>
      </c>
      <c r="BG151" s="51">
        <v>1.6534E-2</v>
      </c>
      <c r="BH151" s="51">
        <v>1.632055E-2</v>
      </c>
      <c r="BI151" s="51">
        <v>1.6105910000000001E-2</v>
      </c>
      <c r="BJ151" s="51">
        <v>1.5918910000000001E-2</v>
      </c>
      <c r="BK151" s="51">
        <v>1.575737E-2</v>
      </c>
      <c r="BL151" s="51">
        <v>1.5600620000000001E-2</v>
      </c>
      <c r="BM151" s="51">
        <v>1.5439960000000001E-2</v>
      </c>
      <c r="BN151" s="51">
        <v>1.526838E-2</v>
      </c>
      <c r="BO151">
        <v>1.508875E-2</v>
      </c>
      <c r="BP151" s="51">
        <v>1.489481E-2</v>
      </c>
      <c r="BQ151" s="51">
        <v>1.4680749999999999E-2</v>
      </c>
      <c r="BR151" s="51">
        <v>1.448637E-2</v>
      </c>
      <c r="BS151" s="51">
        <v>1.4319780000000001E-2</v>
      </c>
      <c r="BT151" s="51">
        <v>1.416418E-2</v>
      </c>
      <c r="BU151" s="51">
        <v>1.4010369999999999E-2</v>
      </c>
      <c r="BV151" s="51">
        <v>1.385171E-2</v>
      </c>
      <c r="BW151" s="51">
        <v>1.369366E-2</v>
      </c>
      <c r="BX151" s="51">
        <v>1.354146E-2</v>
      </c>
      <c r="BY151" s="51">
        <v>1.3410139999999999E-2</v>
      </c>
      <c r="BZ151" s="51">
        <v>1.329075E-2</v>
      </c>
      <c r="CA151" s="51">
        <v>1.316758E-2</v>
      </c>
      <c r="CB151" s="51">
        <v>1.303088E-2</v>
      </c>
      <c r="CC151" s="51">
        <v>1.286233E-2</v>
      </c>
      <c r="CD151" s="51">
        <v>1.265992E-2</v>
      </c>
      <c r="CE151" s="51">
        <v>1.245371E-2</v>
      </c>
      <c r="CF151" s="51">
        <v>1.226374E-2</v>
      </c>
      <c r="CG151" s="51">
        <v>1.209818E-2</v>
      </c>
      <c r="CH151" s="51">
        <v>1.196083E-2</v>
      </c>
      <c r="CI151" s="51">
        <v>1.1843090000000001E-2</v>
      </c>
      <c r="CJ151" s="51">
        <v>1.1743139999999999E-2</v>
      </c>
      <c r="CK151" s="51">
        <v>1.1651740000000001E-2</v>
      </c>
      <c r="CL151" s="51">
        <v>1.1545140000000001E-2</v>
      </c>
      <c r="CM151" s="51">
        <v>1.1402809999999999E-2</v>
      </c>
      <c r="CN151" s="51">
        <v>1.123686E-2</v>
      </c>
      <c r="CO151" s="51">
        <v>1.1061619999999999E-2</v>
      </c>
      <c r="CP151" s="51">
        <v>1.0895510000000001E-2</v>
      </c>
      <c r="CQ151" s="51">
        <v>1.074108E-2</v>
      </c>
      <c r="CR151" s="51">
        <v>1.060325E-2</v>
      </c>
      <c r="CS151" s="51">
        <v>1.0478390000000001E-2</v>
      </c>
      <c r="CT151" s="51">
        <v>1.0364689999999999E-2</v>
      </c>
      <c r="CU151" s="51">
        <v>1.0261030000000001E-2</v>
      </c>
      <c r="CV151" s="51">
        <v>1.016589E-2</v>
      </c>
      <c r="CW151" s="51">
        <v>1.008453E-2</v>
      </c>
      <c r="CX151" s="51">
        <v>1.0019999999999999E-2</v>
      </c>
      <c r="CY151" s="51">
        <v>9.9466280000000008E-3</v>
      </c>
      <c r="CZ151" s="51">
        <v>9.8579540000000004E-3</v>
      </c>
      <c r="DA151" s="51">
        <v>9.748507E-3</v>
      </c>
      <c r="DB151" s="51">
        <v>9.6315600000000008E-3</v>
      </c>
      <c r="DC151">
        <v>9.516231E-3</v>
      </c>
      <c r="DD151" s="51">
        <v>9.4073390000000007E-3</v>
      </c>
      <c r="DE151" s="51">
        <v>9.3031120000000005E-3</v>
      </c>
      <c r="DF151" s="51">
        <v>9.2077300000000008E-3</v>
      </c>
      <c r="DG151" s="51">
        <v>9.1267870000000008E-3</v>
      </c>
      <c r="DH151" s="51">
        <v>9.0678459999999992E-3</v>
      </c>
      <c r="DI151" s="51">
        <v>9.0299999999999998E-3</v>
      </c>
      <c r="DJ151" s="51">
        <v>9.0004520000000008E-3</v>
      </c>
      <c r="DK151" s="51">
        <v>8.9675199999999997E-3</v>
      </c>
      <c r="DL151" s="51">
        <v>8.9182510000000003E-3</v>
      </c>
      <c r="DM151" s="51">
        <v>8.8471390000000004E-3</v>
      </c>
      <c r="DN151" s="51">
        <v>8.7561770000000004E-3</v>
      </c>
      <c r="DO151" s="51">
        <v>8.6450910000000006E-3</v>
      </c>
      <c r="DP151" s="51">
        <v>8.5308750000000003E-3</v>
      </c>
      <c r="DQ151" s="51">
        <v>8.427871E-3</v>
      </c>
      <c r="DR151" s="51">
        <v>8.3415429999999999E-3</v>
      </c>
      <c r="DS151" s="51">
        <v>8.2854859999999999E-3</v>
      </c>
      <c r="DT151" s="51">
        <v>8.2594529999999999E-3</v>
      </c>
      <c r="DU151" s="51">
        <v>8.2610549999999998E-3</v>
      </c>
      <c r="DV151" s="51">
        <v>8.2763060000000006E-3</v>
      </c>
      <c r="DW151" s="51">
        <v>8.2849540000000006E-3</v>
      </c>
      <c r="DX151" s="51">
        <v>8.2789290000000008E-3</v>
      </c>
      <c r="DY151" s="51">
        <v>8.2556799999999996E-3</v>
      </c>
      <c r="DZ151" s="51">
        <v>8.2192770000000005E-3</v>
      </c>
      <c r="EA151" s="51">
        <v>8.1684389999999996E-3</v>
      </c>
      <c r="EB151" s="51">
        <v>8.103954E-3</v>
      </c>
      <c r="EC151" s="51">
        <v>8.0281799999999993E-3</v>
      </c>
      <c r="ED151" s="51">
        <v>7.9442990000000002E-3</v>
      </c>
      <c r="EE151" s="51">
        <v>7.857022E-3</v>
      </c>
      <c r="EF151" s="51">
        <v>7.7766099999999998E-3</v>
      </c>
      <c r="EG151" s="51">
        <v>7.7067660000000003E-3</v>
      </c>
      <c r="EH151" s="51">
        <v>7.6503179999999997E-3</v>
      </c>
      <c r="EI151" s="51">
        <v>7.6042319999999998E-3</v>
      </c>
      <c r="EJ151" s="51">
        <v>7.5670909999999997E-3</v>
      </c>
      <c r="EK151" s="51">
        <v>7.5243560000000003E-3</v>
      </c>
      <c r="EL151" s="51">
        <v>7.4746639999999998E-3</v>
      </c>
      <c r="EM151" s="51">
        <v>7.4140910000000003E-3</v>
      </c>
      <c r="EN151" s="51">
        <v>7.3469219999999997E-3</v>
      </c>
      <c r="EO151" s="51">
        <v>7.272092E-3</v>
      </c>
      <c r="EP151" s="51">
        <v>7.193568E-3</v>
      </c>
      <c r="EQ151" s="51">
        <v>7.1211210000000002E-3</v>
      </c>
      <c r="ER151" s="51">
        <v>7.0593549999999998E-3</v>
      </c>
      <c r="ES151" s="51">
        <v>7.009871E-3</v>
      </c>
      <c r="ET151" s="51">
        <v>6.9733099999999999E-3</v>
      </c>
      <c r="EU151" s="51">
        <v>6.947356E-3</v>
      </c>
      <c r="EV151" s="51">
        <v>6.9300020000000002E-3</v>
      </c>
      <c r="EW151" s="51">
        <v>6.9115619999999996E-3</v>
      </c>
      <c r="EX151" s="51">
        <v>6.8795599999999998E-3</v>
      </c>
      <c r="EY151" s="51">
        <v>6.8337709999999998E-3</v>
      </c>
      <c r="EZ151" s="51">
        <v>6.7737889999999997E-3</v>
      </c>
    </row>
    <row r="152" spans="1:406" x14ac:dyDescent="0.25">
      <c r="A152" t="str">
        <f t="shared" si="2"/>
        <v>Boom-FINE-0.6-10-40</v>
      </c>
      <c r="B152" t="s">
        <v>196</v>
      </c>
      <c r="C152" t="s">
        <v>41</v>
      </c>
      <c r="D152" s="52">
        <v>0.6</v>
      </c>
      <c r="E152" s="52">
        <v>10</v>
      </c>
      <c r="F152" s="82">
        <v>40</v>
      </c>
      <c r="G152" s="51">
        <v>6.988722E-2</v>
      </c>
      <c r="H152" s="51">
        <v>6.5350069999999996E-2</v>
      </c>
      <c r="I152" s="51">
        <v>6.1613670000000002E-2</v>
      </c>
      <c r="J152" s="51">
        <v>5.7511380000000001E-2</v>
      </c>
      <c r="K152" s="51">
        <v>5.536833E-2</v>
      </c>
      <c r="L152" s="51">
        <v>5.0810420000000002E-2</v>
      </c>
      <c r="M152" s="51">
        <v>4.925057E-2</v>
      </c>
      <c r="N152" s="51">
        <v>4.937536E-2</v>
      </c>
      <c r="O152" s="51">
        <v>4.7024160000000002E-2</v>
      </c>
      <c r="P152" s="51">
        <v>4.5070449999999998E-2</v>
      </c>
      <c r="Q152" s="51">
        <v>4.4411270000000003E-2</v>
      </c>
      <c r="R152" s="51">
        <v>4.273499E-2</v>
      </c>
      <c r="S152" s="51">
        <v>4.0850549999999999E-2</v>
      </c>
      <c r="T152">
        <v>3.9367760000000002E-2</v>
      </c>
      <c r="U152" s="51">
        <v>3.8068280000000003E-2</v>
      </c>
      <c r="V152" s="51">
        <v>3.6563199999999997E-2</v>
      </c>
      <c r="W152" s="51">
        <v>3.5678389999999997E-2</v>
      </c>
      <c r="X152" s="51">
        <v>3.48194E-2</v>
      </c>
      <c r="Y152" s="51">
        <v>3.367465E-2</v>
      </c>
      <c r="Z152">
        <v>3.2467969999999999E-2</v>
      </c>
      <c r="AA152" s="51">
        <v>3.1611769999999997E-2</v>
      </c>
      <c r="AB152" s="51">
        <v>3.0824069999999999E-2</v>
      </c>
      <c r="AC152" s="51">
        <v>2.9965329999999998E-2</v>
      </c>
      <c r="AD152" s="51">
        <v>2.912791E-2</v>
      </c>
      <c r="AE152" s="51">
        <v>2.8358040000000001E-2</v>
      </c>
      <c r="AF152" s="51">
        <v>2.766217E-2</v>
      </c>
      <c r="AG152" s="51">
        <v>2.698731E-2</v>
      </c>
      <c r="AH152" s="51">
        <v>2.631089E-2</v>
      </c>
      <c r="AI152" s="51">
        <v>2.5650590000000001E-2</v>
      </c>
      <c r="AJ152">
        <v>2.5023489999999999E-2</v>
      </c>
      <c r="AK152" s="51">
        <v>2.443379E-2</v>
      </c>
      <c r="AL152" s="51">
        <v>2.3905470000000002E-2</v>
      </c>
      <c r="AM152" s="51">
        <v>2.3419880000000001E-2</v>
      </c>
      <c r="AN152" s="51">
        <v>2.2945150000000001E-2</v>
      </c>
      <c r="AO152" s="51">
        <v>2.2478950000000001E-2</v>
      </c>
      <c r="AP152" s="51">
        <v>2.2037810000000001E-2</v>
      </c>
      <c r="AQ152" s="51">
        <v>2.1640650000000001E-2</v>
      </c>
      <c r="AR152" s="51">
        <v>2.1243990000000001E-2</v>
      </c>
      <c r="AS152" s="51">
        <v>2.0802749999999998E-2</v>
      </c>
      <c r="AT152" s="51">
        <v>2.0342869999999999E-2</v>
      </c>
      <c r="AU152" s="51">
        <v>1.9908499999999999E-2</v>
      </c>
      <c r="AV152" s="51">
        <v>1.9529700000000001E-2</v>
      </c>
      <c r="AW152" s="51">
        <v>1.919175E-2</v>
      </c>
      <c r="AX152" s="51">
        <v>1.8907819999999999E-2</v>
      </c>
      <c r="AY152" s="51">
        <v>1.8641669999999999E-2</v>
      </c>
      <c r="AZ152" s="51">
        <v>1.8348920000000001E-2</v>
      </c>
      <c r="BA152" s="51">
        <v>1.8027680000000001E-2</v>
      </c>
      <c r="BB152" s="51">
        <v>1.7700609999999999E-2</v>
      </c>
      <c r="BC152" s="51">
        <v>1.7397780000000002E-2</v>
      </c>
      <c r="BD152" s="51">
        <v>1.7122399999999999E-2</v>
      </c>
      <c r="BE152" s="51">
        <v>1.6853190000000001E-2</v>
      </c>
      <c r="BF152" s="51">
        <v>1.6544090000000001E-2</v>
      </c>
      <c r="BG152" s="51">
        <v>1.6205560000000001E-2</v>
      </c>
      <c r="BH152" s="51">
        <v>1.589312E-2</v>
      </c>
      <c r="BI152" s="51">
        <v>1.5609039999999999E-2</v>
      </c>
      <c r="BJ152" s="51">
        <v>1.534921E-2</v>
      </c>
      <c r="BK152" s="51">
        <v>1.510385E-2</v>
      </c>
      <c r="BL152" s="51">
        <v>1.485262E-2</v>
      </c>
      <c r="BM152" s="51">
        <v>1.4609209999999999E-2</v>
      </c>
      <c r="BN152" s="51">
        <v>1.439141E-2</v>
      </c>
      <c r="BO152" s="51">
        <v>1.4178720000000001E-2</v>
      </c>
      <c r="BP152" s="51">
        <v>1.3942110000000001E-2</v>
      </c>
      <c r="BQ152" s="51">
        <v>1.367934E-2</v>
      </c>
      <c r="BR152" s="51">
        <v>1.340936E-2</v>
      </c>
      <c r="BS152" s="51">
        <v>1.31358E-2</v>
      </c>
      <c r="BT152" s="51">
        <v>1.2880620000000001E-2</v>
      </c>
      <c r="BU152" s="51">
        <v>1.2645979999999999E-2</v>
      </c>
      <c r="BV152" s="51">
        <v>1.242847E-2</v>
      </c>
      <c r="BW152" s="51">
        <v>1.222589E-2</v>
      </c>
      <c r="BX152" s="51">
        <v>1.203391E-2</v>
      </c>
      <c r="BY152" s="51">
        <v>1.1858870000000001E-2</v>
      </c>
      <c r="BZ152" s="51">
        <v>1.1710959999999999E-2</v>
      </c>
      <c r="CA152" s="51">
        <v>1.157613E-2</v>
      </c>
      <c r="CB152" s="51">
        <v>1.141752E-2</v>
      </c>
      <c r="CC152" s="51">
        <v>1.1206529999999999E-2</v>
      </c>
      <c r="CD152" s="51">
        <v>1.0954220000000001E-2</v>
      </c>
      <c r="CE152" s="51">
        <v>1.0693879999999999E-2</v>
      </c>
      <c r="CF152" s="51">
        <v>1.046266E-2</v>
      </c>
      <c r="CG152" s="51">
        <v>1.0270059999999999E-2</v>
      </c>
      <c r="CH152" s="51">
        <v>1.0109129999999999E-2</v>
      </c>
      <c r="CI152" s="51">
        <v>9.9727489999999995E-3</v>
      </c>
      <c r="CJ152" s="51">
        <v>9.8507850000000008E-3</v>
      </c>
      <c r="CK152" s="51">
        <v>9.7359879999999992E-3</v>
      </c>
      <c r="CL152" s="51">
        <v>9.6102919999999994E-3</v>
      </c>
      <c r="CM152" s="51">
        <v>9.4752619999999999E-3</v>
      </c>
      <c r="CN152" s="51">
        <v>9.3318299999999993E-3</v>
      </c>
      <c r="CO152" s="51">
        <v>9.1727019999999996E-3</v>
      </c>
      <c r="CP152" s="51">
        <v>8.9977679999999997E-3</v>
      </c>
      <c r="CQ152" s="51">
        <v>8.8183480000000002E-3</v>
      </c>
      <c r="CR152" s="51">
        <v>8.6538989999999996E-3</v>
      </c>
      <c r="CS152" s="51">
        <v>8.5103509999999993E-3</v>
      </c>
      <c r="CT152" s="51">
        <v>8.3851740000000004E-3</v>
      </c>
      <c r="CU152" s="51">
        <v>8.2752399999999997E-3</v>
      </c>
      <c r="CV152" s="51">
        <v>8.1826829999999996E-3</v>
      </c>
      <c r="CW152" s="51">
        <v>8.1196879999999999E-3</v>
      </c>
      <c r="CX152" s="51">
        <v>8.081721E-3</v>
      </c>
      <c r="CY152" s="51">
        <v>8.0432309999999996E-3</v>
      </c>
      <c r="CZ152" s="51">
        <v>7.9811090000000001E-3</v>
      </c>
      <c r="DA152" s="51">
        <v>7.8902190000000004E-3</v>
      </c>
      <c r="DB152" s="51">
        <v>7.77467E-3</v>
      </c>
      <c r="DC152" s="51">
        <v>7.6372849999999997E-3</v>
      </c>
      <c r="DD152" s="51">
        <v>7.4851830000000003E-3</v>
      </c>
      <c r="DE152" s="51">
        <v>7.3252509999999996E-3</v>
      </c>
      <c r="DF152" s="51">
        <v>7.1678339999999997E-3</v>
      </c>
      <c r="DG152" s="51">
        <v>7.0272490000000002E-3</v>
      </c>
      <c r="DH152" s="51">
        <v>6.9137360000000002E-3</v>
      </c>
      <c r="DI152" s="51">
        <v>6.833581E-3</v>
      </c>
      <c r="DJ152">
        <v>6.786055E-3</v>
      </c>
      <c r="DK152" s="51">
        <v>6.7593180000000003E-3</v>
      </c>
      <c r="DL152" s="51">
        <v>6.7267589999999997E-3</v>
      </c>
      <c r="DM152" s="51">
        <v>6.6683560000000003E-3</v>
      </c>
      <c r="DN152" s="51">
        <v>6.5817150000000001E-3</v>
      </c>
      <c r="DO152" s="51">
        <v>6.4706829999999996E-3</v>
      </c>
      <c r="DP152" s="51">
        <v>6.342823E-3</v>
      </c>
      <c r="DQ152" s="51">
        <v>6.2058290000000004E-3</v>
      </c>
      <c r="DR152" s="51">
        <v>6.064224E-3</v>
      </c>
      <c r="DS152" s="51">
        <v>5.9305979999999996E-3</v>
      </c>
      <c r="DT152" s="51">
        <v>5.8199920000000004E-3</v>
      </c>
      <c r="DU152" s="51">
        <v>5.7426619999999999E-3</v>
      </c>
      <c r="DV152" s="51">
        <v>5.6965999999999996E-3</v>
      </c>
      <c r="DW152" s="51">
        <v>5.676146E-3</v>
      </c>
      <c r="DX152" s="51">
        <v>5.669805E-3</v>
      </c>
      <c r="DY152" s="51">
        <v>5.6616369999999997E-3</v>
      </c>
      <c r="DZ152" s="51">
        <v>5.6433890000000004E-3</v>
      </c>
      <c r="EA152" s="51">
        <v>5.6081610000000004E-3</v>
      </c>
      <c r="EB152" s="51">
        <v>5.5521859999999998E-3</v>
      </c>
      <c r="EC152" s="51">
        <v>5.4775400000000004E-3</v>
      </c>
      <c r="ED152" s="51">
        <v>5.3888679999999998E-3</v>
      </c>
      <c r="EE152" s="51">
        <v>5.2916940000000004E-3</v>
      </c>
      <c r="EF152" s="51">
        <v>5.1935380000000001E-3</v>
      </c>
      <c r="EG152" s="51">
        <v>5.1032059999999999E-3</v>
      </c>
      <c r="EH152" s="51">
        <v>5.0228590000000002E-3</v>
      </c>
      <c r="EI152" s="51">
        <v>4.9523199999999996E-3</v>
      </c>
      <c r="EJ152" s="51">
        <v>4.8932000000000003E-3</v>
      </c>
      <c r="EK152" s="51">
        <v>4.8506490000000003E-3</v>
      </c>
      <c r="EL152" s="51">
        <v>4.8335870000000003E-3</v>
      </c>
      <c r="EM152" s="51">
        <v>4.8388270000000004E-3</v>
      </c>
      <c r="EN152" s="51">
        <v>4.8520550000000001E-3</v>
      </c>
      <c r="EO152" s="51">
        <v>4.8609580000000003E-3</v>
      </c>
      <c r="EP152" s="51">
        <v>4.8602239999999998E-3</v>
      </c>
      <c r="EQ152">
        <v>4.8499420000000003E-3</v>
      </c>
      <c r="ER152" s="51">
        <v>4.8344479999999999E-3</v>
      </c>
      <c r="ES152" s="51">
        <v>4.8228680000000001E-3</v>
      </c>
      <c r="ET152" s="51">
        <v>4.8214690000000001E-3</v>
      </c>
      <c r="EU152" s="51">
        <v>4.832739E-3</v>
      </c>
      <c r="EV152" s="51">
        <v>4.8566909999999998E-3</v>
      </c>
      <c r="EW152" s="51">
        <v>4.8888819999999998E-3</v>
      </c>
      <c r="EX152" s="51">
        <v>4.9257459999999999E-3</v>
      </c>
      <c r="EY152" s="51">
        <v>4.9666479999999997E-3</v>
      </c>
      <c r="EZ152" s="51">
        <v>5.0097639999999999E-3</v>
      </c>
    </row>
    <row r="153" spans="1:406" x14ac:dyDescent="0.25">
      <c r="A153" t="str">
        <f t="shared" si="2"/>
        <v>Boom-FINE-0.6-20-20</v>
      </c>
      <c r="B153" t="s">
        <v>196</v>
      </c>
      <c r="C153" t="s">
        <v>41</v>
      </c>
      <c r="D153" s="52">
        <v>0.6</v>
      </c>
      <c r="E153" s="52">
        <v>20</v>
      </c>
      <c r="F153" s="82">
        <v>20</v>
      </c>
      <c r="G153" s="51">
        <v>9.3691800000000006E-2</v>
      </c>
      <c r="H153" s="51">
        <v>7.5441919999999996E-2</v>
      </c>
      <c r="I153" s="51">
        <v>5.9143380000000002E-2</v>
      </c>
      <c r="J153" s="51">
        <v>4.7749609999999998E-2</v>
      </c>
      <c r="K153" s="51">
        <v>3.991948E-2</v>
      </c>
      <c r="L153">
        <v>3.4073859999999997E-2</v>
      </c>
      <c r="M153" s="51">
        <v>3.037074E-2</v>
      </c>
      <c r="N153" s="51">
        <v>3.0254E-2</v>
      </c>
      <c r="O153" s="51">
        <v>3.0727279999999999E-2</v>
      </c>
      <c r="P153" s="51">
        <v>2.922143E-2</v>
      </c>
      <c r="Q153" s="51">
        <v>2.8204170000000001E-2</v>
      </c>
      <c r="R153" s="51">
        <v>2.6606419999999999E-2</v>
      </c>
      <c r="S153" s="51">
        <v>2.5516009999999999E-2</v>
      </c>
      <c r="T153" s="51">
        <v>2.373422E-2</v>
      </c>
      <c r="U153" s="51">
        <v>2.2651859999999999E-2</v>
      </c>
      <c r="V153" s="51">
        <v>2.177287E-2</v>
      </c>
      <c r="W153">
        <v>2.0795930000000001E-2</v>
      </c>
      <c r="X153" s="51">
        <v>1.9794929999999999E-2</v>
      </c>
      <c r="Y153" s="51">
        <v>1.8686169999999998E-2</v>
      </c>
      <c r="Z153" s="51">
        <v>1.7772699999999999E-2</v>
      </c>
      <c r="AA153" s="51">
        <v>1.7002989999999999E-2</v>
      </c>
      <c r="AB153" s="51">
        <v>1.64003E-2</v>
      </c>
      <c r="AC153" s="51">
        <v>1.589521E-2</v>
      </c>
      <c r="AD153" s="51">
        <v>1.54495E-2</v>
      </c>
      <c r="AE153" s="51">
        <v>1.4998859999999999E-2</v>
      </c>
      <c r="AF153" s="51">
        <v>1.453409E-2</v>
      </c>
      <c r="AG153" s="51">
        <v>1.4112299999999999E-2</v>
      </c>
      <c r="AH153" s="51">
        <v>1.3746390000000001E-2</v>
      </c>
      <c r="AI153" s="51">
        <v>1.343513E-2</v>
      </c>
      <c r="AJ153" s="51">
        <v>1.315581E-2</v>
      </c>
      <c r="AK153" s="51">
        <v>1.2899799999999999E-2</v>
      </c>
      <c r="AL153" s="51">
        <v>1.26316E-2</v>
      </c>
      <c r="AM153" s="51">
        <v>1.234064E-2</v>
      </c>
      <c r="AN153" s="51">
        <v>1.2039029999999999E-2</v>
      </c>
      <c r="AO153" s="51">
        <v>1.175819E-2</v>
      </c>
      <c r="AP153" s="51">
        <v>1.15298E-2</v>
      </c>
      <c r="AQ153" s="51">
        <v>1.135571E-2</v>
      </c>
      <c r="AR153" s="51">
        <v>1.1186730000000001E-2</v>
      </c>
      <c r="AS153" s="51">
        <v>1.098854E-2</v>
      </c>
      <c r="AT153" s="51">
        <v>1.075974E-2</v>
      </c>
      <c r="AU153" s="51">
        <v>1.051531E-2</v>
      </c>
      <c r="AV153" s="51">
        <v>1.028631E-2</v>
      </c>
      <c r="AW153" s="51">
        <v>1.0112700000000001E-2</v>
      </c>
      <c r="AX153" s="51">
        <v>9.9895469999999997E-3</v>
      </c>
      <c r="AY153" s="51">
        <v>9.8792229999999995E-3</v>
      </c>
      <c r="AZ153" s="51">
        <v>9.7353219999999994E-3</v>
      </c>
      <c r="BA153" s="51">
        <v>9.5617619999999997E-3</v>
      </c>
      <c r="BB153" s="51">
        <v>9.3745619999999995E-3</v>
      </c>
      <c r="BC153" s="51">
        <v>9.203302E-3</v>
      </c>
      <c r="BD153" s="51">
        <v>9.0527890000000003E-3</v>
      </c>
      <c r="BE153" s="51">
        <v>8.9228569999999993E-3</v>
      </c>
      <c r="BF153">
        <v>8.8271319999999997E-3</v>
      </c>
      <c r="BG153" s="51">
        <v>8.74722E-3</v>
      </c>
      <c r="BH153" s="51">
        <v>8.6445830000000008E-3</v>
      </c>
      <c r="BI153" s="51">
        <v>8.5244970000000007E-3</v>
      </c>
      <c r="BJ153" s="51">
        <v>8.4140610000000005E-3</v>
      </c>
      <c r="BK153" s="51">
        <v>8.3178790000000002E-3</v>
      </c>
      <c r="BL153" s="51">
        <v>8.237075E-3</v>
      </c>
      <c r="BM153" s="51">
        <v>8.1664660000000007E-3</v>
      </c>
      <c r="BN153" s="51">
        <v>8.0935750000000004E-3</v>
      </c>
      <c r="BO153" s="51">
        <v>8.0002960000000005E-3</v>
      </c>
      <c r="BP153" s="51">
        <v>7.8907460000000006E-3</v>
      </c>
      <c r="BQ153" s="51">
        <v>7.7687549999999996E-3</v>
      </c>
      <c r="BR153" s="51">
        <v>7.6582059999999999E-3</v>
      </c>
      <c r="BS153" s="51">
        <v>7.5642620000000004E-3</v>
      </c>
      <c r="BT153" s="51">
        <v>7.4886220000000003E-3</v>
      </c>
      <c r="BU153" s="51">
        <v>7.4238239999999999E-3</v>
      </c>
      <c r="BV153" s="51">
        <v>7.3480760000000003E-3</v>
      </c>
      <c r="BW153" s="51">
        <v>7.2594670000000004E-3</v>
      </c>
      <c r="BX153" s="51">
        <v>7.1629689999999999E-3</v>
      </c>
      <c r="BY153" s="51">
        <v>7.0768840000000003E-3</v>
      </c>
      <c r="BZ153" s="51">
        <v>6.9928189999999999E-3</v>
      </c>
      <c r="CA153" s="51">
        <v>6.9020679999999999E-3</v>
      </c>
      <c r="CB153" s="51">
        <v>6.8194759999999997E-3</v>
      </c>
      <c r="CC153" s="51">
        <v>6.7475490000000003E-3</v>
      </c>
      <c r="CD153" s="51">
        <v>6.667503E-3</v>
      </c>
      <c r="CE153" s="51">
        <v>6.5793620000000001E-3</v>
      </c>
      <c r="CF153" s="51">
        <v>6.4969199999999998E-3</v>
      </c>
      <c r="CG153" s="51">
        <v>6.427589E-3</v>
      </c>
      <c r="CH153" s="51">
        <v>6.3726110000000002E-3</v>
      </c>
      <c r="CI153" s="51">
        <v>6.3281049999999997E-3</v>
      </c>
      <c r="CJ153" s="51">
        <v>6.2928200000000002E-3</v>
      </c>
      <c r="CK153" s="51">
        <v>6.2590759999999997E-3</v>
      </c>
      <c r="CL153" s="51">
        <v>6.2047680000000003E-3</v>
      </c>
      <c r="CM153" s="51">
        <v>6.108179E-3</v>
      </c>
      <c r="CN153" s="51">
        <v>5.9839139999999999E-3</v>
      </c>
      <c r="CO153" s="51">
        <v>5.8633169999999998E-3</v>
      </c>
      <c r="CP153" s="51">
        <v>5.7535520000000003E-3</v>
      </c>
      <c r="CQ153" s="51">
        <v>5.655719E-3</v>
      </c>
      <c r="CR153" s="51">
        <v>5.5723860000000004E-3</v>
      </c>
      <c r="CS153" s="51">
        <v>5.4988909999999997E-3</v>
      </c>
      <c r="CT153" s="51">
        <v>5.4345620000000004E-3</v>
      </c>
      <c r="CU153" s="51">
        <v>5.3777620000000003E-3</v>
      </c>
      <c r="CV153" s="51">
        <v>5.3259300000000004E-3</v>
      </c>
      <c r="CW153" s="51">
        <v>5.2775239999999996E-3</v>
      </c>
      <c r="CX153" s="51">
        <v>5.2306039999999998E-3</v>
      </c>
      <c r="CY153" s="51">
        <v>5.1730999999999999E-3</v>
      </c>
      <c r="CZ153" s="51">
        <v>5.1151369999999996E-3</v>
      </c>
      <c r="DA153" s="51">
        <v>5.057644E-3</v>
      </c>
      <c r="DB153" s="51">
        <v>5.0027819999999999E-3</v>
      </c>
      <c r="DC153" s="51">
        <v>4.9513170000000002E-3</v>
      </c>
      <c r="DD153" s="51">
        <v>4.9020080000000002E-3</v>
      </c>
      <c r="DE153" s="51">
        <v>4.8553249999999997E-3</v>
      </c>
      <c r="DF153" s="51">
        <v>4.8121830000000003E-3</v>
      </c>
      <c r="DG153" s="51">
        <v>4.7793330000000002E-3</v>
      </c>
      <c r="DH153" s="51">
        <v>4.7621679999999998E-3</v>
      </c>
      <c r="DI153" s="51">
        <v>4.7464150000000004E-3</v>
      </c>
      <c r="DJ153" s="51">
        <v>4.7162250000000001E-3</v>
      </c>
      <c r="DK153" s="51">
        <v>4.6646300000000003E-3</v>
      </c>
      <c r="DL153" s="51">
        <v>4.6022099999999998E-3</v>
      </c>
      <c r="DM153" s="51">
        <v>4.5378780000000004E-3</v>
      </c>
      <c r="DN153" s="51">
        <v>4.4780740000000003E-3</v>
      </c>
      <c r="DO153" s="51">
        <v>4.4204869999999999E-3</v>
      </c>
      <c r="DP153" s="51">
        <v>4.3683710000000002E-3</v>
      </c>
      <c r="DQ153" s="51">
        <v>4.3207710000000002E-3</v>
      </c>
      <c r="DR153" s="51">
        <v>4.2803140000000003E-3</v>
      </c>
      <c r="DS153" s="51">
        <v>4.2585720000000004E-3</v>
      </c>
      <c r="DT153" s="51">
        <v>4.2589000000000004E-3</v>
      </c>
      <c r="DU153" s="51">
        <v>4.2767990000000004E-3</v>
      </c>
      <c r="DV153" s="51">
        <v>4.2900489999999998E-3</v>
      </c>
      <c r="DW153" s="51">
        <v>4.2854540000000002E-3</v>
      </c>
      <c r="DX153" s="51">
        <v>4.2568399999999996E-3</v>
      </c>
      <c r="DY153" s="51">
        <v>4.2038190000000001E-3</v>
      </c>
      <c r="DZ153" s="51">
        <v>4.1400600000000001E-3</v>
      </c>
      <c r="EA153" s="51">
        <v>4.0836329999999997E-3</v>
      </c>
      <c r="EB153" s="51">
        <v>4.0373420000000002E-3</v>
      </c>
      <c r="EC153" s="51">
        <v>4.0028269999999996E-3</v>
      </c>
      <c r="ED153" s="51">
        <v>3.9774720000000001E-3</v>
      </c>
      <c r="EE153" s="51">
        <v>3.9637819999999999E-3</v>
      </c>
      <c r="EF153" s="51">
        <v>3.9666579999999996E-3</v>
      </c>
      <c r="EG153" s="51">
        <v>3.9779309999999997E-3</v>
      </c>
      <c r="EH153" s="51">
        <v>3.9937729999999999E-3</v>
      </c>
      <c r="EI153" s="51">
        <v>4.0112969999999996E-3</v>
      </c>
      <c r="EJ153" s="51">
        <v>4.0256709999999998E-3</v>
      </c>
      <c r="EK153" s="51">
        <v>4.0254160000000004E-3</v>
      </c>
      <c r="EL153" s="51">
        <v>4.0065949999999999E-3</v>
      </c>
      <c r="EM153" s="51">
        <v>3.9656930000000002E-3</v>
      </c>
      <c r="EN153" s="51">
        <v>3.9045339999999999E-3</v>
      </c>
      <c r="EO153" s="51">
        <v>3.8212599999999999E-3</v>
      </c>
      <c r="EP153" s="51">
        <v>3.720175E-3</v>
      </c>
      <c r="EQ153" s="51">
        <v>3.6119149999999998E-3</v>
      </c>
      <c r="ER153" s="51">
        <v>3.5036009999999999E-3</v>
      </c>
      <c r="ES153" s="51">
        <v>3.406591E-3</v>
      </c>
      <c r="ET153" s="51">
        <v>3.3364340000000001E-3</v>
      </c>
      <c r="EU153" s="51">
        <v>3.2886590000000002E-3</v>
      </c>
      <c r="EV153" s="51">
        <v>3.2586870000000001E-3</v>
      </c>
      <c r="EW153" s="51">
        <v>3.2398280000000002E-3</v>
      </c>
      <c r="EX153" s="51">
        <v>3.2298880000000002E-3</v>
      </c>
      <c r="EY153" s="51">
        <v>3.2261099999999999E-3</v>
      </c>
      <c r="EZ153" s="51">
        <v>3.2268240000000001E-3</v>
      </c>
    </row>
    <row r="154" spans="1:406" x14ac:dyDescent="0.25">
      <c r="A154" t="str">
        <f t="shared" si="2"/>
        <v>Boom-FINE-0.6-10-20</v>
      </c>
      <c r="B154" t="s">
        <v>196</v>
      </c>
      <c r="C154" t="s">
        <v>41</v>
      </c>
      <c r="D154" s="52">
        <v>0.6</v>
      </c>
      <c r="E154" s="52">
        <v>10</v>
      </c>
      <c r="F154" s="82">
        <v>20</v>
      </c>
      <c r="G154" s="51">
        <v>4.4462139999999997E-2</v>
      </c>
      <c r="H154" s="51">
        <v>4.4126190000000003E-2</v>
      </c>
      <c r="I154" s="51">
        <v>4.3047059999999998E-2</v>
      </c>
      <c r="J154" s="51">
        <v>4.0307879999999997E-2</v>
      </c>
      <c r="K154" s="51">
        <v>3.9412490000000001E-2</v>
      </c>
      <c r="L154" s="51">
        <v>3.7475620000000001E-2</v>
      </c>
      <c r="M154" s="51">
        <v>3.647015E-2</v>
      </c>
      <c r="N154" s="51">
        <v>3.5030319999999997E-2</v>
      </c>
      <c r="O154" s="51">
        <v>3.2595209999999999E-2</v>
      </c>
      <c r="P154" s="51">
        <v>3.1091009999999999E-2</v>
      </c>
      <c r="Q154" s="51">
        <v>2.9334470000000001E-2</v>
      </c>
      <c r="R154" s="51">
        <v>2.669055E-2</v>
      </c>
      <c r="S154" s="51">
        <v>2.5156629999999999E-2</v>
      </c>
      <c r="T154" s="51">
        <v>2.3999139999999999E-2</v>
      </c>
      <c r="U154" s="51">
        <v>2.2830380000000001E-2</v>
      </c>
      <c r="V154" s="51">
        <v>2.163522E-2</v>
      </c>
      <c r="W154" s="51">
        <v>2.0844120000000001E-2</v>
      </c>
      <c r="X154" s="51">
        <v>2.007509E-2</v>
      </c>
      <c r="Y154" s="51">
        <v>1.937235E-2</v>
      </c>
      <c r="Z154" s="51">
        <v>1.8710850000000001E-2</v>
      </c>
      <c r="AA154" s="51">
        <v>1.805607E-2</v>
      </c>
      <c r="AB154" s="51">
        <v>1.740382E-2</v>
      </c>
      <c r="AC154" s="51">
        <v>1.6836210000000001E-2</v>
      </c>
      <c r="AD154" s="51">
        <v>1.6333440000000001E-2</v>
      </c>
      <c r="AE154" s="51">
        <v>1.58838E-2</v>
      </c>
      <c r="AF154" s="51">
        <v>1.546265E-2</v>
      </c>
      <c r="AG154" s="51">
        <v>1.499845E-2</v>
      </c>
      <c r="AH154" s="51">
        <v>1.453347E-2</v>
      </c>
      <c r="AI154" s="51">
        <v>1.4141900000000001E-2</v>
      </c>
      <c r="AJ154" s="51">
        <v>1.3800120000000001E-2</v>
      </c>
      <c r="AK154" s="51">
        <v>1.3480290000000001E-2</v>
      </c>
      <c r="AL154" s="51">
        <v>1.3172700000000001E-2</v>
      </c>
      <c r="AM154" s="51">
        <v>1.286782E-2</v>
      </c>
      <c r="AN154" s="51">
        <v>1.25442E-2</v>
      </c>
      <c r="AO154" s="51">
        <v>1.2232079999999999E-2</v>
      </c>
      <c r="AP154">
        <v>1.1964310000000001E-2</v>
      </c>
      <c r="AQ154" s="51">
        <v>1.175556E-2</v>
      </c>
      <c r="AR154" s="51">
        <v>1.1544749999999999E-2</v>
      </c>
      <c r="AS154" s="51">
        <v>1.1281019999999999E-2</v>
      </c>
      <c r="AT154" s="51">
        <v>1.100109E-2</v>
      </c>
      <c r="AU154" s="51">
        <v>1.073648E-2</v>
      </c>
      <c r="AV154" s="51">
        <v>1.052238E-2</v>
      </c>
      <c r="AW154" s="51">
        <v>1.0344040000000001E-2</v>
      </c>
      <c r="AX154" s="51">
        <v>1.0189109999999999E-2</v>
      </c>
      <c r="AY154" s="51">
        <v>1.0034879999999999E-2</v>
      </c>
      <c r="AZ154" s="51">
        <v>9.8659300000000002E-3</v>
      </c>
      <c r="BA154" s="51">
        <v>9.6815349999999998E-3</v>
      </c>
      <c r="BB154" s="51">
        <v>9.4996270000000001E-3</v>
      </c>
      <c r="BC154" s="51">
        <v>9.3279450000000007E-3</v>
      </c>
      <c r="BD154" s="51">
        <v>9.1519600000000007E-3</v>
      </c>
      <c r="BE154" s="51">
        <v>8.9839370000000009E-3</v>
      </c>
      <c r="BF154" s="51">
        <v>8.821934E-3</v>
      </c>
      <c r="BG154" s="51">
        <v>8.6656860000000006E-3</v>
      </c>
      <c r="BH154" s="51">
        <v>8.5399659999999995E-3</v>
      </c>
      <c r="BI154" s="51">
        <v>8.4332409999999993E-3</v>
      </c>
      <c r="BJ154" s="51">
        <v>8.3140569999999997E-3</v>
      </c>
      <c r="BK154" s="51">
        <v>8.1804660000000008E-3</v>
      </c>
      <c r="BL154" s="51">
        <v>8.0381789999999995E-3</v>
      </c>
      <c r="BM154" s="51">
        <v>7.9091260000000007E-3</v>
      </c>
      <c r="BN154" s="51">
        <v>7.81338E-3</v>
      </c>
      <c r="BO154" s="51">
        <v>7.7179739999999998E-3</v>
      </c>
      <c r="BP154" s="51">
        <v>7.5724119999999997E-3</v>
      </c>
      <c r="BQ154" s="51">
        <v>7.3872E-3</v>
      </c>
      <c r="BR154" s="51">
        <v>7.198599E-3</v>
      </c>
      <c r="BS154" s="51">
        <v>7.0237420000000004E-3</v>
      </c>
      <c r="BT154" s="51">
        <v>6.8848900000000003E-3</v>
      </c>
      <c r="BU154" s="51">
        <v>6.7752439999999997E-3</v>
      </c>
      <c r="BV154" s="51">
        <v>6.6690869999999998E-3</v>
      </c>
      <c r="BW154" s="51">
        <v>6.5565679999999996E-3</v>
      </c>
      <c r="BX154" s="51">
        <v>6.4389729999999997E-3</v>
      </c>
      <c r="BY154" s="51">
        <v>6.3264799999999998E-3</v>
      </c>
      <c r="BZ154" s="51">
        <v>6.2347560000000002E-3</v>
      </c>
      <c r="CA154" s="51">
        <v>6.1550279999999999E-3</v>
      </c>
      <c r="CB154" s="51">
        <v>6.0744240000000001E-3</v>
      </c>
      <c r="CC154" s="51">
        <v>5.9770400000000003E-3</v>
      </c>
      <c r="CD154" s="51">
        <v>5.8622830000000003E-3</v>
      </c>
      <c r="CE154" s="51">
        <v>5.7419630000000001E-3</v>
      </c>
      <c r="CF154" s="51">
        <v>5.634076E-3</v>
      </c>
      <c r="CG154" s="51">
        <v>5.5451329999999998E-3</v>
      </c>
      <c r="CH154" s="51">
        <v>5.4721930000000002E-3</v>
      </c>
      <c r="CI154" s="51">
        <v>5.4109379999999997E-3</v>
      </c>
      <c r="CJ154" s="51">
        <v>5.3558210000000002E-3</v>
      </c>
      <c r="CK154" s="51">
        <v>5.3014230000000004E-3</v>
      </c>
      <c r="CL154" s="51">
        <v>5.2250990000000004E-3</v>
      </c>
      <c r="CM154" s="51">
        <v>5.1130359999999996E-3</v>
      </c>
      <c r="CN154" s="51">
        <v>4.9720830000000004E-3</v>
      </c>
      <c r="CO154" s="51">
        <v>4.8271310000000001E-3</v>
      </c>
      <c r="CP154" s="51">
        <v>4.7006280000000001E-3</v>
      </c>
      <c r="CQ154" s="51">
        <v>4.5958199999999996E-3</v>
      </c>
      <c r="CR154" s="51">
        <v>4.5084590000000003E-3</v>
      </c>
      <c r="CS154" s="51">
        <v>4.4344450000000004E-3</v>
      </c>
      <c r="CT154" s="51">
        <v>4.3695720000000004E-3</v>
      </c>
      <c r="CU154" s="51">
        <v>4.3109799999999998E-3</v>
      </c>
      <c r="CV154" s="51">
        <v>4.2623569999999996E-3</v>
      </c>
      <c r="CW154" s="51">
        <v>4.2376929999999998E-3</v>
      </c>
      <c r="CX154" s="51">
        <v>4.2288999999999998E-3</v>
      </c>
      <c r="CY154" s="51">
        <v>4.2097849999999997E-3</v>
      </c>
      <c r="CZ154" s="51">
        <v>4.1627319999999997E-3</v>
      </c>
      <c r="DA154" s="51">
        <v>4.0911480000000002E-3</v>
      </c>
      <c r="DB154" s="51">
        <v>4.0160389999999999E-3</v>
      </c>
      <c r="DC154" s="51">
        <v>3.9478610000000004E-3</v>
      </c>
      <c r="DD154" s="51">
        <v>3.8892240000000002E-3</v>
      </c>
      <c r="DE154" s="51">
        <v>3.8391649999999999E-3</v>
      </c>
      <c r="DF154" s="51">
        <v>3.7966060000000001E-3</v>
      </c>
      <c r="DG154" s="51">
        <v>3.7600239999999998E-3</v>
      </c>
      <c r="DH154" s="51">
        <v>3.7331859999999999E-3</v>
      </c>
      <c r="DI154" s="51">
        <v>3.7149639999999999E-3</v>
      </c>
      <c r="DJ154" s="51">
        <v>3.6976579999999999E-3</v>
      </c>
      <c r="DK154" s="51">
        <v>3.6741080000000001E-3</v>
      </c>
      <c r="DL154" s="51">
        <v>3.6326119999999999E-3</v>
      </c>
      <c r="DM154" s="51">
        <v>3.5650299999999998E-3</v>
      </c>
      <c r="DN154" s="51">
        <v>3.4700310000000002E-3</v>
      </c>
      <c r="DO154" s="51">
        <v>3.3503719999999999E-3</v>
      </c>
      <c r="DP154" s="51">
        <v>3.2200219999999999E-3</v>
      </c>
      <c r="DQ154" s="51">
        <v>3.1046200000000002E-3</v>
      </c>
      <c r="DR154" s="51">
        <v>3.0138560000000001E-3</v>
      </c>
      <c r="DS154" s="51">
        <v>2.9512919999999999E-3</v>
      </c>
      <c r="DT154" s="51">
        <v>2.9211409999999999E-3</v>
      </c>
      <c r="DU154" s="51">
        <v>2.9207069999999998E-3</v>
      </c>
      <c r="DV154" s="51">
        <v>2.9338020000000001E-3</v>
      </c>
      <c r="DW154" s="51">
        <v>2.9440009999999999E-3</v>
      </c>
      <c r="DX154" s="51">
        <v>2.9462680000000002E-3</v>
      </c>
      <c r="DY154" s="51">
        <v>2.9404689999999998E-3</v>
      </c>
      <c r="DZ154" s="51">
        <v>2.9255549999999998E-3</v>
      </c>
      <c r="EA154" s="51">
        <v>2.896334E-3</v>
      </c>
      <c r="EB154" s="51">
        <v>2.847736E-3</v>
      </c>
      <c r="EC154" s="51">
        <v>2.7797619999999999E-3</v>
      </c>
      <c r="ED154" s="51">
        <v>2.7000150000000001E-3</v>
      </c>
      <c r="EE154" s="51">
        <v>2.6259260000000002E-3</v>
      </c>
      <c r="EF154" s="51">
        <v>2.5710120000000001E-3</v>
      </c>
      <c r="EG154" s="51">
        <v>2.541742E-3</v>
      </c>
      <c r="EH154" s="51">
        <v>2.533212E-3</v>
      </c>
      <c r="EI154" s="51">
        <v>2.5314930000000001E-3</v>
      </c>
      <c r="EJ154" s="51">
        <v>2.5289819999999999E-3</v>
      </c>
      <c r="EK154" s="51">
        <v>2.5233819999999998E-3</v>
      </c>
      <c r="EL154" s="51">
        <v>2.5143349999999999E-3</v>
      </c>
      <c r="EM154" s="51">
        <v>2.501929E-3</v>
      </c>
      <c r="EN154" s="51">
        <v>2.4849949999999998E-3</v>
      </c>
      <c r="EO154" s="51">
        <v>2.4583579999999999E-3</v>
      </c>
      <c r="EP154" s="51">
        <v>2.4173390000000001E-3</v>
      </c>
      <c r="EQ154" s="51">
        <v>2.3604749999999999E-3</v>
      </c>
      <c r="ER154" s="51">
        <v>2.2905159999999998E-3</v>
      </c>
      <c r="ES154" s="51">
        <v>2.2151919999999999E-3</v>
      </c>
      <c r="ET154" s="51">
        <v>2.1433799999999999E-3</v>
      </c>
      <c r="EU154" s="51">
        <v>2.0939000000000001E-3</v>
      </c>
      <c r="EV154" s="51">
        <v>2.0869040000000001E-3</v>
      </c>
      <c r="EW154" s="51">
        <v>2.114739E-3</v>
      </c>
      <c r="EX154" s="51">
        <v>2.154591E-3</v>
      </c>
      <c r="EY154" s="51">
        <v>2.1944379999999999E-3</v>
      </c>
      <c r="EZ154" s="51">
        <v>2.231958E-3</v>
      </c>
    </row>
    <row r="155" spans="1:406" x14ac:dyDescent="0.25">
      <c r="A155" t="str">
        <f t="shared" si="2"/>
        <v>Boom-MEDIUM-0.6-20-Any</v>
      </c>
      <c r="B155" t="s">
        <v>196</v>
      </c>
      <c r="C155" t="s">
        <v>42</v>
      </c>
      <c r="D155" s="52">
        <v>0.6</v>
      </c>
      <c r="E155" s="52">
        <v>20</v>
      </c>
      <c r="F155" s="82" t="s">
        <v>187</v>
      </c>
      <c r="G155" s="51">
        <v>5.3724340000000002E-2</v>
      </c>
      <c r="H155" s="51">
        <v>4.7890250000000002E-2</v>
      </c>
      <c r="I155" s="51">
        <v>4.3549650000000002E-2</v>
      </c>
      <c r="J155" s="51">
        <v>3.8757029999999998E-2</v>
      </c>
      <c r="K155" s="51">
        <v>3.6206950000000002E-2</v>
      </c>
      <c r="L155" s="51">
        <v>3.633289E-2</v>
      </c>
      <c r="M155" s="51">
        <v>3.604015E-2</v>
      </c>
      <c r="N155" s="51">
        <v>3.4869520000000001E-2</v>
      </c>
      <c r="O155" s="51">
        <v>3.391251E-2</v>
      </c>
      <c r="P155" s="51">
        <v>3.2704240000000002E-2</v>
      </c>
      <c r="Q155" s="51">
        <v>3.1500269999999997E-2</v>
      </c>
      <c r="R155" s="51">
        <v>2.9747920000000001E-2</v>
      </c>
      <c r="S155" s="51">
        <v>2.8723160000000001E-2</v>
      </c>
      <c r="T155" s="51">
        <v>2.7683579999999999E-2</v>
      </c>
      <c r="U155" s="51">
        <v>2.6680229999999999E-2</v>
      </c>
      <c r="V155" s="51">
        <v>2.5715390000000001E-2</v>
      </c>
      <c r="W155" s="51">
        <v>2.4756E-2</v>
      </c>
      <c r="X155" s="51">
        <v>2.3828160000000001E-2</v>
      </c>
      <c r="Y155" s="51">
        <v>2.301096E-2</v>
      </c>
      <c r="Z155">
        <v>2.2314529999999999E-2</v>
      </c>
      <c r="AA155" s="51">
        <v>2.1752569999999999E-2</v>
      </c>
      <c r="AB155" s="51">
        <v>2.1280380000000002E-2</v>
      </c>
      <c r="AC155" s="51">
        <v>2.0826440000000002E-2</v>
      </c>
      <c r="AD155" s="51">
        <v>2.0390780000000001E-2</v>
      </c>
      <c r="AE155" s="51">
        <v>1.9986609999999998E-2</v>
      </c>
      <c r="AF155" s="51">
        <v>1.9606740000000001E-2</v>
      </c>
      <c r="AG155" s="51">
        <v>1.9258839999999999E-2</v>
      </c>
      <c r="AH155" s="51">
        <v>1.8929270000000002E-2</v>
      </c>
      <c r="AI155" s="51">
        <v>1.8622280000000001E-2</v>
      </c>
      <c r="AJ155" s="51">
        <v>1.8329129999999999E-2</v>
      </c>
      <c r="AK155" s="51">
        <v>1.8016850000000001E-2</v>
      </c>
      <c r="AL155" s="51">
        <v>1.7684140000000001E-2</v>
      </c>
      <c r="AM155" s="51">
        <v>1.7328389999999999E-2</v>
      </c>
      <c r="AN155" s="51">
        <v>1.6961029999999998E-2</v>
      </c>
      <c r="AO155" s="51">
        <v>1.6589960000000001E-2</v>
      </c>
      <c r="AP155" s="51">
        <v>1.6238510000000001E-2</v>
      </c>
      <c r="AQ155" s="51">
        <v>1.5919800000000001E-2</v>
      </c>
      <c r="AR155" s="51">
        <v>1.562178E-2</v>
      </c>
      <c r="AS155" s="51">
        <v>1.5339719999999999E-2</v>
      </c>
      <c r="AT155" s="51">
        <v>1.507038E-2</v>
      </c>
      <c r="AU155" s="51">
        <v>1.4811929999999999E-2</v>
      </c>
      <c r="AV155" s="51">
        <v>1.45668E-2</v>
      </c>
      <c r="AW155" s="51">
        <v>1.4323819999999999E-2</v>
      </c>
      <c r="AX155" s="51">
        <v>1.408295E-2</v>
      </c>
      <c r="AY155" s="51">
        <v>1.3845400000000001E-2</v>
      </c>
      <c r="AZ155" s="51">
        <v>1.361719E-2</v>
      </c>
      <c r="BA155" s="51">
        <v>1.339711E-2</v>
      </c>
      <c r="BB155" s="51">
        <v>1.318835E-2</v>
      </c>
      <c r="BC155" s="51">
        <v>1.3004399999999999E-2</v>
      </c>
      <c r="BD155" s="51">
        <v>1.28436E-2</v>
      </c>
      <c r="BE155" s="51">
        <v>1.2698360000000001E-2</v>
      </c>
      <c r="BF155" s="51">
        <v>1.256728E-2</v>
      </c>
      <c r="BG155" s="51">
        <v>1.243641E-2</v>
      </c>
      <c r="BH155" s="51">
        <v>1.230375E-2</v>
      </c>
      <c r="BI155" s="51">
        <v>1.21706E-2</v>
      </c>
      <c r="BJ155" s="51">
        <v>1.2044010000000001E-2</v>
      </c>
      <c r="BK155">
        <v>1.1922449999999999E-2</v>
      </c>
      <c r="BL155" s="51">
        <v>1.1803340000000001E-2</v>
      </c>
      <c r="BM155" s="51">
        <v>1.168228E-2</v>
      </c>
      <c r="BN155" s="51">
        <v>1.1552389999999999E-2</v>
      </c>
      <c r="BO155" s="51">
        <v>1.1410460000000001E-2</v>
      </c>
      <c r="BP155" s="51">
        <v>1.124352E-2</v>
      </c>
      <c r="BQ155" s="51">
        <v>1.104598E-2</v>
      </c>
      <c r="BR155" s="51">
        <v>1.084771E-2</v>
      </c>
      <c r="BS155" s="51">
        <v>1.06617E-2</v>
      </c>
      <c r="BT155" s="51">
        <v>1.049717E-2</v>
      </c>
      <c r="BU155" s="51">
        <v>1.035151E-2</v>
      </c>
      <c r="BV155" s="51">
        <v>1.0219529999999999E-2</v>
      </c>
      <c r="BW155" s="51">
        <v>1.0096849999999999E-2</v>
      </c>
      <c r="BX155" s="51">
        <v>9.9830370000000002E-3</v>
      </c>
      <c r="BY155" s="51">
        <v>9.8756390000000003E-3</v>
      </c>
      <c r="BZ155" s="51">
        <v>9.7751560000000001E-3</v>
      </c>
      <c r="CA155" s="51">
        <v>9.679633E-3</v>
      </c>
      <c r="CB155" s="51">
        <v>9.5895779999999996E-3</v>
      </c>
      <c r="CC155" s="51">
        <v>9.500138E-3</v>
      </c>
      <c r="CD155" s="51">
        <v>9.4161660000000001E-3</v>
      </c>
      <c r="CE155" s="51">
        <v>9.3361190000000004E-3</v>
      </c>
      <c r="CF155" s="51">
        <v>9.2581859999999998E-3</v>
      </c>
      <c r="CG155" s="51">
        <v>9.1793819999999998E-3</v>
      </c>
      <c r="CH155" s="51">
        <v>9.1012119999999991E-3</v>
      </c>
      <c r="CI155" s="51">
        <v>9.0238839999999994E-3</v>
      </c>
      <c r="CJ155" s="51">
        <v>8.9480510000000003E-3</v>
      </c>
      <c r="CK155" s="51">
        <v>8.8726240000000008E-3</v>
      </c>
      <c r="CL155" s="51">
        <v>8.7997219999999994E-3</v>
      </c>
      <c r="CM155" s="51">
        <v>8.7250360000000002E-3</v>
      </c>
      <c r="CN155" s="51">
        <v>8.6546499999999998E-3</v>
      </c>
      <c r="CO155" s="51">
        <v>8.5868249999999993E-3</v>
      </c>
      <c r="CP155" s="51">
        <v>8.5206440000000008E-3</v>
      </c>
      <c r="CQ155" s="51">
        <v>8.4529440000000004E-3</v>
      </c>
      <c r="CR155" s="51">
        <v>8.3853710000000008E-3</v>
      </c>
      <c r="CS155" s="51">
        <v>8.3185889999999995E-3</v>
      </c>
      <c r="CT155" s="51">
        <v>8.2527729999999997E-3</v>
      </c>
      <c r="CU155" s="51">
        <v>8.1878609999999994E-3</v>
      </c>
      <c r="CV155" s="51">
        <v>8.1272129999999995E-3</v>
      </c>
      <c r="CW155" s="51">
        <v>8.080215E-3</v>
      </c>
      <c r="CX155" s="51">
        <v>8.0507500000000006E-3</v>
      </c>
      <c r="CY155" s="51">
        <v>8.0221289999999994E-3</v>
      </c>
      <c r="CZ155" s="51">
        <v>7.9818549999999995E-3</v>
      </c>
      <c r="DA155" s="51">
        <v>7.9231860000000005E-3</v>
      </c>
      <c r="DB155" s="51">
        <v>7.8454049999999997E-3</v>
      </c>
      <c r="DC155" s="51">
        <v>7.7506179999999999E-3</v>
      </c>
      <c r="DD155" s="51">
        <v>7.6415520000000002E-3</v>
      </c>
      <c r="DE155" s="51">
        <v>7.519853E-3</v>
      </c>
      <c r="DF155" s="51">
        <v>7.3938980000000003E-3</v>
      </c>
      <c r="DG155" s="51">
        <v>7.2634509999999998E-3</v>
      </c>
      <c r="DH155" s="51">
        <v>7.1339050000000003E-3</v>
      </c>
      <c r="DI155" s="51">
        <v>7.0116529999999996E-3</v>
      </c>
      <c r="DJ155" s="51">
        <v>6.8999500000000002E-3</v>
      </c>
      <c r="DK155" s="51">
        <v>6.7974239999999998E-3</v>
      </c>
      <c r="DL155" s="51">
        <v>6.7037069999999997E-3</v>
      </c>
      <c r="DM155" s="51">
        <v>6.6190240000000003E-3</v>
      </c>
      <c r="DN155" s="51">
        <v>6.5424589999999996E-3</v>
      </c>
      <c r="DO155" s="51">
        <v>6.4726660000000002E-3</v>
      </c>
      <c r="DP155" s="51">
        <v>6.4107119999999998E-3</v>
      </c>
      <c r="DQ155" s="51">
        <v>6.3540929999999999E-3</v>
      </c>
      <c r="DR155" s="51">
        <v>6.3018980000000002E-3</v>
      </c>
      <c r="DS155" s="51">
        <v>6.2520049999999997E-3</v>
      </c>
      <c r="DT155" s="51">
        <v>6.2032809999999997E-3</v>
      </c>
      <c r="DU155" s="51">
        <v>6.15439E-3</v>
      </c>
      <c r="DV155" s="51">
        <v>6.1055179999999999E-3</v>
      </c>
      <c r="DW155" s="51">
        <v>6.0577219999999998E-3</v>
      </c>
      <c r="DX155" s="51">
        <v>6.0111319999999998E-3</v>
      </c>
      <c r="DY155" s="51">
        <v>5.9655979999999999E-3</v>
      </c>
      <c r="DZ155" s="51">
        <v>5.9229850000000004E-3</v>
      </c>
      <c r="EA155" s="51">
        <v>5.881875E-3</v>
      </c>
      <c r="EB155" s="51">
        <v>5.8423279999999999E-3</v>
      </c>
      <c r="EC155" s="51">
        <v>5.8028259999999996E-3</v>
      </c>
      <c r="ED155" s="51">
        <v>5.763369E-3</v>
      </c>
      <c r="EE155" s="51">
        <v>5.7268270000000003E-3</v>
      </c>
      <c r="EF155" s="51">
        <v>5.7007810000000003E-3</v>
      </c>
      <c r="EG155" s="51">
        <v>5.6880180000000004E-3</v>
      </c>
      <c r="EH155" s="51">
        <v>5.6881309999999999E-3</v>
      </c>
      <c r="EI155" s="51">
        <v>5.7000879999999999E-3</v>
      </c>
      <c r="EJ155" s="51">
        <v>5.7202030000000001E-3</v>
      </c>
      <c r="EK155" s="51">
        <v>5.7394120000000002E-3</v>
      </c>
      <c r="EL155" s="51">
        <v>5.7549000000000003E-3</v>
      </c>
      <c r="EM155" s="51">
        <v>5.7619669999999998E-3</v>
      </c>
      <c r="EN155" s="51">
        <v>5.760126E-3</v>
      </c>
      <c r="EO155" s="51">
        <v>5.7464389999999999E-3</v>
      </c>
      <c r="EP155" s="51">
        <v>5.716367E-3</v>
      </c>
      <c r="EQ155" s="51">
        <v>5.6696619999999998E-3</v>
      </c>
      <c r="ER155" s="51">
        <v>5.6080849999999996E-3</v>
      </c>
      <c r="ES155" s="51">
        <v>5.5347560000000001E-3</v>
      </c>
      <c r="ET155" s="51">
        <v>5.4521329999999996E-3</v>
      </c>
      <c r="EU155" s="51">
        <v>5.3627639999999999E-3</v>
      </c>
      <c r="EV155" s="51">
        <v>5.2697589999999997E-3</v>
      </c>
      <c r="EW155" s="51">
        <v>5.1737939999999998E-3</v>
      </c>
      <c r="EX155" s="51">
        <v>5.0752829999999999E-3</v>
      </c>
      <c r="EY155" s="51">
        <v>4.9754990000000004E-3</v>
      </c>
      <c r="EZ155" s="51">
        <v>4.8751480000000002E-3</v>
      </c>
    </row>
    <row r="156" spans="1:406" x14ac:dyDescent="0.25">
      <c r="A156" t="str">
        <f t="shared" si="2"/>
        <v>Boom-MEDIUM-0.6-10-Any</v>
      </c>
      <c r="B156" t="s">
        <v>196</v>
      </c>
      <c r="C156" t="s">
        <v>42</v>
      </c>
      <c r="D156" s="52">
        <v>0.6</v>
      </c>
      <c r="E156" s="52">
        <v>10</v>
      </c>
      <c r="F156" s="82" t="s">
        <v>187</v>
      </c>
      <c r="G156" s="51">
        <v>3.8168439999999998E-2</v>
      </c>
      <c r="H156" s="51">
        <v>3.9017929999999999E-2</v>
      </c>
      <c r="I156" s="51">
        <v>3.8138060000000001E-2</v>
      </c>
      <c r="J156" s="51">
        <v>3.7032049999999997E-2</v>
      </c>
      <c r="K156" s="51">
        <v>3.7268530000000001E-2</v>
      </c>
      <c r="L156" s="51">
        <v>3.684714E-2</v>
      </c>
      <c r="M156" s="51">
        <v>3.5816880000000002E-2</v>
      </c>
      <c r="N156" s="51">
        <v>3.4503689999999997E-2</v>
      </c>
      <c r="O156" s="51">
        <v>3.1972380000000002E-2</v>
      </c>
      <c r="P156" s="51">
        <v>2.9976269999999999E-2</v>
      </c>
      <c r="Q156" s="51">
        <v>2.8201219999999999E-2</v>
      </c>
      <c r="R156" s="51">
        <v>2.6088770000000001E-2</v>
      </c>
      <c r="S156" s="51">
        <v>2.5011229999999999E-2</v>
      </c>
      <c r="T156" s="51">
        <v>2.4113820000000001E-2</v>
      </c>
      <c r="U156" s="51">
        <v>2.326311E-2</v>
      </c>
      <c r="V156" s="51">
        <v>2.233986E-2</v>
      </c>
      <c r="W156" s="51">
        <v>2.1796940000000001E-2</v>
      </c>
      <c r="X156" s="51">
        <v>2.1087910000000001E-2</v>
      </c>
      <c r="Y156" s="51">
        <v>2.040985E-2</v>
      </c>
      <c r="Z156" s="51">
        <v>1.978978E-2</v>
      </c>
      <c r="AA156" s="51">
        <v>1.9229599999999999E-2</v>
      </c>
      <c r="AB156" s="51">
        <v>1.870378E-2</v>
      </c>
      <c r="AC156" s="51">
        <v>1.8206469999999999E-2</v>
      </c>
      <c r="AD156" s="51">
        <v>1.773081E-2</v>
      </c>
      <c r="AE156" s="51">
        <v>1.7272900000000001E-2</v>
      </c>
      <c r="AF156" s="51">
        <v>1.6863550000000001E-2</v>
      </c>
      <c r="AG156" s="51">
        <v>1.6490629999999999E-2</v>
      </c>
      <c r="AH156" s="51">
        <v>1.6142199999999999E-2</v>
      </c>
      <c r="AI156" s="51">
        <v>1.5822650000000001E-2</v>
      </c>
      <c r="AJ156" s="51">
        <v>1.552838E-2</v>
      </c>
      <c r="AK156" s="51">
        <v>1.5256860000000001E-2</v>
      </c>
      <c r="AL156" s="51">
        <v>1.500055E-2</v>
      </c>
      <c r="AM156" s="51">
        <v>1.477379E-2</v>
      </c>
      <c r="AN156" s="51">
        <v>1.4553480000000001E-2</v>
      </c>
      <c r="AO156" s="51">
        <v>1.4316270000000001E-2</v>
      </c>
      <c r="AP156" s="51">
        <v>1.406457E-2</v>
      </c>
      <c r="AQ156" s="51">
        <v>1.380548E-2</v>
      </c>
      <c r="AR156" s="51">
        <v>1.353618E-2</v>
      </c>
      <c r="AS156" s="51">
        <v>1.326953E-2</v>
      </c>
      <c r="AT156" s="51">
        <v>1.300845E-2</v>
      </c>
      <c r="AU156" s="51">
        <v>1.275661E-2</v>
      </c>
      <c r="AV156" s="51">
        <v>1.251476E-2</v>
      </c>
      <c r="AW156" s="51">
        <v>1.228047E-2</v>
      </c>
      <c r="AX156" s="51">
        <v>1.204859E-2</v>
      </c>
      <c r="AY156">
        <v>1.1813789999999999E-2</v>
      </c>
      <c r="AZ156" s="51">
        <v>1.158171E-2</v>
      </c>
      <c r="BA156" s="51">
        <v>1.1359040000000001E-2</v>
      </c>
      <c r="BB156" s="51">
        <v>1.1161249999999999E-2</v>
      </c>
      <c r="BC156" s="51">
        <v>1.100158E-2</v>
      </c>
      <c r="BD156" s="51">
        <v>1.0867460000000001E-2</v>
      </c>
      <c r="BE156" s="51">
        <v>1.07423E-2</v>
      </c>
      <c r="BF156" s="51">
        <v>1.060239E-2</v>
      </c>
      <c r="BG156" s="51">
        <v>1.0440700000000001E-2</v>
      </c>
      <c r="BH156" s="51">
        <v>1.02606E-2</v>
      </c>
      <c r="BI156" s="51">
        <v>1.00696E-2</v>
      </c>
      <c r="BJ156" s="51">
        <v>9.8828590000000008E-3</v>
      </c>
      <c r="BK156" s="51">
        <v>9.7105400000000001E-3</v>
      </c>
      <c r="BL156" s="51">
        <v>9.5517929999999994E-3</v>
      </c>
      <c r="BM156" s="51">
        <v>9.4023969999999998E-3</v>
      </c>
      <c r="BN156" s="51">
        <v>9.2555109999999993E-3</v>
      </c>
      <c r="BO156" s="51">
        <v>9.1063210000000006E-3</v>
      </c>
      <c r="BP156" s="51">
        <v>8.955368E-3</v>
      </c>
      <c r="BQ156" s="51">
        <v>8.8057029999999998E-3</v>
      </c>
      <c r="BR156" s="51">
        <v>8.6555750000000004E-3</v>
      </c>
      <c r="BS156" s="51">
        <v>8.5088649999999991E-3</v>
      </c>
      <c r="BT156" s="51">
        <v>8.3818420000000005E-3</v>
      </c>
      <c r="BU156" s="51">
        <v>8.2771939999999999E-3</v>
      </c>
      <c r="BV156" s="51">
        <v>8.1884439999999996E-3</v>
      </c>
      <c r="BW156" s="51">
        <v>8.1078680000000007E-3</v>
      </c>
      <c r="BX156" s="51">
        <v>8.0299529999999994E-3</v>
      </c>
      <c r="BY156" s="51">
        <v>7.95358E-3</v>
      </c>
      <c r="BZ156" s="51">
        <v>7.8773139999999998E-3</v>
      </c>
      <c r="CA156" s="51">
        <v>7.793973E-3</v>
      </c>
      <c r="CB156" s="51">
        <v>7.6930380000000001E-3</v>
      </c>
      <c r="CC156" s="51">
        <v>7.5740470000000004E-3</v>
      </c>
      <c r="CD156" s="51">
        <v>7.4420950000000001E-3</v>
      </c>
      <c r="CE156" s="51">
        <v>7.304764E-3</v>
      </c>
      <c r="CF156" s="51">
        <v>7.1652080000000002E-3</v>
      </c>
      <c r="CG156" s="51">
        <v>7.0246470000000002E-3</v>
      </c>
      <c r="CH156" s="51">
        <v>6.8837890000000004E-3</v>
      </c>
      <c r="CI156" s="51">
        <v>6.7446750000000003E-3</v>
      </c>
      <c r="CJ156" s="51">
        <v>6.6081610000000004E-3</v>
      </c>
      <c r="CK156" s="51">
        <v>6.4751959999999999E-3</v>
      </c>
      <c r="CL156" s="51">
        <v>6.3491040000000004E-3</v>
      </c>
      <c r="CM156" s="51">
        <v>6.2416590000000001E-3</v>
      </c>
      <c r="CN156" s="51">
        <v>6.1582770000000002E-3</v>
      </c>
      <c r="CO156" s="51">
        <v>6.0973219999999996E-3</v>
      </c>
      <c r="CP156" s="51">
        <v>6.0489189999999998E-3</v>
      </c>
      <c r="CQ156" s="51">
        <v>6.0044959999999998E-3</v>
      </c>
      <c r="CR156" s="51">
        <v>5.9597080000000002E-3</v>
      </c>
      <c r="CS156" s="51">
        <v>5.9140820000000002E-3</v>
      </c>
      <c r="CT156" s="51">
        <v>5.867957E-3</v>
      </c>
      <c r="CU156" s="51">
        <v>5.821718E-3</v>
      </c>
      <c r="CV156" s="51">
        <v>5.77642E-3</v>
      </c>
      <c r="CW156" s="51">
        <v>5.7321680000000002E-3</v>
      </c>
      <c r="CX156" s="51">
        <v>5.686109E-3</v>
      </c>
      <c r="CY156" s="51">
        <v>5.6335530000000003E-3</v>
      </c>
      <c r="CZ156" s="51">
        <v>5.5692980000000003E-3</v>
      </c>
      <c r="DA156" s="51">
        <v>5.4926929999999999E-3</v>
      </c>
      <c r="DB156" s="51">
        <v>5.4052880000000003E-3</v>
      </c>
      <c r="DC156" s="51">
        <v>5.3104429999999998E-3</v>
      </c>
      <c r="DD156" s="51">
        <v>5.2116710000000002E-3</v>
      </c>
      <c r="DE156" s="51">
        <v>5.1115539999999999E-3</v>
      </c>
      <c r="DF156" s="51">
        <v>5.0129659999999998E-3</v>
      </c>
      <c r="DG156" s="51">
        <v>4.9182330000000002E-3</v>
      </c>
      <c r="DH156" s="51">
        <v>4.831264E-3</v>
      </c>
      <c r="DI156" s="51">
        <v>4.7562150000000003E-3</v>
      </c>
      <c r="DJ156" s="51">
        <v>4.6924189999999998E-3</v>
      </c>
      <c r="DK156" s="51">
        <v>4.6376289999999999E-3</v>
      </c>
      <c r="DL156" s="51">
        <v>4.5885570000000001E-3</v>
      </c>
      <c r="DM156" s="51">
        <v>4.5437660000000003E-3</v>
      </c>
      <c r="DN156" s="51">
        <v>4.5023249999999997E-3</v>
      </c>
      <c r="DO156" s="51">
        <v>4.4633110000000002E-3</v>
      </c>
      <c r="DP156" s="51">
        <v>4.4269840000000001E-3</v>
      </c>
      <c r="DQ156" s="51">
        <v>4.3935950000000001E-3</v>
      </c>
      <c r="DR156" s="51">
        <v>4.3616970000000003E-3</v>
      </c>
      <c r="DS156" s="51">
        <v>4.329271E-3</v>
      </c>
      <c r="DT156" s="51">
        <v>4.2939939999999998E-3</v>
      </c>
      <c r="DU156" s="51">
        <v>4.2535740000000004E-3</v>
      </c>
      <c r="DV156" s="51">
        <v>4.206637E-3</v>
      </c>
      <c r="DW156" s="51">
        <v>4.1558899999999998E-3</v>
      </c>
      <c r="DX156" s="51">
        <v>4.1052069999999996E-3</v>
      </c>
      <c r="DY156" s="51">
        <v>4.0571299999999999E-3</v>
      </c>
      <c r="DZ156" s="51">
        <v>4.0110700000000003E-3</v>
      </c>
      <c r="EA156" s="51">
        <v>3.9633070000000001E-3</v>
      </c>
      <c r="EB156" s="51">
        <v>3.911098E-3</v>
      </c>
      <c r="EC156" s="51">
        <v>3.8534149999999998E-3</v>
      </c>
      <c r="ED156" s="51">
        <v>3.7904810000000001E-3</v>
      </c>
      <c r="EE156" s="51">
        <v>3.7245550000000001E-3</v>
      </c>
      <c r="EF156" s="51">
        <v>3.6605790000000002E-3</v>
      </c>
      <c r="EG156" s="51">
        <v>3.6037679999999998E-3</v>
      </c>
      <c r="EH156" s="51">
        <v>3.555641E-3</v>
      </c>
      <c r="EI156" s="51">
        <v>3.5153070000000001E-3</v>
      </c>
      <c r="EJ156" s="51">
        <v>3.4812699999999999E-3</v>
      </c>
      <c r="EK156" s="51">
        <v>3.4522860000000002E-3</v>
      </c>
      <c r="EL156" s="51">
        <v>3.4269299999999999E-3</v>
      </c>
      <c r="EM156" s="51">
        <v>3.4026490000000002E-3</v>
      </c>
      <c r="EN156" s="51">
        <v>3.3778160000000001E-3</v>
      </c>
      <c r="EO156" s="51">
        <v>3.3525640000000002E-3</v>
      </c>
      <c r="EP156" s="51">
        <v>3.327534E-3</v>
      </c>
      <c r="EQ156" s="51">
        <v>3.3032880000000001E-3</v>
      </c>
      <c r="ER156" s="51">
        <v>3.2801190000000002E-3</v>
      </c>
      <c r="ES156" s="51">
        <v>3.257823E-3</v>
      </c>
      <c r="ET156" s="51">
        <v>3.2361040000000001E-3</v>
      </c>
      <c r="EU156" s="51">
        <v>3.2152560000000001E-3</v>
      </c>
      <c r="EV156" s="51">
        <v>3.1952159999999999E-3</v>
      </c>
      <c r="EW156" s="51">
        <v>3.1746190000000001E-3</v>
      </c>
      <c r="EX156" s="51">
        <v>3.1525820000000001E-3</v>
      </c>
      <c r="EY156" s="51">
        <v>3.1297299999999998E-3</v>
      </c>
      <c r="EZ156" s="51">
        <v>3.1068649999999999E-3</v>
      </c>
    </row>
    <row r="157" spans="1:406" x14ac:dyDescent="0.25">
      <c r="A157" t="str">
        <f t="shared" si="2"/>
        <v>Boom-MEDIUM-0.6-20-60</v>
      </c>
      <c r="B157" t="s">
        <v>196</v>
      </c>
      <c r="C157" t="s">
        <v>42</v>
      </c>
      <c r="D157" s="52">
        <v>0.6</v>
      </c>
      <c r="E157" s="52">
        <v>20</v>
      </c>
      <c r="F157" s="82">
        <v>60</v>
      </c>
      <c r="G157" s="51">
        <v>4.1106280000000002E-2</v>
      </c>
      <c r="H157" s="51">
        <v>3.8014520000000003E-2</v>
      </c>
      <c r="I157" s="51">
        <v>3.3918759999999999E-2</v>
      </c>
      <c r="J157" s="51">
        <v>2.9164639999999999E-2</v>
      </c>
      <c r="K157" s="51">
        <v>2.6460359999999999E-2</v>
      </c>
      <c r="L157" s="51">
        <v>2.6173600000000002E-2</v>
      </c>
      <c r="M157" s="51">
        <v>2.5491349999999999E-2</v>
      </c>
      <c r="N157" s="51">
        <v>2.3790450000000001E-2</v>
      </c>
      <c r="O157" s="51">
        <v>2.2409080000000001E-2</v>
      </c>
      <c r="P157" s="51">
        <v>2.108057E-2</v>
      </c>
      <c r="Q157" s="51">
        <v>2.0033889999999999E-2</v>
      </c>
      <c r="R157" s="51">
        <v>1.8676459999999999E-2</v>
      </c>
      <c r="S157" s="51">
        <v>1.7959320000000001E-2</v>
      </c>
      <c r="T157" s="51">
        <v>1.7279559999999999E-2</v>
      </c>
      <c r="U157" s="51">
        <v>1.6661530000000001E-2</v>
      </c>
      <c r="V157" s="51">
        <v>1.609294E-2</v>
      </c>
      <c r="W157" s="51">
        <v>1.550021E-2</v>
      </c>
      <c r="X157" s="51">
        <v>1.480452E-2</v>
      </c>
      <c r="Y157" s="51">
        <v>1.4175780000000001E-2</v>
      </c>
      <c r="Z157" s="51">
        <v>1.363932E-2</v>
      </c>
      <c r="AA157" s="51">
        <v>1.3209169999999999E-2</v>
      </c>
      <c r="AB157" s="51">
        <v>1.2846730000000001E-2</v>
      </c>
      <c r="AC157" s="51">
        <v>1.2501750000000001E-2</v>
      </c>
      <c r="AD157" s="51">
        <v>1.2176070000000001E-2</v>
      </c>
      <c r="AE157" s="51">
        <v>1.188986E-2</v>
      </c>
      <c r="AF157" s="51">
        <v>1.163279E-2</v>
      </c>
      <c r="AG157" s="51">
        <v>1.1399340000000001E-2</v>
      </c>
      <c r="AH157" s="51">
        <v>1.1173840000000001E-2</v>
      </c>
      <c r="AI157" s="51">
        <v>1.096067E-2</v>
      </c>
      <c r="AJ157" s="51">
        <v>1.07498E-2</v>
      </c>
      <c r="AK157" s="51">
        <v>1.0502920000000001E-2</v>
      </c>
      <c r="AL157" s="51">
        <v>1.0240290000000001E-2</v>
      </c>
      <c r="AM157" s="51">
        <v>9.9725969999999997E-3</v>
      </c>
      <c r="AN157" s="51">
        <v>9.6941760000000005E-3</v>
      </c>
      <c r="AO157" s="51">
        <v>9.4131309999999999E-3</v>
      </c>
      <c r="AP157" s="51">
        <v>9.1468399999999998E-3</v>
      </c>
      <c r="AQ157" s="51">
        <v>8.9081569999999999E-3</v>
      </c>
      <c r="AR157" s="51">
        <v>8.6882109999999995E-3</v>
      </c>
      <c r="AS157" s="51">
        <v>8.4836319999999996E-3</v>
      </c>
      <c r="AT157" s="51">
        <v>8.2897260000000007E-3</v>
      </c>
      <c r="AU157" s="51">
        <v>8.1069609999999993E-3</v>
      </c>
      <c r="AV157" s="51">
        <v>7.9365489999999993E-3</v>
      </c>
      <c r="AW157" s="51">
        <v>7.7680420000000002E-3</v>
      </c>
      <c r="AX157" s="51">
        <v>7.601989E-3</v>
      </c>
      <c r="AY157" s="51">
        <v>7.4410029999999999E-3</v>
      </c>
      <c r="AZ157" s="51">
        <v>7.2851599999999997E-3</v>
      </c>
      <c r="BA157" s="51">
        <v>7.133917E-3</v>
      </c>
      <c r="BB157" s="51">
        <v>6.9913370000000002E-3</v>
      </c>
      <c r="BC157" s="51">
        <v>6.8701300000000003E-3</v>
      </c>
      <c r="BD157" s="51">
        <v>6.7677600000000003E-3</v>
      </c>
      <c r="BE157" s="51">
        <v>6.6793659999999999E-3</v>
      </c>
      <c r="BF157" s="51">
        <v>6.6034630000000004E-3</v>
      </c>
      <c r="BG157" s="51">
        <v>6.5277499999999997E-3</v>
      </c>
      <c r="BH157" s="51">
        <v>6.4508209999999998E-3</v>
      </c>
      <c r="BI157" s="51">
        <v>6.3761820000000002E-3</v>
      </c>
      <c r="BJ157" s="51">
        <v>6.3040070000000004E-3</v>
      </c>
      <c r="BK157" s="51">
        <v>6.2341050000000002E-3</v>
      </c>
      <c r="BL157" s="51">
        <v>6.1654520000000001E-3</v>
      </c>
      <c r="BM157" s="51">
        <v>6.098989E-3</v>
      </c>
      <c r="BN157" s="51">
        <v>6.03419E-3</v>
      </c>
      <c r="BO157" s="51">
        <v>5.968437E-3</v>
      </c>
      <c r="BP157" s="51">
        <v>5.8868080000000003E-3</v>
      </c>
      <c r="BQ157">
        <v>5.7795889999999999E-3</v>
      </c>
      <c r="BR157" s="51">
        <v>5.6677150000000003E-3</v>
      </c>
      <c r="BS157" s="51">
        <v>5.5416279999999998E-3</v>
      </c>
      <c r="BT157" s="51">
        <v>5.4077120000000003E-3</v>
      </c>
      <c r="BU157" s="51">
        <v>5.2873160000000002E-3</v>
      </c>
      <c r="BV157" s="51">
        <v>5.1824940000000002E-3</v>
      </c>
      <c r="BW157" s="51">
        <v>5.0910139999999996E-3</v>
      </c>
      <c r="BX157" s="51">
        <v>5.0121510000000003E-3</v>
      </c>
      <c r="BY157" s="51">
        <v>4.9419219999999996E-3</v>
      </c>
      <c r="BZ157" s="51">
        <v>4.8794590000000001E-3</v>
      </c>
      <c r="CA157" s="51">
        <v>4.8236989999999999E-3</v>
      </c>
      <c r="CB157" s="51">
        <v>4.7710820000000003E-3</v>
      </c>
      <c r="CC157" s="51">
        <v>4.7192069999999996E-3</v>
      </c>
      <c r="CD157" s="51">
        <v>4.6723470000000003E-3</v>
      </c>
      <c r="CE157">
        <v>4.6292349999999998E-3</v>
      </c>
      <c r="CF157" s="51">
        <v>4.5880950000000004E-3</v>
      </c>
      <c r="CG157" s="51">
        <v>4.5476900000000001E-3</v>
      </c>
      <c r="CH157" s="51">
        <v>4.5088760000000002E-3</v>
      </c>
      <c r="CI157" s="51">
        <v>4.4705919999999998E-3</v>
      </c>
      <c r="CJ157" s="51">
        <v>4.4327630000000002E-3</v>
      </c>
      <c r="CK157" s="51">
        <v>4.3950480000000004E-3</v>
      </c>
      <c r="CL157" s="51">
        <v>4.3568460000000002E-3</v>
      </c>
      <c r="CM157" s="51">
        <v>4.316014E-3</v>
      </c>
      <c r="CN157" s="51">
        <v>4.2784160000000002E-3</v>
      </c>
      <c r="CO157" s="51">
        <v>4.2429620000000003E-3</v>
      </c>
      <c r="CP157" s="51">
        <v>4.2089830000000003E-3</v>
      </c>
      <c r="CQ157" s="51">
        <v>4.1750529999999998E-3</v>
      </c>
      <c r="CR157" s="51">
        <v>4.1423659999999998E-3</v>
      </c>
      <c r="CS157" s="51">
        <v>4.1100670000000002E-3</v>
      </c>
      <c r="CT157" s="51">
        <v>4.0781660000000003E-3</v>
      </c>
      <c r="CU157" s="51">
        <v>4.0465070000000004E-3</v>
      </c>
      <c r="CV157" s="51">
        <v>4.0163949999999999E-3</v>
      </c>
      <c r="CW157" s="51">
        <v>3.9980010000000002E-3</v>
      </c>
      <c r="CX157" s="51">
        <v>3.9975640000000003E-3</v>
      </c>
      <c r="CY157" s="51">
        <v>4.005504E-3</v>
      </c>
      <c r="CZ157" s="51">
        <v>4.01652E-3</v>
      </c>
      <c r="DA157" s="51">
        <v>4.017741E-3</v>
      </c>
      <c r="DB157" s="51">
        <v>3.9884270000000001E-3</v>
      </c>
      <c r="DC157" s="51">
        <v>3.9248340000000003E-3</v>
      </c>
      <c r="DD157" s="51">
        <v>3.8310660000000002E-3</v>
      </c>
      <c r="DE157" s="51">
        <v>3.7124570000000002E-3</v>
      </c>
      <c r="DF157" s="51">
        <v>3.5922279999999998E-3</v>
      </c>
      <c r="DG157" s="51">
        <v>3.4881109999999999E-3</v>
      </c>
      <c r="DH157" s="51">
        <v>3.4011979999999998E-3</v>
      </c>
      <c r="DI157" s="51">
        <v>3.329392E-3</v>
      </c>
      <c r="DJ157" s="51">
        <v>3.2689020000000002E-3</v>
      </c>
      <c r="DK157" s="51">
        <v>3.216731E-3</v>
      </c>
      <c r="DL157" s="51">
        <v>3.171101E-3</v>
      </c>
      <c r="DM157" s="51">
        <v>3.131371E-3</v>
      </c>
      <c r="DN157" s="51">
        <v>3.0967970000000001E-3</v>
      </c>
      <c r="DO157" s="51">
        <v>3.0656889999999999E-3</v>
      </c>
      <c r="DP157" s="51">
        <v>3.0392459999999998E-3</v>
      </c>
      <c r="DQ157" s="51">
        <v>3.0153129999999999E-3</v>
      </c>
      <c r="DR157" s="51">
        <v>2.992925E-3</v>
      </c>
      <c r="DS157" s="51">
        <v>2.9713600000000001E-3</v>
      </c>
      <c r="DT157" s="51">
        <v>2.950182E-3</v>
      </c>
      <c r="DU157" s="51">
        <v>2.9279309999999999E-3</v>
      </c>
      <c r="DV157" s="51">
        <v>2.9048440000000002E-3</v>
      </c>
      <c r="DW157" s="51">
        <v>2.882075E-3</v>
      </c>
      <c r="DX157" s="51">
        <v>2.8599139999999999E-3</v>
      </c>
      <c r="DY157" s="51">
        <v>2.8381690000000002E-3</v>
      </c>
      <c r="DZ157" s="51">
        <v>2.8187199999999998E-3</v>
      </c>
      <c r="EA157" s="51">
        <v>2.8001900000000001E-3</v>
      </c>
      <c r="EB157" s="51">
        <v>2.782297E-3</v>
      </c>
      <c r="EC157" s="51">
        <v>2.7644969999999999E-3</v>
      </c>
      <c r="ED157" s="51">
        <v>2.7471710000000001E-3</v>
      </c>
      <c r="EE157" s="51">
        <v>2.732146E-3</v>
      </c>
      <c r="EF157" s="51">
        <v>2.7268790000000002E-3</v>
      </c>
      <c r="EG157" s="51">
        <v>2.7346580000000001E-3</v>
      </c>
      <c r="EH157" s="51">
        <v>2.7567389999999998E-3</v>
      </c>
      <c r="EI157" s="51">
        <v>2.7937600000000002E-3</v>
      </c>
      <c r="EJ157" s="51">
        <v>2.843801E-3</v>
      </c>
      <c r="EK157" s="51">
        <v>2.8991500000000001E-3</v>
      </c>
      <c r="EL157" s="51">
        <v>2.955034E-3</v>
      </c>
      <c r="EM157" s="51">
        <v>2.9953100000000002E-3</v>
      </c>
      <c r="EN157" s="51">
        <v>3.0046510000000001E-3</v>
      </c>
      <c r="EO157" s="51">
        <v>2.9814149999999998E-3</v>
      </c>
      <c r="EP157" s="51">
        <v>2.9289400000000001E-3</v>
      </c>
      <c r="EQ157" s="51">
        <v>2.8522019999999999E-3</v>
      </c>
      <c r="ER157" s="51">
        <v>2.7559139999999999E-3</v>
      </c>
      <c r="ES157" s="51">
        <v>2.6459600000000002E-3</v>
      </c>
      <c r="ET157" s="51">
        <v>2.5275800000000002E-3</v>
      </c>
      <c r="EU157" s="51">
        <v>2.4059480000000002E-3</v>
      </c>
      <c r="EV157" s="51">
        <v>2.2923829999999998E-3</v>
      </c>
      <c r="EW157" s="51">
        <v>2.1988480000000002E-3</v>
      </c>
      <c r="EX157" s="51">
        <v>2.1243590000000001E-3</v>
      </c>
      <c r="EY157" s="51">
        <v>2.0645870000000001E-3</v>
      </c>
      <c r="EZ157" s="51">
        <v>2.0159829999999998E-3</v>
      </c>
    </row>
    <row r="158" spans="1:406" x14ac:dyDescent="0.25">
      <c r="A158" t="str">
        <f t="shared" si="2"/>
        <v>Boom-MEDIUM-0.6-10-60</v>
      </c>
      <c r="B158" t="s">
        <v>196</v>
      </c>
      <c r="C158" t="s">
        <v>42</v>
      </c>
      <c r="D158" s="52">
        <v>0.6</v>
      </c>
      <c r="E158" s="52">
        <v>10</v>
      </c>
      <c r="F158" s="82">
        <v>60</v>
      </c>
      <c r="G158" s="51">
        <v>2.587631E-2</v>
      </c>
      <c r="H158" s="51">
        <v>2.7724229999999999E-2</v>
      </c>
      <c r="I158" s="51">
        <v>2.7367679999999998E-2</v>
      </c>
      <c r="J158" s="51">
        <v>2.6382510000000001E-2</v>
      </c>
      <c r="K158" s="51">
        <v>2.6562450000000001E-2</v>
      </c>
      <c r="L158" s="51">
        <v>2.6095230000000001E-2</v>
      </c>
      <c r="M158" s="51">
        <v>2.504642E-2</v>
      </c>
      <c r="N158" s="51">
        <v>2.369864E-2</v>
      </c>
      <c r="O158" s="51">
        <v>2.1413749999999999E-2</v>
      </c>
      <c r="P158" s="51">
        <v>1.9867929999999999E-2</v>
      </c>
      <c r="Q158" s="51">
        <v>1.8613959999999999E-2</v>
      </c>
      <c r="R158" s="51">
        <v>1.706363E-2</v>
      </c>
      <c r="S158" s="51">
        <v>1.6209129999999999E-2</v>
      </c>
      <c r="T158" s="51">
        <v>1.5496879999999999E-2</v>
      </c>
      <c r="U158" s="51">
        <v>1.4817459999999999E-2</v>
      </c>
      <c r="V158" s="51">
        <v>1.404998E-2</v>
      </c>
      <c r="W158" s="51">
        <v>1.3671300000000001E-2</v>
      </c>
      <c r="X158" s="51">
        <v>1.310004E-2</v>
      </c>
      <c r="Y158">
        <v>1.2536830000000001E-2</v>
      </c>
      <c r="Z158" s="51">
        <v>1.2016229999999999E-2</v>
      </c>
      <c r="AA158" s="51">
        <v>1.1552939999999999E-2</v>
      </c>
      <c r="AB158" s="51">
        <v>1.115207E-2</v>
      </c>
      <c r="AC158" s="51">
        <v>1.080508E-2</v>
      </c>
      <c r="AD158" s="51">
        <v>1.0497889999999999E-2</v>
      </c>
      <c r="AE158" s="51">
        <v>1.0222470000000001E-2</v>
      </c>
      <c r="AF158" s="51">
        <v>9.9936569999999995E-3</v>
      </c>
      <c r="AG158" s="51">
        <v>9.7873820000000007E-3</v>
      </c>
      <c r="AH158" s="51">
        <v>9.5862540000000006E-3</v>
      </c>
      <c r="AI158" s="51">
        <v>9.3956260000000007E-3</v>
      </c>
      <c r="AJ158" s="51">
        <v>9.215839E-3</v>
      </c>
      <c r="AK158" s="51">
        <v>9.0476559999999994E-3</v>
      </c>
      <c r="AL158" s="51">
        <v>8.886237E-3</v>
      </c>
      <c r="AM158" s="51">
        <v>8.7447189999999998E-3</v>
      </c>
      <c r="AN158" s="51">
        <v>8.6058309999999996E-3</v>
      </c>
      <c r="AO158" s="51">
        <v>8.4418649999999998E-3</v>
      </c>
      <c r="AP158" s="51">
        <v>8.2415890000000006E-3</v>
      </c>
      <c r="AQ158" s="51">
        <v>8.0211129999999999E-3</v>
      </c>
      <c r="AR158" s="51">
        <v>7.7874499999999996E-3</v>
      </c>
      <c r="AS158" s="51">
        <v>7.5588319999999997E-3</v>
      </c>
      <c r="AT158" s="51">
        <v>7.3393970000000001E-3</v>
      </c>
      <c r="AU158" s="51">
        <v>7.133075E-3</v>
      </c>
      <c r="AV158" s="51">
        <v>6.941666E-3</v>
      </c>
      <c r="AW158" s="51">
        <v>6.7699079999999998E-3</v>
      </c>
      <c r="AX158" s="51">
        <v>6.6220910000000001E-3</v>
      </c>
      <c r="AY158" s="51">
        <v>6.4900640000000002E-3</v>
      </c>
      <c r="AZ158" s="51">
        <v>6.3714649999999998E-3</v>
      </c>
      <c r="BA158" s="51">
        <v>6.2652469999999998E-3</v>
      </c>
      <c r="BB158" s="51">
        <v>6.1828930000000001E-3</v>
      </c>
      <c r="BC158" s="51">
        <v>6.1378309999999998E-3</v>
      </c>
      <c r="BD158" s="51">
        <v>6.1188090000000002E-3</v>
      </c>
      <c r="BE158" s="51">
        <v>6.1094510000000001E-3</v>
      </c>
      <c r="BF158" s="51">
        <v>6.0879549999999999E-3</v>
      </c>
      <c r="BG158" s="51">
        <v>6.0451840000000003E-3</v>
      </c>
      <c r="BH158" s="51">
        <v>5.9764960000000004E-3</v>
      </c>
      <c r="BI158" s="51">
        <v>5.8692099999999997E-3</v>
      </c>
      <c r="BJ158" s="51">
        <v>5.7356350000000002E-3</v>
      </c>
      <c r="BK158">
        <v>5.5902399999999998E-3</v>
      </c>
      <c r="BL158" s="51">
        <v>5.4407880000000002E-3</v>
      </c>
      <c r="BM158" s="51">
        <v>5.2921599999999997E-3</v>
      </c>
      <c r="BN158" s="51">
        <v>5.146327E-3</v>
      </c>
      <c r="BO158" s="51">
        <v>5.0045549999999999E-3</v>
      </c>
      <c r="BP158" s="51">
        <v>4.868186E-3</v>
      </c>
      <c r="BQ158" s="51">
        <v>4.7394530000000002E-3</v>
      </c>
      <c r="BR158" s="51">
        <v>4.6143649999999996E-3</v>
      </c>
      <c r="BS158" s="51">
        <v>4.4946980000000001E-3</v>
      </c>
      <c r="BT158" s="51">
        <v>4.397789E-3</v>
      </c>
      <c r="BU158" s="51">
        <v>4.3315920000000004E-3</v>
      </c>
      <c r="BV158" s="51">
        <v>4.2945980000000002E-3</v>
      </c>
      <c r="BW158" s="51">
        <v>4.2784149999999998E-3</v>
      </c>
      <c r="BX158" s="51">
        <v>4.2747380000000001E-3</v>
      </c>
      <c r="BY158" s="51">
        <v>4.2791280000000001E-3</v>
      </c>
      <c r="BZ158" s="51">
        <v>4.2868869999999996E-3</v>
      </c>
      <c r="CA158" s="51">
        <v>4.290561E-3</v>
      </c>
      <c r="CB158" s="51">
        <v>4.2784260000000001E-3</v>
      </c>
      <c r="CC158" s="51">
        <v>4.2470060000000002E-3</v>
      </c>
      <c r="CD158" s="51">
        <v>4.1955339999999999E-3</v>
      </c>
      <c r="CE158" s="51">
        <v>4.1254070000000002E-3</v>
      </c>
      <c r="CF158" s="51">
        <v>4.0416260000000004E-3</v>
      </c>
      <c r="CG158" s="51">
        <v>3.9490150000000002E-3</v>
      </c>
      <c r="CH158" s="51">
        <v>3.8518290000000002E-3</v>
      </c>
      <c r="CI158" s="51">
        <v>3.753536E-3</v>
      </c>
      <c r="CJ158" s="51">
        <v>3.6554859999999999E-3</v>
      </c>
      <c r="CK158" s="51">
        <v>3.5593759999999999E-3</v>
      </c>
      <c r="CL158" s="51">
        <v>3.4671039999999999E-3</v>
      </c>
      <c r="CM158" s="51">
        <v>3.3867150000000002E-3</v>
      </c>
      <c r="CN158" s="51">
        <v>3.3215110000000001E-3</v>
      </c>
      <c r="CO158" s="51">
        <v>3.2713799999999999E-3</v>
      </c>
      <c r="CP158" s="51">
        <v>3.2323989999999999E-3</v>
      </c>
      <c r="CQ158" s="51">
        <v>3.1995919999999998E-3</v>
      </c>
      <c r="CR158" s="51">
        <v>3.1702169999999999E-3</v>
      </c>
      <c r="CS158" s="51">
        <v>3.1424130000000002E-3</v>
      </c>
      <c r="CT158" s="51">
        <v>3.115189E-3</v>
      </c>
      <c r="CU158" s="51">
        <v>3.0887940000000002E-3</v>
      </c>
      <c r="CV158" s="51">
        <v>3.065534E-3</v>
      </c>
      <c r="CW158" s="51">
        <v>3.0494060000000002E-3</v>
      </c>
      <c r="CX158" s="51">
        <v>3.0389779999999999E-3</v>
      </c>
      <c r="CY158" s="51">
        <v>3.0299319999999999E-3</v>
      </c>
      <c r="CZ158" s="51">
        <v>3.0168299999999999E-3</v>
      </c>
      <c r="DA158" s="51">
        <v>2.9960780000000001E-3</v>
      </c>
      <c r="DB158" s="51">
        <v>2.9633620000000002E-3</v>
      </c>
      <c r="DC158" s="51">
        <v>2.9167590000000001E-3</v>
      </c>
      <c r="DD158" s="51">
        <v>2.8595719999999999E-3</v>
      </c>
      <c r="DE158" s="51">
        <v>2.7956119999999998E-3</v>
      </c>
      <c r="DF158" s="51">
        <v>2.7288550000000001E-3</v>
      </c>
      <c r="DG158" s="51">
        <v>2.6623630000000001E-3</v>
      </c>
      <c r="DH158" s="51">
        <v>2.5999030000000002E-3</v>
      </c>
      <c r="DI158" s="51">
        <v>2.5465700000000002E-3</v>
      </c>
      <c r="DJ158" s="51">
        <v>2.5028030000000001E-3</v>
      </c>
      <c r="DK158" s="51">
        <v>2.4667539999999998E-3</v>
      </c>
      <c r="DL158" s="51">
        <v>2.4356249999999999E-3</v>
      </c>
      <c r="DM158" s="51">
        <v>2.4080939999999999E-3</v>
      </c>
      <c r="DN158" s="51">
        <v>2.3834759999999998E-3</v>
      </c>
      <c r="DO158" s="51">
        <v>2.3608399999999999E-3</v>
      </c>
      <c r="DP158" s="51">
        <v>2.340384E-3</v>
      </c>
      <c r="DQ158" s="51">
        <v>2.3219349999999998E-3</v>
      </c>
      <c r="DR158" s="51">
        <v>2.3040650000000001E-3</v>
      </c>
      <c r="DS158" s="51">
        <v>2.286443E-3</v>
      </c>
      <c r="DT158" s="51">
        <v>2.2685769999999999E-3</v>
      </c>
      <c r="DU158" s="51">
        <v>2.2499859999999998E-3</v>
      </c>
      <c r="DV158" s="51">
        <v>2.2298040000000002E-3</v>
      </c>
      <c r="DW158" s="51">
        <v>2.209127E-3</v>
      </c>
      <c r="DX158" s="51">
        <v>2.188883E-3</v>
      </c>
      <c r="DY158" s="51">
        <v>2.168948E-3</v>
      </c>
      <c r="DZ158" s="51">
        <v>2.1479649999999999E-3</v>
      </c>
      <c r="EA158" s="51">
        <v>2.1227419999999999E-3</v>
      </c>
      <c r="EB158" s="51">
        <v>2.0932429999999998E-3</v>
      </c>
      <c r="EC158" s="51">
        <v>2.0601170000000002E-3</v>
      </c>
      <c r="ED158" s="51">
        <v>2.0216800000000001E-3</v>
      </c>
      <c r="EE158" s="51">
        <v>1.9789859999999999E-3</v>
      </c>
      <c r="EF158" s="51">
        <v>1.936618E-3</v>
      </c>
      <c r="EG158" s="51">
        <v>1.8991329999999999E-3</v>
      </c>
      <c r="EH158" s="51">
        <v>1.867606E-3</v>
      </c>
      <c r="EI158" s="51">
        <v>1.841564E-3</v>
      </c>
      <c r="EJ158" s="51">
        <v>1.820283E-3</v>
      </c>
      <c r="EK158" s="51">
        <v>1.8029809999999999E-3</v>
      </c>
      <c r="EL158" s="51">
        <v>1.788672E-3</v>
      </c>
      <c r="EM158" s="51">
        <v>1.7752390000000001E-3</v>
      </c>
      <c r="EN158" s="51">
        <v>1.761681E-3</v>
      </c>
      <c r="EO158" s="51">
        <v>1.748285E-3</v>
      </c>
      <c r="EP158" s="51">
        <v>1.7351249999999999E-3</v>
      </c>
      <c r="EQ158" s="51">
        <v>1.722267E-3</v>
      </c>
      <c r="ER158" s="51">
        <v>1.7096049999999999E-3</v>
      </c>
      <c r="ES158" s="51">
        <v>1.6972039999999999E-3</v>
      </c>
      <c r="ET158" s="51">
        <v>1.6851629999999999E-3</v>
      </c>
      <c r="EU158" s="51">
        <v>1.6738569999999999E-3</v>
      </c>
      <c r="EV158" s="51">
        <v>1.663332E-3</v>
      </c>
      <c r="EW158" s="51">
        <v>1.652358E-3</v>
      </c>
      <c r="EX158" s="51">
        <v>1.640557E-3</v>
      </c>
      <c r="EY158" s="51">
        <v>1.6285659999999999E-3</v>
      </c>
      <c r="EZ158" s="51">
        <v>1.6166450000000001E-3</v>
      </c>
    </row>
    <row r="159" spans="1:406" x14ac:dyDescent="0.25">
      <c r="A159" t="str">
        <f t="shared" si="2"/>
        <v>Boom-MEDIUM-0.6-20-40</v>
      </c>
      <c r="B159" t="s">
        <v>196</v>
      </c>
      <c r="C159" t="s">
        <v>42</v>
      </c>
      <c r="D159" s="52">
        <v>0.6</v>
      </c>
      <c r="E159" s="52">
        <v>20</v>
      </c>
      <c r="F159" s="82">
        <v>40</v>
      </c>
      <c r="G159">
        <v>3.7273059999999997E-2</v>
      </c>
      <c r="H159">
        <v>3.3473830000000003E-2</v>
      </c>
      <c r="I159">
        <v>2.8672710000000001E-2</v>
      </c>
      <c r="J159">
        <v>2.348095E-2</v>
      </c>
      <c r="K159">
        <v>2.0481050000000001E-2</v>
      </c>
      <c r="L159">
        <v>2.004266E-2</v>
      </c>
      <c r="M159">
        <v>1.9362799999999999E-2</v>
      </c>
      <c r="N159">
        <v>1.7680100000000001E-2</v>
      </c>
      <c r="O159">
        <v>1.6354179999999999E-2</v>
      </c>
      <c r="P159">
        <v>1.5168839999999999E-2</v>
      </c>
      <c r="Q159">
        <v>1.451269E-2</v>
      </c>
      <c r="R159">
        <v>1.3816E-2</v>
      </c>
      <c r="S159">
        <v>1.3429E-2</v>
      </c>
      <c r="T159">
        <v>1.2910680000000001E-2</v>
      </c>
      <c r="U159">
        <v>1.235874E-2</v>
      </c>
      <c r="V159">
        <v>1.180283E-2</v>
      </c>
      <c r="W159">
        <v>1.12633E-2</v>
      </c>
      <c r="X159">
        <v>1.0751E-2</v>
      </c>
      <c r="Y159">
        <v>1.0296049999999999E-2</v>
      </c>
      <c r="Z159">
        <v>9.9220290000000006E-3</v>
      </c>
      <c r="AA159">
        <v>9.6413469999999998E-3</v>
      </c>
      <c r="AB159">
        <v>9.4224600000000006E-3</v>
      </c>
      <c r="AC159">
        <v>9.2177769999999999E-3</v>
      </c>
      <c r="AD159">
        <v>9.0272070000000006E-3</v>
      </c>
      <c r="AE159">
        <v>8.8718530000000007E-3</v>
      </c>
      <c r="AF159">
        <v>8.7434839999999993E-3</v>
      </c>
      <c r="AG159">
        <v>8.6364349999999996E-3</v>
      </c>
      <c r="AH159">
        <v>8.5267959999999997E-3</v>
      </c>
      <c r="AI159">
        <v>8.4050640000000003E-3</v>
      </c>
      <c r="AJ159">
        <v>8.2662570000000008E-3</v>
      </c>
      <c r="AK159">
        <v>8.0786810000000008E-3</v>
      </c>
      <c r="AL159">
        <v>7.8356269999999995E-3</v>
      </c>
      <c r="AM159">
        <v>7.5433619999999996E-3</v>
      </c>
      <c r="AN159">
        <v>7.2181490000000001E-3</v>
      </c>
      <c r="AO159">
        <v>6.8751890000000003E-3</v>
      </c>
      <c r="AP159">
        <v>6.5410449999999997E-3</v>
      </c>
      <c r="AQ159">
        <v>6.2365379999999998E-3</v>
      </c>
      <c r="AR159">
        <v>5.9572949999999996E-3</v>
      </c>
      <c r="AS159">
        <v>5.6993149999999999E-3</v>
      </c>
      <c r="AT159">
        <v>5.4576820000000002E-3</v>
      </c>
      <c r="AU159">
        <v>5.239222E-3</v>
      </c>
      <c r="AV159">
        <v>5.0783369999999996E-3</v>
      </c>
      <c r="AW159">
        <v>4.9574529999999997E-3</v>
      </c>
      <c r="AX159">
        <v>4.8453630000000001E-3</v>
      </c>
      <c r="AY159">
        <v>4.7381159999999997E-3</v>
      </c>
      <c r="AZ159">
        <v>4.6342689999999999E-3</v>
      </c>
      <c r="BA159">
        <v>4.5340479999999997E-3</v>
      </c>
      <c r="BB159">
        <v>4.4406749999999998E-3</v>
      </c>
      <c r="BC159">
        <v>4.3629740000000004E-3</v>
      </c>
      <c r="BD159">
        <v>4.29868E-3</v>
      </c>
      <c r="BE159">
        <v>4.2449649999999998E-3</v>
      </c>
      <c r="BF159">
        <v>4.2000630000000004E-3</v>
      </c>
      <c r="BG159">
        <v>4.1548059999999996E-3</v>
      </c>
      <c r="BH159">
        <v>4.1086020000000003E-3</v>
      </c>
      <c r="BI159">
        <v>4.0638489999999996E-3</v>
      </c>
      <c r="BJ159">
        <v>4.0209540000000002E-3</v>
      </c>
      <c r="BK159">
        <v>3.9793780000000004E-3</v>
      </c>
      <c r="BL159">
        <v>3.9388280000000001E-3</v>
      </c>
      <c r="BM159">
        <v>3.899539E-3</v>
      </c>
      <c r="BN159">
        <v>3.8611850000000001E-3</v>
      </c>
      <c r="BO159">
        <v>3.8222159999999998E-3</v>
      </c>
      <c r="BP159">
        <v>3.7717380000000002E-3</v>
      </c>
      <c r="BQ159">
        <v>3.702936E-3</v>
      </c>
      <c r="BR159">
        <v>3.6322170000000001E-3</v>
      </c>
      <c r="BS159">
        <v>3.565014E-3</v>
      </c>
      <c r="BT159">
        <v>3.5023960000000001E-3</v>
      </c>
      <c r="BU159">
        <v>3.443691E-3</v>
      </c>
      <c r="BV159">
        <v>3.3859430000000002E-3</v>
      </c>
      <c r="BW159">
        <v>3.3287210000000002E-3</v>
      </c>
      <c r="BX159">
        <v>3.2720100000000001E-3</v>
      </c>
      <c r="BY159">
        <v>3.2129060000000002E-3</v>
      </c>
      <c r="BZ159">
        <v>3.1548280000000001E-3</v>
      </c>
      <c r="CA159">
        <v>3.0973839999999999E-3</v>
      </c>
      <c r="CB159">
        <v>3.0363510000000001E-3</v>
      </c>
      <c r="CC159">
        <v>2.9514369999999999E-3</v>
      </c>
      <c r="CD159">
        <v>2.8607860000000001E-3</v>
      </c>
      <c r="CE159">
        <v>2.7877230000000002E-3</v>
      </c>
      <c r="CF159">
        <v>2.7284700000000002E-3</v>
      </c>
      <c r="CG159">
        <v>2.6789930000000002E-3</v>
      </c>
      <c r="CH159">
        <v>2.6378529999999999E-3</v>
      </c>
      <c r="CI159">
        <v>2.6026780000000002E-3</v>
      </c>
      <c r="CJ159">
        <v>2.5720949999999999E-3</v>
      </c>
      <c r="CK159">
        <v>2.5452119999999998E-3</v>
      </c>
      <c r="CL159">
        <v>2.5200999999999999E-3</v>
      </c>
      <c r="CM159">
        <v>2.495139E-3</v>
      </c>
      <c r="CN159">
        <v>2.473318E-3</v>
      </c>
      <c r="CO159">
        <v>2.453513E-3</v>
      </c>
      <c r="CP159">
        <v>2.4349469999999998E-3</v>
      </c>
      <c r="CQ159">
        <v>2.4166370000000001E-3</v>
      </c>
      <c r="CR159">
        <v>2.3991389999999998E-3</v>
      </c>
      <c r="CS159">
        <v>2.3819929999999998E-3</v>
      </c>
      <c r="CT159">
        <v>2.3649859999999999E-3</v>
      </c>
      <c r="CU159">
        <v>2.348274E-3</v>
      </c>
      <c r="CV159">
        <v>2.3325139999999999E-3</v>
      </c>
      <c r="CW159">
        <v>2.324361E-3</v>
      </c>
      <c r="CX159">
        <v>2.3281320000000001E-3</v>
      </c>
      <c r="CY159">
        <v>2.338311E-3</v>
      </c>
      <c r="CZ159">
        <v>2.3525920000000001E-3</v>
      </c>
      <c r="DA159">
        <v>2.368504E-3</v>
      </c>
      <c r="DB159">
        <v>2.3837820000000001E-3</v>
      </c>
      <c r="DC159">
        <v>2.3948910000000001E-3</v>
      </c>
      <c r="DD159">
        <v>2.39938E-3</v>
      </c>
      <c r="DE159">
        <v>2.3932039999999999E-3</v>
      </c>
      <c r="DF159">
        <v>2.3794760000000002E-3</v>
      </c>
      <c r="DG159">
        <v>2.3566809999999998E-3</v>
      </c>
      <c r="DH159">
        <v>2.3279260000000001E-3</v>
      </c>
      <c r="DI159">
        <v>2.2953539999999999E-3</v>
      </c>
      <c r="DJ159">
        <v>2.258927E-3</v>
      </c>
      <c r="DK159">
        <v>2.2102369999999999E-3</v>
      </c>
      <c r="DL159">
        <v>2.1383819999999999E-3</v>
      </c>
      <c r="DM159">
        <v>2.0518659999999998E-3</v>
      </c>
      <c r="DN159">
        <v>1.9578260000000002E-3</v>
      </c>
      <c r="DO159">
        <v>1.861815E-3</v>
      </c>
      <c r="DP159">
        <v>1.7786569999999999E-3</v>
      </c>
      <c r="DQ159">
        <v>1.7159320000000001E-3</v>
      </c>
      <c r="DR159">
        <v>1.6675380000000001E-3</v>
      </c>
      <c r="DS159">
        <v>1.629627E-3</v>
      </c>
      <c r="DT159">
        <v>1.5987709999999999E-3</v>
      </c>
      <c r="DU159">
        <v>1.572901E-3</v>
      </c>
      <c r="DV159">
        <v>1.550612E-3</v>
      </c>
      <c r="DW159">
        <v>1.5316640000000001E-3</v>
      </c>
      <c r="DX159">
        <v>1.515406E-3</v>
      </c>
      <c r="DY159">
        <v>1.501107E-3</v>
      </c>
      <c r="DZ159">
        <v>1.489296E-3</v>
      </c>
      <c r="EA159">
        <v>1.4788679999999999E-3</v>
      </c>
      <c r="EB159">
        <v>1.469267E-3</v>
      </c>
      <c r="EC159">
        <v>1.460097E-3</v>
      </c>
      <c r="ED159">
        <v>1.4514129999999999E-3</v>
      </c>
      <c r="EE159">
        <v>1.4441460000000001E-3</v>
      </c>
      <c r="EF159">
        <v>1.4426129999999999E-3</v>
      </c>
      <c r="EG159">
        <v>1.4486939999999999E-3</v>
      </c>
      <c r="EH159">
        <v>1.463493E-3</v>
      </c>
      <c r="EI159">
        <v>1.487391E-3</v>
      </c>
      <c r="EJ159">
        <v>1.520244E-3</v>
      </c>
      <c r="EK159">
        <v>1.5575490000000001E-3</v>
      </c>
      <c r="EL159">
        <v>1.59823E-3</v>
      </c>
      <c r="EM159">
        <v>1.6387940000000001E-3</v>
      </c>
      <c r="EN159">
        <v>1.6780339999999999E-3</v>
      </c>
      <c r="EO159">
        <v>1.712674E-3</v>
      </c>
      <c r="EP159">
        <v>1.7403309999999999E-3</v>
      </c>
      <c r="EQ159">
        <v>1.7599040000000001E-3</v>
      </c>
      <c r="ER159">
        <v>1.7698429999999999E-3</v>
      </c>
      <c r="ES159">
        <v>1.770988E-3</v>
      </c>
      <c r="ET159">
        <v>1.7635070000000001E-3</v>
      </c>
      <c r="EU159">
        <v>1.74943E-3</v>
      </c>
      <c r="EV159">
        <v>1.728289E-3</v>
      </c>
      <c r="EW159">
        <v>1.6913609999999999E-3</v>
      </c>
      <c r="EX159">
        <v>1.632821E-3</v>
      </c>
      <c r="EY159">
        <v>1.5614019999999999E-3</v>
      </c>
      <c r="EZ159">
        <v>1.4829299999999999E-3</v>
      </c>
    </row>
    <row r="160" spans="1:406" x14ac:dyDescent="0.25">
      <c r="A160" t="str">
        <f t="shared" si="2"/>
        <v>Boom-MEDIUM-0.6-10-40</v>
      </c>
      <c r="B160" t="s">
        <v>196</v>
      </c>
      <c r="C160" t="s">
        <v>42</v>
      </c>
      <c r="D160" s="52">
        <v>0.6</v>
      </c>
      <c r="E160" s="52">
        <v>10</v>
      </c>
      <c r="F160" s="82">
        <v>40</v>
      </c>
      <c r="G160">
        <v>2.2280999999999999E-2</v>
      </c>
      <c r="H160">
        <v>2.2614800000000001E-2</v>
      </c>
      <c r="I160">
        <v>2.144074E-2</v>
      </c>
      <c r="J160">
        <v>2.012941E-2</v>
      </c>
      <c r="K160">
        <v>2.0303040000000001E-2</v>
      </c>
      <c r="L160">
        <v>1.9944670000000001E-2</v>
      </c>
      <c r="M160">
        <v>1.9049409999999999E-2</v>
      </c>
      <c r="N160">
        <v>1.7905440000000002E-2</v>
      </c>
      <c r="O160">
        <v>1.582824E-2</v>
      </c>
      <c r="P160">
        <v>1.459454E-2</v>
      </c>
      <c r="Q160">
        <v>1.408503E-2</v>
      </c>
      <c r="R160">
        <v>1.3321599999999999E-2</v>
      </c>
      <c r="S160">
        <v>1.274259E-2</v>
      </c>
      <c r="T160">
        <v>1.209443E-2</v>
      </c>
      <c r="U160">
        <v>1.142053E-2</v>
      </c>
      <c r="V160">
        <v>1.067299E-2</v>
      </c>
      <c r="W160">
        <v>1.0268950000000001E-2</v>
      </c>
      <c r="X160">
        <v>9.8462910000000001E-3</v>
      </c>
      <c r="Y160">
        <v>9.4452760000000007E-3</v>
      </c>
      <c r="Z160">
        <v>9.0873759999999994E-3</v>
      </c>
      <c r="AA160">
        <v>8.7719540000000002E-3</v>
      </c>
      <c r="AB160">
        <v>8.4787520000000009E-3</v>
      </c>
      <c r="AC160">
        <v>8.2044630000000004E-3</v>
      </c>
      <c r="AD160">
        <v>7.9469350000000005E-3</v>
      </c>
      <c r="AE160">
        <v>7.7072219999999997E-3</v>
      </c>
      <c r="AF160">
        <v>7.5085689999999997E-3</v>
      </c>
      <c r="AG160">
        <v>7.3287459999999997E-3</v>
      </c>
      <c r="AH160">
        <v>7.1361560000000003E-3</v>
      </c>
      <c r="AI160">
        <v>6.9283069999999999E-3</v>
      </c>
      <c r="AJ160">
        <v>6.7180419999999996E-3</v>
      </c>
      <c r="AK160">
        <v>6.5197809999999997E-3</v>
      </c>
      <c r="AL160">
        <v>6.3473740000000002E-3</v>
      </c>
      <c r="AM160">
        <v>6.2106310000000003E-3</v>
      </c>
      <c r="AN160">
        <v>6.0937600000000001E-3</v>
      </c>
      <c r="AO160">
        <v>5.9795450000000002E-3</v>
      </c>
      <c r="AP160">
        <v>5.8650769999999998E-3</v>
      </c>
      <c r="AQ160">
        <v>5.7518789999999997E-3</v>
      </c>
      <c r="AR160">
        <v>5.634577E-3</v>
      </c>
      <c r="AS160">
        <v>5.5237020000000001E-3</v>
      </c>
      <c r="AT160">
        <v>5.4199060000000004E-3</v>
      </c>
      <c r="AU160">
        <v>5.3250240000000003E-3</v>
      </c>
      <c r="AV160">
        <v>5.2374639999999998E-3</v>
      </c>
      <c r="AW160">
        <v>5.1518120000000004E-3</v>
      </c>
      <c r="AX160">
        <v>5.066348E-3</v>
      </c>
      <c r="AY160">
        <v>4.9724050000000001E-3</v>
      </c>
      <c r="AZ160">
        <v>4.8603459999999998E-3</v>
      </c>
      <c r="BA160">
        <v>4.7376359999999999E-3</v>
      </c>
      <c r="BB160">
        <v>4.623678E-3</v>
      </c>
      <c r="BC160">
        <v>4.5353720000000002E-3</v>
      </c>
      <c r="BD160">
        <v>4.466294E-3</v>
      </c>
      <c r="BE160">
        <v>4.4033589999999999E-3</v>
      </c>
      <c r="BF160">
        <v>4.3244709999999999E-3</v>
      </c>
      <c r="BG160">
        <v>4.2302729999999997E-3</v>
      </c>
      <c r="BH160">
        <v>4.1364619999999996E-3</v>
      </c>
      <c r="BI160">
        <v>4.0450210000000002E-3</v>
      </c>
      <c r="BJ160">
        <v>3.9607100000000001E-3</v>
      </c>
      <c r="BK160">
        <v>3.8859239999999998E-3</v>
      </c>
      <c r="BL160">
        <v>3.8185979999999999E-3</v>
      </c>
      <c r="BM160">
        <v>3.756382E-3</v>
      </c>
      <c r="BN160">
        <v>3.6976069999999999E-3</v>
      </c>
      <c r="BO160">
        <v>3.6409110000000001E-3</v>
      </c>
      <c r="BP160">
        <v>3.5869270000000002E-3</v>
      </c>
      <c r="BQ160">
        <v>3.5368679999999999E-3</v>
      </c>
      <c r="BR160">
        <v>3.4848549999999998E-3</v>
      </c>
      <c r="BS160">
        <v>3.4248880000000001E-3</v>
      </c>
      <c r="BT160">
        <v>3.3708480000000001E-3</v>
      </c>
      <c r="BU160">
        <v>3.3254719999999999E-3</v>
      </c>
      <c r="BV160">
        <v>3.2864050000000001E-3</v>
      </c>
      <c r="BW160">
        <v>3.2507370000000001E-3</v>
      </c>
      <c r="BX160">
        <v>3.2163600000000001E-3</v>
      </c>
      <c r="BY160">
        <v>3.1827240000000001E-3</v>
      </c>
      <c r="BZ160">
        <v>3.148311E-3</v>
      </c>
      <c r="CA160">
        <v>3.1056019999999998E-3</v>
      </c>
      <c r="CB160">
        <v>3.0412949999999998E-3</v>
      </c>
      <c r="CC160">
        <v>2.9521360000000002E-3</v>
      </c>
      <c r="CD160">
        <v>2.8461889999999998E-3</v>
      </c>
      <c r="CE160">
        <v>2.744415E-3</v>
      </c>
      <c r="CF160">
        <v>2.661049E-3</v>
      </c>
      <c r="CG160">
        <v>2.5948550000000001E-3</v>
      </c>
      <c r="CH160">
        <v>2.5411750000000001E-3</v>
      </c>
      <c r="CI160">
        <v>2.496542E-3</v>
      </c>
      <c r="CJ160">
        <v>2.4575040000000001E-3</v>
      </c>
      <c r="CK160">
        <v>2.4223930000000001E-3</v>
      </c>
      <c r="CL160">
        <v>2.3916010000000001E-3</v>
      </c>
      <c r="CM160">
        <v>2.3733909999999999E-3</v>
      </c>
      <c r="CN160">
        <v>2.3665090000000001E-3</v>
      </c>
      <c r="CO160">
        <v>2.3628619999999999E-3</v>
      </c>
      <c r="CP160">
        <v>2.357563E-3</v>
      </c>
      <c r="CQ160">
        <v>2.3484479999999999E-3</v>
      </c>
      <c r="CR160">
        <v>2.3356570000000001E-3</v>
      </c>
      <c r="CS160">
        <v>2.3201570000000002E-3</v>
      </c>
      <c r="CT160">
        <v>2.3028950000000001E-3</v>
      </c>
      <c r="CU160">
        <v>2.284721E-3</v>
      </c>
      <c r="CV160">
        <v>2.2661030000000002E-3</v>
      </c>
      <c r="CW160">
        <v>2.2466859999999999E-3</v>
      </c>
      <c r="CX160">
        <v>2.2246140000000002E-3</v>
      </c>
      <c r="CY160">
        <v>2.1962399999999999E-3</v>
      </c>
      <c r="CZ160">
        <v>2.1557439999999998E-3</v>
      </c>
      <c r="DA160">
        <v>2.1001660000000001E-3</v>
      </c>
      <c r="DB160">
        <v>2.029767E-3</v>
      </c>
      <c r="DC160">
        <v>1.945879E-3</v>
      </c>
      <c r="DD160">
        <v>1.852198E-3</v>
      </c>
      <c r="DE160">
        <v>1.7542499999999999E-3</v>
      </c>
      <c r="DF160">
        <v>1.6645659999999999E-3</v>
      </c>
      <c r="DG160">
        <v>1.5959590000000001E-3</v>
      </c>
      <c r="DH160">
        <v>1.549667E-3</v>
      </c>
      <c r="DI160">
        <v>1.5255150000000001E-3</v>
      </c>
      <c r="DJ160">
        <v>1.521503E-3</v>
      </c>
      <c r="DK160">
        <v>1.5332950000000001E-3</v>
      </c>
      <c r="DL160">
        <v>1.5491019999999999E-3</v>
      </c>
      <c r="DM160">
        <v>1.559178E-3</v>
      </c>
      <c r="DN160">
        <v>1.562468E-3</v>
      </c>
      <c r="DO160">
        <v>1.560297E-3</v>
      </c>
      <c r="DP160">
        <v>1.5547079999999999E-3</v>
      </c>
      <c r="DQ160">
        <v>1.5472800000000001E-3</v>
      </c>
      <c r="DR160">
        <v>1.5382480000000001E-3</v>
      </c>
      <c r="DS160">
        <v>1.5281940000000001E-3</v>
      </c>
      <c r="DT160">
        <v>1.517334E-3</v>
      </c>
      <c r="DU160">
        <v>1.505632E-3</v>
      </c>
      <c r="DV160">
        <v>1.492611E-3</v>
      </c>
      <c r="DW160">
        <v>1.4791699999999999E-3</v>
      </c>
      <c r="DX160">
        <v>1.4659650000000001E-3</v>
      </c>
      <c r="DY160">
        <v>1.452945E-3</v>
      </c>
      <c r="DZ160">
        <v>1.4388879999999999E-3</v>
      </c>
      <c r="EA160">
        <v>1.4200510000000001E-3</v>
      </c>
      <c r="EB160">
        <v>1.3930660000000001E-3</v>
      </c>
      <c r="EC160">
        <v>1.356775E-3</v>
      </c>
      <c r="ED160">
        <v>1.3110859999999999E-3</v>
      </c>
      <c r="EE160">
        <v>1.2573129999999999E-3</v>
      </c>
      <c r="EF160">
        <v>1.199784E-3</v>
      </c>
      <c r="EG160">
        <v>1.144227E-3</v>
      </c>
      <c r="EH160">
        <v>1.09403E-3</v>
      </c>
      <c r="EI160">
        <v>1.0512169999999999E-3</v>
      </c>
      <c r="EJ160">
        <v>1.0176549999999999E-3</v>
      </c>
      <c r="EK160">
        <v>9.9826949999999993E-4</v>
      </c>
      <c r="EL160">
        <v>9.9681069999999991E-4</v>
      </c>
      <c r="EM160">
        <v>1.005014E-3</v>
      </c>
      <c r="EN160">
        <v>1.0113710000000001E-3</v>
      </c>
      <c r="EO160">
        <v>1.0134829999999999E-3</v>
      </c>
      <c r="EP160">
        <v>1.0124699999999999E-3</v>
      </c>
      <c r="EQ160">
        <v>1.0093560000000001E-3</v>
      </c>
      <c r="ER160">
        <v>1.00483E-3</v>
      </c>
      <c r="ES160">
        <v>9.9941739999999998E-4</v>
      </c>
      <c r="ET160">
        <v>9.935527E-4</v>
      </c>
      <c r="EU160">
        <v>9.8773900000000006E-4</v>
      </c>
      <c r="EV160">
        <v>9.8215299999999993E-4</v>
      </c>
      <c r="EW160">
        <v>9.7615560000000002E-4</v>
      </c>
      <c r="EX160">
        <v>9.6955900000000005E-4</v>
      </c>
      <c r="EY160">
        <v>9.6280930000000001E-4</v>
      </c>
      <c r="EZ160">
        <v>9.5608070000000002E-4</v>
      </c>
    </row>
    <row r="161" spans="1:156" x14ac:dyDescent="0.25">
      <c r="A161" t="str">
        <f t="shared" si="2"/>
        <v>Boom-MEDIUM-0.6-20-20</v>
      </c>
      <c r="B161" t="s">
        <v>196</v>
      </c>
      <c r="C161" t="s">
        <v>42</v>
      </c>
      <c r="D161" s="52">
        <v>0.6</v>
      </c>
      <c r="E161" s="52">
        <v>20</v>
      </c>
      <c r="F161" s="82">
        <v>20</v>
      </c>
      <c r="G161">
        <v>3.060504E-2</v>
      </c>
      <c r="H161">
        <v>2.643759E-2</v>
      </c>
      <c r="I161">
        <v>2.1368760000000001E-2</v>
      </c>
      <c r="J161">
        <v>1.6044929999999999E-2</v>
      </c>
      <c r="K161">
        <v>1.2947480000000001E-2</v>
      </c>
      <c r="L161">
        <v>1.253744E-2</v>
      </c>
      <c r="M161">
        <v>1.2050150000000001E-2</v>
      </c>
      <c r="N161">
        <v>1.0493570000000001E-2</v>
      </c>
      <c r="O161">
        <v>9.8438060000000001E-3</v>
      </c>
      <c r="P161">
        <v>9.6763860000000004E-3</v>
      </c>
      <c r="Q161">
        <v>9.4202230000000001E-3</v>
      </c>
      <c r="R161">
        <v>8.7352179999999995E-3</v>
      </c>
      <c r="S161">
        <v>8.2854680000000007E-3</v>
      </c>
      <c r="T161">
        <v>7.8125360000000001E-3</v>
      </c>
      <c r="U161">
        <v>7.3474769999999998E-3</v>
      </c>
      <c r="V161">
        <v>6.8683110000000002E-3</v>
      </c>
      <c r="W161">
        <v>6.3783770000000002E-3</v>
      </c>
      <c r="X161">
        <v>5.8875860000000002E-3</v>
      </c>
      <c r="Y161">
        <v>5.4441430000000002E-3</v>
      </c>
      <c r="Z161">
        <v>5.0899079999999998E-3</v>
      </c>
      <c r="AA161">
        <v>4.8768709999999996E-3</v>
      </c>
      <c r="AB161">
        <v>4.756354E-3</v>
      </c>
      <c r="AC161">
        <v>4.672626E-3</v>
      </c>
      <c r="AD161">
        <v>4.6128940000000002E-3</v>
      </c>
      <c r="AE161">
        <v>4.5916769999999997E-3</v>
      </c>
      <c r="AF161">
        <v>4.5865560000000003E-3</v>
      </c>
      <c r="AG161">
        <v>4.5777259999999998E-3</v>
      </c>
      <c r="AH161">
        <v>4.5594229999999999E-3</v>
      </c>
      <c r="AI161">
        <v>4.5403869999999999E-3</v>
      </c>
      <c r="AJ161">
        <v>4.5174560000000004E-3</v>
      </c>
      <c r="AK161">
        <v>4.4666039999999999E-3</v>
      </c>
      <c r="AL161">
        <v>4.3781860000000001E-3</v>
      </c>
      <c r="AM161">
        <v>4.2506790000000003E-3</v>
      </c>
      <c r="AN161">
        <v>4.0912730000000003E-3</v>
      </c>
      <c r="AO161">
        <v>3.908361E-3</v>
      </c>
      <c r="AP161">
        <v>3.7270900000000002E-3</v>
      </c>
      <c r="AQ161">
        <v>3.5701439999999999E-3</v>
      </c>
      <c r="AR161">
        <v>3.4256999999999998E-3</v>
      </c>
      <c r="AS161">
        <v>3.272708E-3</v>
      </c>
      <c r="AT161">
        <v>3.1132360000000001E-3</v>
      </c>
      <c r="AU161">
        <v>2.9550459999999998E-3</v>
      </c>
      <c r="AV161">
        <v>2.802096E-3</v>
      </c>
      <c r="AW161">
        <v>2.6567840000000001E-3</v>
      </c>
      <c r="AX161">
        <v>2.5196110000000002E-3</v>
      </c>
      <c r="AY161">
        <v>2.390414E-3</v>
      </c>
      <c r="AZ161">
        <v>2.2680069999999998E-3</v>
      </c>
      <c r="BA161">
        <v>2.1524090000000001E-3</v>
      </c>
      <c r="BB161">
        <v>2.0470739999999999E-3</v>
      </c>
      <c r="BC161">
        <v>1.9615819999999999E-3</v>
      </c>
      <c r="BD161">
        <v>1.895077E-3</v>
      </c>
      <c r="BE161">
        <v>1.84851E-3</v>
      </c>
      <c r="BF161">
        <v>1.838311E-3</v>
      </c>
      <c r="BG161">
        <v>1.8440640000000001E-3</v>
      </c>
      <c r="BH161">
        <v>1.839147E-3</v>
      </c>
      <c r="BI161">
        <v>1.827923E-3</v>
      </c>
      <c r="BJ161">
        <v>1.813381E-3</v>
      </c>
      <c r="BK161">
        <v>1.797456E-3</v>
      </c>
      <c r="BL161">
        <v>1.7811109999999999E-3</v>
      </c>
      <c r="BM161">
        <v>1.7650820000000001E-3</v>
      </c>
      <c r="BN161">
        <v>1.74943E-3</v>
      </c>
      <c r="BO161">
        <v>1.733722E-3</v>
      </c>
      <c r="BP161">
        <v>1.7121199999999999E-3</v>
      </c>
      <c r="BQ161">
        <v>1.6808299999999999E-3</v>
      </c>
      <c r="BR161">
        <v>1.648388E-3</v>
      </c>
      <c r="BS161">
        <v>1.617591E-3</v>
      </c>
      <c r="BT161">
        <v>1.5897940000000001E-3</v>
      </c>
      <c r="BU161">
        <v>1.564111E-3</v>
      </c>
      <c r="BV161">
        <v>1.5395649999999999E-3</v>
      </c>
      <c r="BW161">
        <v>1.515027E-3</v>
      </c>
      <c r="BX161">
        <v>1.490126E-3</v>
      </c>
      <c r="BY161">
        <v>1.463153E-3</v>
      </c>
      <c r="BZ161">
        <v>1.436215E-3</v>
      </c>
      <c r="CA161">
        <v>1.4103239999999999E-3</v>
      </c>
      <c r="CB161">
        <v>1.384819E-3</v>
      </c>
      <c r="CC161">
        <v>1.36013E-3</v>
      </c>
      <c r="CD161">
        <v>1.3348189999999999E-3</v>
      </c>
      <c r="CE161">
        <v>1.3108130000000001E-3</v>
      </c>
      <c r="CF161">
        <v>1.2866069999999999E-3</v>
      </c>
      <c r="CG161">
        <v>1.2632209999999999E-3</v>
      </c>
      <c r="CH161">
        <v>1.2407970000000001E-3</v>
      </c>
      <c r="CI161">
        <v>1.2184369999999999E-3</v>
      </c>
      <c r="CJ161">
        <v>1.1968479999999999E-3</v>
      </c>
      <c r="CK161">
        <v>1.17483E-3</v>
      </c>
      <c r="CL161">
        <v>1.149862E-3</v>
      </c>
      <c r="CM161">
        <v>1.1093570000000001E-3</v>
      </c>
      <c r="CN161">
        <v>1.0686199999999999E-3</v>
      </c>
      <c r="CO161">
        <v>1.038602E-3</v>
      </c>
      <c r="CP161">
        <v>1.0157829999999999E-3</v>
      </c>
      <c r="CQ161">
        <v>9.9737260000000005E-4</v>
      </c>
      <c r="CR161">
        <v>9.8251689999999999E-4</v>
      </c>
      <c r="CS161">
        <v>9.7023889999999998E-4</v>
      </c>
      <c r="CT161">
        <v>9.5983639999999996E-4</v>
      </c>
      <c r="CU161">
        <v>9.51088E-4</v>
      </c>
      <c r="CV161">
        <v>9.4363970000000004E-4</v>
      </c>
      <c r="CW161">
        <v>9.4041570000000002E-4</v>
      </c>
      <c r="CX161">
        <v>9.4319230000000003E-4</v>
      </c>
      <c r="CY161">
        <v>9.4963199999999995E-4</v>
      </c>
      <c r="CZ161">
        <v>9.5896730000000002E-4</v>
      </c>
      <c r="DA161">
        <v>9.703499E-4</v>
      </c>
      <c r="DB161">
        <v>9.8311740000000007E-4</v>
      </c>
      <c r="DC161">
        <v>9.9556899999999997E-4</v>
      </c>
      <c r="DD161">
        <v>1.005817E-3</v>
      </c>
      <c r="DE161">
        <v>1.0113120000000001E-3</v>
      </c>
      <c r="DF161">
        <v>1.0127409999999999E-3</v>
      </c>
      <c r="DG161">
        <v>1.0085789999999999E-3</v>
      </c>
      <c r="DH161">
        <v>1.0002279999999999E-3</v>
      </c>
      <c r="DI161">
        <v>9.8869090000000006E-4</v>
      </c>
      <c r="DJ161">
        <v>9.7552119999999999E-4</v>
      </c>
      <c r="DK161">
        <v>9.6102999999999998E-4</v>
      </c>
      <c r="DL161">
        <v>9.4655710000000003E-4</v>
      </c>
      <c r="DM161">
        <v>9.3144500000000004E-4</v>
      </c>
      <c r="DN161">
        <v>9.1700579999999998E-4</v>
      </c>
      <c r="DO161">
        <v>9.0198060000000002E-4</v>
      </c>
      <c r="DP161">
        <v>8.8723070000000005E-4</v>
      </c>
      <c r="DQ161">
        <v>8.7246399999999999E-4</v>
      </c>
      <c r="DR161">
        <v>8.5770400000000004E-4</v>
      </c>
      <c r="DS161">
        <v>8.4339099999999998E-4</v>
      </c>
      <c r="DT161">
        <v>8.2773999999999999E-4</v>
      </c>
      <c r="DU161">
        <v>8.053057E-4</v>
      </c>
      <c r="DV161">
        <v>7.6997130000000004E-4</v>
      </c>
      <c r="DW161">
        <v>7.2911109999999999E-4</v>
      </c>
      <c r="DX161">
        <v>6.853378E-4</v>
      </c>
      <c r="DY161">
        <v>6.4249040000000004E-4</v>
      </c>
      <c r="DZ161">
        <v>6.0813410000000001E-4</v>
      </c>
      <c r="EA161">
        <v>5.8413189999999998E-4</v>
      </c>
      <c r="EB161">
        <v>5.6647849999999999E-4</v>
      </c>
      <c r="EC161">
        <v>5.5305749999999998E-4</v>
      </c>
      <c r="ED161">
        <v>5.4255530000000001E-4</v>
      </c>
      <c r="EE161">
        <v>5.3476439999999999E-4</v>
      </c>
      <c r="EF161">
        <v>5.3083229999999996E-4</v>
      </c>
      <c r="EG161">
        <v>5.311383E-4</v>
      </c>
      <c r="EH161">
        <v>5.3586180000000005E-4</v>
      </c>
      <c r="EI161">
        <v>5.4512500000000004E-4</v>
      </c>
      <c r="EJ161">
        <v>5.587729E-4</v>
      </c>
      <c r="EK161">
        <v>5.7529040000000003E-4</v>
      </c>
      <c r="EL161">
        <v>5.9438500000000001E-4</v>
      </c>
      <c r="EM161">
        <v>6.1482140000000002E-4</v>
      </c>
      <c r="EN161">
        <v>6.3637450000000005E-4</v>
      </c>
      <c r="EO161">
        <v>6.572533E-4</v>
      </c>
      <c r="EP161">
        <v>6.7651159999999996E-4</v>
      </c>
      <c r="EQ161">
        <v>6.9257659999999996E-4</v>
      </c>
      <c r="ER161">
        <v>7.0504080000000004E-4</v>
      </c>
      <c r="ES161">
        <v>7.1260360000000001E-4</v>
      </c>
      <c r="ET161">
        <v>7.1621390000000003E-4</v>
      </c>
      <c r="EU161">
        <v>7.1541580000000001E-4</v>
      </c>
      <c r="EV161">
        <v>7.1178780000000002E-4</v>
      </c>
      <c r="EW161">
        <v>7.0541189999999995E-4</v>
      </c>
      <c r="EX161">
        <v>6.973948E-4</v>
      </c>
      <c r="EY161">
        <v>6.8840299999999998E-4</v>
      </c>
      <c r="EZ161">
        <v>6.7855369999999995E-4</v>
      </c>
    </row>
    <row r="162" spans="1:156" x14ac:dyDescent="0.25">
      <c r="A162" t="str">
        <f t="shared" si="2"/>
        <v>Boom-MEDIUM-0.6-10-20</v>
      </c>
      <c r="B162" t="s">
        <v>196</v>
      </c>
      <c r="C162" t="s">
        <v>42</v>
      </c>
      <c r="D162" s="52">
        <v>0.6</v>
      </c>
      <c r="E162" s="52">
        <v>10</v>
      </c>
      <c r="F162" s="82">
        <v>20</v>
      </c>
      <c r="G162">
        <v>1.3878349999999999E-2</v>
      </c>
      <c r="H162">
        <v>1.404857E-2</v>
      </c>
      <c r="I162">
        <v>1.277711E-2</v>
      </c>
      <c r="J162">
        <v>1.139396E-2</v>
      </c>
      <c r="K162">
        <v>1.1860819999999999E-2</v>
      </c>
      <c r="L162">
        <v>1.368115E-2</v>
      </c>
      <c r="M162">
        <v>1.396439E-2</v>
      </c>
      <c r="N162">
        <v>1.311418E-2</v>
      </c>
      <c r="O162">
        <v>1.120298E-2</v>
      </c>
      <c r="P162">
        <v>1.0043120000000001E-2</v>
      </c>
      <c r="Q162">
        <v>9.145739E-3</v>
      </c>
      <c r="R162">
        <v>8.2330730000000005E-3</v>
      </c>
      <c r="S162">
        <v>7.6955139999999997E-3</v>
      </c>
      <c r="T162">
        <v>7.2306799999999997E-3</v>
      </c>
      <c r="U162">
        <v>6.767711E-3</v>
      </c>
      <c r="V162">
        <v>6.1685539999999997E-3</v>
      </c>
      <c r="W162">
        <v>5.9044780000000003E-3</v>
      </c>
      <c r="X162">
        <v>5.5045140000000003E-3</v>
      </c>
      <c r="Y162">
        <v>5.1239279999999998E-3</v>
      </c>
      <c r="Z162">
        <v>4.7891490000000004E-3</v>
      </c>
      <c r="AA162">
        <v>4.5020069999999997E-3</v>
      </c>
      <c r="AB162">
        <v>4.2683010000000004E-3</v>
      </c>
      <c r="AC162">
        <v>4.082502E-3</v>
      </c>
      <c r="AD162">
        <v>3.9289579999999998E-3</v>
      </c>
      <c r="AE162">
        <v>3.8007449999999999E-3</v>
      </c>
      <c r="AF162">
        <v>3.7051459999999999E-3</v>
      </c>
      <c r="AG162">
        <v>3.624469E-3</v>
      </c>
      <c r="AH162">
        <v>3.5497800000000002E-3</v>
      </c>
      <c r="AI162">
        <v>3.4788850000000001E-3</v>
      </c>
      <c r="AJ162">
        <v>3.4114380000000001E-3</v>
      </c>
      <c r="AK162">
        <v>3.3471669999999999E-3</v>
      </c>
      <c r="AL162">
        <v>3.282919E-3</v>
      </c>
      <c r="AM162">
        <v>3.2332239999999998E-3</v>
      </c>
      <c r="AN162">
        <v>3.1876920000000002E-3</v>
      </c>
      <c r="AO162">
        <v>3.1222960000000001E-3</v>
      </c>
      <c r="AP162">
        <v>3.0340800000000002E-3</v>
      </c>
      <c r="AQ162">
        <v>2.932399E-3</v>
      </c>
      <c r="AR162">
        <v>2.7947789999999998E-3</v>
      </c>
      <c r="AS162">
        <v>2.6362529999999999E-3</v>
      </c>
      <c r="AT162">
        <v>2.4770970000000002E-3</v>
      </c>
      <c r="AU162">
        <v>2.3416460000000002E-3</v>
      </c>
      <c r="AV162">
        <v>2.2503050000000002E-3</v>
      </c>
      <c r="AW162">
        <v>2.1874289999999998E-3</v>
      </c>
      <c r="AX162">
        <v>2.1402000000000001E-3</v>
      </c>
      <c r="AY162">
        <v>2.101758E-3</v>
      </c>
      <c r="AZ162">
        <v>2.0684010000000001E-3</v>
      </c>
      <c r="BA162">
        <v>2.038186E-3</v>
      </c>
      <c r="BB162">
        <v>2.0203899999999999E-3</v>
      </c>
      <c r="BC162">
        <v>2.0295589999999998E-3</v>
      </c>
      <c r="BD162">
        <v>2.0647199999999999E-3</v>
      </c>
      <c r="BE162">
        <v>2.11516E-3</v>
      </c>
      <c r="BF162">
        <v>2.160178E-3</v>
      </c>
      <c r="BG162">
        <v>2.1852289999999999E-3</v>
      </c>
      <c r="BH162">
        <v>2.1843460000000002E-3</v>
      </c>
      <c r="BI162">
        <v>2.1392970000000001E-3</v>
      </c>
      <c r="BJ162">
        <v>2.0454029999999999E-3</v>
      </c>
      <c r="BK162">
        <v>1.92844E-3</v>
      </c>
      <c r="BL162">
        <v>1.8053360000000001E-3</v>
      </c>
      <c r="BM162">
        <v>1.68513E-3</v>
      </c>
      <c r="BN162">
        <v>1.5718489999999999E-3</v>
      </c>
      <c r="BO162">
        <v>1.4663090000000001E-3</v>
      </c>
      <c r="BP162">
        <v>1.3735450000000001E-3</v>
      </c>
      <c r="BQ162">
        <v>1.307316E-3</v>
      </c>
      <c r="BR162">
        <v>1.2633919999999999E-3</v>
      </c>
      <c r="BS162">
        <v>1.2345360000000001E-3</v>
      </c>
      <c r="BT162">
        <v>1.2240319999999999E-3</v>
      </c>
      <c r="BU162">
        <v>1.232543E-3</v>
      </c>
      <c r="BV162">
        <v>1.2586069999999999E-3</v>
      </c>
      <c r="BW162">
        <v>1.2981620000000001E-3</v>
      </c>
      <c r="BX162">
        <v>1.346185E-3</v>
      </c>
      <c r="BY162">
        <v>1.3988539999999999E-3</v>
      </c>
      <c r="BZ162">
        <v>1.453719E-3</v>
      </c>
      <c r="CA162">
        <v>1.505372E-3</v>
      </c>
      <c r="CB162">
        <v>1.535568E-3</v>
      </c>
      <c r="CC162">
        <v>1.525336E-3</v>
      </c>
      <c r="CD162">
        <v>1.4820040000000001E-3</v>
      </c>
      <c r="CE162">
        <v>1.4154160000000001E-3</v>
      </c>
      <c r="CF162">
        <v>1.3343929999999999E-3</v>
      </c>
      <c r="CG162">
        <v>1.2470370000000001E-3</v>
      </c>
      <c r="CH162">
        <v>1.159607E-3</v>
      </c>
      <c r="CI162">
        <v>1.075894E-3</v>
      </c>
      <c r="CJ162">
        <v>9.9742590000000001E-4</v>
      </c>
      <c r="CK162">
        <v>9.2470650000000003E-4</v>
      </c>
      <c r="CL162">
        <v>8.5823400000000004E-4</v>
      </c>
      <c r="CM162">
        <v>8.0213099999999998E-4</v>
      </c>
      <c r="CN162">
        <v>7.6185960000000003E-4</v>
      </c>
      <c r="CO162">
        <v>7.4495469999999995E-4</v>
      </c>
      <c r="CP162">
        <v>7.4826959999999996E-4</v>
      </c>
      <c r="CQ162">
        <v>7.6602609999999998E-4</v>
      </c>
      <c r="CR162">
        <v>7.9352440000000002E-4</v>
      </c>
      <c r="CS162">
        <v>8.2757480000000003E-4</v>
      </c>
      <c r="CT162">
        <v>8.6605530000000001E-4</v>
      </c>
      <c r="CU162">
        <v>9.0768939999999996E-4</v>
      </c>
      <c r="CV162">
        <v>9.5183609999999999E-4</v>
      </c>
      <c r="CW162">
        <v>9.9448510000000006E-4</v>
      </c>
      <c r="CX162">
        <v>1.022497E-3</v>
      </c>
      <c r="CY162">
        <v>1.0326490000000001E-3</v>
      </c>
      <c r="CZ162">
        <v>1.026629E-3</v>
      </c>
      <c r="DA162">
        <v>1.006187E-3</v>
      </c>
      <c r="DB162">
        <v>9.7329420000000005E-4</v>
      </c>
      <c r="DC162">
        <v>9.2984130000000004E-4</v>
      </c>
      <c r="DD162">
        <v>8.7835210000000003E-4</v>
      </c>
      <c r="DE162">
        <v>8.2166949999999998E-4</v>
      </c>
      <c r="DF162">
        <v>7.631653E-4</v>
      </c>
      <c r="DG162">
        <v>7.0573130000000002E-4</v>
      </c>
      <c r="DH162">
        <v>6.5310399999999995E-4</v>
      </c>
      <c r="DI162">
        <v>6.0828110000000005E-4</v>
      </c>
      <c r="DJ162">
        <v>5.7204830000000002E-4</v>
      </c>
      <c r="DK162">
        <v>5.438366E-4</v>
      </c>
      <c r="DL162">
        <v>5.2275070000000002E-4</v>
      </c>
      <c r="DM162">
        <v>5.0746210000000001E-4</v>
      </c>
      <c r="DN162">
        <v>4.9638950000000003E-4</v>
      </c>
      <c r="DO162">
        <v>4.8879019999999997E-4</v>
      </c>
      <c r="DP162">
        <v>4.881819E-4</v>
      </c>
      <c r="DQ162">
        <v>4.9718519999999999E-4</v>
      </c>
      <c r="DR162">
        <v>5.134467E-4</v>
      </c>
      <c r="DS162">
        <v>5.3489830000000001E-4</v>
      </c>
      <c r="DT162">
        <v>5.6000920000000005E-4</v>
      </c>
      <c r="DU162">
        <v>5.8513330000000004E-4</v>
      </c>
      <c r="DV162">
        <v>6.0235270000000003E-4</v>
      </c>
      <c r="DW162">
        <v>6.1148669999999997E-4</v>
      </c>
      <c r="DX162">
        <v>6.1534429999999998E-4</v>
      </c>
      <c r="DY162">
        <v>6.1577159999999997E-4</v>
      </c>
      <c r="DZ162">
        <v>6.1336430000000003E-4</v>
      </c>
      <c r="EA162">
        <v>6.0724360000000003E-4</v>
      </c>
      <c r="EB162">
        <v>5.9637299999999998E-4</v>
      </c>
      <c r="EC162">
        <v>5.8048979999999995E-4</v>
      </c>
      <c r="ED162">
        <v>5.5963170000000002E-4</v>
      </c>
      <c r="EE162">
        <v>5.3436170000000004E-4</v>
      </c>
      <c r="EF162">
        <v>5.0657109999999997E-4</v>
      </c>
      <c r="EG162">
        <v>4.7878660000000002E-4</v>
      </c>
      <c r="EH162">
        <v>4.527237E-4</v>
      </c>
      <c r="EI162">
        <v>4.295926E-4</v>
      </c>
      <c r="EJ162">
        <v>4.1024190000000003E-4</v>
      </c>
      <c r="EK162">
        <v>3.9489279999999999E-4</v>
      </c>
      <c r="EL162">
        <v>3.8317100000000002E-4</v>
      </c>
      <c r="EM162">
        <v>3.7424520000000001E-4</v>
      </c>
      <c r="EN162">
        <v>3.6727919999999999E-4</v>
      </c>
      <c r="EO162">
        <v>3.6127030000000001E-4</v>
      </c>
      <c r="EP162">
        <v>3.5589459999999998E-4</v>
      </c>
      <c r="EQ162">
        <v>3.5079840000000001E-4</v>
      </c>
      <c r="ER162">
        <v>3.4593429999999999E-4</v>
      </c>
      <c r="ES162">
        <v>3.413337E-4</v>
      </c>
      <c r="ET162">
        <v>3.3772499999999998E-4</v>
      </c>
      <c r="EU162">
        <v>3.3842650000000002E-4</v>
      </c>
      <c r="EV162">
        <v>3.4497359999999998E-4</v>
      </c>
      <c r="EW162">
        <v>3.52562E-4</v>
      </c>
      <c r="EX162">
        <v>3.5701219999999999E-4</v>
      </c>
      <c r="EY162">
        <v>3.588633E-4</v>
      </c>
      <c r="EZ162">
        <v>3.5916019999999998E-4</v>
      </c>
    </row>
    <row r="163" spans="1:156" x14ac:dyDescent="0.25">
      <c r="A163" t="str">
        <f t="shared" si="2"/>
        <v>Boom-COARSE-0.6-20-Any</v>
      </c>
      <c r="B163" t="s">
        <v>196</v>
      </c>
      <c r="C163" t="s">
        <v>40</v>
      </c>
      <c r="D163" s="52">
        <v>0.6</v>
      </c>
      <c r="E163" s="52">
        <v>20</v>
      </c>
      <c r="F163" s="82" t="s">
        <v>187</v>
      </c>
      <c r="G163">
        <v>2.7847150000000001E-2</v>
      </c>
      <c r="H163">
        <v>2.5434890000000002E-2</v>
      </c>
      <c r="I163">
        <v>2.2073530000000001E-2</v>
      </c>
      <c r="J163">
        <v>2.0989049999999999E-2</v>
      </c>
      <c r="K163">
        <v>1.835496E-2</v>
      </c>
      <c r="L163">
        <v>1.8562160000000001E-2</v>
      </c>
      <c r="M163">
        <v>1.845697E-2</v>
      </c>
      <c r="N163">
        <v>1.836929E-2</v>
      </c>
      <c r="O163">
        <v>1.82025E-2</v>
      </c>
      <c r="P163">
        <v>1.7349739999999999E-2</v>
      </c>
      <c r="Q163">
        <v>1.627017E-2</v>
      </c>
      <c r="R163">
        <v>1.4970560000000001E-2</v>
      </c>
      <c r="S163">
        <v>1.42893E-2</v>
      </c>
      <c r="T163">
        <v>1.3626829999999999E-2</v>
      </c>
      <c r="U163">
        <v>1.2995090000000001E-2</v>
      </c>
      <c r="V163">
        <v>1.2401199999999999E-2</v>
      </c>
      <c r="W163">
        <v>1.18353E-2</v>
      </c>
      <c r="X163">
        <v>1.139243E-2</v>
      </c>
      <c r="Y163">
        <v>1.1013220000000001E-2</v>
      </c>
      <c r="Z163">
        <v>1.071573E-2</v>
      </c>
      <c r="AA163">
        <v>1.0462259999999999E-2</v>
      </c>
      <c r="AB163">
        <v>1.028134E-2</v>
      </c>
      <c r="AC163">
        <v>1.0105350000000001E-2</v>
      </c>
      <c r="AD163">
        <v>9.9351160000000008E-3</v>
      </c>
      <c r="AE163">
        <v>9.7622869999999997E-3</v>
      </c>
      <c r="AF163">
        <v>9.5831260000000008E-3</v>
      </c>
      <c r="AG163">
        <v>9.4151119999999998E-3</v>
      </c>
      <c r="AH163">
        <v>9.2582159999999997E-3</v>
      </c>
      <c r="AI163">
        <v>9.1126599999999999E-3</v>
      </c>
      <c r="AJ163">
        <v>8.9735639999999998E-3</v>
      </c>
      <c r="AK163">
        <v>8.8242649999999995E-3</v>
      </c>
      <c r="AL163">
        <v>8.6642170000000001E-3</v>
      </c>
      <c r="AM163">
        <v>8.4922699999999997E-3</v>
      </c>
      <c r="AN163">
        <v>8.3145530000000006E-3</v>
      </c>
      <c r="AO163">
        <v>8.1352660000000004E-3</v>
      </c>
      <c r="AP163">
        <v>7.9717009999999994E-3</v>
      </c>
      <c r="AQ163">
        <v>7.8368369999999993E-3</v>
      </c>
      <c r="AR163">
        <v>7.723232E-3</v>
      </c>
      <c r="AS163">
        <v>7.6211689999999997E-3</v>
      </c>
      <c r="AT163">
        <v>7.5255410000000002E-3</v>
      </c>
      <c r="AU163">
        <v>7.4340029999999998E-3</v>
      </c>
      <c r="AV163">
        <v>7.3478220000000004E-3</v>
      </c>
      <c r="AW163">
        <v>7.2609900000000002E-3</v>
      </c>
      <c r="AX163">
        <v>7.1736600000000001E-3</v>
      </c>
      <c r="AY163">
        <v>7.086724E-3</v>
      </c>
      <c r="AZ163">
        <v>7.0035719999999996E-3</v>
      </c>
      <c r="BA163">
        <v>6.9234919999999998E-3</v>
      </c>
      <c r="BB163">
        <v>6.845846E-3</v>
      </c>
      <c r="BC163">
        <v>6.7700340000000003E-3</v>
      </c>
      <c r="BD163">
        <v>6.696937E-3</v>
      </c>
      <c r="BE163">
        <v>6.6257520000000004E-3</v>
      </c>
      <c r="BF163">
        <v>6.5586280000000004E-3</v>
      </c>
      <c r="BG163">
        <v>6.4900929999999997E-3</v>
      </c>
      <c r="BH163">
        <v>6.4200990000000003E-3</v>
      </c>
      <c r="BI163">
        <v>6.3497090000000003E-3</v>
      </c>
      <c r="BJ163">
        <v>6.2826590000000003E-3</v>
      </c>
      <c r="BK163">
        <v>6.2181839999999999E-3</v>
      </c>
      <c r="BL163">
        <v>6.1549990000000004E-3</v>
      </c>
      <c r="BM163">
        <v>6.0908259999999997E-3</v>
      </c>
      <c r="BN163">
        <v>6.0220839999999996E-3</v>
      </c>
      <c r="BO163">
        <v>5.9471000000000003E-3</v>
      </c>
      <c r="BP163">
        <v>5.8590500000000002E-3</v>
      </c>
      <c r="BQ163">
        <v>5.7549819999999996E-3</v>
      </c>
      <c r="BR163">
        <v>5.6506170000000001E-3</v>
      </c>
      <c r="BS163">
        <v>5.5527459999999999E-3</v>
      </c>
      <c r="BT163">
        <v>5.4661639999999999E-3</v>
      </c>
      <c r="BU163">
        <v>5.3894959999999997E-3</v>
      </c>
      <c r="BV163">
        <v>5.3200019999999999E-3</v>
      </c>
      <c r="BW163">
        <v>5.2553770000000003E-3</v>
      </c>
      <c r="BX163">
        <v>5.195379E-3</v>
      </c>
      <c r="BY163">
        <v>5.1387330000000004E-3</v>
      </c>
      <c r="BZ163">
        <v>5.0856950000000003E-3</v>
      </c>
      <c r="CA163">
        <v>5.0352499999999998E-3</v>
      </c>
      <c r="CB163">
        <v>4.9876499999999997E-3</v>
      </c>
      <c r="CC163">
        <v>4.9403679999999997E-3</v>
      </c>
      <c r="CD163">
        <v>4.8959540000000001E-3</v>
      </c>
      <c r="CE163">
        <v>4.8536020000000003E-3</v>
      </c>
      <c r="CF163">
        <v>4.8123580000000001E-3</v>
      </c>
      <c r="CG163">
        <v>4.7706780000000004E-3</v>
      </c>
      <c r="CH163">
        <v>4.7293320000000002E-3</v>
      </c>
      <c r="CI163">
        <v>4.6884370000000002E-3</v>
      </c>
      <c r="CJ163">
        <v>4.648325E-3</v>
      </c>
      <c r="CK163">
        <v>4.6084450000000001E-3</v>
      </c>
      <c r="CL163">
        <v>4.5698680000000004E-3</v>
      </c>
      <c r="CM163">
        <v>4.5303690000000002E-3</v>
      </c>
      <c r="CN163">
        <v>4.4931249999999997E-3</v>
      </c>
      <c r="CO163">
        <v>4.4572300000000004E-3</v>
      </c>
      <c r="CP163">
        <v>4.4221959999999998E-3</v>
      </c>
      <c r="CQ163">
        <v>4.3863909999999999E-3</v>
      </c>
      <c r="CR163">
        <v>4.350657E-3</v>
      </c>
      <c r="CS163">
        <v>4.3153430000000001E-3</v>
      </c>
      <c r="CT163">
        <v>4.280542E-3</v>
      </c>
      <c r="CU163">
        <v>4.2462230000000004E-3</v>
      </c>
      <c r="CV163">
        <v>4.2141260000000003E-3</v>
      </c>
      <c r="CW163">
        <v>4.1891660000000002E-3</v>
      </c>
      <c r="CX163">
        <v>4.1733869999999998E-3</v>
      </c>
      <c r="CY163">
        <v>4.1580949999999997E-3</v>
      </c>
      <c r="CZ163">
        <v>4.1367909999999999E-3</v>
      </c>
      <c r="DA163">
        <v>4.1059590000000002E-3</v>
      </c>
      <c r="DB163">
        <v>4.0652020000000004E-3</v>
      </c>
      <c r="DC163">
        <v>4.0156000000000002E-3</v>
      </c>
      <c r="DD163">
        <v>3.958568E-3</v>
      </c>
      <c r="DE163">
        <v>3.8949729999999999E-3</v>
      </c>
      <c r="DF163">
        <v>3.8291530000000001E-3</v>
      </c>
      <c r="DG163">
        <v>3.7610120000000002E-3</v>
      </c>
      <c r="DH163">
        <v>3.6933679999999998E-3</v>
      </c>
      <c r="DI163">
        <v>3.629569E-3</v>
      </c>
      <c r="DJ163">
        <v>3.571308E-3</v>
      </c>
      <c r="DK163">
        <v>3.5178639999999999E-3</v>
      </c>
      <c r="DL163">
        <v>3.4690279999999999E-3</v>
      </c>
      <c r="DM163">
        <v>3.424917E-3</v>
      </c>
      <c r="DN163">
        <v>3.3850460000000001E-3</v>
      </c>
      <c r="DO163">
        <v>3.348714E-3</v>
      </c>
      <c r="DP163">
        <v>3.3164639999999999E-3</v>
      </c>
      <c r="DQ163">
        <v>3.2869940000000001E-3</v>
      </c>
      <c r="DR163">
        <v>3.2598340000000001E-3</v>
      </c>
      <c r="DS163">
        <v>3.2338850000000001E-3</v>
      </c>
      <c r="DT163">
        <v>3.2085450000000001E-3</v>
      </c>
      <c r="DU163">
        <v>3.1831210000000001E-3</v>
      </c>
      <c r="DV163">
        <v>3.1577089999999999E-3</v>
      </c>
      <c r="DW163">
        <v>3.132854E-3</v>
      </c>
      <c r="DX163">
        <v>3.1086299999999998E-3</v>
      </c>
      <c r="DY163">
        <v>3.0849580000000001E-3</v>
      </c>
      <c r="DZ163">
        <v>3.0627969999999999E-3</v>
      </c>
      <c r="EA163">
        <v>3.0414190000000001E-3</v>
      </c>
      <c r="EB163">
        <v>3.0208570000000001E-3</v>
      </c>
      <c r="EC163">
        <v>3.0003249999999999E-3</v>
      </c>
      <c r="ED163">
        <v>2.9798200000000002E-3</v>
      </c>
      <c r="EE163">
        <v>2.960833E-3</v>
      </c>
      <c r="EF163">
        <v>2.9473210000000001E-3</v>
      </c>
      <c r="EG163">
        <v>2.9407370000000001E-3</v>
      </c>
      <c r="EH163">
        <v>2.9408709999999998E-3</v>
      </c>
      <c r="EI163">
        <v>2.9471990000000002E-3</v>
      </c>
      <c r="EJ163">
        <v>2.9578080000000001E-3</v>
      </c>
      <c r="EK163">
        <v>2.9680010000000001E-3</v>
      </c>
      <c r="EL163">
        <v>2.9763189999999998E-3</v>
      </c>
      <c r="EM163">
        <v>2.9803189999999999E-3</v>
      </c>
      <c r="EN163">
        <v>2.9797249999999999E-3</v>
      </c>
      <c r="EO163">
        <v>2.9729980000000001E-3</v>
      </c>
      <c r="EP163">
        <v>2.9577499999999999E-3</v>
      </c>
      <c r="EQ163">
        <v>2.9338369999999999E-3</v>
      </c>
      <c r="ER163">
        <v>2.902174E-3</v>
      </c>
      <c r="ES163">
        <v>2.864386E-3</v>
      </c>
      <c r="ET163">
        <v>2.8217479999999998E-3</v>
      </c>
      <c r="EU163">
        <v>2.7755890000000002E-3</v>
      </c>
      <c r="EV163">
        <v>2.7275289999999998E-3</v>
      </c>
      <c r="EW163">
        <v>2.677919E-3</v>
      </c>
      <c r="EX163">
        <v>2.6269800000000001E-3</v>
      </c>
      <c r="EY163">
        <v>2.5753619999999999E-3</v>
      </c>
      <c r="EZ163">
        <v>2.5234390000000002E-3</v>
      </c>
    </row>
    <row r="164" spans="1:156" x14ac:dyDescent="0.25">
      <c r="A164" t="str">
        <f t="shared" si="2"/>
        <v>Boom-COARSE-0.6-10-Any</v>
      </c>
      <c r="B164" t="s">
        <v>196</v>
      </c>
      <c r="C164" t="s">
        <v>40</v>
      </c>
      <c r="D164" s="52">
        <v>0.6</v>
      </c>
      <c r="E164" s="52">
        <v>10</v>
      </c>
      <c r="F164" s="82" t="s">
        <v>187</v>
      </c>
      <c r="G164">
        <v>1.965739E-2</v>
      </c>
      <c r="H164">
        <v>2.028638E-2</v>
      </c>
      <c r="I164">
        <v>1.900485E-2</v>
      </c>
      <c r="J164">
        <v>1.811422E-2</v>
      </c>
      <c r="K164">
        <v>1.8411710000000001E-2</v>
      </c>
      <c r="L164">
        <v>1.8353979999999999E-2</v>
      </c>
      <c r="M164">
        <v>1.793078E-2</v>
      </c>
      <c r="N164">
        <v>1.7427689999999999E-2</v>
      </c>
      <c r="O164">
        <v>1.6667410000000001E-2</v>
      </c>
      <c r="P164">
        <v>1.5673059999999999E-2</v>
      </c>
      <c r="Q164">
        <v>1.459365E-2</v>
      </c>
      <c r="R164">
        <v>1.3312579999999999E-2</v>
      </c>
      <c r="S164">
        <v>1.273463E-2</v>
      </c>
      <c r="T164">
        <v>1.2253099999999999E-2</v>
      </c>
      <c r="U164">
        <v>1.180607E-2</v>
      </c>
      <c r="V164">
        <v>1.137431E-2</v>
      </c>
      <c r="W164">
        <v>1.1085090000000001E-2</v>
      </c>
      <c r="X164">
        <v>1.072498E-2</v>
      </c>
      <c r="Y164">
        <v>1.038118E-2</v>
      </c>
      <c r="Z164">
        <v>1.00848E-2</v>
      </c>
      <c r="AA164">
        <v>9.8284210000000004E-3</v>
      </c>
      <c r="AB164">
        <v>9.5881200000000003E-3</v>
      </c>
      <c r="AC164">
        <v>9.3606890000000002E-3</v>
      </c>
      <c r="AD164">
        <v>9.1429189999999994E-3</v>
      </c>
      <c r="AE164">
        <v>8.9297930000000001E-3</v>
      </c>
      <c r="AF164">
        <v>8.7234600000000006E-3</v>
      </c>
      <c r="AG164">
        <v>8.5295319999999994E-3</v>
      </c>
      <c r="AH164">
        <v>8.3475130000000008E-3</v>
      </c>
      <c r="AI164">
        <v>8.180349E-3</v>
      </c>
      <c r="AJ164">
        <v>8.0263000000000001E-3</v>
      </c>
      <c r="AK164">
        <v>7.8840809999999994E-3</v>
      </c>
      <c r="AL164">
        <v>7.7497709999999999E-3</v>
      </c>
      <c r="AM164">
        <v>7.6311510000000001E-3</v>
      </c>
      <c r="AN164">
        <v>7.5160940000000001E-3</v>
      </c>
      <c r="AO164">
        <v>7.3922470000000002E-3</v>
      </c>
      <c r="AP164">
        <v>7.2607990000000001E-3</v>
      </c>
      <c r="AQ164">
        <v>7.1254500000000002E-3</v>
      </c>
      <c r="AR164">
        <v>6.9847759999999998E-3</v>
      </c>
      <c r="AS164">
        <v>6.8455019999999998E-3</v>
      </c>
      <c r="AT164">
        <v>6.7091729999999997E-3</v>
      </c>
      <c r="AU164">
        <v>6.5776849999999998E-3</v>
      </c>
      <c r="AV164">
        <v>6.4514359999999996E-3</v>
      </c>
      <c r="AW164">
        <v>6.3291520000000002E-3</v>
      </c>
      <c r="AX164">
        <v>6.2081480000000001E-3</v>
      </c>
      <c r="AY164">
        <v>6.0856770000000003E-3</v>
      </c>
      <c r="AZ164">
        <v>5.9646329999999996E-3</v>
      </c>
      <c r="BA164">
        <v>5.848486E-3</v>
      </c>
      <c r="BB164">
        <v>5.7453349999999999E-3</v>
      </c>
      <c r="BC164">
        <v>5.6620940000000003E-3</v>
      </c>
      <c r="BD164">
        <v>5.5922330000000003E-3</v>
      </c>
      <c r="BE164">
        <v>5.5270620000000001E-3</v>
      </c>
      <c r="BF164">
        <v>5.4542729999999999E-3</v>
      </c>
      <c r="BG164">
        <v>5.3701840000000001E-3</v>
      </c>
      <c r="BH164">
        <v>5.2764680000000003E-3</v>
      </c>
      <c r="BI164">
        <v>5.1769370000000004E-3</v>
      </c>
      <c r="BJ164">
        <v>5.0794050000000004E-3</v>
      </c>
      <c r="BK164">
        <v>4.9891960000000004E-3</v>
      </c>
      <c r="BL164">
        <v>4.9059189999999999E-3</v>
      </c>
      <c r="BM164">
        <v>4.827441E-3</v>
      </c>
      <c r="BN164">
        <v>4.7502819999999998E-3</v>
      </c>
      <c r="BO164">
        <v>4.671985E-3</v>
      </c>
      <c r="BP164">
        <v>4.5928619999999996E-3</v>
      </c>
      <c r="BQ164">
        <v>4.5144950000000003E-3</v>
      </c>
      <c r="BR164">
        <v>4.4359380000000004E-3</v>
      </c>
      <c r="BS164">
        <v>4.359206E-3</v>
      </c>
      <c r="BT164">
        <v>4.2927219999999997E-3</v>
      </c>
      <c r="BU164">
        <v>4.237892E-3</v>
      </c>
      <c r="BV164">
        <v>4.1913430000000002E-3</v>
      </c>
      <c r="BW164">
        <v>4.149069E-3</v>
      </c>
      <c r="BX164">
        <v>4.108212E-3</v>
      </c>
      <c r="BY164">
        <v>4.0681629999999996E-3</v>
      </c>
      <c r="BZ164">
        <v>4.0281839999999998E-3</v>
      </c>
      <c r="CA164">
        <v>3.9844889999999999E-3</v>
      </c>
      <c r="CB164">
        <v>3.9315660000000001E-3</v>
      </c>
      <c r="CC164">
        <v>3.8691540000000001E-3</v>
      </c>
      <c r="CD164">
        <v>3.7999269999999998E-3</v>
      </c>
      <c r="CE164">
        <v>3.727859E-3</v>
      </c>
      <c r="CF164">
        <v>3.654624E-3</v>
      </c>
      <c r="CG164">
        <v>3.5808910000000001E-3</v>
      </c>
      <c r="CH164">
        <v>3.507062E-3</v>
      </c>
      <c r="CI164">
        <v>3.4341789999999999E-3</v>
      </c>
      <c r="CJ164">
        <v>3.3627040000000002E-3</v>
      </c>
      <c r="CK164">
        <v>3.293102E-3</v>
      </c>
      <c r="CL164">
        <v>3.2270929999999999E-3</v>
      </c>
      <c r="CM164">
        <v>3.1707100000000002E-3</v>
      </c>
      <c r="CN164">
        <v>3.1267700000000001E-3</v>
      </c>
      <c r="CO164">
        <v>3.0944800000000001E-3</v>
      </c>
      <c r="CP164">
        <v>3.0688120000000002E-3</v>
      </c>
      <c r="CQ164">
        <v>3.0453839999999999E-3</v>
      </c>
      <c r="CR164">
        <v>3.0219299999999999E-3</v>
      </c>
      <c r="CS164">
        <v>2.9981700000000001E-3</v>
      </c>
      <c r="CT164">
        <v>2.97424E-3</v>
      </c>
      <c r="CU164">
        <v>2.9503089999999999E-3</v>
      </c>
      <c r="CV164">
        <v>2.9268929999999999E-3</v>
      </c>
      <c r="CW164">
        <v>2.9040250000000002E-3</v>
      </c>
      <c r="CX164">
        <v>2.8802400000000001E-3</v>
      </c>
      <c r="CY164">
        <v>2.853151E-3</v>
      </c>
      <c r="CZ164">
        <v>2.8200859999999999E-3</v>
      </c>
      <c r="DA164">
        <v>2.7807119999999999E-3</v>
      </c>
      <c r="DB164">
        <v>2.7358030000000002E-3</v>
      </c>
      <c r="DC164">
        <v>2.687091E-3</v>
      </c>
      <c r="DD164">
        <v>2.6363659999999998E-3</v>
      </c>
      <c r="DE164">
        <v>2.5849549999999999E-3</v>
      </c>
      <c r="DF164">
        <v>2.5343280000000002E-3</v>
      </c>
      <c r="DG164">
        <v>2.4856819999999999E-3</v>
      </c>
      <c r="DH164">
        <v>2.4410650000000001E-3</v>
      </c>
      <c r="DI164">
        <v>2.4026479999999998E-3</v>
      </c>
      <c r="DJ164">
        <v>2.3701E-3</v>
      </c>
      <c r="DK164">
        <v>2.3422529999999999E-3</v>
      </c>
      <c r="DL164">
        <v>2.3173920000000001E-3</v>
      </c>
      <c r="DM164">
        <v>2.2947660000000002E-3</v>
      </c>
      <c r="DN164">
        <v>2.273873E-3</v>
      </c>
      <c r="DO164">
        <v>2.254228E-3</v>
      </c>
      <c r="DP164">
        <v>2.2359509999999999E-3</v>
      </c>
      <c r="DQ164">
        <v>2.2191649999999999E-3</v>
      </c>
      <c r="DR164">
        <v>2.2031500000000001E-3</v>
      </c>
      <c r="DS164">
        <v>2.186866E-3</v>
      </c>
      <c r="DT164">
        <v>2.169121E-3</v>
      </c>
      <c r="DU164">
        <v>2.1487059999999998E-3</v>
      </c>
      <c r="DV164">
        <v>2.1249060000000002E-3</v>
      </c>
      <c r="DW164">
        <v>2.0990850000000001E-3</v>
      </c>
      <c r="DX164">
        <v>2.0731650000000001E-3</v>
      </c>
      <c r="DY164">
        <v>2.0484079999999998E-3</v>
      </c>
      <c r="DZ164">
        <v>2.024535E-3</v>
      </c>
      <c r="EA164">
        <v>1.9997090000000001E-3</v>
      </c>
      <c r="EB164">
        <v>1.972573E-3</v>
      </c>
      <c r="EC164">
        <v>1.942619E-3</v>
      </c>
      <c r="ED164">
        <v>1.909974E-3</v>
      </c>
      <c r="EE164">
        <v>1.875788E-3</v>
      </c>
      <c r="EF164">
        <v>1.842591E-3</v>
      </c>
      <c r="EG164">
        <v>1.813037E-3</v>
      </c>
      <c r="EH164">
        <v>1.7878970000000001E-3</v>
      </c>
      <c r="EI164">
        <v>1.766728E-3</v>
      </c>
      <c r="EJ164">
        <v>1.7487799999999999E-3</v>
      </c>
      <c r="EK164">
        <v>1.733432E-3</v>
      </c>
      <c r="EL164">
        <v>1.7199579999999999E-3</v>
      </c>
      <c r="EM164">
        <v>1.7070570000000001E-3</v>
      </c>
      <c r="EN164">
        <v>1.693892E-3</v>
      </c>
      <c r="EO164">
        <v>1.6805189999999999E-3</v>
      </c>
      <c r="EP164">
        <v>1.667263E-3</v>
      </c>
      <c r="EQ164">
        <v>1.6544000000000001E-3</v>
      </c>
      <c r="ER164">
        <v>1.6420720000000001E-3</v>
      </c>
      <c r="ES164">
        <v>1.6301849999999999E-3</v>
      </c>
      <c r="ET164">
        <v>1.6185990000000001E-3</v>
      </c>
      <c r="EU164">
        <v>1.607474E-3</v>
      </c>
      <c r="EV164">
        <v>1.5967830000000001E-3</v>
      </c>
      <c r="EW164">
        <v>1.5858300000000001E-3</v>
      </c>
      <c r="EX164">
        <v>1.574163E-3</v>
      </c>
      <c r="EY164">
        <v>1.562087E-3</v>
      </c>
      <c r="EZ164">
        <v>1.5500069999999999E-3</v>
      </c>
    </row>
    <row r="165" spans="1:156" x14ac:dyDescent="0.25">
      <c r="A165" t="str">
        <f t="shared" si="2"/>
        <v>Boom-COARSE-0.6-20-60</v>
      </c>
      <c r="B165" t="s">
        <v>196</v>
      </c>
      <c r="C165" t="s">
        <v>40</v>
      </c>
      <c r="D165" s="52">
        <v>0.6</v>
      </c>
      <c r="E165" s="52">
        <v>20</v>
      </c>
      <c r="F165" s="82">
        <v>60</v>
      </c>
      <c r="G165">
        <v>2.2578230000000001E-2</v>
      </c>
      <c r="H165">
        <v>1.9855569999999999E-2</v>
      </c>
      <c r="I165">
        <v>1.6238949999999999E-2</v>
      </c>
      <c r="J165">
        <v>1.492375E-2</v>
      </c>
      <c r="K165">
        <v>1.2077269999999999E-2</v>
      </c>
      <c r="L165">
        <v>1.209378E-2</v>
      </c>
      <c r="M165">
        <v>1.18745E-2</v>
      </c>
      <c r="N165">
        <v>1.163529E-2</v>
      </c>
      <c r="O165">
        <v>1.143418E-2</v>
      </c>
      <c r="P165">
        <v>1.0712849999999999E-2</v>
      </c>
      <c r="Q165">
        <v>9.9293230000000003E-3</v>
      </c>
      <c r="R165">
        <v>9.044046E-3</v>
      </c>
      <c r="S165">
        <v>8.5945420000000002E-3</v>
      </c>
      <c r="T165">
        <v>8.1692750000000001E-3</v>
      </c>
      <c r="U165">
        <v>7.7742510000000003E-3</v>
      </c>
      <c r="V165">
        <v>7.4174439999999996E-3</v>
      </c>
      <c r="W165">
        <v>7.0617950000000001E-3</v>
      </c>
      <c r="X165">
        <v>6.7259279999999999E-3</v>
      </c>
      <c r="Y165">
        <v>6.4397960000000002E-3</v>
      </c>
      <c r="Z165">
        <v>6.2187570000000001E-3</v>
      </c>
      <c r="AA165">
        <v>6.0333519999999996E-3</v>
      </c>
      <c r="AB165">
        <v>5.906845E-3</v>
      </c>
      <c r="AC165">
        <v>5.7862640000000002E-3</v>
      </c>
      <c r="AD165">
        <v>5.6726880000000004E-3</v>
      </c>
      <c r="AE165">
        <v>5.5623089999999997E-3</v>
      </c>
      <c r="AF165">
        <v>5.4489129999999997E-3</v>
      </c>
      <c r="AG165">
        <v>5.3424570000000001E-3</v>
      </c>
      <c r="AH165">
        <v>5.2419709999999998E-3</v>
      </c>
      <c r="AI165">
        <v>5.1476930000000001E-3</v>
      </c>
      <c r="AJ165">
        <v>5.054228E-3</v>
      </c>
      <c r="AK165">
        <v>4.9429890000000001E-3</v>
      </c>
      <c r="AL165">
        <v>4.8235229999999997E-3</v>
      </c>
      <c r="AM165">
        <v>4.70091E-3</v>
      </c>
      <c r="AN165">
        <v>4.5727040000000004E-3</v>
      </c>
      <c r="AO165">
        <v>4.4430839999999999E-3</v>
      </c>
      <c r="AP165">
        <v>4.3254610000000001E-3</v>
      </c>
      <c r="AQ165">
        <v>4.2316630000000001E-3</v>
      </c>
      <c r="AR165">
        <v>4.156163E-3</v>
      </c>
      <c r="AS165">
        <v>4.0909789999999998E-3</v>
      </c>
      <c r="AT165">
        <v>4.0307939999999999E-3</v>
      </c>
      <c r="AU165">
        <v>3.9746590000000002E-3</v>
      </c>
      <c r="AV165">
        <v>3.9233200000000001E-3</v>
      </c>
      <c r="AW165">
        <v>3.8710419999999999E-3</v>
      </c>
      <c r="AX165">
        <v>3.818456E-3</v>
      </c>
      <c r="AY165">
        <v>3.767486E-3</v>
      </c>
      <c r="AZ165">
        <v>3.7181919999999999E-3</v>
      </c>
      <c r="BA165">
        <v>3.6701770000000002E-3</v>
      </c>
      <c r="BB165">
        <v>3.6236430000000002E-3</v>
      </c>
      <c r="BC165">
        <v>3.578651E-3</v>
      </c>
      <c r="BD165">
        <v>3.5352439999999999E-3</v>
      </c>
      <c r="BE165">
        <v>3.4935119999999998E-3</v>
      </c>
      <c r="BF165">
        <v>3.4552699999999999E-3</v>
      </c>
      <c r="BG165">
        <v>3.4157189999999998E-3</v>
      </c>
      <c r="BH165">
        <v>3.375056E-3</v>
      </c>
      <c r="BI165">
        <v>3.3354529999999999E-3</v>
      </c>
      <c r="BJ165">
        <v>3.297061E-3</v>
      </c>
      <c r="BK165">
        <v>3.2597920000000001E-3</v>
      </c>
      <c r="BL165">
        <v>3.2231920000000002E-3</v>
      </c>
      <c r="BM165">
        <v>3.1877419999999999E-3</v>
      </c>
      <c r="BN165">
        <v>3.1531699999999998E-3</v>
      </c>
      <c r="BO165">
        <v>3.1181199999999998E-3</v>
      </c>
      <c r="BP165">
        <v>3.0747320000000002E-3</v>
      </c>
      <c r="BQ165">
        <v>3.0179130000000001E-3</v>
      </c>
      <c r="BR165">
        <v>2.9587179999999999E-3</v>
      </c>
      <c r="BS165">
        <v>2.892188E-3</v>
      </c>
      <c r="BT165">
        <v>2.8216360000000002E-3</v>
      </c>
      <c r="BU165">
        <v>2.758272E-3</v>
      </c>
      <c r="BV165">
        <v>2.7031350000000002E-3</v>
      </c>
      <c r="BW165">
        <v>2.6550290000000002E-3</v>
      </c>
      <c r="BX165">
        <v>2.6135450000000001E-3</v>
      </c>
      <c r="BY165">
        <v>2.5765990000000002E-3</v>
      </c>
      <c r="BZ165">
        <v>2.5437279999999999E-3</v>
      </c>
      <c r="CA165">
        <v>2.5143629999999999E-3</v>
      </c>
      <c r="CB165">
        <v>2.4866530000000001E-3</v>
      </c>
      <c r="CC165">
        <v>2.45933E-3</v>
      </c>
      <c r="CD165">
        <v>2.4346329999999998E-3</v>
      </c>
      <c r="CE165">
        <v>2.4119010000000001E-3</v>
      </c>
      <c r="CF165">
        <v>2.3902049999999998E-3</v>
      </c>
      <c r="CG165">
        <v>2.3688960000000001E-3</v>
      </c>
      <c r="CH165">
        <v>2.3484209999999998E-3</v>
      </c>
      <c r="CI165">
        <v>2.328227E-3</v>
      </c>
      <c r="CJ165">
        <v>2.3082699999999999E-3</v>
      </c>
      <c r="CK165">
        <v>2.2883819999999998E-3</v>
      </c>
      <c r="CL165">
        <v>2.2682309999999999E-3</v>
      </c>
      <c r="CM165">
        <v>2.246713E-3</v>
      </c>
      <c r="CN165">
        <v>2.2268869999999999E-3</v>
      </c>
      <c r="CO165">
        <v>2.2081829999999998E-3</v>
      </c>
      <c r="CP165">
        <v>2.1902509999999998E-3</v>
      </c>
      <c r="CQ165">
        <v>2.1723549999999999E-3</v>
      </c>
      <c r="CR165">
        <v>2.1551029999999998E-3</v>
      </c>
      <c r="CS165">
        <v>2.1380599999999998E-3</v>
      </c>
      <c r="CT165">
        <v>2.1212280000000002E-3</v>
      </c>
      <c r="CU165">
        <v>2.1045230000000001E-3</v>
      </c>
      <c r="CV165">
        <v>2.0886300000000002E-3</v>
      </c>
      <c r="CW165">
        <v>2.0788669999999999E-3</v>
      </c>
      <c r="CX165">
        <v>2.0785090000000001E-3</v>
      </c>
      <c r="CY165">
        <v>2.0825679999999999E-3</v>
      </c>
      <c r="CZ165">
        <v>2.0882779999999998E-3</v>
      </c>
      <c r="DA165">
        <v>2.088927E-3</v>
      </c>
      <c r="DB165">
        <v>2.0736140000000001E-3</v>
      </c>
      <c r="DC165">
        <v>2.040348E-3</v>
      </c>
      <c r="DD165">
        <v>1.9912689999999999E-3</v>
      </c>
      <c r="DE165">
        <v>1.929168E-3</v>
      </c>
      <c r="DF165">
        <v>1.8661649999999999E-3</v>
      </c>
      <c r="DG165">
        <v>1.8115819999999999E-3</v>
      </c>
      <c r="DH165">
        <v>1.765983E-3</v>
      </c>
      <c r="DI165">
        <v>1.7282599999999999E-3</v>
      </c>
      <c r="DJ165">
        <v>1.69645E-3</v>
      </c>
      <c r="DK165">
        <v>1.6689820000000001E-3</v>
      </c>
      <c r="DL165">
        <v>1.6449240000000001E-3</v>
      </c>
      <c r="DM165">
        <v>1.623946E-3</v>
      </c>
      <c r="DN165">
        <v>1.6056569999999999E-3</v>
      </c>
      <c r="DO165">
        <v>1.5891779999999999E-3</v>
      </c>
      <c r="DP165">
        <v>1.5751280000000001E-3</v>
      </c>
      <c r="DQ165">
        <v>1.5623880000000001E-3</v>
      </c>
      <c r="DR165">
        <v>1.5504550000000001E-3</v>
      </c>
      <c r="DS165">
        <v>1.538958E-3</v>
      </c>
      <c r="DT165">
        <v>1.5276599999999999E-3</v>
      </c>
      <c r="DU165">
        <v>1.5158140000000001E-3</v>
      </c>
      <c r="DV165">
        <v>1.503536E-3</v>
      </c>
      <c r="DW165">
        <v>1.491427E-3</v>
      </c>
      <c r="DX165">
        <v>1.4796379999999999E-3</v>
      </c>
      <c r="DY165">
        <v>1.4680749999999999E-3</v>
      </c>
      <c r="DZ165">
        <v>1.4576999999999999E-3</v>
      </c>
      <c r="EA165">
        <v>1.4478099999999999E-3</v>
      </c>
      <c r="EB165">
        <v>1.438255E-3</v>
      </c>
      <c r="EC165">
        <v>1.4287499999999999E-3</v>
      </c>
      <c r="ED165">
        <v>1.4194959999999999E-3</v>
      </c>
      <c r="EE165">
        <v>1.4114399999999999E-3</v>
      </c>
      <c r="EF165">
        <v>1.4084499999999999E-3</v>
      </c>
      <c r="EG165">
        <v>1.4122360000000001E-3</v>
      </c>
      <c r="EH165">
        <v>1.4234499999999999E-3</v>
      </c>
      <c r="EI165">
        <v>1.442437E-3</v>
      </c>
      <c r="EJ165">
        <v>1.4682129999999999E-3</v>
      </c>
      <c r="EK165">
        <v>1.49679E-3</v>
      </c>
      <c r="EL165">
        <v>1.5257090000000001E-3</v>
      </c>
      <c r="EM165">
        <v>1.5465940000000001E-3</v>
      </c>
      <c r="EN165">
        <v>1.5514470000000001E-3</v>
      </c>
      <c r="EO165">
        <v>1.5394149999999999E-3</v>
      </c>
      <c r="EP165">
        <v>1.5122180000000001E-3</v>
      </c>
      <c r="EQ165">
        <v>1.4724250000000001E-3</v>
      </c>
      <c r="ER165">
        <v>1.4224820000000001E-3</v>
      </c>
      <c r="ES165">
        <v>1.3654439999999999E-3</v>
      </c>
      <c r="ET165">
        <v>1.3040300000000001E-3</v>
      </c>
      <c r="EU165">
        <v>1.2409420000000001E-3</v>
      </c>
      <c r="EV165">
        <v>1.182102E-3</v>
      </c>
      <c r="EW165">
        <v>1.133762E-3</v>
      </c>
      <c r="EX165">
        <v>1.095356E-3</v>
      </c>
      <c r="EY165">
        <v>1.0645959999999999E-3</v>
      </c>
      <c r="EZ165">
        <v>1.0396330000000001E-3</v>
      </c>
    </row>
    <row r="166" spans="1:156" x14ac:dyDescent="0.25">
      <c r="A166" t="str">
        <f t="shared" si="2"/>
        <v>Boom-COARSE-0.6-10-60</v>
      </c>
      <c r="B166" t="s">
        <v>196</v>
      </c>
      <c r="C166" t="s">
        <v>40</v>
      </c>
      <c r="D166" s="52">
        <v>0.6</v>
      </c>
      <c r="E166" s="52">
        <v>10</v>
      </c>
      <c r="F166" s="82">
        <v>60</v>
      </c>
      <c r="G166">
        <v>1.328029E-2</v>
      </c>
      <c r="H166">
        <v>1.436364E-2</v>
      </c>
      <c r="I166">
        <v>1.33013E-2</v>
      </c>
      <c r="J166">
        <v>1.2426680000000001E-2</v>
      </c>
      <c r="K166">
        <v>1.266838E-2</v>
      </c>
      <c r="L166">
        <v>1.2573529999999999E-2</v>
      </c>
      <c r="M166">
        <v>1.21396E-2</v>
      </c>
      <c r="N166">
        <v>1.163309E-2</v>
      </c>
      <c r="O166">
        <v>1.104718E-2</v>
      </c>
      <c r="P166">
        <v>1.033979E-2</v>
      </c>
      <c r="Q166">
        <v>9.5872200000000005E-3</v>
      </c>
      <c r="R166">
        <v>8.6598519999999991E-3</v>
      </c>
      <c r="S166">
        <v>8.2020240000000005E-3</v>
      </c>
      <c r="T166">
        <v>7.8198680000000007E-3</v>
      </c>
      <c r="U166">
        <v>7.463445E-3</v>
      </c>
      <c r="V166">
        <v>7.108886E-3</v>
      </c>
      <c r="W166">
        <v>6.9062359999999996E-3</v>
      </c>
      <c r="X166">
        <v>6.6185849999999997E-3</v>
      </c>
      <c r="Y166">
        <v>6.3352199999999999E-3</v>
      </c>
      <c r="Z166">
        <v>6.0885660000000001E-3</v>
      </c>
      <c r="AA166">
        <v>5.8791010000000003E-3</v>
      </c>
      <c r="AB166">
        <v>5.6996499999999997E-3</v>
      </c>
      <c r="AC166">
        <v>5.5461369999999996E-3</v>
      </c>
      <c r="AD166">
        <v>5.4120490000000004E-3</v>
      </c>
      <c r="AE166">
        <v>5.290833E-3</v>
      </c>
      <c r="AF166">
        <v>5.1775750000000002E-3</v>
      </c>
      <c r="AG166">
        <v>5.0701100000000001E-3</v>
      </c>
      <c r="AH166">
        <v>4.9646359999999997E-3</v>
      </c>
      <c r="AI166">
        <v>4.864546E-3</v>
      </c>
      <c r="AJ166">
        <v>4.7700980000000004E-3</v>
      </c>
      <c r="AK166">
        <v>4.6817339999999999E-3</v>
      </c>
      <c r="AL166">
        <v>4.5968820000000001E-3</v>
      </c>
      <c r="AM166">
        <v>4.5226679999999997E-3</v>
      </c>
      <c r="AN166">
        <v>4.4500210000000002E-3</v>
      </c>
      <c r="AO166">
        <v>4.3642680000000001E-3</v>
      </c>
      <c r="AP166">
        <v>4.2595369999999999E-3</v>
      </c>
      <c r="AQ166">
        <v>4.144216E-3</v>
      </c>
      <c r="AR166">
        <v>4.02207E-3</v>
      </c>
      <c r="AS166">
        <v>3.9025750000000001E-3</v>
      </c>
      <c r="AT166">
        <v>3.7879179999999999E-3</v>
      </c>
      <c r="AU166">
        <v>3.6801469999999999E-3</v>
      </c>
      <c r="AV166">
        <v>3.580176E-3</v>
      </c>
      <c r="AW166">
        <v>3.4905280000000001E-3</v>
      </c>
      <c r="AX166">
        <v>3.4134040000000001E-3</v>
      </c>
      <c r="AY166">
        <v>3.3445739999999999E-3</v>
      </c>
      <c r="AZ166">
        <v>3.2827609999999999E-3</v>
      </c>
      <c r="BA166">
        <v>3.2273890000000002E-3</v>
      </c>
      <c r="BB166">
        <v>3.1844709999999999E-3</v>
      </c>
      <c r="BC166">
        <v>3.1610010000000001E-3</v>
      </c>
      <c r="BD166">
        <v>3.1511550000000001E-3</v>
      </c>
      <c r="BE166">
        <v>3.1463849999999998E-3</v>
      </c>
      <c r="BF166">
        <v>3.1353589999999999E-3</v>
      </c>
      <c r="BG166">
        <v>3.1133570000000002E-3</v>
      </c>
      <c r="BH166">
        <v>3.0779050000000001E-3</v>
      </c>
      <c r="BI166">
        <v>3.022491E-3</v>
      </c>
      <c r="BJ166">
        <v>2.953457E-3</v>
      </c>
      <c r="BK166">
        <v>2.8783120000000001E-3</v>
      </c>
      <c r="BL166">
        <v>2.8010909999999999E-3</v>
      </c>
      <c r="BM166">
        <v>2.7242870000000001E-3</v>
      </c>
      <c r="BN166">
        <v>2.6489529999999999E-3</v>
      </c>
      <c r="BO166">
        <v>2.5757089999999998E-3</v>
      </c>
      <c r="BP166">
        <v>2.5052780000000001E-3</v>
      </c>
      <c r="BQ166">
        <v>2.4388220000000002E-3</v>
      </c>
      <c r="BR166">
        <v>2.3742350000000001E-3</v>
      </c>
      <c r="BS166">
        <v>2.3124899999999999E-3</v>
      </c>
      <c r="BT166">
        <v>2.262544E-3</v>
      </c>
      <c r="BU166">
        <v>2.2285310000000002E-3</v>
      </c>
      <c r="BV166">
        <v>2.2096350000000002E-3</v>
      </c>
      <c r="BW166">
        <v>2.2014909999999999E-3</v>
      </c>
      <c r="BX166">
        <v>2.1998230000000001E-3</v>
      </c>
      <c r="BY166">
        <v>2.2022809999999999E-3</v>
      </c>
      <c r="BZ166">
        <v>2.2064849999999998E-3</v>
      </c>
      <c r="CA166">
        <v>2.2085160000000002E-3</v>
      </c>
      <c r="CB166">
        <v>2.2022610000000001E-3</v>
      </c>
      <c r="CC166">
        <v>2.1858989999999998E-3</v>
      </c>
      <c r="CD166">
        <v>2.1589859999999999E-3</v>
      </c>
      <c r="CE166">
        <v>2.1222860000000001E-3</v>
      </c>
      <c r="CF166">
        <v>2.0784240000000002E-3</v>
      </c>
      <c r="CG166">
        <v>2.029954E-3</v>
      </c>
      <c r="CH166">
        <v>1.9791259999999999E-3</v>
      </c>
      <c r="CI166">
        <v>1.9277249999999999E-3</v>
      </c>
      <c r="CJ166">
        <v>1.876499E-3</v>
      </c>
      <c r="CK166">
        <v>1.8262910000000001E-3</v>
      </c>
      <c r="CL166">
        <v>1.7781069999999999E-3</v>
      </c>
      <c r="CM166">
        <v>1.7360730000000001E-3</v>
      </c>
      <c r="CN166">
        <v>1.7018739999999999E-3</v>
      </c>
      <c r="CO166">
        <v>1.675476E-3</v>
      </c>
      <c r="CP166">
        <v>1.65482E-3</v>
      </c>
      <c r="CQ166">
        <v>1.6373690000000001E-3</v>
      </c>
      <c r="CR166">
        <v>1.621691E-3</v>
      </c>
      <c r="CS166">
        <v>1.6068269999999999E-3</v>
      </c>
      <c r="CT166">
        <v>1.592279E-3</v>
      </c>
      <c r="CU166">
        <v>1.578147E-3</v>
      </c>
      <c r="CV166">
        <v>1.565611E-3</v>
      </c>
      <c r="CW166">
        <v>1.556654E-3</v>
      </c>
      <c r="CX166">
        <v>1.5505289999999999E-3</v>
      </c>
      <c r="CY166">
        <v>1.5450310000000001E-3</v>
      </c>
      <c r="CZ166">
        <v>1.537339E-3</v>
      </c>
      <c r="DA166">
        <v>1.5256480000000001E-3</v>
      </c>
      <c r="DB166">
        <v>1.5077619999999999E-3</v>
      </c>
      <c r="DC166">
        <v>1.482763E-3</v>
      </c>
      <c r="DD166">
        <v>1.4523590000000001E-3</v>
      </c>
      <c r="DE166">
        <v>1.418524E-3</v>
      </c>
      <c r="DF166">
        <v>1.383315E-3</v>
      </c>
      <c r="DG166">
        <v>1.348293E-3</v>
      </c>
      <c r="DH166">
        <v>1.315409E-3</v>
      </c>
      <c r="DI166">
        <v>1.287266E-3</v>
      </c>
      <c r="DJ166">
        <v>1.2640920000000001E-3</v>
      </c>
      <c r="DK166">
        <v>1.2449379999999999E-3</v>
      </c>
      <c r="DL166">
        <v>1.228353E-3</v>
      </c>
      <c r="DM166">
        <v>1.2136580000000001E-3</v>
      </c>
      <c r="DN166">
        <v>1.200474E-3</v>
      </c>
      <c r="DO166">
        <v>1.188323E-3</v>
      </c>
      <c r="DP166">
        <v>1.177298E-3</v>
      </c>
      <c r="DQ166">
        <v>1.1672970000000001E-3</v>
      </c>
      <c r="DR166">
        <v>1.1576080000000001E-3</v>
      </c>
      <c r="DS166">
        <v>1.1480489999999999E-3</v>
      </c>
      <c r="DT166">
        <v>1.1383840000000001E-3</v>
      </c>
      <c r="DU166">
        <v>1.128361E-3</v>
      </c>
      <c r="DV166">
        <v>1.117545E-3</v>
      </c>
      <c r="DW166">
        <v>1.106496E-3</v>
      </c>
      <c r="DX166">
        <v>1.0956729999999999E-3</v>
      </c>
      <c r="DY166">
        <v>1.085026E-3</v>
      </c>
      <c r="DZ166">
        <v>1.0738709999999999E-3</v>
      </c>
      <c r="EA166">
        <v>1.060648E-3</v>
      </c>
      <c r="EB166">
        <v>1.04542E-3</v>
      </c>
      <c r="EC166">
        <v>1.0285699999999999E-3</v>
      </c>
      <c r="ED166">
        <v>1.009273E-3</v>
      </c>
      <c r="EE166">
        <v>9.8802200000000008E-4</v>
      </c>
      <c r="EF166">
        <v>9.67084E-4</v>
      </c>
      <c r="EG166">
        <v>9.4871970000000002E-4</v>
      </c>
      <c r="EH166">
        <v>9.3344550000000004E-4</v>
      </c>
      <c r="EI166">
        <v>9.2100570000000004E-4</v>
      </c>
      <c r="EJ166">
        <v>9.1101319999999997E-4</v>
      </c>
      <c r="EK166">
        <v>9.0306670000000003E-4</v>
      </c>
      <c r="EL166">
        <v>8.9665030000000002E-4</v>
      </c>
      <c r="EM166">
        <v>8.9068749999999999E-4</v>
      </c>
      <c r="EN166">
        <v>8.8466170000000004E-4</v>
      </c>
      <c r="EO166">
        <v>8.7871010000000003E-4</v>
      </c>
      <c r="EP166">
        <v>8.7286989999999995E-4</v>
      </c>
      <c r="EQ166">
        <v>8.6716959999999998E-4</v>
      </c>
      <c r="ER166">
        <v>8.6155849999999996E-4</v>
      </c>
      <c r="ES166">
        <v>8.5606829999999997E-4</v>
      </c>
      <c r="ET166">
        <v>8.5074979999999998E-4</v>
      </c>
      <c r="EU166">
        <v>8.4579770000000004E-4</v>
      </c>
      <c r="EV166">
        <v>8.412332E-4</v>
      </c>
      <c r="EW166">
        <v>8.3643360000000002E-4</v>
      </c>
      <c r="EX166">
        <v>8.3120120000000001E-4</v>
      </c>
      <c r="EY166">
        <v>8.2586070000000001E-4</v>
      </c>
      <c r="EZ166">
        <v>8.20545E-4</v>
      </c>
    </row>
    <row r="167" spans="1:156" x14ac:dyDescent="0.25">
      <c r="A167" t="str">
        <f t="shared" si="2"/>
        <v>Boom-COARSE-0.6-20-40</v>
      </c>
      <c r="B167" t="s">
        <v>196</v>
      </c>
      <c r="C167" t="s">
        <v>40</v>
      </c>
      <c r="D167" s="52">
        <v>0.6</v>
      </c>
      <c r="E167" s="52">
        <v>20</v>
      </c>
      <c r="F167" s="82">
        <v>40</v>
      </c>
      <c r="G167">
        <v>2.077555E-2</v>
      </c>
      <c r="H167">
        <v>1.8333459999999999E-2</v>
      </c>
      <c r="I167">
        <v>1.475365E-2</v>
      </c>
      <c r="J167">
        <v>1.3409229999999999E-2</v>
      </c>
      <c r="K167">
        <v>1.049052E-2</v>
      </c>
      <c r="L167">
        <v>1.0376160000000001E-2</v>
      </c>
      <c r="M167">
        <v>1.004963E-2</v>
      </c>
      <c r="N167">
        <v>9.687368E-3</v>
      </c>
      <c r="O167">
        <v>9.3465089999999994E-3</v>
      </c>
      <c r="P167">
        <v>8.5418769999999998E-3</v>
      </c>
      <c r="Q167">
        <v>7.7498150000000002E-3</v>
      </c>
      <c r="R167">
        <v>6.9133320000000003E-3</v>
      </c>
      <c r="S167">
        <v>6.4613730000000003E-3</v>
      </c>
      <c r="T167">
        <v>6.0506800000000001E-3</v>
      </c>
      <c r="U167">
        <v>5.6811520000000001E-3</v>
      </c>
      <c r="V167">
        <v>5.3463709999999999E-3</v>
      </c>
      <c r="W167">
        <v>5.0366020000000003E-3</v>
      </c>
      <c r="X167">
        <v>4.7913230000000001E-3</v>
      </c>
      <c r="Y167">
        <v>4.5816390000000002E-3</v>
      </c>
      <c r="Z167">
        <v>4.4214789999999999E-3</v>
      </c>
      <c r="AA167">
        <v>4.2881560000000004E-3</v>
      </c>
      <c r="AB167">
        <v>4.2010950000000002E-3</v>
      </c>
      <c r="AC167">
        <v>4.1184619999999998E-3</v>
      </c>
      <c r="AD167">
        <v>4.0406269999999998E-3</v>
      </c>
      <c r="AE167">
        <v>3.964693E-3</v>
      </c>
      <c r="AF167">
        <v>3.8860629999999999E-3</v>
      </c>
      <c r="AG167">
        <v>3.8126990000000001E-3</v>
      </c>
      <c r="AH167">
        <v>3.7433869999999999E-3</v>
      </c>
      <c r="AI167">
        <v>3.678733E-3</v>
      </c>
      <c r="AJ167">
        <v>3.614061E-3</v>
      </c>
      <c r="AK167">
        <v>3.5321609999999998E-3</v>
      </c>
      <c r="AL167">
        <v>3.4277999999999999E-3</v>
      </c>
      <c r="AM167">
        <v>3.3023200000000001E-3</v>
      </c>
      <c r="AN167">
        <v>3.1625030000000001E-3</v>
      </c>
      <c r="AO167">
        <v>3.0149399999999998E-3</v>
      </c>
      <c r="AP167">
        <v>2.8766410000000001E-3</v>
      </c>
      <c r="AQ167">
        <v>2.7645109999999999E-3</v>
      </c>
      <c r="AR167">
        <v>2.6767700000000002E-3</v>
      </c>
      <c r="AS167">
        <v>2.603724E-3</v>
      </c>
      <c r="AT167">
        <v>2.537835E-3</v>
      </c>
      <c r="AU167">
        <v>2.4802769999999999E-3</v>
      </c>
      <c r="AV167">
        <v>2.4479990000000002E-3</v>
      </c>
      <c r="AW167">
        <v>2.4304769999999999E-3</v>
      </c>
      <c r="AX167">
        <v>2.4081549999999999E-3</v>
      </c>
      <c r="AY167">
        <v>2.3823640000000001E-3</v>
      </c>
      <c r="AZ167">
        <v>2.354451E-3</v>
      </c>
      <c r="BA167">
        <v>2.3257909999999998E-3</v>
      </c>
      <c r="BB167">
        <v>2.2975550000000002E-3</v>
      </c>
      <c r="BC167">
        <v>2.270214E-3</v>
      </c>
      <c r="BD167">
        <v>2.243877E-3</v>
      </c>
      <c r="BE167">
        <v>2.2190310000000002E-3</v>
      </c>
      <c r="BF167">
        <v>2.1966059999999998E-3</v>
      </c>
      <c r="BG167">
        <v>2.1729940000000001E-3</v>
      </c>
      <c r="BH167">
        <v>2.1485440000000001E-3</v>
      </c>
      <c r="BI167">
        <v>2.1247549999999999E-3</v>
      </c>
      <c r="BJ167">
        <v>2.1018790000000001E-3</v>
      </c>
      <c r="BK167">
        <v>2.0796479999999999E-3</v>
      </c>
      <c r="BL167">
        <v>2.057957E-3</v>
      </c>
      <c r="BM167">
        <v>2.0369310000000001E-3</v>
      </c>
      <c r="BN167">
        <v>2.0163989999999999E-3</v>
      </c>
      <c r="BO167">
        <v>1.99556E-3</v>
      </c>
      <c r="BP167">
        <v>1.9686920000000002E-3</v>
      </c>
      <c r="BQ167">
        <v>1.9322230000000001E-3</v>
      </c>
      <c r="BR167">
        <v>1.8947969999999999E-3</v>
      </c>
      <c r="BS167">
        <v>1.8592700000000001E-3</v>
      </c>
      <c r="BT167">
        <v>1.826215E-3</v>
      </c>
      <c r="BU167">
        <v>1.795294E-3</v>
      </c>
      <c r="BV167">
        <v>1.7649370000000001E-3</v>
      </c>
      <c r="BW167">
        <v>1.73489E-3</v>
      </c>
      <c r="BX167">
        <v>1.7051189999999999E-3</v>
      </c>
      <c r="BY167">
        <v>1.674095E-3</v>
      </c>
      <c r="BZ167">
        <v>1.643605E-3</v>
      </c>
      <c r="CA167">
        <v>1.61345E-3</v>
      </c>
      <c r="CB167">
        <v>1.58139E-3</v>
      </c>
      <c r="CC167">
        <v>1.536766E-3</v>
      </c>
      <c r="CD167">
        <v>1.489167E-3</v>
      </c>
      <c r="CE167">
        <v>1.450837E-3</v>
      </c>
      <c r="CF167">
        <v>1.4197599999999999E-3</v>
      </c>
      <c r="CG167">
        <v>1.3938030000000001E-3</v>
      </c>
      <c r="CH167">
        <v>1.3722039999999999E-3</v>
      </c>
      <c r="CI167">
        <v>1.3537250000000001E-3</v>
      </c>
      <c r="CJ167">
        <v>1.3376460000000001E-3</v>
      </c>
      <c r="CK167">
        <v>1.3234989999999999E-3</v>
      </c>
      <c r="CL167">
        <v>1.3102770000000001E-3</v>
      </c>
      <c r="CM167">
        <v>1.2971370000000001E-3</v>
      </c>
      <c r="CN167">
        <v>1.285633E-3</v>
      </c>
      <c r="CO167">
        <v>1.275186E-3</v>
      </c>
      <c r="CP167">
        <v>1.2653829999999999E-3</v>
      </c>
      <c r="CQ167">
        <v>1.2557180000000001E-3</v>
      </c>
      <c r="CR167">
        <v>1.246477E-3</v>
      </c>
      <c r="CS167">
        <v>1.2374199999999999E-3</v>
      </c>
      <c r="CT167">
        <v>1.2284399999999999E-3</v>
      </c>
      <c r="CU167">
        <v>1.2196139999999999E-3</v>
      </c>
      <c r="CV167">
        <v>1.211284E-3</v>
      </c>
      <c r="CW167">
        <v>1.2069229999999999E-3</v>
      </c>
      <c r="CX167">
        <v>1.2087879999999999E-3</v>
      </c>
      <c r="CY167">
        <v>1.21401E-3</v>
      </c>
      <c r="CZ167">
        <v>1.2214000000000001E-3</v>
      </c>
      <c r="DA167">
        <v>1.2296869999999999E-3</v>
      </c>
      <c r="DB167">
        <v>1.237679E-3</v>
      </c>
      <c r="DC167">
        <v>1.24354E-3</v>
      </c>
      <c r="DD167">
        <v>1.2459540000000001E-3</v>
      </c>
      <c r="DE167">
        <v>1.242803E-3</v>
      </c>
      <c r="DF167">
        <v>1.235669E-3</v>
      </c>
      <c r="DG167">
        <v>1.223773E-3</v>
      </c>
      <c r="DH167">
        <v>1.208729E-3</v>
      </c>
      <c r="DI167">
        <v>1.191665E-3</v>
      </c>
      <c r="DJ167">
        <v>1.1725640000000001E-3</v>
      </c>
      <c r="DK167">
        <v>1.1470289999999999E-3</v>
      </c>
      <c r="DL167">
        <v>1.1093559999999999E-3</v>
      </c>
      <c r="DM167">
        <v>1.064043E-3</v>
      </c>
      <c r="DN167">
        <v>1.014846E-3</v>
      </c>
      <c r="DO167">
        <v>9.646508E-4</v>
      </c>
      <c r="DP167">
        <v>9.2120920000000005E-4</v>
      </c>
      <c r="DQ167">
        <v>8.8843980000000004E-4</v>
      </c>
      <c r="DR167">
        <v>8.6314089999999996E-4</v>
      </c>
      <c r="DS167">
        <v>8.4329480000000002E-4</v>
      </c>
      <c r="DT167">
        <v>8.2711880000000001E-4</v>
      </c>
      <c r="DU167">
        <v>8.1353519999999996E-4</v>
      </c>
      <c r="DV167">
        <v>8.0181369999999998E-4</v>
      </c>
      <c r="DW167">
        <v>7.9182679999999998E-4</v>
      </c>
      <c r="DX167">
        <v>7.8323719999999996E-4</v>
      </c>
      <c r="DY167">
        <v>7.7566769999999998E-4</v>
      </c>
      <c r="DZ167">
        <v>7.693868E-4</v>
      </c>
      <c r="EA167">
        <v>7.6382510000000002E-4</v>
      </c>
      <c r="EB167">
        <v>7.5869450000000003E-4</v>
      </c>
      <c r="EC167">
        <v>7.5378849999999998E-4</v>
      </c>
      <c r="ED167">
        <v>7.4913499999999995E-4</v>
      </c>
      <c r="EE167">
        <v>7.4521839999999999E-4</v>
      </c>
      <c r="EF167">
        <v>7.4427029999999999E-4</v>
      </c>
      <c r="EG167">
        <v>7.4726489999999996E-4</v>
      </c>
      <c r="EH167">
        <v>7.5477330000000003E-4</v>
      </c>
      <c r="EI167">
        <v>7.6700080000000005E-4</v>
      </c>
      <c r="EJ167">
        <v>7.8387179999999995E-4</v>
      </c>
      <c r="EK167">
        <v>8.0307580000000005E-4</v>
      </c>
      <c r="EL167">
        <v>8.2405710000000004E-4</v>
      </c>
      <c r="EM167">
        <v>8.450256E-4</v>
      </c>
      <c r="EN167">
        <v>8.6534160000000004E-4</v>
      </c>
      <c r="EO167">
        <v>8.8331550000000003E-4</v>
      </c>
      <c r="EP167">
        <v>8.9769890000000003E-4</v>
      </c>
      <c r="EQ167">
        <v>9.079038E-4</v>
      </c>
      <c r="ER167">
        <v>9.1311240000000002E-4</v>
      </c>
      <c r="ES167">
        <v>9.1375959999999998E-4</v>
      </c>
      <c r="ET167">
        <v>9.0991379999999999E-4</v>
      </c>
      <c r="EU167">
        <v>9.0263020000000004E-4</v>
      </c>
      <c r="EV167">
        <v>8.916652E-4</v>
      </c>
      <c r="EW167">
        <v>8.7247590000000003E-4</v>
      </c>
      <c r="EX167">
        <v>8.4207640000000001E-4</v>
      </c>
      <c r="EY167">
        <v>8.0499800000000002E-4</v>
      </c>
      <c r="EZ167">
        <v>7.6429730000000004E-4</v>
      </c>
    </row>
    <row r="168" spans="1:156" x14ac:dyDescent="0.25">
      <c r="A168" t="str">
        <f t="shared" si="2"/>
        <v>Boom-COARSE-0.6-10-40</v>
      </c>
      <c r="B168" t="s">
        <v>196</v>
      </c>
      <c r="C168" t="s">
        <v>40</v>
      </c>
      <c r="D168" s="52">
        <v>0.6</v>
      </c>
      <c r="E168" s="52">
        <v>10</v>
      </c>
      <c r="F168" s="82">
        <v>40</v>
      </c>
      <c r="G168">
        <v>1.14296E-2</v>
      </c>
      <c r="H168">
        <v>1.168398E-2</v>
      </c>
      <c r="I168">
        <v>1.0139459999999999E-2</v>
      </c>
      <c r="J168">
        <v>9.0372850000000008E-3</v>
      </c>
      <c r="K168">
        <v>9.2486740000000001E-3</v>
      </c>
      <c r="L168">
        <v>9.1996809999999995E-3</v>
      </c>
      <c r="M168">
        <v>8.8456520000000007E-3</v>
      </c>
      <c r="N168">
        <v>8.4645929999999994E-3</v>
      </c>
      <c r="O168">
        <v>8.0498389999999996E-3</v>
      </c>
      <c r="P168">
        <v>7.5480010000000004E-3</v>
      </c>
      <c r="Q168">
        <v>7.2122150000000001E-3</v>
      </c>
      <c r="R168">
        <v>6.7179939999999997E-3</v>
      </c>
      <c r="S168">
        <v>6.4026899999999999E-3</v>
      </c>
      <c r="T168">
        <v>6.0556179999999996E-3</v>
      </c>
      <c r="U168">
        <v>5.7036270000000002E-3</v>
      </c>
      <c r="V168">
        <v>5.3535359999999999E-3</v>
      </c>
      <c r="W168">
        <v>5.1389720000000003E-3</v>
      </c>
      <c r="X168">
        <v>4.9287009999999997E-3</v>
      </c>
      <c r="Y168">
        <v>4.7296660000000004E-3</v>
      </c>
      <c r="Z168">
        <v>4.567364E-3</v>
      </c>
      <c r="AA168">
        <v>4.4359309999999997E-3</v>
      </c>
      <c r="AB168">
        <v>4.3141459999999996E-3</v>
      </c>
      <c r="AC168">
        <v>4.2004249999999998E-3</v>
      </c>
      <c r="AD168">
        <v>4.0944400000000004E-3</v>
      </c>
      <c r="AE168">
        <v>3.9940139999999997E-3</v>
      </c>
      <c r="AF168">
        <v>3.8973850000000002E-3</v>
      </c>
      <c r="AG168">
        <v>3.8039929999999999E-3</v>
      </c>
      <c r="AH168">
        <v>3.7031329999999999E-3</v>
      </c>
      <c r="AI168">
        <v>3.594234E-3</v>
      </c>
      <c r="AJ168">
        <v>3.4840840000000001E-3</v>
      </c>
      <c r="AK168">
        <v>3.3802289999999998E-3</v>
      </c>
      <c r="AL168">
        <v>3.2898020000000001E-3</v>
      </c>
      <c r="AM168">
        <v>3.2180939999999999E-3</v>
      </c>
      <c r="AN168">
        <v>3.1568569999999999E-3</v>
      </c>
      <c r="AO168">
        <v>3.09698E-3</v>
      </c>
      <c r="AP168">
        <v>3.0369300000000002E-3</v>
      </c>
      <c r="AQ168">
        <v>2.9775069999999999E-3</v>
      </c>
      <c r="AR168">
        <v>2.915941E-3</v>
      </c>
      <c r="AS168">
        <v>2.8577279999999999E-3</v>
      </c>
      <c r="AT168">
        <v>2.803229E-3</v>
      </c>
      <c r="AU168">
        <v>2.753391E-3</v>
      </c>
      <c r="AV168">
        <v>2.7073779999999999E-3</v>
      </c>
      <c r="AW168">
        <v>2.6623630000000001E-3</v>
      </c>
      <c r="AX168">
        <v>2.6174560000000002E-3</v>
      </c>
      <c r="AY168">
        <v>2.568159E-3</v>
      </c>
      <c r="AZ168">
        <v>2.509481E-3</v>
      </c>
      <c r="BA168">
        <v>2.4452879999999999E-3</v>
      </c>
      <c r="BB168">
        <v>2.3857169999999999E-3</v>
      </c>
      <c r="BC168">
        <v>2.3395450000000002E-3</v>
      </c>
      <c r="BD168">
        <v>2.3034380000000001E-3</v>
      </c>
      <c r="BE168">
        <v>2.2705640000000001E-3</v>
      </c>
      <c r="BF168">
        <v>2.2294250000000002E-3</v>
      </c>
      <c r="BG168">
        <v>2.180403E-3</v>
      </c>
      <c r="BH168">
        <v>2.1316730000000002E-3</v>
      </c>
      <c r="BI168">
        <v>2.0842740000000001E-3</v>
      </c>
      <c r="BJ168">
        <v>2.0406230000000001E-3</v>
      </c>
      <c r="BK168">
        <v>2.0019389999999999E-3</v>
      </c>
      <c r="BL168">
        <v>1.9671419999999998E-3</v>
      </c>
      <c r="BM168">
        <v>1.9350019999999999E-3</v>
      </c>
      <c r="BN168">
        <v>1.9046449999999999E-3</v>
      </c>
      <c r="BO168">
        <v>1.875369E-3</v>
      </c>
      <c r="BP168">
        <v>1.847493E-3</v>
      </c>
      <c r="BQ168">
        <v>1.8216669999999999E-3</v>
      </c>
      <c r="BR168">
        <v>1.794819E-3</v>
      </c>
      <c r="BS168">
        <v>1.76391E-3</v>
      </c>
      <c r="BT168">
        <v>1.73613E-3</v>
      </c>
      <c r="BU168">
        <v>1.7129140000000001E-3</v>
      </c>
      <c r="BV168">
        <v>1.693017E-3</v>
      </c>
      <c r="BW168">
        <v>1.6749029999999999E-3</v>
      </c>
      <c r="BX168">
        <v>1.657473E-3</v>
      </c>
      <c r="BY168">
        <v>1.640411E-3</v>
      </c>
      <c r="BZ168">
        <v>1.6229479999999999E-3</v>
      </c>
      <c r="CA168">
        <v>1.6011510000000001E-3</v>
      </c>
      <c r="CB168">
        <v>1.5680780000000001E-3</v>
      </c>
      <c r="CC168">
        <v>1.5219929999999999E-3</v>
      </c>
      <c r="CD168">
        <v>1.467023E-3</v>
      </c>
      <c r="CE168">
        <v>1.414069E-3</v>
      </c>
      <c r="CF168">
        <v>1.3706129999999999E-3</v>
      </c>
      <c r="CG168">
        <v>1.3360480000000001E-3</v>
      </c>
      <c r="CH168">
        <v>1.3079890000000001E-3</v>
      </c>
      <c r="CI168">
        <v>1.284611E-3</v>
      </c>
      <c r="CJ168">
        <v>1.264154E-3</v>
      </c>
      <c r="CK168">
        <v>1.2457270000000001E-3</v>
      </c>
      <c r="CL168">
        <v>1.22955E-3</v>
      </c>
      <c r="CM168">
        <v>1.2198860000000001E-3</v>
      </c>
      <c r="CN168">
        <v>1.2160579999999999E-3</v>
      </c>
      <c r="CO168">
        <v>1.2138520000000001E-3</v>
      </c>
      <c r="CP168">
        <v>1.2107369999999999E-3</v>
      </c>
      <c r="CQ168">
        <v>1.205621E-3</v>
      </c>
      <c r="CR168">
        <v>1.1985909999999999E-3</v>
      </c>
      <c r="CS168">
        <v>1.1901539999999999E-3</v>
      </c>
      <c r="CT168">
        <v>1.1808120000000001E-3</v>
      </c>
      <c r="CU168">
        <v>1.170999E-3</v>
      </c>
      <c r="CV168">
        <v>1.1609649999999999E-3</v>
      </c>
      <c r="CW168">
        <v>1.150526E-3</v>
      </c>
      <c r="CX168">
        <v>1.1387179999999999E-3</v>
      </c>
      <c r="CY168">
        <v>1.123679E-3</v>
      </c>
      <c r="CZ168">
        <v>1.1023929999999999E-3</v>
      </c>
      <c r="DA168">
        <v>1.0733489999999999E-3</v>
      </c>
      <c r="DB168">
        <v>1.036646E-3</v>
      </c>
      <c r="DC168">
        <v>9.9297540000000003E-4</v>
      </c>
      <c r="DD168">
        <v>9.4421990000000003E-4</v>
      </c>
      <c r="DE168">
        <v>8.9324089999999999E-4</v>
      </c>
      <c r="DF168">
        <v>8.4651850000000005E-4</v>
      </c>
      <c r="DG168">
        <v>8.1064030000000005E-4</v>
      </c>
      <c r="DH168">
        <v>7.8623039999999999E-4</v>
      </c>
      <c r="DI168">
        <v>7.7317680000000004E-4</v>
      </c>
      <c r="DJ168">
        <v>7.7045420000000002E-4</v>
      </c>
      <c r="DK168">
        <v>7.7586980000000005E-4</v>
      </c>
      <c r="DL168">
        <v>7.833982E-4</v>
      </c>
      <c r="DM168">
        <v>7.8804129999999995E-4</v>
      </c>
      <c r="DN168">
        <v>7.8923839999999997E-4</v>
      </c>
      <c r="DO168">
        <v>7.8765910000000005E-4</v>
      </c>
      <c r="DP168">
        <v>7.8434809999999996E-4</v>
      </c>
      <c r="DQ168">
        <v>7.8010120000000002E-4</v>
      </c>
      <c r="DR168">
        <v>7.7504959999999997E-4</v>
      </c>
      <c r="DS168">
        <v>7.694822E-4</v>
      </c>
      <c r="DT168">
        <v>7.6351610000000003E-4</v>
      </c>
      <c r="DU168">
        <v>7.5713020000000002E-4</v>
      </c>
      <c r="DV168">
        <v>7.5008539999999997E-4</v>
      </c>
      <c r="DW168">
        <v>7.4283870000000003E-4</v>
      </c>
      <c r="DX168">
        <v>7.3571780000000005E-4</v>
      </c>
      <c r="DY168">
        <v>7.2870110000000004E-4</v>
      </c>
      <c r="DZ168">
        <v>7.2117169999999997E-4</v>
      </c>
      <c r="EA168">
        <v>7.1125159999999997E-4</v>
      </c>
      <c r="EB168">
        <v>6.9725189999999995E-4</v>
      </c>
      <c r="EC168">
        <v>6.7859449999999998E-4</v>
      </c>
      <c r="ED168">
        <v>6.5523960000000005E-4</v>
      </c>
      <c r="EE168">
        <v>6.2784630000000004E-4</v>
      </c>
      <c r="EF168">
        <v>5.9859469999999995E-4</v>
      </c>
      <c r="EG168">
        <v>5.7036019999999997E-4</v>
      </c>
      <c r="EH168">
        <v>5.4485069999999996E-4</v>
      </c>
      <c r="EI168">
        <v>5.2309570000000003E-4</v>
      </c>
      <c r="EJ168">
        <v>5.0606589999999997E-4</v>
      </c>
      <c r="EK168">
        <v>4.9635200000000003E-4</v>
      </c>
      <c r="EL168">
        <v>4.9585199999999997E-4</v>
      </c>
      <c r="EM168">
        <v>5.003319E-4</v>
      </c>
      <c r="EN168">
        <v>5.0394890000000003E-4</v>
      </c>
      <c r="EO168">
        <v>5.0546659999999998E-4</v>
      </c>
      <c r="EP168">
        <v>5.0543409999999995E-4</v>
      </c>
      <c r="EQ168">
        <v>5.0435509999999999E-4</v>
      </c>
      <c r="ER168">
        <v>5.0256970000000004E-4</v>
      </c>
      <c r="ES168">
        <v>5.003389E-4</v>
      </c>
      <c r="ET168">
        <v>4.9787819999999995E-4</v>
      </c>
      <c r="EU168">
        <v>4.9544070000000001E-4</v>
      </c>
      <c r="EV168">
        <v>4.9311410000000004E-4</v>
      </c>
      <c r="EW168">
        <v>4.9057609999999998E-4</v>
      </c>
      <c r="EX168">
        <v>4.8773030000000002E-4</v>
      </c>
      <c r="EY168">
        <v>4.8480080000000002E-4</v>
      </c>
      <c r="EZ168">
        <v>4.8187620000000002E-4</v>
      </c>
    </row>
    <row r="169" spans="1:156" x14ac:dyDescent="0.25">
      <c r="A169" t="str">
        <f t="shared" si="2"/>
        <v>Boom-COARSE-0.6-20-20</v>
      </c>
      <c r="B169" t="s">
        <v>196</v>
      </c>
      <c r="C169" t="s">
        <v>40</v>
      </c>
      <c r="D169" s="52">
        <v>0.6</v>
      </c>
      <c r="E169" s="52">
        <v>20</v>
      </c>
      <c r="F169" s="82">
        <v>20</v>
      </c>
      <c r="G169">
        <v>1.594684E-2</v>
      </c>
      <c r="H169">
        <v>1.3162750000000001E-2</v>
      </c>
      <c r="I169">
        <v>9.3820029999999999E-3</v>
      </c>
      <c r="J169">
        <v>7.9842049999999994E-3</v>
      </c>
      <c r="K169">
        <v>4.8424560000000002E-3</v>
      </c>
      <c r="L169">
        <v>4.846759E-3</v>
      </c>
      <c r="M169">
        <v>4.7878759999999999E-3</v>
      </c>
      <c r="N169">
        <v>4.765483E-3</v>
      </c>
      <c r="O169">
        <v>5.371748E-3</v>
      </c>
      <c r="P169">
        <v>5.5922289999999998E-3</v>
      </c>
      <c r="Q169">
        <v>5.307211E-3</v>
      </c>
      <c r="R169">
        <v>4.6806319999999997E-3</v>
      </c>
      <c r="S169">
        <v>4.2161869999999997E-3</v>
      </c>
      <c r="T169">
        <v>3.7589860000000002E-3</v>
      </c>
      <c r="U169">
        <v>3.3348639999999999E-3</v>
      </c>
      <c r="V169">
        <v>2.9494920000000002E-3</v>
      </c>
      <c r="W169">
        <v>2.6028269999999998E-3</v>
      </c>
      <c r="X169">
        <v>2.3865729999999999E-3</v>
      </c>
      <c r="Y169">
        <v>2.204686E-3</v>
      </c>
      <c r="Z169">
        <v>2.0738190000000002E-3</v>
      </c>
      <c r="AA169">
        <v>1.9935590000000002E-3</v>
      </c>
      <c r="AB169">
        <v>1.9749289999999998E-3</v>
      </c>
      <c r="AC169">
        <v>1.9709039999999999E-3</v>
      </c>
      <c r="AD169">
        <v>1.9765049999999999E-3</v>
      </c>
      <c r="AE169">
        <v>1.9862579999999999E-3</v>
      </c>
      <c r="AF169">
        <v>1.9808130000000001E-3</v>
      </c>
      <c r="AG169">
        <v>1.9618980000000001E-3</v>
      </c>
      <c r="AH169">
        <v>1.935513E-3</v>
      </c>
      <c r="AI169">
        <v>1.907579E-3</v>
      </c>
      <c r="AJ169">
        <v>1.8780610000000001E-3</v>
      </c>
      <c r="AK169">
        <v>1.837209E-3</v>
      </c>
      <c r="AL169">
        <v>1.781375E-3</v>
      </c>
      <c r="AM169">
        <v>1.7105219999999999E-3</v>
      </c>
      <c r="AN169">
        <v>1.627997E-3</v>
      </c>
      <c r="AO169">
        <v>1.5379180000000001E-3</v>
      </c>
      <c r="AP169">
        <v>1.45225E-3</v>
      </c>
      <c r="AQ169">
        <v>1.383303E-3</v>
      </c>
      <c r="AR169">
        <v>1.331329E-3</v>
      </c>
      <c r="AS169">
        <v>1.290135E-3</v>
      </c>
      <c r="AT169">
        <v>1.253554E-3</v>
      </c>
      <c r="AU169">
        <v>1.2197499999999999E-3</v>
      </c>
      <c r="AV169">
        <v>1.1879740000000001E-3</v>
      </c>
      <c r="AW169">
        <v>1.1575750000000001E-3</v>
      </c>
      <c r="AX169">
        <v>1.128701E-3</v>
      </c>
      <c r="AY169">
        <v>1.1012610000000001E-3</v>
      </c>
      <c r="AZ169">
        <v>1.074583E-3</v>
      </c>
      <c r="BA169">
        <v>1.0486250000000001E-3</v>
      </c>
      <c r="BB169">
        <v>1.024131E-3</v>
      </c>
      <c r="BC169">
        <v>1.000843E-3</v>
      </c>
      <c r="BD169">
        <v>9.790465999999999E-4</v>
      </c>
      <c r="BE169">
        <v>9.6126290000000004E-4</v>
      </c>
      <c r="BF169">
        <v>9.5879440000000004E-4</v>
      </c>
      <c r="BG169">
        <v>9.6271659999999995E-4</v>
      </c>
      <c r="BH169">
        <v>9.6023919999999995E-4</v>
      </c>
      <c r="BI169">
        <v>9.5426419999999998E-4</v>
      </c>
      <c r="BJ169">
        <v>9.4647459999999998E-4</v>
      </c>
      <c r="BK169">
        <v>9.3791369999999998E-4</v>
      </c>
      <c r="BL169">
        <v>9.2913049999999997E-4</v>
      </c>
      <c r="BM169">
        <v>9.2051039999999995E-4</v>
      </c>
      <c r="BN169">
        <v>9.120895E-4</v>
      </c>
      <c r="BO169">
        <v>9.0364489999999998E-4</v>
      </c>
      <c r="BP169">
        <v>8.9212359999999997E-4</v>
      </c>
      <c r="BQ169">
        <v>8.7554720000000003E-4</v>
      </c>
      <c r="BR169">
        <v>8.5838780000000001E-4</v>
      </c>
      <c r="BS169">
        <v>8.4211439999999995E-4</v>
      </c>
      <c r="BT169">
        <v>8.2743560000000005E-4</v>
      </c>
      <c r="BU169">
        <v>8.1391269999999999E-4</v>
      </c>
      <c r="BV169">
        <v>8.0101789999999999E-4</v>
      </c>
      <c r="BW169">
        <v>7.8816330000000003E-4</v>
      </c>
      <c r="BX169">
        <v>7.7512239999999997E-4</v>
      </c>
      <c r="BY169">
        <v>7.6099849999999999E-4</v>
      </c>
      <c r="BZ169">
        <v>7.4689419999999997E-4</v>
      </c>
      <c r="CA169">
        <v>7.3332940000000004E-4</v>
      </c>
      <c r="CB169">
        <v>7.1997700000000001E-4</v>
      </c>
      <c r="CC169">
        <v>7.0704369999999999E-4</v>
      </c>
      <c r="CD169">
        <v>6.9378940000000002E-4</v>
      </c>
      <c r="CE169">
        <v>6.8121100000000003E-4</v>
      </c>
      <c r="CF169">
        <v>6.6853819999999995E-4</v>
      </c>
      <c r="CG169">
        <v>6.562874E-4</v>
      </c>
      <c r="CH169">
        <v>6.4454550000000001E-4</v>
      </c>
      <c r="CI169">
        <v>6.3283749999999998E-4</v>
      </c>
      <c r="CJ169">
        <v>6.2152870000000001E-4</v>
      </c>
      <c r="CK169">
        <v>6.100058E-4</v>
      </c>
      <c r="CL169">
        <v>5.9691849999999995E-4</v>
      </c>
      <c r="CM169">
        <v>5.7571110000000005E-4</v>
      </c>
      <c r="CN169">
        <v>5.54412E-4</v>
      </c>
      <c r="CO169">
        <v>5.3873110000000001E-4</v>
      </c>
      <c r="CP169">
        <v>5.2680610000000003E-4</v>
      </c>
      <c r="CQ169">
        <v>5.1717959999999998E-4</v>
      </c>
      <c r="CR169">
        <v>5.0940139999999996E-4</v>
      </c>
      <c r="CS169">
        <v>5.0296450000000001E-4</v>
      </c>
      <c r="CT169">
        <v>4.9750429999999995E-4</v>
      </c>
      <c r="CU169">
        <v>4.929019E-4</v>
      </c>
      <c r="CV169">
        <v>4.8897739999999995E-4</v>
      </c>
      <c r="CW169">
        <v>4.8724640000000002E-4</v>
      </c>
      <c r="CX169">
        <v>4.8863400000000005E-4</v>
      </c>
      <c r="CY169">
        <v>4.9193010000000005E-4</v>
      </c>
      <c r="CZ169">
        <v>4.967382E-4</v>
      </c>
      <c r="DA169">
        <v>5.0262829999999997E-4</v>
      </c>
      <c r="DB169">
        <v>5.0925820000000002E-4</v>
      </c>
      <c r="DC169">
        <v>5.1575009999999997E-4</v>
      </c>
      <c r="DD169">
        <v>5.2111189999999997E-4</v>
      </c>
      <c r="DE169">
        <v>5.2402350000000004E-4</v>
      </c>
      <c r="DF169">
        <v>5.2480050000000002E-4</v>
      </c>
      <c r="DG169">
        <v>5.2266179999999995E-4</v>
      </c>
      <c r="DH169">
        <v>5.1832560000000002E-4</v>
      </c>
      <c r="DI169">
        <v>5.1230169999999997E-4</v>
      </c>
      <c r="DJ169">
        <v>5.0542290000000004E-4</v>
      </c>
      <c r="DK169">
        <v>4.9785460000000004E-4</v>
      </c>
      <c r="DL169">
        <v>4.9027649999999995E-4</v>
      </c>
      <c r="DM169">
        <v>4.8237650000000003E-4</v>
      </c>
      <c r="DN169">
        <v>4.7482539999999998E-4</v>
      </c>
      <c r="DO169">
        <v>4.6695889999999999E-4</v>
      </c>
      <c r="DP169">
        <v>4.592474E-4</v>
      </c>
      <c r="DQ169">
        <v>4.5152080000000002E-4</v>
      </c>
      <c r="DR169">
        <v>4.4379599999999999E-4</v>
      </c>
      <c r="DS169">
        <v>4.3631529999999999E-4</v>
      </c>
      <c r="DT169">
        <v>4.2812470000000002E-4</v>
      </c>
      <c r="DU169">
        <v>4.1639440000000003E-4</v>
      </c>
      <c r="DV169">
        <v>3.979624E-4</v>
      </c>
      <c r="DW169">
        <v>3.7666309999999999E-4</v>
      </c>
      <c r="DX169">
        <v>3.5388349999999999E-4</v>
      </c>
      <c r="DY169">
        <v>3.316037E-4</v>
      </c>
      <c r="DZ169">
        <v>3.137503E-4</v>
      </c>
      <c r="EA169">
        <v>3.0127430000000002E-4</v>
      </c>
      <c r="EB169">
        <v>2.9208879999999997E-4</v>
      </c>
      <c r="EC169">
        <v>2.8509189999999999E-4</v>
      </c>
      <c r="ED169">
        <v>2.7960650000000001E-4</v>
      </c>
      <c r="EE169">
        <v>2.7552220000000001E-4</v>
      </c>
      <c r="EF169">
        <v>2.7343030000000001E-4</v>
      </c>
      <c r="EG169">
        <v>2.7352650000000002E-4</v>
      </c>
      <c r="EH169">
        <v>2.7590170000000002E-4</v>
      </c>
      <c r="EI169">
        <v>2.8061999999999998E-4</v>
      </c>
      <c r="EJ169">
        <v>2.8760299999999999E-4</v>
      </c>
      <c r="EK169">
        <v>2.9607249999999999E-4</v>
      </c>
      <c r="EL169">
        <v>3.0587959999999999E-4</v>
      </c>
      <c r="EM169">
        <v>3.1639949999999999E-4</v>
      </c>
      <c r="EN169">
        <v>3.2750640000000001E-4</v>
      </c>
      <c r="EO169">
        <v>3.3829029999999998E-4</v>
      </c>
      <c r="EP169">
        <v>3.4825479999999999E-4</v>
      </c>
      <c r="EQ169">
        <v>3.5658089999999999E-4</v>
      </c>
      <c r="ER169">
        <v>3.6305179999999998E-4</v>
      </c>
      <c r="ES169">
        <v>3.66998E-4</v>
      </c>
      <c r="ET169">
        <v>3.6888650000000003E-4</v>
      </c>
      <c r="EU169">
        <v>3.6849620000000002E-4</v>
      </c>
      <c r="EV169">
        <v>3.6662899999999999E-4</v>
      </c>
      <c r="EW169">
        <v>3.6333189999999998E-4</v>
      </c>
      <c r="EX169">
        <v>3.5918540000000001E-4</v>
      </c>
      <c r="EY169">
        <v>3.5451800000000001E-4</v>
      </c>
      <c r="EZ169">
        <v>3.4941550000000001E-4</v>
      </c>
    </row>
    <row r="170" spans="1:156" x14ac:dyDescent="0.25">
      <c r="A170" t="str">
        <f t="shared" si="2"/>
        <v>Boom-COARSE-0.6-10-20</v>
      </c>
      <c r="B170" t="s">
        <v>196</v>
      </c>
      <c r="C170" t="s">
        <v>40</v>
      </c>
      <c r="D170" s="52">
        <v>0.6</v>
      </c>
      <c r="E170" s="52">
        <v>10</v>
      </c>
      <c r="F170" s="82">
        <v>20</v>
      </c>
      <c r="G170">
        <v>7.0400819999999996E-3</v>
      </c>
      <c r="H170">
        <v>7.1510430000000002E-3</v>
      </c>
      <c r="I170">
        <v>5.4837669999999996E-3</v>
      </c>
      <c r="J170">
        <v>4.2564600000000001E-3</v>
      </c>
      <c r="K170">
        <v>4.6111600000000004E-3</v>
      </c>
      <c r="L170">
        <v>5.8527249999999996E-3</v>
      </c>
      <c r="M170">
        <v>6.2056539999999997E-3</v>
      </c>
      <c r="N170">
        <v>5.9954889999999997E-3</v>
      </c>
      <c r="O170">
        <v>5.6087940000000003E-3</v>
      </c>
      <c r="P170">
        <v>5.140754E-3</v>
      </c>
      <c r="Q170">
        <v>4.6296729999999999E-3</v>
      </c>
      <c r="R170">
        <v>4.0976570000000002E-3</v>
      </c>
      <c r="S170">
        <v>3.8069250000000001E-3</v>
      </c>
      <c r="T170">
        <v>3.553699E-3</v>
      </c>
      <c r="U170">
        <v>3.3066739999999999E-3</v>
      </c>
      <c r="V170">
        <v>3.0292980000000001E-3</v>
      </c>
      <c r="W170">
        <v>2.888547E-3</v>
      </c>
      <c r="X170">
        <v>2.6937319999999999E-3</v>
      </c>
      <c r="Y170">
        <v>2.5086539999999999E-3</v>
      </c>
      <c r="Z170">
        <v>2.3603700000000001E-3</v>
      </c>
      <c r="AA170">
        <v>2.2467810000000002E-3</v>
      </c>
      <c r="AB170">
        <v>2.156261E-3</v>
      </c>
      <c r="AC170">
        <v>2.0814829999999999E-3</v>
      </c>
      <c r="AD170">
        <v>2.0196290000000002E-3</v>
      </c>
      <c r="AE170">
        <v>1.9678759999999999E-3</v>
      </c>
      <c r="AF170">
        <v>1.9223440000000001E-3</v>
      </c>
      <c r="AG170">
        <v>1.8805149999999999E-3</v>
      </c>
      <c r="AH170">
        <v>1.841311E-3</v>
      </c>
      <c r="AI170">
        <v>1.8040160000000001E-3</v>
      </c>
      <c r="AJ170">
        <v>1.768515E-3</v>
      </c>
      <c r="AK170">
        <v>1.7346799999999999E-3</v>
      </c>
      <c r="AL170">
        <v>1.700867E-3</v>
      </c>
      <c r="AM170">
        <v>1.6748290000000001E-3</v>
      </c>
      <c r="AN170">
        <v>1.651245E-3</v>
      </c>
      <c r="AO170">
        <v>1.617339E-3</v>
      </c>
      <c r="AP170">
        <v>1.5713579999999999E-3</v>
      </c>
      <c r="AQ170">
        <v>1.5182100000000001E-3</v>
      </c>
      <c r="AR170">
        <v>1.446115E-3</v>
      </c>
      <c r="AS170">
        <v>1.3631139999999999E-3</v>
      </c>
      <c r="AT170">
        <v>1.279861E-3</v>
      </c>
      <c r="AU170">
        <v>1.2091070000000001E-3</v>
      </c>
      <c r="AV170">
        <v>1.1614209999999999E-3</v>
      </c>
      <c r="AW170">
        <v>1.128542E-3</v>
      </c>
      <c r="AX170">
        <v>1.1037950000000001E-3</v>
      </c>
      <c r="AY170">
        <v>1.0836109999999999E-3</v>
      </c>
      <c r="AZ170">
        <v>1.0660660000000001E-3</v>
      </c>
      <c r="BA170">
        <v>1.0501530000000001E-3</v>
      </c>
      <c r="BB170">
        <v>1.040692E-3</v>
      </c>
      <c r="BC170">
        <v>1.045254E-3</v>
      </c>
      <c r="BD170">
        <v>1.0634030000000001E-3</v>
      </c>
      <c r="BE170">
        <v>1.089593E-3</v>
      </c>
      <c r="BF170">
        <v>1.1130580000000001E-3</v>
      </c>
      <c r="BG170">
        <v>1.126188E-3</v>
      </c>
      <c r="BH170">
        <v>1.125841E-3</v>
      </c>
      <c r="BI170">
        <v>1.1023929999999999E-3</v>
      </c>
      <c r="BJ170">
        <v>1.0534559999999999E-3</v>
      </c>
      <c r="BK170">
        <v>9.9250139999999994E-4</v>
      </c>
      <c r="BL170">
        <v>9.283971E-4</v>
      </c>
      <c r="BM170">
        <v>8.6585969999999999E-4</v>
      </c>
      <c r="BN170">
        <v>8.0697250000000005E-4</v>
      </c>
      <c r="BO170">
        <v>7.5216900000000001E-4</v>
      </c>
      <c r="BP170">
        <v>7.0408739999999997E-4</v>
      </c>
      <c r="BQ170">
        <v>6.6989619999999997E-4</v>
      </c>
      <c r="BR170">
        <v>6.4727440000000001E-4</v>
      </c>
      <c r="BS170">
        <v>6.3243830000000003E-4</v>
      </c>
      <c r="BT170">
        <v>6.2705979999999996E-4</v>
      </c>
      <c r="BU170">
        <v>6.3150879999999997E-4</v>
      </c>
      <c r="BV170">
        <v>6.4506030000000003E-4</v>
      </c>
      <c r="BW170">
        <v>6.6566290000000001E-4</v>
      </c>
      <c r="BX170">
        <v>6.9070480000000005E-4</v>
      </c>
      <c r="BY170">
        <v>7.1819920000000005E-4</v>
      </c>
      <c r="BZ170">
        <v>7.4686320000000002E-4</v>
      </c>
      <c r="CA170">
        <v>7.7389549999999998E-4</v>
      </c>
      <c r="CB170">
        <v>7.8978420000000004E-4</v>
      </c>
      <c r="CC170">
        <v>7.8467290000000002E-4</v>
      </c>
      <c r="CD170">
        <v>7.6237720000000002E-4</v>
      </c>
      <c r="CE170">
        <v>7.2796169999999997E-4</v>
      </c>
      <c r="CF170">
        <v>6.8597959999999996E-4</v>
      </c>
      <c r="CG170">
        <v>6.4063789999999998E-4</v>
      </c>
      <c r="CH170">
        <v>5.9522899999999996E-4</v>
      </c>
      <c r="CI170">
        <v>5.5175060000000004E-4</v>
      </c>
      <c r="CJ170">
        <v>5.110262E-4</v>
      </c>
      <c r="CK170">
        <v>4.7331229999999998E-4</v>
      </c>
      <c r="CL170">
        <v>4.3887139999999999E-4</v>
      </c>
      <c r="CM170">
        <v>4.0980500000000001E-4</v>
      </c>
      <c r="CN170">
        <v>3.8895059999999998E-4</v>
      </c>
      <c r="CO170">
        <v>3.8017969999999999E-4</v>
      </c>
      <c r="CP170">
        <v>3.8183599999999998E-4</v>
      </c>
      <c r="CQ170">
        <v>3.9093519999999998E-4</v>
      </c>
      <c r="CR170">
        <v>4.0506869999999999E-4</v>
      </c>
      <c r="CS170">
        <v>4.2258390000000001E-4</v>
      </c>
      <c r="CT170">
        <v>4.4238520000000001E-4</v>
      </c>
      <c r="CU170">
        <v>4.6381390000000002E-4</v>
      </c>
      <c r="CV170">
        <v>4.8653439999999997E-4</v>
      </c>
      <c r="CW170">
        <v>5.0844300000000002E-4</v>
      </c>
      <c r="CX170">
        <v>5.2269549999999995E-4</v>
      </c>
      <c r="CY170">
        <v>5.2771199999999995E-4</v>
      </c>
      <c r="CZ170">
        <v>5.2440790000000004E-4</v>
      </c>
      <c r="DA170">
        <v>5.1370400000000003E-4</v>
      </c>
      <c r="DB170">
        <v>4.9661360000000001E-4</v>
      </c>
      <c r="DC170">
        <v>4.7410859999999998E-4</v>
      </c>
      <c r="DD170">
        <v>4.4747299999999999E-4</v>
      </c>
      <c r="DE170">
        <v>4.1816910000000001E-4</v>
      </c>
      <c r="DF170">
        <v>3.879275E-4</v>
      </c>
      <c r="DG170">
        <v>3.5825510000000001E-4</v>
      </c>
      <c r="DH170">
        <v>3.3107120000000002E-4</v>
      </c>
      <c r="DI170">
        <v>3.0791629999999998E-4</v>
      </c>
      <c r="DJ170">
        <v>2.8918439999999998E-4</v>
      </c>
      <c r="DK170">
        <v>2.74586E-4</v>
      </c>
      <c r="DL170">
        <v>2.6366109999999998E-4</v>
      </c>
      <c r="DM170">
        <v>2.5573730000000002E-4</v>
      </c>
      <c r="DN170">
        <v>2.500038E-4</v>
      </c>
      <c r="DO170">
        <v>2.4606900000000002E-4</v>
      </c>
      <c r="DP170">
        <v>2.4570290000000002E-4</v>
      </c>
      <c r="DQ170">
        <v>2.5020480000000002E-4</v>
      </c>
      <c r="DR170">
        <v>2.5837210000000002E-4</v>
      </c>
      <c r="DS170">
        <v>2.691525E-4</v>
      </c>
      <c r="DT170">
        <v>2.8177310000000001E-4</v>
      </c>
      <c r="DU170">
        <v>2.9435909999999999E-4</v>
      </c>
      <c r="DV170">
        <v>3.0288489999999999E-4</v>
      </c>
      <c r="DW170">
        <v>3.0729500000000002E-4</v>
      </c>
      <c r="DX170">
        <v>3.0903309999999999E-4</v>
      </c>
      <c r="DY170">
        <v>3.0903830000000003E-4</v>
      </c>
      <c r="DZ170">
        <v>3.0761740000000002E-4</v>
      </c>
      <c r="EA170">
        <v>3.0433309999999998E-4</v>
      </c>
      <c r="EB170">
        <v>2.986706E-4</v>
      </c>
      <c r="EC170">
        <v>2.905025E-4</v>
      </c>
      <c r="ED170">
        <v>2.7985219999999999E-4</v>
      </c>
      <c r="EE170">
        <v>2.670048E-4</v>
      </c>
      <c r="EF170">
        <v>2.5291030000000001E-4</v>
      </c>
      <c r="EG170">
        <v>2.38834E-4</v>
      </c>
      <c r="EH170">
        <v>2.2563419999999999E-4</v>
      </c>
      <c r="EI170">
        <v>2.1391809999999999E-4</v>
      </c>
      <c r="EJ170">
        <v>2.0411290000000001E-4</v>
      </c>
      <c r="EK170">
        <v>1.9633589999999999E-4</v>
      </c>
      <c r="EL170">
        <v>1.904009E-4</v>
      </c>
      <c r="EM170">
        <v>1.8589520000000001E-4</v>
      </c>
      <c r="EN170">
        <v>1.8239140000000001E-4</v>
      </c>
      <c r="EO170">
        <v>1.7938319999999999E-4</v>
      </c>
      <c r="EP170">
        <v>1.766991E-4</v>
      </c>
      <c r="EQ170">
        <v>1.741615E-4</v>
      </c>
      <c r="ER170">
        <v>1.717422E-4</v>
      </c>
      <c r="ES170">
        <v>1.6946060000000001E-4</v>
      </c>
      <c r="ET170">
        <v>1.6769490000000001E-4</v>
      </c>
      <c r="EU170">
        <v>1.6814670000000001E-4</v>
      </c>
      <c r="EV170">
        <v>1.715687E-4</v>
      </c>
      <c r="EW170">
        <v>1.7552630000000001E-4</v>
      </c>
      <c r="EX170">
        <v>1.779238E-4</v>
      </c>
      <c r="EY170">
        <v>1.7902829999999999E-4</v>
      </c>
      <c r="EZ170">
        <v>1.7935950000000001E-4</v>
      </c>
    </row>
    <row r="171" spans="1:156" x14ac:dyDescent="0.25">
      <c r="A171" t="str">
        <f t="shared" si="2"/>
        <v>Boom-VERY COARSE-0.6-20-Any</v>
      </c>
      <c r="B171" t="s">
        <v>196</v>
      </c>
      <c r="C171" t="s">
        <v>43</v>
      </c>
      <c r="D171" s="52">
        <v>0.6</v>
      </c>
      <c r="E171" s="52">
        <v>20</v>
      </c>
      <c r="F171" s="82" t="s">
        <v>187</v>
      </c>
      <c r="G171">
        <v>1.5333029999999999E-2</v>
      </c>
      <c r="H171">
        <v>1.465665E-2</v>
      </c>
      <c r="I171">
        <v>1.2745940000000001E-2</v>
      </c>
      <c r="J171">
        <v>1.219112E-2</v>
      </c>
      <c r="K171">
        <v>1.068875E-2</v>
      </c>
      <c r="L171">
        <v>1.08339E-2</v>
      </c>
      <c r="M171">
        <v>1.077349E-2</v>
      </c>
      <c r="N171">
        <v>1.070129E-2</v>
      </c>
      <c r="O171">
        <v>1.0561859999999999E-2</v>
      </c>
      <c r="P171">
        <v>1.000273E-2</v>
      </c>
      <c r="Q171">
        <v>9.2986830000000003E-3</v>
      </c>
      <c r="R171">
        <v>8.4634570000000006E-3</v>
      </c>
      <c r="S171">
        <v>8.0723749999999997E-3</v>
      </c>
      <c r="T171">
        <v>7.6941329999999997E-3</v>
      </c>
      <c r="U171">
        <v>7.3349419999999997E-3</v>
      </c>
      <c r="V171">
        <v>7.005481E-3</v>
      </c>
      <c r="W171">
        <v>6.6842000000000004E-3</v>
      </c>
      <c r="X171">
        <v>6.4389069999999998E-3</v>
      </c>
      <c r="Y171">
        <v>6.2226149999999999E-3</v>
      </c>
      <c r="Z171">
        <v>6.0539160000000003E-3</v>
      </c>
      <c r="AA171">
        <v>5.910251E-3</v>
      </c>
      <c r="AB171">
        <v>5.8080120000000004E-3</v>
      </c>
      <c r="AC171">
        <v>5.7085540000000002E-3</v>
      </c>
      <c r="AD171">
        <v>5.6123299999999996E-3</v>
      </c>
      <c r="AE171">
        <v>5.5145860000000001E-3</v>
      </c>
      <c r="AF171">
        <v>5.4131750000000001E-3</v>
      </c>
      <c r="AG171">
        <v>5.3180839999999998E-3</v>
      </c>
      <c r="AH171">
        <v>5.2293410000000002E-3</v>
      </c>
      <c r="AI171">
        <v>5.1470300000000004E-3</v>
      </c>
      <c r="AJ171">
        <v>5.0683819999999997E-3</v>
      </c>
      <c r="AK171">
        <v>4.9839439999999997E-3</v>
      </c>
      <c r="AL171">
        <v>4.8933980000000002E-3</v>
      </c>
      <c r="AM171">
        <v>4.7960989999999998E-3</v>
      </c>
      <c r="AN171">
        <v>4.6955119999999998E-3</v>
      </c>
      <c r="AO171">
        <v>4.5940240000000004E-3</v>
      </c>
      <c r="AP171">
        <v>4.501494E-3</v>
      </c>
      <c r="AQ171">
        <v>4.4253790000000001E-3</v>
      </c>
      <c r="AR171">
        <v>4.361424E-3</v>
      </c>
      <c r="AS171">
        <v>4.3040730000000003E-3</v>
      </c>
      <c r="AT171">
        <v>4.2503530000000001E-3</v>
      </c>
      <c r="AU171">
        <v>4.1989540000000004E-3</v>
      </c>
      <c r="AV171">
        <v>4.1505800000000001E-3</v>
      </c>
      <c r="AW171">
        <v>4.1018180000000001E-3</v>
      </c>
      <c r="AX171">
        <v>4.0527580000000001E-3</v>
      </c>
      <c r="AY171">
        <v>4.0038809999999999E-3</v>
      </c>
      <c r="AZ171">
        <v>3.957141E-3</v>
      </c>
      <c r="BA171">
        <v>3.9121310000000001E-3</v>
      </c>
      <c r="BB171">
        <v>3.8684959999999999E-3</v>
      </c>
      <c r="BC171">
        <v>3.8259040000000002E-3</v>
      </c>
      <c r="BD171">
        <v>3.78481E-3</v>
      </c>
      <c r="BE171">
        <v>3.744809E-3</v>
      </c>
      <c r="BF171">
        <v>3.7071000000000001E-3</v>
      </c>
      <c r="BG171">
        <v>3.6685770000000001E-3</v>
      </c>
      <c r="BH171">
        <v>3.6292149999999999E-3</v>
      </c>
      <c r="BI171">
        <v>3.5895990000000002E-3</v>
      </c>
      <c r="BJ171">
        <v>3.5518709999999998E-3</v>
      </c>
      <c r="BK171">
        <v>3.5155939999999999E-3</v>
      </c>
      <c r="BL171">
        <v>3.4800479999999999E-3</v>
      </c>
      <c r="BM171">
        <v>3.4439280000000002E-3</v>
      </c>
      <c r="BN171">
        <v>3.4051559999999999E-3</v>
      </c>
      <c r="BO171">
        <v>3.3628170000000001E-3</v>
      </c>
      <c r="BP171">
        <v>3.312981E-3</v>
      </c>
      <c r="BQ171">
        <v>3.2539719999999999E-3</v>
      </c>
      <c r="BR171">
        <v>3.1946650000000002E-3</v>
      </c>
      <c r="BS171">
        <v>3.1388589999999999E-3</v>
      </c>
      <c r="BT171">
        <v>3.0893159999999999E-3</v>
      </c>
      <c r="BU171">
        <v>3.0452719999999999E-3</v>
      </c>
      <c r="BV171">
        <v>3.0052159999999998E-3</v>
      </c>
      <c r="BW171">
        <v>2.9678550000000001E-3</v>
      </c>
      <c r="BX171">
        <v>2.933055E-3</v>
      </c>
      <c r="BY171">
        <v>2.9001360000000002E-3</v>
      </c>
      <c r="BZ171">
        <v>2.869234E-3</v>
      </c>
      <c r="CA171">
        <v>2.8398080000000001E-3</v>
      </c>
      <c r="CB171">
        <v>2.8119740000000001E-3</v>
      </c>
      <c r="CC171">
        <v>2.7843159999999998E-3</v>
      </c>
      <c r="CD171">
        <v>2.7583030000000001E-3</v>
      </c>
      <c r="CE171">
        <v>2.7334719999999998E-3</v>
      </c>
      <c r="CF171">
        <v>2.709286E-3</v>
      </c>
      <c r="CG171">
        <v>2.6848660000000002E-3</v>
      </c>
      <c r="CH171">
        <v>2.6606389999999998E-3</v>
      </c>
      <c r="CI171">
        <v>2.636682E-3</v>
      </c>
      <c r="CJ171">
        <v>2.613172E-3</v>
      </c>
      <c r="CK171">
        <v>2.5898179999999998E-3</v>
      </c>
      <c r="CL171">
        <v>2.5671919999999998E-3</v>
      </c>
      <c r="CM171">
        <v>2.5440530000000001E-3</v>
      </c>
      <c r="CN171">
        <v>2.5222119999999998E-3</v>
      </c>
      <c r="CO171">
        <v>2.501152E-3</v>
      </c>
      <c r="CP171">
        <v>2.480594E-3</v>
      </c>
      <c r="CQ171">
        <v>2.4596140000000002E-3</v>
      </c>
      <c r="CR171">
        <v>2.4386799999999999E-3</v>
      </c>
      <c r="CS171">
        <v>2.4179959999999999E-3</v>
      </c>
      <c r="CT171">
        <v>2.397607E-3</v>
      </c>
      <c r="CU171">
        <v>2.3775110000000001E-3</v>
      </c>
      <c r="CV171">
        <v>2.3586589999999999E-3</v>
      </c>
      <c r="CW171">
        <v>2.3438539999999998E-3</v>
      </c>
      <c r="CX171">
        <v>2.3342409999999999E-3</v>
      </c>
      <c r="CY171">
        <v>2.3249030000000001E-3</v>
      </c>
      <c r="CZ171">
        <v>2.3122160000000002E-3</v>
      </c>
      <c r="DA171">
        <v>2.2941749999999999E-3</v>
      </c>
      <c r="DB171">
        <v>2.2705500000000001E-3</v>
      </c>
      <c r="DC171">
        <v>2.24194E-3</v>
      </c>
      <c r="DD171">
        <v>2.2091319999999999E-3</v>
      </c>
      <c r="DE171">
        <v>2.1726419999999998E-3</v>
      </c>
      <c r="DF171">
        <v>2.134885E-3</v>
      </c>
      <c r="DG171">
        <v>2.095843E-3</v>
      </c>
      <c r="DH171">
        <v>2.0570760000000001E-3</v>
      </c>
      <c r="DI171">
        <v>2.0204379999999998E-3</v>
      </c>
      <c r="DJ171">
        <v>1.9868770000000002E-3</v>
      </c>
      <c r="DK171">
        <v>1.955975E-3</v>
      </c>
      <c r="DL171">
        <v>1.927633E-3</v>
      </c>
      <c r="DM171">
        <v>1.901923E-3</v>
      </c>
      <c r="DN171">
        <v>1.8785749999999999E-3</v>
      </c>
      <c r="DO171">
        <v>1.8572090000000001E-3</v>
      </c>
      <c r="DP171">
        <v>1.8381210000000001E-3</v>
      </c>
      <c r="DQ171">
        <v>1.820594E-3</v>
      </c>
      <c r="DR171">
        <v>1.804359E-3</v>
      </c>
      <c r="DS171">
        <v>1.7888089999999999E-3</v>
      </c>
      <c r="DT171">
        <v>1.773616E-3</v>
      </c>
      <c r="DU171">
        <v>1.758379E-3</v>
      </c>
      <c r="DV171">
        <v>1.743161E-3</v>
      </c>
      <c r="DW171">
        <v>1.728268E-3</v>
      </c>
      <c r="DX171">
        <v>1.713741E-3</v>
      </c>
      <c r="DY171">
        <v>1.699543E-3</v>
      </c>
      <c r="DZ171">
        <v>1.686196E-3</v>
      </c>
      <c r="EA171">
        <v>1.673307E-3</v>
      </c>
      <c r="EB171">
        <v>1.66088E-3</v>
      </c>
      <c r="EC171">
        <v>1.6484900000000001E-3</v>
      </c>
      <c r="ED171">
        <v>1.6361360000000001E-3</v>
      </c>
      <c r="EE171">
        <v>1.624646E-3</v>
      </c>
      <c r="EF171">
        <v>1.6162489999999999E-3</v>
      </c>
      <c r="EG171">
        <v>1.6117499999999999E-3</v>
      </c>
      <c r="EH171">
        <v>1.611045E-3</v>
      </c>
      <c r="EI171">
        <v>1.6138350000000001E-3</v>
      </c>
      <c r="EJ171">
        <v>1.619056E-3</v>
      </c>
      <c r="EK171">
        <v>1.6241140000000001E-3</v>
      </c>
      <c r="EL171">
        <v>1.628174E-3</v>
      </c>
      <c r="EM171">
        <v>1.6298899999999999E-3</v>
      </c>
      <c r="EN171">
        <v>1.6290899999999999E-3</v>
      </c>
      <c r="EO171">
        <v>1.6249400000000001E-3</v>
      </c>
      <c r="EP171">
        <v>1.6161470000000001E-3</v>
      </c>
      <c r="EQ171">
        <v>1.602633E-3</v>
      </c>
      <c r="ER171">
        <v>1.584904E-3</v>
      </c>
      <c r="ES171">
        <v>1.5638399999999999E-3</v>
      </c>
      <c r="ET171">
        <v>1.540147E-3</v>
      </c>
      <c r="EU171">
        <v>1.514547E-3</v>
      </c>
      <c r="EV171">
        <v>1.4879279999999999E-3</v>
      </c>
      <c r="EW171">
        <v>1.460481E-3</v>
      </c>
      <c r="EX171">
        <v>1.432322E-3</v>
      </c>
      <c r="EY171">
        <v>1.403818E-3</v>
      </c>
      <c r="EZ171">
        <v>1.375165E-3</v>
      </c>
    </row>
    <row r="172" spans="1:156" x14ac:dyDescent="0.25">
      <c r="A172" t="str">
        <f t="shared" si="2"/>
        <v>Boom-VERY COARSE-0.6-10-Any</v>
      </c>
      <c r="B172" t="s">
        <v>196</v>
      </c>
      <c r="C172" t="s">
        <v>43</v>
      </c>
      <c r="D172" s="52">
        <v>0.6</v>
      </c>
      <c r="E172" s="52">
        <v>10</v>
      </c>
      <c r="F172" s="82" t="s">
        <v>187</v>
      </c>
      <c r="G172">
        <v>1.1056730000000001E-2</v>
      </c>
      <c r="H172">
        <v>1.1532580000000001E-2</v>
      </c>
      <c r="I172">
        <v>1.0877309999999999E-2</v>
      </c>
      <c r="J172">
        <v>1.042159E-2</v>
      </c>
      <c r="K172">
        <v>1.064149E-2</v>
      </c>
      <c r="L172">
        <v>1.063269E-2</v>
      </c>
      <c r="M172">
        <v>1.038617E-2</v>
      </c>
      <c r="N172">
        <v>1.007274E-2</v>
      </c>
      <c r="O172">
        <v>9.5911299999999998E-3</v>
      </c>
      <c r="P172">
        <v>8.9593629999999997E-3</v>
      </c>
      <c r="Q172">
        <v>8.2690609999999994E-3</v>
      </c>
      <c r="R172">
        <v>7.4591880000000003E-3</v>
      </c>
      <c r="S172">
        <v>7.132279E-3</v>
      </c>
      <c r="T172">
        <v>6.8615239999999999E-3</v>
      </c>
      <c r="U172">
        <v>6.6066190000000002E-3</v>
      </c>
      <c r="V172">
        <v>6.3607580000000002E-3</v>
      </c>
      <c r="W172">
        <v>6.195486E-3</v>
      </c>
      <c r="X172">
        <v>5.9910709999999997E-3</v>
      </c>
      <c r="Y172">
        <v>5.795957E-3</v>
      </c>
      <c r="Z172">
        <v>5.6278600000000002E-3</v>
      </c>
      <c r="AA172">
        <v>5.4825120000000001E-3</v>
      </c>
      <c r="AB172">
        <v>5.3462730000000003E-3</v>
      </c>
      <c r="AC172">
        <v>5.2173039999999999E-3</v>
      </c>
      <c r="AD172">
        <v>5.0938110000000002E-3</v>
      </c>
      <c r="AE172">
        <v>4.9729680000000004E-3</v>
      </c>
      <c r="AF172">
        <v>4.8559620000000001E-3</v>
      </c>
      <c r="AG172">
        <v>4.7459090000000004E-3</v>
      </c>
      <c r="AH172">
        <v>4.642513E-3</v>
      </c>
      <c r="AI172">
        <v>4.5474570000000004E-3</v>
      </c>
      <c r="AJ172">
        <v>4.4597710000000004E-3</v>
      </c>
      <c r="AK172">
        <v>4.3787169999999999E-3</v>
      </c>
      <c r="AL172">
        <v>4.3020380000000002E-3</v>
      </c>
      <c r="AM172">
        <v>4.2339589999999998E-3</v>
      </c>
      <c r="AN172">
        <v>4.1676869999999998E-3</v>
      </c>
      <c r="AO172">
        <v>4.0963589999999999E-3</v>
      </c>
      <c r="AP172">
        <v>4.0207999999999997E-3</v>
      </c>
      <c r="AQ172">
        <v>3.9431989999999997E-3</v>
      </c>
      <c r="AR172">
        <v>3.862772E-3</v>
      </c>
      <c r="AS172">
        <v>3.7832970000000001E-3</v>
      </c>
      <c r="AT172">
        <v>3.7056189999999998E-3</v>
      </c>
      <c r="AU172">
        <v>3.6307499999999999E-3</v>
      </c>
      <c r="AV172">
        <v>3.5588849999999999E-3</v>
      </c>
      <c r="AW172">
        <v>3.4892880000000001E-3</v>
      </c>
      <c r="AX172">
        <v>3.4204769999999999E-3</v>
      </c>
      <c r="AY172">
        <v>3.3509310000000001E-3</v>
      </c>
      <c r="AZ172">
        <v>3.282259E-3</v>
      </c>
      <c r="BA172">
        <v>3.2163840000000001E-3</v>
      </c>
      <c r="BB172">
        <v>3.1578679999999999E-3</v>
      </c>
      <c r="BC172">
        <v>3.1106290000000002E-3</v>
      </c>
      <c r="BD172">
        <v>3.070981E-3</v>
      </c>
      <c r="BE172">
        <v>3.0340200000000001E-3</v>
      </c>
      <c r="BF172">
        <v>2.992864E-3</v>
      </c>
      <c r="BG172">
        <v>2.9454429999999998E-3</v>
      </c>
      <c r="BH172">
        <v>2.8927269999999999E-3</v>
      </c>
      <c r="BI172">
        <v>2.8368719999999998E-3</v>
      </c>
      <c r="BJ172">
        <v>2.7822369999999999E-3</v>
      </c>
      <c r="BK172">
        <v>2.7317600000000002E-3</v>
      </c>
      <c r="BL172">
        <v>2.6852019999999998E-3</v>
      </c>
      <c r="BM172">
        <v>2.6413629999999999E-3</v>
      </c>
      <c r="BN172">
        <v>2.598323E-3</v>
      </c>
      <c r="BO172">
        <v>2.5547220000000002E-3</v>
      </c>
      <c r="BP172">
        <v>2.510717E-3</v>
      </c>
      <c r="BQ172">
        <v>2.4671609999999998E-3</v>
      </c>
      <c r="BR172">
        <v>2.4235469999999999E-3</v>
      </c>
      <c r="BS172">
        <v>2.381027E-3</v>
      </c>
      <c r="BT172">
        <v>2.3443449999999998E-3</v>
      </c>
      <c r="BU172">
        <v>2.3142729999999999E-3</v>
      </c>
      <c r="BV172">
        <v>2.2888969999999998E-3</v>
      </c>
      <c r="BW172">
        <v>2.2659479999999998E-3</v>
      </c>
      <c r="BX172">
        <v>2.2438110000000001E-3</v>
      </c>
      <c r="BY172">
        <v>2.222122E-3</v>
      </c>
      <c r="BZ172">
        <v>2.2004770000000002E-3</v>
      </c>
      <c r="CA172">
        <v>2.1768239999999999E-3</v>
      </c>
      <c r="CB172">
        <v>2.1481849999999999E-3</v>
      </c>
      <c r="CC172">
        <v>2.1144250000000001E-3</v>
      </c>
      <c r="CD172">
        <v>2.076994E-3</v>
      </c>
      <c r="CE172">
        <v>2.038046E-3</v>
      </c>
      <c r="CF172">
        <v>1.9984690000000001E-3</v>
      </c>
      <c r="CG172">
        <v>1.9586180000000001E-3</v>
      </c>
      <c r="CH172">
        <v>1.918697E-3</v>
      </c>
      <c r="CI172">
        <v>1.879274E-3</v>
      </c>
      <c r="CJ172">
        <v>1.840604E-3</v>
      </c>
      <c r="CK172">
        <v>1.8029400000000001E-3</v>
      </c>
      <c r="CL172">
        <v>1.7672300000000001E-3</v>
      </c>
      <c r="CM172">
        <v>1.736757E-3</v>
      </c>
      <c r="CN172">
        <v>1.712992E-3</v>
      </c>
      <c r="CO172">
        <v>1.6954470000000001E-3</v>
      </c>
      <c r="CP172">
        <v>1.681341E-3</v>
      </c>
      <c r="CQ172">
        <v>1.668276E-3</v>
      </c>
      <c r="CR172">
        <v>1.6550390000000001E-3</v>
      </c>
      <c r="CS172">
        <v>1.6415150000000001E-3</v>
      </c>
      <c r="CT172">
        <v>1.6278180000000001E-3</v>
      </c>
      <c r="CU172">
        <v>1.6140670000000001E-3</v>
      </c>
      <c r="CV172">
        <v>1.600576E-3</v>
      </c>
      <c r="CW172">
        <v>1.5873689999999999E-3</v>
      </c>
      <c r="CX172">
        <v>1.5736439999999999E-3</v>
      </c>
      <c r="CY172">
        <v>1.5580710000000001E-3</v>
      </c>
      <c r="CZ172">
        <v>1.539162E-3</v>
      </c>
      <c r="DA172">
        <v>1.5167399999999999E-3</v>
      </c>
      <c r="DB172">
        <v>1.491242E-3</v>
      </c>
      <c r="DC172">
        <v>1.4636359999999999E-3</v>
      </c>
      <c r="DD172">
        <v>1.434921E-3</v>
      </c>
      <c r="DE172">
        <v>1.4058479999999999E-3</v>
      </c>
      <c r="DF172">
        <v>1.3772389999999999E-3</v>
      </c>
      <c r="DG172">
        <v>1.3497419999999999E-3</v>
      </c>
      <c r="DH172">
        <v>1.324438E-3</v>
      </c>
      <c r="DI172">
        <v>1.3024849999999999E-3</v>
      </c>
      <c r="DJ172">
        <v>1.283696E-3</v>
      </c>
      <c r="DK172">
        <v>1.2674450000000001E-3</v>
      </c>
      <c r="DL172">
        <v>1.2528070000000001E-3</v>
      </c>
      <c r="DM172">
        <v>1.239387E-3</v>
      </c>
      <c r="DN172">
        <v>1.226916E-3</v>
      </c>
      <c r="DO172">
        <v>1.215142E-3</v>
      </c>
      <c r="DP172">
        <v>1.2041370000000001E-3</v>
      </c>
      <c r="DQ172">
        <v>1.19396E-3</v>
      </c>
      <c r="DR172">
        <v>1.1842039999999999E-3</v>
      </c>
      <c r="DS172">
        <v>1.174313E-3</v>
      </c>
      <c r="DT172">
        <v>1.163692E-3</v>
      </c>
      <c r="DU172">
        <v>1.1517610000000001E-3</v>
      </c>
      <c r="DV172">
        <v>1.1381609999999999E-3</v>
      </c>
      <c r="DW172">
        <v>1.1236180000000001E-3</v>
      </c>
      <c r="DX172">
        <v>1.1091479999999999E-3</v>
      </c>
      <c r="DY172">
        <v>1.0954140000000001E-3</v>
      </c>
      <c r="DZ172">
        <v>1.0822169999999999E-3</v>
      </c>
      <c r="EA172">
        <v>1.0684850000000001E-3</v>
      </c>
      <c r="EB172">
        <v>1.0534330000000001E-3</v>
      </c>
      <c r="EC172">
        <v>1.0367810000000001E-3</v>
      </c>
      <c r="ED172">
        <v>1.01862E-3</v>
      </c>
      <c r="EE172">
        <v>9.9959260000000009E-4</v>
      </c>
      <c r="EF172">
        <v>9.8108500000000003E-4</v>
      </c>
      <c r="EG172">
        <v>9.6455300000000005E-4</v>
      </c>
      <c r="EH172">
        <v>9.5042640000000001E-4</v>
      </c>
      <c r="EI172">
        <v>9.3847069999999997E-4</v>
      </c>
      <c r="EJ172">
        <v>9.2827389999999995E-4</v>
      </c>
      <c r="EK172">
        <v>9.1948970000000003E-4</v>
      </c>
      <c r="EL172">
        <v>9.1171649999999998E-4</v>
      </c>
      <c r="EM172">
        <v>9.0425650000000005E-4</v>
      </c>
      <c r="EN172">
        <v>8.9666940000000003E-4</v>
      </c>
      <c r="EO172">
        <v>8.8899580000000001E-4</v>
      </c>
      <c r="EP172">
        <v>8.8140340000000003E-4</v>
      </c>
      <c r="EQ172">
        <v>8.7403719999999999E-4</v>
      </c>
      <c r="ER172">
        <v>8.6697369999999996E-4</v>
      </c>
      <c r="ES172">
        <v>8.6015720000000003E-4</v>
      </c>
      <c r="ET172">
        <v>8.5350689999999995E-4</v>
      </c>
      <c r="EU172">
        <v>8.4709990000000001E-4</v>
      </c>
      <c r="EV172">
        <v>8.4091579999999997E-4</v>
      </c>
      <c r="EW172">
        <v>8.3458939999999998E-4</v>
      </c>
      <c r="EX172">
        <v>8.2789159999999997E-4</v>
      </c>
      <c r="EY172">
        <v>8.2099820000000004E-4</v>
      </c>
      <c r="EZ172">
        <v>8.1412019999999995E-4</v>
      </c>
    </row>
    <row r="173" spans="1:156" x14ac:dyDescent="0.25">
      <c r="A173" t="str">
        <f t="shared" si="2"/>
        <v>Boom-VERY COARSE-0.6-20-60</v>
      </c>
      <c r="B173" t="s">
        <v>196</v>
      </c>
      <c r="C173" t="s">
        <v>43</v>
      </c>
      <c r="D173" s="52">
        <v>0.6</v>
      </c>
      <c r="E173" s="52">
        <v>20</v>
      </c>
      <c r="F173" s="82">
        <v>60</v>
      </c>
      <c r="G173">
        <v>1.236582E-2</v>
      </c>
      <c r="H173">
        <v>1.1480300000000001E-2</v>
      </c>
      <c r="I173">
        <v>9.3950860000000004E-3</v>
      </c>
      <c r="J173">
        <v>8.6844869999999994E-3</v>
      </c>
      <c r="K173">
        <v>7.042665E-3</v>
      </c>
      <c r="L173">
        <v>7.0674509999999998E-3</v>
      </c>
      <c r="M173">
        <v>6.9394010000000004E-3</v>
      </c>
      <c r="N173">
        <v>6.7844669999999998E-3</v>
      </c>
      <c r="O173">
        <v>6.639697E-3</v>
      </c>
      <c r="P173">
        <v>6.1800329999999997E-3</v>
      </c>
      <c r="Q173">
        <v>5.6768740000000002E-3</v>
      </c>
      <c r="R173">
        <v>5.1143710000000004E-3</v>
      </c>
      <c r="S173">
        <v>4.8559900000000001E-3</v>
      </c>
      <c r="T173">
        <v>4.6129150000000004E-3</v>
      </c>
      <c r="U173">
        <v>4.388182E-3</v>
      </c>
      <c r="V173">
        <v>4.190727E-3</v>
      </c>
      <c r="W173">
        <v>3.9886130000000002E-3</v>
      </c>
      <c r="X173">
        <v>3.8022870000000001E-3</v>
      </c>
      <c r="Y173">
        <v>3.6389170000000002E-3</v>
      </c>
      <c r="Z173">
        <v>3.5133819999999998E-3</v>
      </c>
      <c r="AA173">
        <v>3.4080909999999998E-3</v>
      </c>
      <c r="AB173">
        <v>3.3363870000000001E-3</v>
      </c>
      <c r="AC173">
        <v>3.2680420000000001E-3</v>
      </c>
      <c r="AD173">
        <v>3.2036510000000001E-3</v>
      </c>
      <c r="AE173">
        <v>3.1410750000000001E-3</v>
      </c>
      <c r="AF173">
        <v>3.076746E-3</v>
      </c>
      <c r="AG173">
        <v>3.0163410000000001E-3</v>
      </c>
      <c r="AH173">
        <v>2.9593530000000001E-3</v>
      </c>
      <c r="AI173">
        <v>2.9058669999999999E-3</v>
      </c>
      <c r="AJ173">
        <v>2.8528500000000001E-3</v>
      </c>
      <c r="AK173">
        <v>2.7897130000000001E-3</v>
      </c>
      <c r="AL173">
        <v>2.7219190000000002E-3</v>
      </c>
      <c r="AM173">
        <v>2.6524080000000002E-3</v>
      </c>
      <c r="AN173">
        <v>2.5797709999999998E-3</v>
      </c>
      <c r="AO173">
        <v>2.506393E-3</v>
      </c>
      <c r="AP173">
        <v>2.439882E-3</v>
      </c>
      <c r="AQ173">
        <v>2.3870050000000002E-3</v>
      </c>
      <c r="AR173">
        <v>2.3445979999999998E-3</v>
      </c>
      <c r="AS173">
        <v>2.3080790000000002E-3</v>
      </c>
      <c r="AT173">
        <v>2.2743989999999999E-3</v>
      </c>
      <c r="AU173">
        <v>2.2430100000000001E-3</v>
      </c>
      <c r="AV173">
        <v>2.2143309999999999E-3</v>
      </c>
      <c r="AW173">
        <v>2.1851029999999999E-3</v>
      </c>
      <c r="AX173">
        <v>2.1556850000000001E-3</v>
      </c>
      <c r="AY173">
        <v>2.1271630000000001E-3</v>
      </c>
      <c r="AZ173">
        <v>2.099577E-3</v>
      </c>
      <c r="BA173">
        <v>2.0727039999999999E-3</v>
      </c>
      <c r="BB173">
        <v>2.0466680000000002E-3</v>
      </c>
      <c r="BC173">
        <v>2.0214949999999999E-3</v>
      </c>
      <c r="BD173">
        <v>1.9972010000000001E-3</v>
      </c>
      <c r="BE173">
        <v>1.9738540000000001E-3</v>
      </c>
      <c r="BF173">
        <v>1.952484E-3</v>
      </c>
      <c r="BG173">
        <v>1.9303549999999999E-3</v>
      </c>
      <c r="BH173">
        <v>1.9075889999999999E-3</v>
      </c>
      <c r="BI173">
        <v>1.885411E-3</v>
      </c>
      <c r="BJ173">
        <v>1.8639069999999999E-3</v>
      </c>
      <c r="BK173">
        <v>1.8430339999999999E-3</v>
      </c>
      <c r="BL173">
        <v>1.822539E-3</v>
      </c>
      <c r="BM173">
        <v>1.8026889999999999E-3</v>
      </c>
      <c r="BN173">
        <v>1.783321E-3</v>
      </c>
      <c r="BO173">
        <v>1.763676E-3</v>
      </c>
      <c r="BP173">
        <v>1.7392569999999999E-3</v>
      </c>
      <c r="BQ173">
        <v>1.7071409999999999E-3</v>
      </c>
      <c r="BR173">
        <v>1.6736170000000001E-3</v>
      </c>
      <c r="BS173">
        <v>1.6357979999999999E-3</v>
      </c>
      <c r="BT173">
        <v>1.595602E-3</v>
      </c>
      <c r="BU173">
        <v>1.559518E-3</v>
      </c>
      <c r="BV173">
        <v>1.5281520000000001E-3</v>
      </c>
      <c r="BW173">
        <v>1.5008300000000001E-3</v>
      </c>
      <c r="BX173">
        <v>1.4772749999999999E-3</v>
      </c>
      <c r="BY173">
        <v>1.4563239999999999E-3</v>
      </c>
      <c r="BZ173">
        <v>1.437701E-3</v>
      </c>
      <c r="CA173">
        <v>1.421072E-3</v>
      </c>
      <c r="CB173">
        <v>1.4053959999999999E-3</v>
      </c>
      <c r="CC173">
        <v>1.389929E-3</v>
      </c>
      <c r="CD173">
        <v>1.3759600000000001E-3</v>
      </c>
      <c r="CE173">
        <v>1.3631100000000001E-3</v>
      </c>
      <c r="CF173">
        <v>1.3508439999999999E-3</v>
      </c>
      <c r="CG173">
        <v>1.3388110000000001E-3</v>
      </c>
      <c r="CH173">
        <v>1.3272360000000001E-3</v>
      </c>
      <c r="CI173">
        <v>1.315823E-3</v>
      </c>
      <c r="CJ173">
        <v>1.3045419999999999E-3</v>
      </c>
      <c r="CK173">
        <v>1.2933E-3</v>
      </c>
      <c r="CL173">
        <v>1.281908E-3</v>
      </c>
      <c r="CM173">
        <v>1.2697299999999999E-3</v>
      </c>
      <c r="CN173">
        <v>1.258515E-3</v>
      </c>
      <c r="CO173">
        <v>1.2479399999999999E-3</v>
      </c>
      <c r="CP173">
        <v>1.2377969999999999E-3</v>
      </c>
      <c r="CQ173">
        <v>1.2276870000000001E-3</v>
      </c>
      <c r="CR173">
        <v>1.2179269999999999E-3</v>
      </c>
      <c r="CS173">
        <v>1.2082919999999999E-3</v>
      </c>
      <c r="CT173">
        <v>1.19877E-3</v>
      </c>
      <c r="CU173">
        <v>1.1893240000000001E-3</v>
      </c>
      <c r="CV173">
        <v>1.1803359999999999E-3</v>
      </c>
      <c r="CW173">
        <v>1.174844E-3</v>
      </c>
      <c r="CX173">
        <v>1.1747280000000001E-3</v>
      </c>
      <c r="CY173">
        <v>1.1771450000000001E-3</v>
      </c>
      <c r="CZ173">
        <v>1.1805400000000001E-3</v>
      </c>
      <c r="DA173">
        <v>1.1810449999999999E-3</v>
      </c>
      <c r="DB173">
        <v>1.172356E-3</v>
      </c>
      <c r="DC173">
        <v>1.1533279999999999E-3</v>
      </c>
      <c r="DD173">
        <v>1.125144E-3</v>
      </c>
      <c r="DE173">
        <v>1.0894590000000001E-3</v>
      </c>
      <c r="DF173">
        <v>1.053125E-3</v>
      </c>
      <c r="DG173">
        <v>1.0215000000000001E-3</v>
      </c>
      <c r="DH173">
        <v>9.9495329999999991E-4</v>
      </c>
      <c r="DI173">
        <v>9.7285570000000003E-4</v>
      </c>
      <c r="DJ173">
        <v>9.5412800000000005E-4</v>
      </c>
      <c r="DK173">
        <v>9.3785980000000004E-4</v>
      </c>
      <c r="DL173">
        <v>9.2353550000000002E-4</v>
      </c>
      <c r="DM173">
        <v>9.1096760000000004E-4</v>
      </c>
      <c r="DN173">
        <v>8.9992309999999999E-4</v>
      </c>
      <c r="DO173">
        <v>8.8992249999999998E-4</v>
      </c>
      <c r="DP173">
        <v>8.8129129999999997E-4</v>
      </c>
      <c r="DQ173">
        <v>8.7341519999999996E-4</v>
      </c>
      <c r="DR173">
        <v>8.6600119999999999E-4</v>
      </c>
      <c r="DS173">
        <v>8.5884090000000002E-4</v>
      </c>
      <c r="DT173">
        <v>8.5180749999999995E-4</v>
      </c>
      <c r="DU173">
        <v>8.4447099999999996E-4</v>
      </c>
      <c r="DV173">
        <v>8.3690809999999996E-4</v>
      </c>
      <c r="DW173">
        <v>8.2944979999999995E-4</v>
      </c>
      <c r="DX173">
        <v>8.2217979999999998E-4</v>
      </c>
      <c r="DY173">
        <v>8.1505360000000003E-4</v>
      </c>
      <c r="DZ173">
        <v>8.0859300000000003E-4</v>
      </c>
      <c r="EA173">
        <v>8.0241990000000005E-4</v>
      </c>
      <c r="EB173">
        <v>7.9643900000000002E-4</v>
      </c>
      <c r="EC173">
        <v>7.9049860000000003E-4</v>
      </c>
      <c r="ED173">
        <v>7.8470639999999995E-4</v>
      </c>
      <c r="EE173">
        <v>7.795902E-4</v>
      </c>
      <c r="EF173">
        <v>7.7731169999999995E-4</v>
      </c>
      <c r="EG173">
        <v>7.7881439999999999E-4</v>
      </c>
      <c r="EH173">
        <v>7.8447059999999999E-4</v>
      </c>
      <c r="EI173">
        <v>7.9447549999999995E-4</v>
      </c>
      <c r="EJ173">
        <v>8.0829070000000005E-4</v>
      </c>
      <c r="EK173">
        <v>8.2374339999999996E-4</v>
      </c>
      <c r="EL173">
        <v>8.3946439999999997E-4</v>
      </c>
      <c r="EM173">
        <v>8.5085640000000001E-4</v>
      </c>
      <c r="EN173">
        <v>8.5346160000000001E-4</v>
      </c>
      <c r="EO173">
        <v>8.4677380000000005E-4</v>
      </c>
      <c r="EP173">
        <v>8.3172390000000001E-4</v>
      </c>
      <c r="EQ173">
        <v>8.0971060000000004E-4</v>
      </c>
      <c r="ER173">
        <v>7.8208800000000001E-4</v>
      </c>
      <c r="ES173">
        <v>7.5053399999999997E-4</v>
      </c>
      <c r="ET173">
        <v>7.1655890000000004E-4</v>
      </c>
      <c r="EU173">
        <v>6.8165320000000001E-4</v>
      </c>
      <c r="EV173">
        <v>6.4907750000000003E-4</v>
      </c>
      <c r="EW173">
        <v>6.2226640000000004E-4</v>
      </c>
      <c r="EX173">
        <v>6.0091449999999998E-4</v>
      </c>
      <c r="EY173">
        <v>5.8377139999999999E-4</v>
      </c>
      <c r="EZ173">
        <v>5.6981640000000004E-4</v>
      </c>
    </row>
    <row r="174" spans="1:156" x14ac:dyDescent="0.25">
      <c r="A174" t="str">
        <f t="shared" si="2"/>
        <v>Boom-VERY COARSE-0.6-10-60</v>
      </c>
      <c r="B174" t="s">
        <v>196</v>
      </c>
      <c r="C174" t="s">
        <v>43</v>
      </c>
      <c r="D174" s="52">
        <v>0.6</v>
      </c>
      <c r="E174" s="52">
        <v>10</v>
      </c>
      <c r="F174" s="82">
        <v>60</v>
      </c>
      <c r="G174">
        <v>7.4787430000000004E-3</v>
      </c>
      <c r="H174">
        <v>8.1834960000000002E-3</v>
      </c>
      <c r="I174">
        <v>7.6313709999999996E-3</v>
      </c>
      <c r="J174">
        <v>7.1665740000000002E-3</v>
      </c>
      <c r="K174">
        <v>7.3415520000000003E-3</v>
      </c>
      <c r="L174">
        <v>7.3051009999999996E-3</v>
      </c>
      <c r="M174">
        <v>7.0531889999999996E-3</v>
      </c>
      <c r="N174">
        <v>6.7456770000000003E-3</v>
      </c>
      <c r="O174">
        <v>6.379142E-3</v>
      </c>
      <c r="P174">
        <v>5.9330600000000004E-3</v>
      </c>
      <c r="Q174">
        <v>5.4547709999999998E-3</v>
      </c>
      <c r="R174">
        <v>4.873708E-3</v>
      </c>
      <c r="S174">
        <v>4.6159599999999997E-3</v>
      </c>
      <c r="T174">
        <v>4.4023270000000001E-3</v>
      </c>
      <c r="U174">
        <v>4.2006150000000004E-3</v>
      </c>
      <c r="V174">
        <v>4.0004089999999999E-3</v>
      </c>
      <c r="W174">
        <v>3.8864289999999998E-3</v>
      </c>
      <c r="X174">
        <v>3.7239399999999998E-3</v>
      </c>
      <c r="Y174">
        <v>3.5638079999999999E-3</v>
      </c>
      <c r="Z174">
        <v>3.424575E-3</v>
      </c>
      <c r="AA174">
        <v>3.3064409999999998E-3</v>
      </c>
      <c r="AB174">
        <v>3.2050770000000002E-3</v>
      </c>
      <c r="AC174">
        <v>3.1182029999999999E-3</v>
      </c>
      <c r="AD174">
        <v>3.0422029999999998E-3</v>
      </c>
      <c r="AE174">
        <v>2.973388E-3</v>
      </c>
      <c r="AF174">
        <v>2.9090280000000001E-3</v>
      </c>
      <c r="AG174">
        <v>2.8479009999999999E-3</v>
      </c>
      <c r="AH174">
        <v>2.7878759999999999E-3</v>
      </c>
      <c r="AI174">
        <v>2.7309050000000001E-3</v>
      </c>
      <c r="AJ174">
        <v>2.677128E-3</v>
      </c>
      <c r="AK174">
        <v>2.6267830000000002E-3</v>
      </c>
      <c r="AL174">
        <v>2.5783569999999999E-3</v>
      </c>
      <c r="AM174">
        <v>2.5357980000000001E-3</v>
      </c>
      <c r="AN174">
        <v>2.4939269999999999E-3</v>
      </c>
      <c r="AO174">
        <v>2.4444219999999999E-3</v>
      </c>
      <c r="AP174">
        <v>2.3840290000000002E-3</v>
      </c>
      <c r="AQ174">
        <v>2.3175890000000001E-3</v>
      </c>
      <c r="AR174">
        <v>2.2473340000000001E-3</v>
      </c>
      <c r="AS174">
        <v>2.1786449999999999E-3</v>
      </c>
      <c r="AT174">
        <v>2.1127730000000001E-3</v>
      </c>
      <c r="AU174">
        <v>2.050858E-3</v>
      </c>
      <c r="AV174">
        <v>1.9933799999999999E-3</v>
      </c>
      <c r="AW174">
        <v>1.9416959999999999E-3</v>
      </c>
      <c r="AX174">
        <v>1.896993E-3</v>
      </c>
      <c r="AY174">
        <v>1.856924E-3</v>
      </c>
      <c r="AZ174">
        <v>1.820786E-3</v>
      </c>
      <c r="BA174">
        <v>1.788265E-3</v>
      </c>
      <c r="BB174">
        <v>1.7627579999999999E-3</v>
      </c>
      <c r="BC174">
        <v>1.748187E-3</v>
      </c>
      <c r="BD174">
        <v>1.7412910000000001E-3</v>
      </c>
      <c r="BE174">
        <v>1.7372570000000001E-3</v>
      </c>
      <c r="BF174">
        <v>1.729724E-3</v>
      </c>
      <c r="BG174">
        <v>1.7160540000000001E-3</v>
      </c>
      <c r="BH174">
        <v>1.69491E-3</v>
      </c>
      <c r="BI174">
        <v>1.6627899999999999E-3</v>
      </c>
      <c r="BJ174">
        <v>1.6232359999999999E-3</v>
      </c>
      <c r="BK174">
        <v>1.580417E-3</v>
      </c>
      <c r="BL174">
        <v>1.53656E-3</v>
      </c>
      <c r="BM174">
        <v>1.4930200000000001E-3</v>
      </c>
      <c r="BN174">
        <v>1.45038E-3</v>
      </c>
      <c r="BO174">
        <v>1.408959E-3</v>
      </c>
      <c r="BP174">
        <v>1.369154E-3</v>
      </c>
      <c r="BQ174">
        <v>1.3315969999999999E-3</v>
      </c>
      <c r="BR174">
        <v>1.29513E-3</v>
      </c>
      <c r="BS174">
        <v>1.260321E-3</v>
      </c>
      <c r="BT174">
        <v>1.2321420000000001E-3</v>
      </c>
      <c r="BU174">
        <v>1.212894E-3</v>
      </c>
      <c r="BV174">
        <v>1.202098E-3</v>
      </c>
      <c r="BW174">
        <v>1.1972910000000001E-3</v>
      </c>
      <c r="BX174">
        <v>1.1960919999999999E-3</v>
      </c>
      <c r="BY174">
        <v>1.197165E-3</v>
      </c>
      <c r="BZ174">
        <v>1.1992120000000001E-3</v>
      </c>
      <c r="CA174">
        <v>1.2000909999999999E-3</v>
      </c>
      <c r="CB174">
        <v>1.1964899999999999E-3</v>
      </c>
      <c r="CC174">
        <v>1.187432E-3</v>
      </c>
      <c r="CD174">
        <v>1.1727E-3</v>
      </c>
      <c r="CE174">
        <v>1.152726E-3</v>
      </c>
      <c r="CF174">
        <v>1.1289049999999999E-3</v>
      </c>
      <c r="CG174">
        <v>1.10261E-3</v>
      </c>
      <c r="CH174">
        <v>1.075049E-3</v>
      </c>
      <c r="CI174">
        <v>1.047178E-3</v>
      </c>
      <c r="CJ174">
        <v>1.0194080000000001E-3</v>
      </c>
      <c r="CK174">
        <v>9.9218599999999994E-4</v>
      </c>
      <c r="CL174">
        <v>9.6607140000000002E-4</v>
      </c>
      <c r="CM174">
        <v>9.4332919999999998E-4</v>
      </c>
      <c r="CN174">
        <v>9.2489829999999995E-4</v>
      </c>
      <c r="CO174">
        <v>9.1076190000000004E-4</v>
      </c>
      <c r="CP174">
        <v>8.9978390000000001E-4</v>
      </c>
      <c r="CQ174">
        <v>8.9057519999999996E-4</v>
      </c>
      <c r="CR174">
        <v>8.8233940000000002E-4</v>
      </c>
      <c r="CS174">
        <v>8.7454709999999997E-4</v>
      </c>
      <c r="CT174">
        <v>8.6692759999999996E-4</v>
      </c>
      <c r="CU174">
        <v>8.5952990000000003E-4</v>
      </c>
      <c r="CV174">
        <v>8.5302559999999997E-4</v>
      </c>
      <c r="CW174">
        <v>8.4852080000000002E-4</v>
      </c>
      <c r="CX174">
        <v>8.4561460000000005E-4</v>
      </c>
      <c r="CY174">
        <v>8.4309659999999998E-4</v>
      </c>
      <c r="CZ174">
        <v>8.3941810000000001E-4</v>
      </c>
      <c r="DA174">
        <v>8.3358840000000004E-4</v>
      </c>
      <c r="DB174">
        <v>8.2436740000000003E-4</v>
      </c>
      <c r="DC174">
        <v>8.1123740000000005E-4</v>
      </c>
      <c r="DD174">
        <v>7.9512249999999995E-4</v>
      </c>
      <c r="DE174">
        <v>7.7710340000000004E-4</v>
      </c>
      <c r="DF174">
        <v>7.5830850000000003E-4</v>
      </c>
      <c r="DG174">
        <v>7.3959049999999999E-4</v>
      </c>
      <c r="DH174">
        <v>7.2201649999999997E-4</v>
      </c>
      <c r="DI174">
        <v>7.0700730000000005E-4</v>
      </c>
      <c r="DJ174">
        <v>6.9469249999999996E-4</v>
      </c>
      <c r="DK174">
        <v>6.8455519999999995E-4</v>
      </c>
      <c r="DL174">
        <v>6.7580020000000001E-4</v>
      </c>
      <c r="DM174">
        <v>6.6806750000000001E-4</v>
      </c>
      <c r="DN174">
        <v>6.6114950000000004E-4</v>
      </c>
      <c r="DO174">
        <v>6.547937E-4</v>
      </c>
      <c r="DP174">
        <v>6.4905309999999995E-4</v>
      </c>
      <c r="DQ174">
        <v>6.4387380000000005E-4</v>
      </c>
      <c r="DR174">
        <v>6.3886279999999997E-4</v>
      </c>
      <c r="DS174">
        <v>6.3391369999999997E-4</v>
      </c>
      <c r="DT174">
        <v>6.2890090000000004E-4</v>
      </c>
      <c r="DU174">
        <v>6.2368020000000001E-4</v>
      </c>
      <c r="DV174">
        <v>6.1801079999999995E-4</v>
      </c>
      <c r="DW174">
        <v>6.1220329999999996E-4</v>
      </c>
      <c r="DX174">
        <v>6.0651170000000003E-4</v>
      </c>
      <c r="DY174">
        <v>6.0090930000000005E-4</v>
      </c>
      <c r="DZ174">
        <v>5.950002E-4</v>
      </c>
      <c r="EA174">
        <v>5.8784310000000004E-4</v>
      </c>
      <c r="EB174">
        <v>5.793358E-4</v>
      </c>
      <c r="EC174">
        <v>5.6961200000000005E-4</v>
      </c>
      <c r="ED174">
        <v>5.5822860000000001E-4</v>
      </c>
      <c r="EE174">
        <v>5.4552439999999995E-4</v>
      </c>
      <c r="EF174">
        <v>5.3283580000000001E-4</v>
      </c>
      <c r="EG174">
        <v>5.2147049999999996E-4</v>
      </c>
      <c r="EH174">
        <v>5.1175150000000002E-4</v>
      </c>
      <c r="EI174">
        <v>5.035641E-4</v>
      </c>
      <c r="EJ174">
        <v>4.9670740000000001E-4</v>
      </c>
      <c r="EK174">
        <v>4.9096969999999998E-4</v>
      </c>
      <c r="EL174">
        <v>4.8607089999999999E-4</v>
      </c>
      <c r="EM174">
        <v>4.8142939999999999E-4</v>
      </c>
      <c r="EN174">
        <v>4.7677020000000002E-4</v>
      </c>
      <c r="EO174">
        <v>4.7217020000000001E-4</v>
      </c>
      <c r="EP174">
        <v>4.6765370000000003E-4</v>
      </c>
      <c r="EQ174">
        <v>4.632339E-4</v>
      </c>
      <c r="ER174">
        <v>4.5888519999999998E-4</v>
      </c>
      <c r="ES174">
        <v>4.5462269999999998E-4</v>
      </c>
      <c r="ET174">
        <v>4.5047149999999998E-4</v>
      </c>
      <c r="EU174">
        <v>4.4653420000000002E-4</v>
      </c>
      <c r="EV174">
        <v>4.4281700000000003E-4</v>
      </c>
      <c r="EW174">
        <v>4.389927E-4</v>
      </c>
      <c r="EX174">
        <v>4.3495829999999999E-4</v>
      </c>
      <c r="EY174">
        <v>4.3088760000000001E-4</v>
      </c>
      <c r="EZ174">
        <v>4.2685210000000001E-4</v>
      </c>
    </row>
    <row r="175" spans="1:156" x14ac:dyDescent="0.25">
      <c r="A175" t="str">
        <f t="shared" si="2"/>
        <v>Boom-VERY COARSE-0.6-20-40</v>
      </c>
      <c r="B175" t="s">
        <v>196</v>
      </c>
      <c r="C175" t="s">
        <v>43</v>
      </c>
      <c r="D175" s="52">
        <v>0.6</v>
      </c>
      <c r="E175" s="52">
        <v>20</v>
      </c>
      <c r="F175" s="82">
        <v>40</v>
      </c>
      <c r="G175">
        <v>1.135105E-2</v>
      </c>
      <c r="H175">
        <v>1.061808E-2</v>
      </c>
      <c r="I175">
        <v>8.5481819999999997E-3</v>
      </c>
      <c r="J175">
        <v>7.8153419999999994E-3</v>
      </c>
      <c r="K175">
        <v>6.1273229999999996E-3</v>
      </c>
      <c r="L175">
        <v>6.0731769999999999E-3</v>
      </c>
      <c r="M175">
        <v>5.8811610000000002E-3</v>
      </c>
      <c r="N175">
        <v>5.6550979999999999E-3</v>
      </c>
      <c r="O175">
        <v>5.432381E-3</v>
      </c>
      <c r="P175">
        <v>4.9307839999999997E-3</v>
      </c>
      <c r="Q175">
        <v>4.4324919999999997E-3</v>
      </c>
      <c r="R175">
        <v>3.9102369999999996E-3</v>
      </c>
      <c r="S175">
        <v>3.6507129999999999E-3</v>
      </c>
      <c r="T175">
        <v>3.4160530000000001E-3</v>
      </c>
      <c r="U175">
        <v>3.2058130000000001E-3</v>
      </c>
      <c r="V175">
        <v>3.0198719999999998E-3</v>
      </c>
      <c r="W175">
        <v>2.843791E-3</v>
      </c>
      <c r="X175">
        <v>2.7080350000000001E-3</v>
      </c>
      <c r="Y175">
        <v>2.5883659999999999E-3</v>
      </c>
      <c r="Z175">
        <v>2.4974440000000001E-3</v>
      </c>
      <c r="AA175">
        <v>2.4217499999999999E-3</v>
      </c>
      <c r="AB175">
        <v>2.3723939999999999E-3</v>
      </c>
      <c r="AC175">
        <v>2.325541E-3</v>
      </c>
      <c r="AD175">
        <v>2.2813949999999999E-3</v>
      </c>
      <c r="AE175">
        <v>2.2383339999999998E-3</v>
      </c>
      <c r="AF175">
        <v>2.1937129999999999E-3</v>
      </c>
      <c r="AG175">
        <v>2.152068E-3</v>
      </c>
      <c r="AH175">
        <v>2.1127440000000002E-3</v>
      </c>
      <c r="AI175">
        <v>2.0760399999999999E-3</v>
      </c>
      <c r="AJ175">
        <v>2.039337E-3</v>
      </c>
      <c r="AK175">
        <v>1.9928419999999999E-3</v>
      </c>
      <c r="AL175">
        <v>1.933557E-3</v>
      </c>
      <c r="AM175">
        <v>1.8622459999999999E-3</v>
      </c>
      <c r="AN175">
        <v>1.7827260000000001E-3</v>
      </c>
      <c r="AO175">
        <v>1.6987759999999999E-3</v>
      </c>
      <c r="AP175">
        <v>1.6200780000000001E-3</v>
      </c>
      <c r="AQ175">
        <v>1.55634E-3</v>
      </c>
      <c r="AR175">
        <v>1.5065809999999999E-3</v>
      </c>
      <c r="AS175">
        <v>1.465257E-3</v>
      </c>
      <c r="AT175">
        <v>1.4280339999999999E-3</v>
      </c>
      <c r="AU175">
        <v>1.395585E-3</v>
      </c>
      <c r="AV175">
        <v>1.3776159999999999E-3</v>
      </c>
      <c r="AW175">
        <v>1.368062E-3</v>
      </c>
      <c r="AX175">
        <v>1.3557459999999999E-3</v>
      </c>
      <c r="AY175">
        <v>1.3414329999999999E-3</v>
      </c>
      <c r="AZ175">
        <v>1.3259070000000001E-3</v>
      </c>
      <c r="BA175">
        <v>1.309948E-3</v>
      </c>
      <c r="BB175">
        <v>1.2942229999999999E-3</v>
      </c>
      <c r="BC175">
        <v>1.2789959999999999E-3</v>
      </c>
      <c r="BD175">
        <v>1.2643279999999999E-3</v>
      </c>
      <c r="BE175">
        <v>1.2504980000000001E-3</v>
      </c>
      <c r="BF175">
        <v>1.2380360000000001E-3</v>
      </c>
      <c r="BG175">
        <v>1.224892E-3</v>
      </c>
      <c r="BH175">
        <v>1.2112690000000001E-3</v>
      </c>
      <c r="BI175">
        <v>1.1980129999999999E-3</v>
      </c>
      <c r="BJ175">
        <v>1.185265E-3</v>
      </c>
      <c r="BK175">
        <v>1.1728789999999999E-3</v>
      </c>
      <c r="BL175">
        <v>1.1607970000000001E-3</v>
      </c>
      <c r="BM175">
        <v>1.1490840000000001E-3</v>
      </c>
      <c r="BN175">
        <v>1.137643E-3</v>
      </c>
      <c r="BO175">
        <v>1.1260230000000001E-3</v>
      </c>
      <c r="BP175">
        <v>1.110972E-3</v>
      </c>
      <c r="BQ175">
        <v>1.0904459999999999E-3</v>
      </c>
      <c r="BR175">
        <v>1.069347E-3</v>
      </c>
      <c r="BS175">
        <v>1.0492850000000001E-3</v>
      </c>
      <c r="BT175">
        <v>1.0305799999999999E-3</v>
      </c>
      <c r="BU175">
        <v>1.013047E-3</v>
      </c>
      <c r="BV175">
        <v>9.9580229999999994E-4</v>
      </c>
      <c r="BW175">
        <v>9.787086E-4</v>
      </c>
      <c r="BX175">
        <v>9.6172759999999999E-4</v>
      </c>
      <c r="BY175">
        <v>9.4402120000000003E-4</v>
      </c>
      <c r="BZ175">
        <v>9.2661230000000005E-4</v>
      </c>
      <c r="CA175">
        <v>9.0939389999999997E-4</v>
      </c>
      <c r="CB175">
        <v>8.9108820000000002E-4</v>
      </c>
      <c r="CC175">
        <v>8.6555170000000002E-4</v>
      </c>
      <c r="CD175">
        <v>8.384E-4</v>
      </c>
      <c r="CE175">
        <v>8.1663150000000002E-4</v>
      </c>
      <c r="CF175">
        <v>7.9902719999999997E-4</v>
      </c>
      <c r="CG175">
        <v>7.8435739999999999E-4</v>
      </c>
      <c r="CH175">
        <v>7.7215659999999996E-4</v>
      </c>
      <c r="CI175">
        <v>7.6173080000000002E-4</v>
      </c>
      <c r="CJ175">
        <v>7.5266739999999997E-4</v>
      </c>
      <c r="CK175">
        <v>7.4469589999999995E-4</v>
      </c>
      <c r="CL175">
        <v>7.3725250000000004E-4</v>
      </c>
      <c r="CM175">
        <v>7.2985159999999999E-4</v>
      </c>
      <c r="CN175">
        <v>7.2337659999999995E-4</v>
      </c>
      <c r="CO175">
        <v>7.1750060000000003E-4</v>
      </c>
      <c r="CP175">
        <v>7.1198500000000005E-4</v>
      </c>
      <c r="CQ175">
        <v>7.0655459999999996E-4</v>
      </c>
      <c r="CR175">
        <v>7.0135620000000005E-4</v>
      </c>
      <c r="CS175">
        <v>6.9626360000000001E-4</v>
      </c>
      <c r="CT175">
        <v>6.9121299999999998E-4</v>
      </c>
      <c r="CU175">
        <v>6.8624980000000005E-4</v>
      </c>
      <c r="CV175">
        <v>6.8156680000000004E-4</v>
      </c>
      <c r="CW175">
        <v>6.791322E-4</v>
      </c>
      <c r="CX175">
        <v>6.8023119999999996E-4</v>
      </c>
      <c r="CY175">
        <v>6.8324650000000005E-4</v>
      </c>
      <c r="CZ175">
        <v>6.8751350000000001E-4</v>
      </c>
      <c r="DA175">
        <v>6.9232530000000003E-4</v>
      </c>
      <c r="DB175">
        <v>6.9699210000000004E-4</v>
      </c>
      <c r="DC175">
        <v>7.0047369999999998E-4</v>
      </c>
      <c r="DD175">
        <v>7.019754E-4</v>
      </c>
      <c r="DE175">
        <v>7.0029619999999995E-4</v>
      </c>
      <c r="DF175">
        <v>6.9628569999999996E-4</v>
      </c>
      <c r="DG175">
        <v>6.8949340000000003E-4</v>
      </c>
      <c r="DH175">
        <v>6.8086869999999997E-4</v>
      </c>
      <c r="DI175">
        <v>6.7102429999999999E-4</v>
      </c>
      <c r="DJ175">
        <v>6.600156E-4</v>
      </c>
      <c r="DK175">
        <v>6.4525400000000005E-4</v>
      </c>
      <c r="DL175">
        <v>6.2352239999999997E-4</v>
      </c>
      <c r="DM175">
        <v>5.9746349999999996E-4</v>
      </c>
      <c r="DN175">
        <v>5.6921350000000001E-4</v>
      </c>
      <c r="DO175">
        <v>5.4046539999999998E-4</v>
      </c>
      <c r="DP175">
        <v>5.1556889999999998E-4</v>
      </c>
      <c r="DQ175">
        <v>4.9673250000000001E-4</v>
      </c>
      <c r="DR175">
        <v>4.8212169999999998E-4</v>
      </c>
      <c r="DS175">
        <v>4.7058640000000002E-4</v>
      </c>
      <c r="DT175">
        <v>4.6112779999999998E-4</v>
      </c>
      <c r="DU175">
        <v>4.531281E-4</v>
      </c>
      <c r="DV175">
        <v>4.4618229999999999E-4</v>
      </c>
      <c r="DW175">
        <v>4.4021549999999999E-4</v>
      </c>
      <c r="DX175">
        <v>4.3503429999999999E-4</v>
      </c>
      <c r="DY175">
        <v>4.304334E-4</v>
      </c>
      <c r="DZ175">
        <v>4.2655230000000001E-4</v>
      </c>
      <c r="EA175">
        <v>4.2308089999999998E-4</v>
      </c>
      <c r="EB175">
        <v>4.1985269999999999E-4</v>
      </c>
      <c r="EC175">
        <v>4.167552E-4</v>
      </c>
      <c r="ED175">
        <v>4.138031E-4</v>
      </c>
      <c r="EE175">
        <v>4.1126429999999999E-4</v>
      </c>
      <c r="EF175">
        <v>4.1038069999999998E-4</v>
      </c>
      <c r="EG175">
        <v>4.1168790000000003E-4</v>
      </c>
      <c r="EH175">
        <v>4.1550369999999998E-4</v>
      </c>
      <c r="EI175">
        <v>4.2194599999999997E-4</v>
      </c>
      <c r="EJ175">
        <v>4.309712E-4</v>
      </c>
      <c r="EK175">
        <v>4.4132809999999998E-4</v>
      </c>
      <c r="EL175">
        <v>4.527062E-4</v>
      </c>
      <c r="EM175">
        <v>4.6413580000000002E-4</v>
      </c>
      <c r="EN175">
        <v>4.7526129999999998E-4</v>
      </c>
      <c r="EO175">
        <v>4.85136E-4</v>
      </c>
      <c r="EP175">
        <v>4.9307419999999999E-4</v>
      </c>
      <c r="EQ175">
        <v>4.9871520000000001E-4</v>
      </c>
      <c r="ER175">
        <v>5.0161420000000001E-4</v>
      </c>
      <c r="ES175">
        <v>5.0198400000000002E-4</v>
      </c>
      <c r="ET175">
        <v>4.998639E-4</v>
      </c>
      <c r="EU175">
        <v>4.9583099999999996E-4</v>
      </c>
      <c r="EV175">
        <v>4.8974999999999995E-4</v>
      </c>
      <c r="EW175">
        <v>4.7910159999999999E-4</v>
      </c>
      <c r="EX175">
        <v>4.622494E-4</v>
      </c>
      <c r="EY175">
        <v>4.4171990000000001E-4</v>
      </c>
      <c r="EZ175">
        <v>4.1919839999999999E-4</v>
      </c>
    </row>
    <row r="176" spans="1:156" x14ac:dyDescent="0.25">
      <c r="A176" t="str">
        <f t="shared" si="2"/>
        <v>Boom-VERY COARSE-0.6-10-40</v>
      </c>
      <c r="B176" t="s">
        <v>196</v>
      </c>
      <c r="C176" t="s">
        <v>43</v>
      </c>
      <c r="D176" s="52">
        <v>0.6</v>
      </c>
      <c r="E176" s="52">
        <v>10</v>
      </c>
      <c r="F176" s="82">
        <v>40</v>
      </c>
      <c r="G176">
        <v>6.4445209999999999E-3</v>
      </c>
      <c r="H176">
        <v>6.660254E-3</v>
      </c>
      <c r="I176">
        <v>5.813777E-3</v>
      </c>
      <c r="J176">
        <v>5.2036130000000002E-3</v>
      </c>
      <c r="K176">
        <v>5.3519090000000002E-3</v>
      </c>
      <c r="L176">
        <v>5.3377880000000004E-3</v>
      </c>
      <c r="M176">
        <v>5.13263E-3</v>
      </c>
      <c r="N176">
        <v>4.9023809999999999E-3</v>
      </c>
      <c r="O176">
        <v>4.6432269999999998E-3</v>
      </c>
      <c r="P176">
        <v>4.3270339999999996E-3</v>
      </c>
      <c r="Q176">
        <v>4.1021699999999996E-3</v>
      </c>
      <c r="R176">
        <v>3.7818280000000001E-3</v>
      </c>
      <c r="S176">
        <v>3.6048719999999999E-3</v>
      </c>
      <c r="T176">
        <v>3.4105469999999999E-3</v>
      </c>
      <c r="U176">
        <v>3.211111E-3</v>
      </c>
      <c r="V176">
        <v>3.0132340000000001E-3</v>
      </c>
      <c r="W176">
        <v>2.8921659999999998E-3</v>
      </c>
      <c r="X176">
        <v>2.7736359999999999E-3</v>
      </c>
      <c r="Y176">
        <v>2.661437E-3</v>
      </c>
      <c r="Z176">
        <v>2.5701719999999999E-3</v>
      </c>
      <c r="AA176">
        <v>2.4965180000000001E-3</v>
      </c>
      <c r="AB176">
        <v>2.4282790000000002E-3</v>
      </c>
      <c r="AC176">
        <v>2.364559E-3</v>
      </c>
      <c r="AD176">
        <v>2.3051920000000002E-3</v>
      </c>
      <c r="AE176">
        <v>2.2489189999999998E-3</v>
      </c>
      <c r="AF176">
        <v>2.1947490000000002E-3</v>
      </c>
      <c r="AG176">
        <v>2.1423530000000001E-3</v>
      </c>
      <c r="AH176">
        <v>2.085614E-3</v>
      </c>
      <c r="AI176">
        <v>2.0242319999999999E-3</v>
      </c>
      <c r="AJ176">
        <v>1.9620839999999998E-3</v>
      </c>
      <c r="AK176">
        <v>1.903418E-3</v>
      </c>
      <c r="AL176">
        <v>1.852139E-3</v>
      </c>
      <c r="AM176">
        <v>1.811181E-3</v>
      </c>
      <c r="AN176">
        <v>1.7758889999999999E-3</v>
      </c>
      <c r="AO176">
        <v>1.7411620000000001E-3</v>
      </c>
      <c r="AP176">
        <v>1.7062329999999999E-3</v>
      </c>
      <c r="AQ176">
        <v>1.671617E-3</v>
      </c>
      <c r="AR176">
        <v>1.635788E-3</v>
      </c>
      <c r="AS176">
        <v>1.601891E-3</v>
      </c>
      <c r="AT176">
        <v>1.5701350000000001E-3</v>
      </c>
      <c r="AU176">
        <v>1.541043E-3</v>
      </c>
      <c r="AV176">
        <v>1.5141309999999999E-3</v>
      </c>
      <c r="AW176">
        <v>1.487812E-3</v>
      </c>
      <c r="AX176">
        <v>1.461583E-3</v>
      </c>
      <c r="AY176">
        <v>1.432904E-3</v>
      </c>
      <c r="AZ176">
        <v>1.3989600000000001E-3</v>
      </c>
      <c r="BA176">
        <v>1.361948E-3</v>
      </c>
      <c r="BB176">
        <v>1.327588E-3</v>
      </c>
      <c r="BC176">
        <v>1.3008119999999999E-3</v>
      </c>
      <c r="BD176">
        <v>1.2797380000000001E-3</v>
      </c>
      <c r="BE176">
        <v>1.260518E-3</v>
      </c>
      <c r="BF176">
        <v>1.236696E-3</v>
      </c>
      <c r="BG176">
        <v>1.2084159999999999E-3</v>
      </c>
      <c r="BH176">
        <v>1.1802010000000001E-3</v>
      </c>
      <c r="BI176">
        <v>1.1526640000000001E-3</v>
      </c>
      <c r="BJ176">
        <v>1.127198E-3</v>
      </c>
      <c r="BK176">
        <v>1.104507E-3</v>
      </c>
      <c r="BL176">
        <v>1.084011E-3</v>
      </c>
      <c r="BM176">
        <v>1.0650220000000001E-3</v>
      </c>
      <c r="BN176">
        <v>1.047061E-3</v>
      </c>
      <c r="BO176">
        <v>1.029734E-3</v>
      </c>
      <c r="BP176">
        <v>1.0132139999999999E-3</v>
      </c>
      <c r="BQ176">
        <v>9.9785720000000007E-4</v>
      </c>
      <c r="BR176">
        <v>9.8199820000000005E-4</v>
      </c>
      <c r="BS176">
        <v>9.640483E-4</v>
      </c>
      <c r="BT176">
        <v>9.4801149999999997E-4</v>
      </c>
      <c r="BU176">
        <v>9.3466969999999997E-4</v>
      </c>
      <c r="BV176">
        <v>9.2329019999999996E-4</v>
      </c>
      <c r="BW176">
        <v>9.1297049999999999E-4</v>
      </c>
      <c r="BX176">
        <v>9.0306999999999996E-4</v>
      </c>
      <c r="BY176">
        <v>8.9338769999999996E-4</v>
      </c>
      <c r="BZ176">
        <v>8.8349930000000004E-4</v>
      </c>
      <c r="CA176">
        <v>8.7125940000000002E-4</v>
      </c>
      <c r="CB176">
        <v>8.5288460000000003E-4</v>
      </c>
      <c r="CC176">
        <v>8.2744229999999995E-4</v>
      </c>
      <c r="CD176">
        <v>7.9719719999999999E-4</v>
      </c>
      <c r="CE176">
        <v>7.6815640000000001E-4</v>
      </c>
      <c r="CF176">
        <v>7.4438209999999996E-4</v>
      </c>
      <c r="CG176">
        <v>7.2549949999999995E-4</v>
      </c>
      <c r="CH176">
        <v>7.1018559999999999E-4</v>
      </c>
      <c r="CI176">
        <v>6.974285E-4</v>
      </c>
      <c r="CJ176">
        <v>6.8627089999999998E-4</v>
      </c>
      <c r="CK176">
        <v>6.7621939999999996E-4</v>
      </c>
      <c r="CL176">
        <v>6.6739860000000002E-4</v>
      </c>
      <c r="CM176">
        <v>6.6214080000000003E-4</v>
      </c>
      <c r="CN176">
        <v>6.6012109999999998E-4</v>
      </c>
      <c r="CO176">
        <v>6.5906319999999995E-4</v>
      </c>
      <c r="CP176">
        <v>6.5756780000000002E-4</v>
      </c>
      <c r="CQ176">
        <v>6.5501410000000002E-4</v>
      </c>
      <c r="CR176">
        <v>6.5143269999999999E-4</v>
      </c>
      <c r="CS176">
        <v>6.4708609999999998E-4</v>
      </c>
      <c r="CT176">
        <v>6.4224799999999999E-4</v>
      </c>
      <c r="CU176">
        <v>6.3714770000000004E-4</v>
      </c>
      <c r="CV176">
        <v>6.319257E-4</v>
      </c>
      <c r="CW176">
        <v>6.2647750000000002E-4</v>
      </c>
      <c r="CX176">
        <v>6.2027869999999995E-4</v>
      </c>
      <c r="CY176">
        <v>6.1230840000000002E-4</v>
      </c>
      <c r="CZ176">
        <v>6.0090749999999998E-4</v>
      </c>
      <c r="DA176">
        <v>5.8524320000000001E-4</v>
      </c>
      <c r="DB176">
        <v>5.6535259999999996E-4</v>
      </c>
      <c r="DC176">
        <v>5.4160769999999996E-4</v>
      </c>
      <c r="DD176">
        <v>5.1503159999999998E-4</v>
      </c>
      <c r="DE176">
        <v>4.8720840000000002E-4</v>
      </c>
      <c r="DF176">
        <v>4.6178099999999998E-4</v>
      </c>
      <c r="DG176">
        <v>4.4241030000000001E-4</v>
      </c>
      <c r="DH176">
        <v>4.293775E-4</v>
      </c>
      <c r="DI176">
        <v>4.225837E-4</v>
      </c>
      <c r="DJ176">
        <v>4.2145909999999998E-4</v>
      </c>
      <c r="DK176">
        <v>4.2480190000000002E-4</v>
      </c>
      <c r="DL176">
        <v>4.2927219999999998E-4</v>
      </c>
      <c r="DM176">
        <v>4.321231E-4</v>
      </c>
      <c r="DN176">
        <v>4.3305680000000002E-4</v>
      </c>
      <c r="DO176">
        <v>4.3245339999999999E-4</v>
      </c>
      <c r="DP176">
        <v>4.3089130000000003E-4</v>
      </c>
      <c r="DQ176">
        <v>4.2880970000000002E-4</v>
      </c>
      <c r="DR176">
        <v>4.262817E-4</v>
      </c>
      <c r="DS176">
        <v>4.234633E-4</v>
      </c>
      <c r="DT176">
        <v>4.2042190000000001E-4</v>
      </c>
      <c r="DU176">
        <v>4.1714310000000001E-4</v>
      </c>
      <c r="DV176">
        <v>4.1349540000000003E-4</v>
      </c>
      <c r="DW176">
        <v>4.097312E-4</v>
      </c>
      <c r="DX176">
        <v>4.0603079999999999E-4</v>
      </c>
      <c r="DY176">
        <v>4.0238369999999999E-4</v>
      </c>
      <c r="DZ176">
        <v>3.9844540000000001E-4</v>
      </c>
      <c r="EA176">
        <v>3.9316770000000001E-4</v>
      </c>
      <c r="EB176">
        <v>3.8560310000000002E-4</v>
      </c>
      <c r="EC176">
        <v>3.75416E-4</v>
      </c>
      <c r="ED176">
        <v>3.6257139999999998E-4</v>
      </c>
      <c r="EE176">
        <v>3.4741919999999998E-4</v>
      </c>
      <c r="EF176">
        <v>3.3116219999999999E-4</v>
      </c>
      <c r="EG176">
        <v>3.1539609999999999E-4</v>
      </c>
      <c r="EH176">
        <v>3.0108320000000002E-4</v>
      </c>
      <c r="EI176">
        <v>2.888144E-4</v>
      </c>
      <c r="EJ176">
        <v>2.7913379999999999E-4</v>
      </c>
      <c r="EK176">
        <v>2.7342099999999998E-4</v>
      </c>
      <c r="EL176">
        <v>2.7269240000000003E-4</v>
      </c>
      <c r="EM176">
        <v>2.7459199999999999E-4</v>
      </c>
      <c r="EN176">
        <v>2.7588789999999998E-4</v>
      </c>
      <c r="EO176">
        <v>2.7595149999999998E-4</v>
      </c>
      <c r="EP176">
        <v>2.7512899999999999E-4</v>
      </c>
      <c r="EQ176">
        <v>2.737177E-4</v>
      </c>
      <c r="ER176">
        <v>2.7191660000000002E-4</v>
      </c>
      <c r="ES176">
        <v>2.6987549999999999E-4</v>
      </c>
      <c r="ET176">
        <v>2.6771500000000002E-4</v>
      </c>
      <c r="EU176">
        <v>2.6557449999999998E-4</v>
      </c>
      <c r="EV176">
        <v>2.6350080000000001E-4</v>
      </c>
      <c r="EW176">
        <v>2.613227E-4</v>
      </c>
      <c r="EX176">
        <v>2.5899069999999998E-4</v>
      </c>
      <c r="EY176">
        <v>2.566259E-4</v>
      </c>
      <c r="EZ176">
        <v>2.5427670000000002E-4</v>
      </c>
    </row>
    <row r="177" spans="1:156" x14ac:dyDescent="0.25">
      <c r="A177" t="str">
        <f t="shared" si="2"/>
        <v>Boom-VERY COARSE-0.6-20-20</v>
      </c>
      <c r="B177" t="s">
        <v>196</v>
      </c>
      <c r="C177" t="s">
        <v>43</v>
      </c>
      <c r="D177" s="52">
        <v>0.6</v>
      </c>
      <c r="E177" s="52">
        <v>20</v>
      </c>
      <c r="F177" s="82">
        <v>20</v>
      </c>
      <c r="G177">
        <v>8.6068480000000003E-3</v>
      </c>
      <c r="H177">
        <v>7.6469930000000004E-3</v>
      </c>
      <c r="I177">
        <v>5.4346610000000004E-3</v>
      </c>
      <c r="J177">
        <v>4.6506059999999998E-3</v>
      </c>
      <c r="K177">
        <v>2.8150750000000002E-3</v>
      </c>
      <c r="L177">
        <v>2.8240819999999999E-3</v>
      </c>
      <c r="M177">
        <v>2.7893829999999999E-3</v>
      </c>
      <c r="N177">
        <v>2.7709459999999998E-3</v>
      </c>
      <c r="O177">
        <v>3.117444E-3</v>
      </c>
      <c r="P177">
        <v>3.228912E-3</v>
      </c>
      <c r="Q177">
        <v>3.0371650000000001E-3</v>
      </c>
      <c r="R177">
        <v>2.6485290000000002E-3</v>
      </c>
      <c r="S177">
        <v>2.382183E-3</v>
      </c>
      <c r="T177">
        <v>2.1211530000000002E-3</v>
      </c>
      <c r="U177">
        <v>1.879782E-3</v>
      </c>
      <c r="V177">
        <v>1.6634989999999999E-3</v>
      </c>
      <c r="W177">
        <v>1.466513E-3</v>
      </c>
      <c r="X177">
        <v>1.346138E-3</v>
      </c>
      <c r="Y177">
        <v>1.242525E-3</v>
      </c>
      <c r="Z177">
        <v>1.1683469999999999E-3</v>
      </c>
      <c r="AA177">
        <v>1.122924E-3</v>
      </c>
      <c r="AB177">
        <v>1.112575E-3</v>
      </c>
      <c r="AC177">
        <v>1.1104890000000001E-3</v>
      </c>
      <c r="AD177">
        <v>1.113859E-3</v>
      </c>
      <c r="AE177">
        <v>1.1195720000000001E-3</v>
      </c>
      <c r="AF177">
        <v>1.1165610000000001E-3</v>
      </c>
      <c r="AG177">
        <v>1.1058260000000001E-3</v>
      </c>
      <c r="AH177">
        <v>1.090847E-3</v>
      </c>
      <c r="AI177">
        <v>1.074965E-3</v>
      </c>
      <c r="AJ177">
        <v>1.0581919999999999E-3</v>
      </c>
      <c r="AK177">
        <v>1.0350050000000001E-3</v>
      </c>
      <c r="AL177">
        <v>1.0033310000000001E-3</v>
      </c>
      <c r="AM177">
        <v>9.63145E-4</v>
      </c>
      <c r="AN177">
        <v>9.1631440000000002E-4</v>
      </c>
      <c r="AO177">
        <v>8.6518819999999998E-4</v>
      </c>
      <c r="AP177">
        <v>8.1653710000000003E-4</v>
      </c>
      <c r="AQ177">
        <v>7.7739750000000005E-4</v>
      </c>
      <c r="AR177">
        <v>7.4794249999999998E-4</v>
      </c>
      <c r="AS177">
        <v>7.2465769999999999E-4</v>
      </c>
      <c r="AT177">
        <v>7.0401820000000001E-4</v>
      </c>
      <c r="AU177">
        <v>6.8495800000000005E-4</v>
      </c>
      <c r="AV177">
        <v>6.6704049999999999E-4</v>
      </c>
      <c r="AW177">
        <v>6.4990999999999996E-4</v>
      </c>
      <c r="AX177">
        <v>6.3364249999999997E-4</v>
      </c>
      <c r="AY177">
        <v>6.1817709999999995E-4</v>
      </c>
      <c r="AZ177">
        <v>6.031443E-4</v>
      </c>
      <c r="BA177">
        <v>5.8851200000000002E-4</v>
      </c>
      <c r="BB177">
        <v>5.7471550000000001E-4</v>
      </c>
      <c r="BC177">
        <v>5.6160430000000005E-4</v>
      </c>
      <c r="BD177">
        <v>5.4933490000000005E-4</v>
      </c>
      <c r="BE177">
        <v>5.3936139999999995E-4</v>
      </c>
      <c r="BF177">
        <v>5.3811549999999999E-4</v>
      </c>
      <c r="BG177">
        <v>5.4047649999999997E-4</v>
      </c>
      <c r="BH177">
        <v>5.3919500000000002E-4</v>
      </c>
      <c r="BI177">
        <v>5.3592950000000005E-4</v>
      </c>
      <c r="BJ177">
        <v>5.3163630000000004E-4</v>
      </c>
      <c r="BK177">
        <v>5.2690600000000005E-4</v>
      </c>
      <c r="BL177">
        <v>5.2204859999999999E-4</v>
      </c>
      <c r="BM177">
        <v>5.1727990000000003E-4</v>
      </c>
      <c r="BN177">
        <v>5.1262110000000003E-4</v>
      </c>
      <c r="BO177">
        <v>5.0794709999999995E-4</v>
      </c>
      <c r="BP177">
        <v>5.0153389999999995E-4</v>
      </c>
      <c r="BQ177">
        <v>4.9226079999999995E-4</v>
      </c>
      <c r="BR177">
        <v>4.826481E-4</v>
      </c>
      <c r="BS177">
        <v>4.735214E-4</v>
      </c>
      <c r="BT177">
        <v>4.652751E-4</v>
      </c>
      <c r="BU177">
        <v>4.5766729999999997E-4</v>
      </c>
      <c r="BV177">
        <v>4.503989E-4</v>
      </c>
      <c r="BW177">
        <v>4.4313410000000001E-4</v>
      </c>
      <c r="BX177">
        <v>4.357381E-4</v>
      </c>
      <c r="BY177">
        <v>4.2771440000000002E-4</v>
      </c>
      <c r="BZ177">
        <v>4.1969419999999998E-4</v>
      </c>
      <c r="CA177">
        <v>4.1198009999999998E-4</v>
      </c>
      <c r="CB177">
        <v>4.0438980000000001E-4</v>
      </c>
      <c r="CC177">
        <v>3.9703360000000002E-4</v>
      </c>
      <c r="CD177">
        <v>3.8949330000000003E-4</v>
      </c>
      <c r="CE177">
        <v>3.8233620000000001E-4</v>
      </c>
      <c r="CF177">
        <v>3.751289E-4</v>
      </c>
      <c r="CG177">
        <v>3.6816959999999999E-4</v>
      </c>
      <c r="CH177">
        <v>3.6149179999999997E-4</v>
      </c>
      <c r="CI177">
        <v>3.5483759999999998E-4</v>
      </c>
      <c r="CJ177">
        <v>3.4841130000000002E-4</v>
      </c>
      <c r="CK177">
        <v>3.4186429999999999E-4</v>
      </c>
      <c r="CL177">
        <v>3.344291E-4</v>
      </c>
      <c r="CM177">
        <v>3.2237120000000002E-4</v>
      </c>
      <c r="CN177">
        <v>3.1032279999999998E-4</v>
      </c>
      <c r="CO177">
        <v>3.014936E-4</v>
      </c>
      <c r="CP177">
        <v>2.9479160000000002E-4</v>
      </c>
      <c r="CQ177">
        <v>2.8939120000000002E-4</v>
      </c>
      <c r="CR177">
        <v>2.850288E-4</v>
      </c>
      <c r="CS177">
        <v>2.814216E-4</v>
      </c>
      <c r="CT177">
        <v>2.7836430000000001E-4</v>
      </c>
      <c r="CU177">
        <v>2.7578729999999999E-4</v>
      </c>
      <c r="CV177">
        <v>2.735921E-4</v>
      </c>
      <c r="CW177">
        <v>2.7262899999999998E-4</v>
      </c>
      <c r="CX177">
        <v>2.734193E-4</v>
      </c>
      <c r="CY177">
        <v>2.752872E-4</v>
      </c>
      <c r="CZ177">
        <v>2.7801289999999999E-4</v>
      </c>
      <c r="DA177">
        <v>2.8136399999999998E-4</v>
      </c>
      <c r="DB177">
        <v>2.8514810000000002E-4</v>
      </c>
      <c r="DC177">
        <v>2.888756E-4</v>
      </c>
      <c r="DD177">
        <v>2.9197849999999998E-4</v>
      </c>
      <c r="DE177">
        <v>2.9370580000000001E-4</v>
      </c>
      <c r="DF177">
        <v>2.942097E-4</v>
      </c>
      <c r="DG177">
        <v>2.9303469999999998E-4</v>
      </c>
      <c r="DH177">
        <v>2.9059179999999998E-4</v>
      </c>
      <c r="DI177">
        <v>2.871571E-4</v>
      </c>
      <c r="DJ177">
        <v>2.8322649999999998E-4</v>
      </c>
      <c r="DK177">
        <v>2.7889290000000002E-4</v>
      </c>
      <c r="DL177">
        <v>2.745434E-4</v>
      </c>
      <c r="DM177">
        <v>2.7001610000000002E-4</v>
      </c>
      <c r="DN177">
        <v>2.6567440000000001E-4</v>
      </c>
      <c r="DO177">
        <v>2.6116369999999999E-4</v>
      </c>
      <c r="DP177">
        <v>2.5673470000000002E-4</v>
      </c>
      <c r="DQ177">
        <v>2.5229730000000001E-4</v>
      </c>
      <c r="DR177">
        <v>2.4786600000000002E-4</v>
      </c>
      <c r="DS177">
        <v>2.4356249999999999E-4</v>
      </c>
      <c r="DT177">
        <v>2.3886839999999999E-4</v>
      </c>
      <c r="DU177">
        <v>2.3213880000000001E-4</v>
      </c>
      <c r="DV177">
        <v>2.2162660000000001E-4</v>
      </c>
      <c r="DW177">
        <v>2.095237E-4</v>
      </c>
      <c r="DX177">
        <v>1.966084E-4</v>
      </c>
      <c r="DY177">
        <v>1.8400959999999999E-4</v>
      </c>
      <c r="DZ177">
        <v>1.739046E-4</v>
      </c>
      <c r="EA177">
        <v>1.668156E-4</v>
      </c>
      <c r="EB177">
        <v>1.615652E-4</v>
      </c>
      <c r="EC177">
        <v>1.5753640000000001E-4</v>
      </c>
      <c r="ED177">
        <v>1.5435159999999999E-4</v>
      </c>
      <c r="EE177">
        <v>1.519464E-4</v>
      </c>
      <c r="EF177">
        <v>1.506472E-4</v>
      </c>
      <c r="EG177">
        <v>1.5055919999999999E-4</v>
      </c>
      <c r="EH177">
        <v>1.5173089999999999E-4</v>
      </c>
      <c r="EI177">
        <v>1.5419709999999999E-4</v>
      </c>
      <c r="EJ177">
        <v>1.57913E-4</v>
      </c>
      <c r="EK177">
        <v>1.6245739999999999E-4</v>
      </c>
      <c r="EL177">
        <v>1.677479E-4</v>
      </c>
      <c r="EM177">
        <v>1.7345009999999999E-4</v>
      </c>
      <c r="EN177">
        <v>1.7949909999999999E-4</v>
      </c>
      <c r="EO177">
        <v>1.8539110000000001E-4</v>
      </c>
      <c r="EP177">
        <v>1.9086090000000001E-4</v>
      </c>
      <c r="EQ177">
        <v>1.954394E-4</v>
      </c>
      <c r="ER177">
        <v>1.990122E-4</v>
      </c>
      <c r="ES177">
        <v>2.0119579999999999E-4</v>
      </c>
      <c r="ET177">
        <v>2.022464E-4</v>
      </c>
      <c r="EU177">
        <v>2.020375E-4</v>
      </c>
      <c r="EV177">
        <v>2.010088E-4</v>
      </c>
      <c r="EW177">
        <v>1.9919069999999999E-4</v>
      </c>
      <c r="EX177">
        <v>1.968943E-4</v>
      </c>
      <c r="EY177">
        <v>1.943135E-4</v>
      </c>
      <c r="EZ177">
        <v>1.9148369999999999E-4</v>
      </c>
    </row>
    <row r="178" spans="1:156" x14ac:dyDescent="0.25">
      <c r="A178" t="str">
        <f t="shared" si="2"/>
        <v>Boom-VERY COARSE-0.6-10-20</v>
      </c>
      <c r="B178" t="s">
        <v>196</v>
      </c>
      <c r="C178" t="s">
        <v>43</v>
      </c>
      <c r="D178" s="52">
        <v>0.6</v>
      </c>
      <c r="E178" s="52">
        <v>10</v>
      </c>
      <c r="F178" s="82">
        <v>20</v>
      </c>
      <c r="G178">
        <v>3.97636E-3</v>
      </c>
      <c r="H178">
        <v>4.083611E-3</v>
      </c>
      <c r="I178">
        <v>3.1423649999999998E-3</v>
      </c>
      <c r="J178">
        <v>2.4404370000000002E-3</v>
      </c>
      <c r="K178">
        <v>2.6596990000000002E-3</v>
      </c>
      <c r="L178">
        <v>3.3977669999999999E-3</v>
      </c>
      <c r="M178">
        <v>3.6072299999999999E-3</v>
      </c>
      <c r="N178">
        <v>3.478643E-3</v>
      </c>
      <c r="O178">
        <v>3.2404790000000001E-3</v>
      </c>
      <c r="P178">
        <v>2.9509319999999999E-3</v>
      </c>
      <c r="Q178">
        <v>2.634454E-3</v>
      </c>
      <c r="R178">
        <v>2.3063770000000001E-3</v>
      </c>
      <c r="S178">
        <v>2.1426330000000001E-3</v>
      </c>
      <c r="T178">
        <v>2.0008449999999998E-3</v>
      </c>
      <c r="U178">
        <v>1.8609290000000001E-3</v>
      </c>
      <c r="V178">
        <v>1.7039030000000001E-3</v>
      </c>
      <c r="W178">
        <v>1.6243379999999999E-3</v>
      </c>
      <c r="X178">
        <v>1.5137939999999999E-3</v>
      </c>
      <c r="Y178">
        <v>1.4087360000000001E-3</v>
      </c>
      <c r="Z178">
        <v>1.3246899999999999E-3</v>
      </c>
      <c r="AA178">
        <v>1.260518E-3</v>
      </c>
      <c r="AB178">
        <v>1.2096260000000001E-3</v>
      </c>
      <c r="AC178">
        <v>1.167749E-3</v>
      </c>
      <c r="AD178">
        <v>1.1331920000000001E-3</v>
      </c>
      <c r="AE178">
        <v>1.1043299999999999E-3</v>
      </c>
      <c r="AF178">
        <v>1.078959E-3</v>
      </c>
      <c r="AG178">
        <v>1.055659E-3</v>
      </c>
      <c r="AH178">
        <v>1.0338229999999999E-3</v>
      </c>
      <c r="AI178">
        <v>1.0130499999999999E-3</v>
      </c>
      <c r="AJ178">
        <v>9.9327469999999996E-4</v>
      </c>
      <c r="AK178">
        <v>9.7442440000000002E-4</v>
      </c>
      <c r="AL178">
        <v>9.5556660000000002E-4</v>
      </c>
      <c r="AM178">
        <v>9.4110980000000003E-4</v>
      </c>
      <c r="AN178">
        <v>9.2805239999999998E-4</v>
      </c>
      <c r="AO178">
        <v>9.0902219999999996E-4</v>
      </c>
      <c r="AP178">
        <v>8.829431E-4</v>
      </c>
      <c r="AQ178">
        <v>8.5262200000000004E-4</v>
      </c>
      <c r="AR178">
        <v>8.1138629999999998E-4</v>
      </c>
      <c r="AS178">
        <v>7.639624E-4</v>
      </c>
      <c r="AT178">
        <v>7.1646579999999995E-4</v>
      </c>
      <c r="AU178">
        <v>6.761146E-4</v>
      </c>
      <c r="AV178">
        <v>6.4882429999999999E-4</v>
      </c>
      <c r="AW178">
        <v>6.2988509999999998E-4</v>
      </c>
      <c r="AX178">
        <v>6.1552790000000003E-4</v>
      </c>
      <c r="AY178">
        <v>6.0374539999999996E-4</v>
      </c>
      <c r="AZ178">
        <v>5.9345209999999999E-4</v>
      </c>
      <c r="BA178">
        <v>5.8408639999999996E-4</v>
      </c>
      <c r="BB178">
        <v>5.7835090000000003E-4</v>
      </c>
      <c r="BC178">
        <v>5.8051849999999998E-4</v>
      </c>
      <c r="BD178">
        <v>5.9037810000000005E-4</v>
      </c>
      <c r="BE178">
        <v>6.0483240000000005E-4</v>
      </c>
      <c r="BF178">
        <v>6.1781140000000004E-4</v>
      </c>
      <c r="BG178">
        <v>6.2503509999999995E-4</v>
      </c>
      <c r="BH178">
        <v>6.2471930000000003E-4</v>
      </c>
      <c r="BI178">
        <v>6.1134519999999997E-4</v>
      </c>
      <c r="BJ178">
        <v>5.8360650000000003E-4</v>
      </c>
      <c r="BK178">
        <v>5.4915129999999999E-4</v>
      </c>
      <c r="BL178">
        <v>5.1298979999999999E-4</v>
      </c>
      <c r="BM178">
        <v>4.7776479999999999E-4</v>
      </c>
      <c r="BN178">
        <v>4.4464500000000002E-4</v>
      </c>
      <c r="BO178">
        <v>4.1385770000000003E-4</v>
      </c>
      <c r="BP178">
        <v>3.8685500000000002E-4</v>
      </c>
      <c r="BQ178">
        <v>3.6755570000000001E-4</v>
      </c>
      <c r="BR178">
        <v>3.5465460000000002E-4</v>
      </c>
      <c r="BS178">
        <v>3.4605619999999998E-4</v>
      </c>
      <c r="BT178">
        <v>3.4268340000000001E-4</v>
      </c>
      <c r="BU178">
        <v>3.447476E-4</v>
      </c>
      <c r="BV178">
        <v>3.5187229999999998E-4</v>
      </c>
      <c r="BW178">
        <v>3.6293909999999998E-4</v>
      </c>
      <c r="BX178">
        <v>3.764986E-4</v>
      </c>
      <c r="BY178">
        <v>3.9142149999999999E-4</v>
      </c>
      <c r="BZ178">
        <v>4.0698919999999998E-4</v>
      </c>
      <c r="CA178">
        <v>4.216604E-4</v>
      </c>
      <c r="CB178">
        <v>4.3021470000000002E-4</v>
      </c>
      <c r="CC178">
        <v>4.2726480000000001E-4</v>
      </c>
      <c r="CD178">
        <v>4.1493329999999997E-4</v>
      </c>
      <c r="CE178">
        <v>3.960069E-4</v>
      </c>
      <c r="CF178">
        <v>3.7297179999999999E-4</v>
      </c>
      <c r="CG178">
        <v>3.481321E-4</v>
      </c>
      <c r="CH178">
        <v>3.2327460000000001E-4</v>
      </c>
      <c r="CI178">
        <v>2.9949490000000001E-4</v>
      </c>
      <c r="CJ178">
        <v>2.7723320000000001E-4</v>
      </c>
      <c r="CK178">
        <v>2.5663150000000001E-4</v>
      </c>
      <c r="CL178">
        <v>2.3782769999999999E-4</v>
      </c>
      <c r="CM178">
        <v>2.2196290000000001E-4</v>
      </c>
      <c r="CN178">
        <v>2.1059019999999999E-4</v>
      </c>
      <c r="CO178">
        <v>2.0581829999999999E-4</v>
      </c>
      <c r="CP178">
        <v>2.067339E-4</v>
      </c>
      <c r="CQ178">
        <v>2.1171159999999999E-4</v>
      </c>
      <c r="CR178">
        <v>2.194454E-4</v>
      </c>
      <c r="CS178">
        <v>2.290305E-4</v>
      </c>
      <c r="CT178">
        <v>2.398728E-4</v>
      </c>
      <c r="CU178">
        <v>2.5160759999999998E-4</v>
      </c>
      <c r="CV178">
        <v>2.6405899999999997E-4</v>
      </c>
      <c r="CW178">
        <v>2.7607670000000001E-4</v>
      </c>
      <c r="CX178">
        <v>2.8394120000000003E-4</v>
      </c>
      <c r="CY178">
        <v>2.8678580000000001E-4</v>
      </c>
      <c r="CZ178">
        <v>2.8510340000000001E-4</v>
      </c>
      <c r="DA178">
        <v>2.7938600000000001E-4</v>
      </c>
      <c r="DB178">
        <v>2.7017799999999999E-4</v>
      </c>
      <c r="DC178">
        <v>2.5800040000000001E-4</v>
      </c>
      <c r="DD178">
        <v>2.4354619999999999E-4</v>
      </c>
      <c r="DE178">
        <v>2.2760989999999999E-4</v>
      </c>
      <c r="DF178">
        <v>2.111375E-4</v>
      </c>
      <c r="DG178">
        <v>1.9496039999999999E-4</v>
      </c>
      <c r="DH178">
        <v>1.8013250000000001E-4</v>
      </c>
      <c r="DI178">
        <v>1.6749970000000001E-4</v>
      </c>
      <c r="DJ178">
        <v>1.5727769999999999E-4</v>
      </c>
      <c r="DK178">
        <v>1.493109E-4</v>
      </c>
      <c r="DL178">
        <v>1.4334649999999999E-4</v>
      </c>
      <c r="DM178">
        <v>1.390211E-4</v>
      </c>
      <c r="DN178">
        <v>1.3589139999999999E-4</v>
      </c>
      <c r="DO178">
        <v>1.33757E-4</v>
      </c>
      <c r="DP178">
        <v>1.3361549999999999E-4</v>
      </c>
      <c r="DQ178">
        <v>1.3617410000000001E-4</v>
      </c>
      <c r="DR178">
        <v>1.4075350000000001E-4</v>
      </c>
      <c r="DS178">
        <v>1.4677590000000001E-4</v>
      </c>
      <c r="DT178">
        <v>1.538179E-4</v>
      </c>
      <c r="DU178">
        <v>1.608426E-4</v>
      </c>
      <c r="DV178">
        <v>1.6563099999999999E-4</v>
      </c>
      <c r="DW178">
        <v>1.6815910000000001E-4</v>
      </c>
      <c r="DX178">
        <v>1.6922169999999999E-4</v>
      </c>
      <c r="DY178">
        <v>1.69333E-4</v>
      </c>
      <c r="DZ178">
        <v>1.6866050000000001E-4</v>
      </c>
      <c r="EA178">
        <v>1.669609E-4</v>
      </c>
      <c r="EB178">
        <v>1.6394780000000001E-4</v>
      </c>
      <c r="EC178">
        <v>1.595457E-4</v>
      </c>
      <c r="ED178">
        <v>1.537624E-4</v>
      </c>
      <c r="EE178">
        <v>1.4674840000000001E-4</v>
      </c>
      <c r="EF178">
        <v>1.3902040000000001E-4</v>
      </c>
      <c r="EG178">
        <v>1.312714E-4</v>
      </c>
      <c r="EH178">
        <v>1.2397299999999999E-4</v>
      </c>
      <c r="EI178">
        <v>1.17466E-4</v>
      </c>
      <c r="EJ178">
        <v>1.119963E-4</v>
      </c>
      <c r="EK178">
        <v>1.076384E-4</v>
      </c>
      <c r="EL178">
        <v>1.04298E-4</v>
      </c>
      <c r="EM178">
        <v>1.017516E-4</v>
      </c>
      <c r="EN178">
        <v>9.9762709999999993E-5</v>
      </c>
      <c r="EO178">
        <v>9.8050329999999994E-5</v>
      </c>
      <c r="EP178">
        <v>9.6516949999999994E-5</v>
      </c>
      <c r="EQ178">
        <v>9.5064140000000006E-5</v>
      </c>
      <c r="ER178">
        <v>9.3675749999999998E-5</v>
      </c>
      <c r="ES178">
        <v>9.2359879999999995E-5</v>
      </c>
      <c r="ET178">
        <v>9.1312140000000006E-5</v>
      </c>
      <c r="EU178">
        <v>9.1427269999999996E-5</v>
      </c>
      <c r="EV178">
        <v>9.3107820000000005E-5</v>
      </c>
      <c r="EW178">
        <v>9.5016899999999995E-5</v>
      </c>
      <c r="EX178">
        <v>9.6030689999999995E-5</v>
      </c>
      <c r="EY178">
        <v>9.6323310000000001E-5</v>
      </c>
      <c r="EZ178">
        <v>9.6189949999999995E-5</v>
      </c>
    </row>
    <row r="179" spans="1:156" x14ac:dyDescent="0.25">
      <c r="A179" t="str">
        <f t="shared" si="2"/>
        <v>Boom-EXTREMELY COARSE-0.6-20-Any</v>
      </c>
      <c r="B179" t="s">
        <v>196</v>
      </c>
      <c r="C179" t="s">
        <v>44</v>
      </c>
      <c r="D179" s="52">
        <v>0.6</v>
      </c>
      <c r="E179" s="52">
        <v>20</v>
      </c>
      <c r="F179" s="82" t="s">
        <v>187</v>
      </c>
      <c r="G179">
        <v>8.973165E-3</v>
      </c>
      <c r="H179">
        <v>8.6334970000000004E-3</v>
      </c>
      <c r="I179">
        <v>7.5114300000000004E-3</v>
      </c>
      <c r="J179">
        <v>7.2006020000000004E-3</v>
      </c>
      <c r="K179">
        <v>6.270945E-3</v>
      </c>
      <c r="L179">
        <v>6.3686510000000003E-3</v>
      </c>
      <c r="M179">
        <v>6.3375439999999996E-3</v>
      </c>
      <c r="N179">
        <v>6.2771299999999997E-3</v>
      </c>
      <c r="O179">
        <v>6.1680980000000003E-3</v>
      </c>
      <c r="P179">
        <v>5.8011579999999998E-3</v>
      </c>
      <c r="Q179">
        <v>5.3433559999999996E-3</v>
      </c>
      <c r="R179">
        <v>4.8099040000000003E-3</v>
      </c>
      <c r="S179">
        <v>4.5819379999999998E-3</v>
      </c>
      <c r="T179">
        <v>4.3587560000000001E-3</v>
      </c>
      <c r="U179">
        <v>4.1468060000000003E-3</v>
      </c>
      <c r="V179">
        <v>3.9532070000000002E-3</v>
      </c>
      <c r="W179">
        <v>3.764486E-3</v>
      </c>
      <c r="X179">
        <v>3.6204459999999998E-3</v>
      </c>
      <c r="Y179">
        <v>3.4934789999999999E-3</v>
      </c>
      <c r="Z179">
        <v>3.3944999999999999E-3</v>
      </c>
      <c r="AA179">
        <v>3.3102420000000001E-3</v>
      </c>
      <c r="AB179">
        <v>3.2506739999999998E-3</v>
      </c>
      <c r="AC179">
        <v>3.192795E-3</v>
      </c>
      <c r="AD179">
        <v>3.136696E-3</v>
      </c>
      <c r="AE179">
        <v>3.0799320000000001E-3</v>
      </c>
      <c r="AF179">
        <v>3.0212120000000001E-3</v>
      </c>
      <c r="AG179">
        <v>2.9661589999999999E-3</v>
      </c>
      <c r="AH179">
        <v>2.914809E-3</v>
      </c>
      <c r="AI179">
        <v>2.867152E-3</v>
      </c>
      <c r="AJ179">
        <v>2.8215829999999999E-3</v>
      </c>
      <c r="AK179">
        <v>2.7724450000000001E-3</v>
      </c>
      <c r="AL179">
        <v>2.7195499999999998E-3</v>
      </c>
      <c r="AM179">
        <v>2.6626029999999999E-3</v>
      </c>
      <c r="AN179">
        <v>2.6036269999999999E-3</v>
      </c>
      <c r="AO179">
        <v>2.5441700000000001E-3</v>
      </c>
      <c r="AP179">
        <v>2.489935E-3</v>
      </c>
      <c r="AQ179">
        <v>2.4453719999999999E-3</v>
      </c>
      <c r="AR179">
        <v>2.4079969999999998E-3</v>
      </c>
      <c r="AS179">
        <v>2.3745379999999998E-3</v>
      </c>
      <c r="AT179">
        <v>2.3432010000000001E-3</v>
      </c>
      <c r="AU179">
        <v>2.3131839999999998E-3</v>
      </c>
      <c r="AV179">
        <v>2.2848949999999999E-3</v>
      </c>
      <c r="AW179">
        <v>2.2563700000000002E-3</v>
      </c>
      <c r="AX179">
        <v>2.2276890000000001E-3</v>
      </c>
      <c r="AY179">
        <v>2.199182E-3</v>
      </c>
      <c r="AZ179">
        <v>2.1719030000000002E-3</v>
      </c>
      <c r="BA179">
        <v>2.1456190000000001E-3</v>
      </c>
      <c r="BB179">
        <v>2.1201309999999999E-3</v>
      </c>
      <c r="BC179">
        <v>2.0952589999999999E-3</v>
      </c>
      <c r="BD179">
        <v>2.071228E-3</v>
      </c>
      <c r="BE179">
        <v>2.047831E-3</v>
      </c>
      <c r="BF179">
        <v>2.025719E-3</v>
      </c>
      <c r="BG179">
        <v>2.0031329999999998E-3</v>
      </c>
      <c r="BH179">
        <v>1.9801039999999999E-3</v>
      </c>
      <c r="BI179">
        <v>1.9570070000000002E-3</v>
      </c>
      <c r="BJ179">
        <v>1.934982E-3</v>
      </c>
      <c r="BK179">
        <v>1.9138E-3</v>
      </c>
      <c r="BL179">
        <v>1.893062E-3</v>
      </c>
      <c r="BM179">
        <v>1.8720430000000001E-3</v>
      </c>
      <c r="BN179">
        <v>1.8496369999999999E-3</v>
      </c>
      <c r="BO179">
        <v>1.825346E-3</v>
      </c>
      <c r="BP179">
        <v>1.7970410000000001E-3</v>
      </c>
      <c r="BQ179">
        <v>1.7638459999999999E-3</v>
      </c>
      <c r="BR179">
        <v>1.7308239999999999E-3</v>
      </c>
      <c r="BS179">
        <v>1.7001119999999999E-3</v>
      </c>
      <c r="BT179">
        <v>1.67315E-3</v>
      </c>
      <c r="BU179">
        <v>1.649443E-3</v>
      </c>
      <c r="BV179">
        <v>1.6280800000000001E-3</v>
      </c>
      <c r="BW179">
        <v>1.6082760000000001E-3</v>
      </c>
      <c r="BX179">
        <v>1.5899219999999999E-3</v>
      </c>
      <c r="BY179">
        <v>1.5726200000000001E-3</v>
      </c>
      <c r="BZ179">
        <v>1.5564260000000001E-3</v>
      </c>
      <c r="CA179">
        <v>1.541038E-3</v>
      </c>
      <c r="CB179">
        <v>1.5265299999999999E-3</v>
      </c>
      <c r="CC179">
        <v>1.512113E-3</v>
      </c>
      <c r="CD179">
        <v>1.498585E-3</v>
      </c>
      <c r="CE179">
        <v>1.4856959999999999E-3</v>
      </c>
      <c r="CF179">
        <v>1.4731480000000001E-3</v>
      </c>
      <c r="CG179">
        <v>1.460455E-3</v>
      </c>
      <c r="CH179">
        <v>1.447856E-3</v>
      </c>
      <c r="CI179">
        <v>1.4353930000000001E-3</v>
      </c>
      <c r="CJ179">
        <v>1.423159E-3</v>
      </c>
      <c r="CK179">
        <v>1.411006E-3</v>
      </c>
      <c r="CL179">
        <v>1.3992410000000001E-3</v>
      </c>
      <c r="CM179">
        <v>1.3871949999999999E-3</v>
      </c>
      <c r="CN179">
        <v>1.375844E-3</v>
      </c>
      <c r="CO179">
        <v>1.364915E-3</v>
      </c>
      <c r="CP179">
        <v>1.3542440000000001E-3</v>
      </c>
      <c r="CQ179">
        <v>1.34333E-3</v>
      </c>
      <c r="CR179">
        <v>1.3324280000000001E-3</v>
      </c>
      <c r="CS179">
        <v>1.32165E-3</v>
      </c>
      <c r="CT179">
        <v>1.311029E-3</v>
      </c>
      <c r="CU179">
        <v>1.300552E-3</v>
      </c>
      <c r="CV179">
        <v>1.29076E-3</v>
      </c>
      <c r="CW179">
        <v>1.2831730000000001E-3</v>
      </c>
      <c r="CX179">
        <v>1.2784199999999999E-3</v>
      </c>
      <c r="CY179">
        <v>1.27378E-3</v>
      </c>
      <c r="CZ179">
        <v>1.267224E-3</v>
      </c>
      <c r="DA179">
        <v>1.2576449999999999E-3</v>
      </c>
      <c r="DB179">
        <v>1.2449259999999999E-3</v>
      </c>
      <c r="DC179">
        <v>1.229405E-3</v>
      </c>
      <c r="DD179">
        <v>1.2115260000000001E-3</v>
      </c>
      <c r="DE179">
        <v>1.191594E-3</v>
      </c>
      <c r="DF179">
        <v>1.1709380000000001E-3</v>
      </c>
      <c r="DG179">
        <v>1.1495640000000001E-3</v>
      </c>
      <c r="DH179">
        <v>1.1283140000000001E-3</v>
      </c>
      <c r="DI179">
        <v>1.108185E-3</v>
      </c>
      <c r="DJ179">
        <v>1.089703E-3</v>
      </c>
      <c r="DK179">
        <v>1.072653E-3</v>
      </c>
      <c r="DL179">
        <v>1.0569799999999999E-3</v>
      </c>
      <c r="DM179">
        <v>1.0427329999999999E-3</v>
      </c>
      <c r="DN179">
        <v>1.0297730000000001E-3</v>
      </c>
      <c r="DO179">
        <v>1.0178889999999999E-3</v>
      </c>
      <c r="DP179">
        <v>1.007258E-3</v>
      </c>
      <c r="DQ179">
        <v>9.9748229999999994E-4</v>
      </c>
      <c r="DR179">
        <v>9.8840930000000009E-4</v>
      </c>
      <c r="DS179">
        <v>9.7970320000000002E-4</v>
      </c>
      <c r="DT179">
        <v>9.7118710000000002E-4</v>
      </c>
      <c r="DU179">
        <v>9.6264859999999996E-4</v>
      </c>
      <c r="DV179">
        <v>9.5411870000000002E-4</v>
      </c>
      <c r="DW179">
        <v>9.4576960000000005E-4</v>
      </c>
      <c r="DX179">
        <v>9.3762360000000005E-4</v>
      </c>
      <c r="DY179">
        <v>9.296606E-4</v>
      </c>
      <c r="DZ179">
        <v>9.2217549999999997E-4</v>
      </c>
      <c r="EA179">
        <v>9.1494600000000003E-4</v>
      </c>
      <c r="EB179">
        <v>9.0797049999999998E-4</v>
      </c>
      <c r="EC179">
        <v>9.0100909999999996E-4</v>
      </c>
      <c r="ED179">
        <v>8.9406819999999999E-4</v>
      </c>
      <c r="EE179">
        <v>8.8759820000000004E-4</v>
      </c>
      <c r="EF179">
        <v>8.8282550000000001E-4</v>
      </c>
      <c r="EG179">
        <v>8.8018700000000005E-4</v>
      </c>
      <c r="EH179">
        <v>8.7962390000000004E-4</v>
      </c>
      <c r="EI179">
        <v>8.8097480000000003E-4</v>
      </c>
      <c r="EJ179">
        <v>8.8364100000000001E-4</v>
      </c>
      <c r="EK179">
        <v>8.8616789999999997E-4</v>
      </c>
      <c r="EL179">
        <v>8.8808259999999999E-4</v>
      </c>
      <c r="EM179">
        <v>8.8863739999999998E-4</v>
      </c>
      <c r="EN179">
        <v>8.8773719999999995E-4</v>
      </c>
      <c r="EO179">
        <v>8.8494810000000002E-4</v>
      </c>
      <c r="EP179">
        <v>8.795831E-4</v>
      </c>
      <c r="EQ179">
        <v>8.716164E-4</v>
      </c>
      <c r="ER179">
        <v>8.6133469999999997E-4</v>
      </c>
      <c r="ES179">
        <v>8.49232E-4</v>
      </c>
      <c r="ET179">
        <v>8.3569730000000004E-4</v>
      </c>
      <c r="EU179">
        <v>8.2114000000000004E-4</v>
      </c>
      <c r="EV179">
        <v>8.060478E-4</v>
      </c>
      <c r="EW179">
        <v>7.9051969999999997E-4</v>
      </c>
      <c r="EX179">
        <v>7.7463409999999999E-4</v>
      </c>
      <c r="EY179">
        <v>7.5858350000000002E-4</v>
      </c>
      <c r="EZ179">
        <v>7.4248480000000002E-4</v>
      </c>
    </row>
    <row r="180" spans="1:156" x14ac:dyDescent="0.25">
      <c r="A180" t="str">
        <f t="shared" si="2"/>
        <v>Boom-EXTREMELY COARSE-0.6-10-Any</v>
      </c>
      <c r="B180" t="s">
        <v>196</v>
      </c>
      <c r="C180" t="s">
        <v>44</v>
      </c>
      <c r="D180" s="52">
        <v>0.6</v>
      </c>
      <c r="E180" s="52">
        <v>10</v>
      </c>
      <c r="F180" s="82" t="s">
        <v>187</v>
      </c>
      <c r="G180">
        <v>6.1628710000000003E-3</v>
      </c>
      <c r="H180">
        <v>6.498635E-3</v>
      </c>
      <c r="I180">
        <v>6.1410960000000004E-3</v>
      </c>
      <c r="J180">
        <v>5.8918570000000003E-3</v>
      </c>
      <c r="K180">
        <v>6.0482299999999999E-3</v>
      </c>
      <c r="L180">
        <v>6.059788E-3</v>
      </c>
      <c r="M180">
        <v>5.9173749999999999E-3</v>
      </c>
      <c r="N180">
        <v>5.7253629999999998E-3</v>
      </c>
      <c r="O180">
        <v>5.4272290000000004E-3</v>
      </c>
      <c r="P180">
        <v>5.0346599999999998E-3</v>
      </c>
      <c r="Q180">
        <v>4.6039449999999999E-3</v>
      </c>
      <c r="R180">
        <v>4.1052279999999998E-3</v>
      </c>
      <c r="S180">
        <v>3.9173109999999997E-3</v>
      </c>
      <c r="T180">
        <v>3.7615230000000001E-3</v>
      </c>
      <c r="U180">
        <v>3.614885E-3</v>
      </c>
      <c r="V180">
        <v>3.47431E-3</v>
      </c>
      <c r="W180">
        <v>3.3812540000000002E-3</v>
      </c>
      <c r="X180">
        <v>3.2667690000000001E-3</v>
      </c>
      <c r="Y180">
        <v>3.157548E-3</v>
      </c>
      <c r="Z180">
        <v>3.0639460000000001E-3</v>
      </c>
      <c r="AA180">
        <v>2.9834710000000001E-3</v>
      </c>
      <c r="AB180">
        <v>2.9080159999999998E-3</v>
      </c>
      <c r="AC180">
        <v>2.8365339999999999E-3</v>
      </c>
      <c r="AD180">
        <v>2.7681390000000002E-3</v>
      </c>
      <c r="AE180">
        <v>2.7012379999999999E-3</v>
      </c>
      <c r="AF180">
        <v>2.6364579999999999E-3</v>
      </c>
      <c r="AG180">
        <v>2.5755259999999999E-3</v>
      </c>
      <c r="AH180">
        <v>2.518274E-3</v>
      </c>
      <c r="AI180">
        <v>2.4656109999999999E-3</v>
      </c>
      <c r="AJ180">
        <v>2.4169870000000002E-3</v>
      </c>
      <c r="AK180">
        <v>2.3720310000000001E-3</v>
      </c>
      <c r="AL180">
        <v>2.329528E-3</v>
      </c>
      <c r="AM180">
        <v>2.2921959999999998E-3</v>
      </c>
      <c r="AN180">
        <v>2.2561840000000001E-3</v>
      </c>
      <c r="AO180">
        <v>2.2174740000000001E-3</v>
      </c>
      <c r="AP180">
        <v>2.176449E-3</v>
      </c>
      <c r="AQ180">
        <v>2.1343260000000002E-3</v>
      </c>
      <c r="AR180">
        <v>2.090682E-3</v>
      </c>
      <c r="AS180">
        <v>2.0475659999999998E-3</v>
      </c>
      <c r="AT180">
        <v>2.0054270000000002E-3</v>
      </c>
      <c r="AU180">
        <v>1.9648370000000001E-3</v>
      </c>
      <c r="AV180">
        <v>1.925899E-3</v>
      </c>
      <c r="AW180">
        <v>1.888175E-3</v>
      </c>
      <c r="AX180">
        <v>1.85085E-3</v>
      </c>
      <c r="AY180">
        <v>1.8131E-3</v>
      </c>
      <c r="AZ180">
        <v>1.7758159999999999E-3</v>
      </c>
      <c r="BA180">
        <v>1.7400549999999999E-3</v>
      </c>
      <c r="BB180">
        <v>1.708287E-3</v>
      </c>
      <c r="BC180">
        <v>1.6826230000000001E-3</v>
      </c>
      <c r="BD180">
        <v>1.6610730000000001E-3</v>
      </c>
      <c r="BE180">
        <v>1.640945E-3</v>
      </c>
      <c r="BF180">
        <v>1.618403E-3</v>
      </c>
      <c r="BG180">
        <v>1.5922519999999999E-3</v>
      </c>
      <c r="BH180">
        <v>1.562941E-3</v>
      </c>
      <c r="BI180">
        <v>1.5315369999999999E-3</v>
      </c>
      <c r="BJ180">
        <v>1.5004529999999999E-3</v>
      </c>
      <c r="BK180">
        <v>1.471392E-3</v>
      </c>
      <c r="BL180">
        <v>1.4443069999999999E-3</v>
      </c>
      <c r="BM180">
        <v>1.4186069999999999E-3</v>
      </c>
      <c r="BN180">
        <v>1.3932969999999999E-3</v>
      </c>
      <c r="BO180">
        <v>1.367687E-3</v>
      </c>
      <c r="BP180">
        <v>1.3418939999999999E-3</v>
      </c>
      <c r="BQ180">
        <v>1.316406E-3</v>
      </c>
      <c r="BR180">
        <v>1.290923E-3</v>
      </c>
      <c r="BS180">
        <v>1.266068E-3</v>
      </c>
      <c r="BT180">
        <v>1.2444310000000001E-3</v>
      </c>
      <c r="BU180">
        <v>1.2264380000000001E-3</v>
      </c>
      <c r="BV180">
        <v>1.211029E-3</v>
      </c>
      <c r="BW180">
        <v>1.196969E-3</v>
      </c>
      <c r="BX180">
        <v>1.1833849999999999E-3</v>
      </c>
      <c r="BY180">
        <v>1.1700739999999999E-3</v>
      </c>
      <c r="BZ180">
        <v>1.1568139999999999E-3</v>
      </c>
      <c r="CA180">
        <v>1.142466E-3</v>
      </c>
      <c r="CB180">
        <v>1.1253649999999999E-3</v>
      </c>
      <c r="CC180">
        <v>1.1054369999999999E-3</v>
      </c>
      <c r="CD180">
        <v>1.0835319999999999E-3</v>
      </c>
      <c r="CE180">
        <v>1.0608519999999999E-3</v>
      </c>
      <c r="CF180">
        <v>1.0378869999999999E-3</v>
      </c>
      <c r="CG180">
        <v>1.0148379999999999E-3</v>
      </c>
      <c r="CH180">
        <v>9.918297999999999E-4</v>
      </c>
      <c r="CI180">
        <v>9.691662E-4</v>
      </c>
      <c r="CJ180">
        <v>9.4698419999999996E-4</v>
      </c>
      <c r="CK180">
        <v>9.2541119999999997E-4</v>
      </c>
      <c r="CL180">
        <v>9.0493840000000002E-4</v>
      </c>
      <c r="CM180">
        <v>8.8734130000000004E-4</v>
      </c>
      <c r="CN180">
        <v>8.7348350000000005E-4</v>
      </c>
      <c r="CO180">
        <v>8.6317399999999997E-4</v>
      </c>
      <c r="CP180">
        <v>8.5499679999999996E-4</v>
      </c>
      <c r="CQ180">
        <v>8.4768490000000001E-4</v>
      </c>
      <c r="CR180">
        <v>8.405315E-4</v>
      </c>
      <c r="CS180">
        <v>8.3341579999999995E-4</v>
      </c>
      <c r="CT180">
        <v>8.2633979999999999E-4</v>
      </c>
      <c r="CU180">
        <v>8.1932269999999995E-4</v>
      </c>
      <c r="CV180">
        <v>8.1247929999999995E-4</v>
      </c>
      <c r="CW180">
        <v>8.0580120000000005E-4</v>
      </c>
      <c r="CX180">
        <v>7.9886880000000005E-4</v>
      </c>
      <c r="CY180">
        <v>7.9097490000000004E-4</v>
      </c>
      <c r="CZ180">
        <v>7.8130349999999996E-4</v>
      </c>
      <c r="DA180">
        <v>7.6972789999999998E-4</v>
      </c>
      <c r="DB180">
        <v>7.5646660000000001E-4</v>
      </c>
      <c r="DC180">
        <v>7.4204000000000002E-4</v>
      </c>
      <c r="DD180">
        <v>7.2698990000000002E-4</v>
      </c>
      <c r="DE180">
        <v>7.1172059999999998E-4</v>
      </c>
      <c r="DF180">
        <v>6.966648E-4</v>
      </c>
      <c r="DG180">
        <v>6.8217799999999997E-4</v>
      </c>
      <c r="DH180">
        <v>6.6887339999999998E-4</v>
      </c>
      <c r="DI180">
        <v>6.5738400000000001E-4</v>
      </c>
      <c r="DJ180">
        <v>6.4762149999999998E-4</v>
      </c>
      <c r="DK180">
        <v>6.3923080000000002E-4</v>
      </c>
      <c r="DL180">
        <v>6.317079E-4</v>
      </c>
      <c r="DM180">
        <v>6.2483690000000001E-4</v>
      </c>
      <c r="DN180">
        <v>6.1847279999999996E-4</v>
      </c>
      <c r="DO180">
        <v>6.1247210000000001E-4</v>
      </c>
      <c r="DP180">
        <v>6.0685679999999997E-4</v>
      </c>
      <c r="DQ180">
        <v>6.0166080000000001E-4</v>
      </c>
      <c r="DR180">
        <v>5.9669729999999998E-4</v>
      </c>
      <c r="DS180">
        <v>5.9168580000000005E-4</v>
      </c>
      <c r="DT180">
        <v>5.8629289999999996E-4</v>
      </c>
      <c r="DU180">
        <v>5.8016109999999997E-4</v>
      </c>
      <c r="DV180">
        <v>5.7308170000000005E-4</v>
      </c>
      <c r="DW180">
        <v>5.6544769999999998E-4</v>
      </c>
      <c r="DX180">
        <v>5.5779620000000001E-4</v>
      </c>
      <c r="DY180">
        <v>5.504816E-4</v>
      </c>
      <c r="DZ180">
        <v>5.434452E-4</v>
      </c>
      <c r="EA180">
        <v>5.3623600000000005E-4</v>
      </c>
      <c r="EB180">
        <v>5.2851820000000002E-4</v>
      </c>
      <c r="EC180">
        <v>5.201572E-4</v>
      </c>
      <c r="ED180">
        <v>5.1117489999999996E-4</v>
      </c>
      <c r="EE180">
        <v>5.0186139999999996E-4</v>
      </c>
      <c r="EF180">
        <v>4.9291000000000005E-4</v>
      </c>
      <c r="EG180">
        <v>4.850613E-4</v>
      </c>
      <c r="EH180">
        <v>4.785201E-4</v>
      </c>
      <c r="EI180">
        <v>4.7315250000000002E-4</v>
      </c>
      <c r="EJ180">
        <v>4.6873699999999999E-4</v>
      </c>
      <c r="EK180">
        <v>4.6508710000000002E-4</v>
      </c>
      <c r="EL180">
        <v>4.619863E-4</v>
      </c>
      <c r="EM180">
        <v>4.590676E-4</v>
      </c>
      <c r="EN180">
        <v>4.5608749999999999E-4</v>
      </c>
      <c r="EO180">
        <v>4.5304429999999999E-4</v>
      </c>
      <c r="EP180">
        <v>4.5002410000000002E-4</v>
      </c>
      <c r="EQ180">
        <v>4.4709989999999999E-4</v>
      </c>
      <c r="ER180">
        <v>4.443119E-4</v>
      </c>
      <c r="ES180">
        <v>4.4163379999999998E-4</v>
      </c>
      <c r="ET180">
        <v>4.3903129999999999E-4</v>
      </c>
      <c r="EU180">
        <v>4.365506E-4</v>
      </c>
      <c r="EV180">
        <v>4.3418599999999998E-4</v>
      </c>
      <c r="EW180">
        <v>4.3174940000000002E-4</v>
      </c>
      <c r="EX180">
        <v>4.2911229999999999E-4</v>
      </c>
      <c r="EY180">
        <v>4.263491E-4</v>
      </c>
      <c r="EZ180">
        <v>4.2357279999999999E-4</v>
      </c>
    </row>
    <row r="181" spans="1:156" x14ac:dyDescent="0.25">
      <c r="A181" t="str">
        <f t="shared" si="2"/>
        <v>Boom-EXTREMELY COARSE-0.6-20-60</v>
      </c>
      <c r="B181" t="s">
        <v>196</v>
      </c>
      <c r="C181" t="s">
        <v>44</v>
      </c>
      <c r="D181" s="52">
        <v>0.6</v>
      </c>
      <c r="E181" s="52">
        <v>20</v>
      </c>
      <c r="F181" s="82">
        <v>60</v>
      </c>
      <c r="G181">
        <v>7.30702E-3</v>
      </c>
      <c r="H181">
        <v>6.8310749999999998E-3</v>
      </c>
      <c r="I181">
        <v>5.5943060000000003E-3</v>
      </c>
      <c r="J181">
        <v>5.1812469999999999E-3</v>
      </c>
      <c r="K181">
        <v>4.1616550000000002E-3</v>
      </c>
      <c r="L181">
        <v>4.1844769999999998E-3</v>
      </c>
      <c r="M181">
        <v>4.1148189999999996E-3</v>
      </c>
      <c r="N181">
        <v>4.0166300000000002E-3</v>
      </c>
      <c r="O181">
        <v>3.9197670000000002E-3</v>
      </c>
      <c r="P181">
        <v>3.6274160000000001E-3</v>
      </c>
      <c r="Q181">
        <v>3.304137E-3</v>
      </c>
      <c r="R181">
        <v>2.946476E-3</v>
      </c>
      <c r="S181">
        <v>2.795839E-3</v>
      </c>
      <c r="T181">
        <v>2.6522759999999999E-3</v>
      </c>
      <c r="U181">
        <v>2.51914E-3</v>
      </c>
      <c r="V181">
        <v>2.4024950000000002E-3</v>
      </c>
      <c r="W181">
        <v>2.283186E-3</v>
      </c>
      <c r="X181">
        <v>2.17388E-3</v>
      </c>
      <c r="Y181">
        <v>2.0781139999999998E-3</v>
      </c>
      <c r="Z181">
        <v>2.0046869999999998E-3</v>
      </c>
      <c r="AA181">
        <v>1.9432169999999999E-3</v>
      </c>
      <c r="AB181">
        <v>1.9019970000000001E-3</v>
      </c>
      <c r="AC181">
        <v>1.8627660000000001E-3</v>
      </c>
      <c r="AD181">
        <v>1.8257200000000001E-3</v>
      </c>
      <c r="AE181">
        <v>1.7897049999999999E-3</v>
      </c>
      <c r="AF181">
        <v>1.7526169999999999E-3</v>
      </c>
      <c r="AG181">
        <v>1.7177570000000001E-3</v>
      </c>
      <c r="AH181">
        <v>1.684875E-3</v>
      </c>
      <c r="AI181">
        <v>1.6539949999999999E-3</v>
      </c>
      <c r="AJ181">
        <v>1.6233689999999999E-3</v>
      </c>
      <c r="AK181">
        <v>1.5866490000000001E-3</v>
      </c>
      <c r="AL181">
        <v>1.546728E-3</v>
      </c>
      <c r="AM181">
        <v>1.5053079999999999E-3</v>
      </c>
      <c r="AN181">
        <v>1.4616869999999999E-3</v>
      </c>
      <c r="AO181">
        <v>1.4175069999999999E-3</v>
      </c>
      <c r="AP181">
        <v>1.3773100000000001E-3</v>
      </c>
      <c r="AQ181">
        <v>1.345157E-3</v>
      </c>
      <c r="AR181">
        <v>1.319202E-3</v>
      </c>
      <c r="AS181">
        <v>1.2967409999999999E-3</v>
      </c>
      <c r="AT181">
        <v>1.275965E-3</v>
      </c>
      <c r="AU181">
        <v>1.2565160000000001E-3</v>
      </c>
      <c r="AV181">
        <v>1.2386459999999999E-3</v>
      </c>
      <c r="AW181">
        <v>1.220477E-3</v>
      </c>
      <c r="AX181">
        <v>1.2022269999999999E-3</v>
      </c>
      <c r="AY181">
        <v>1.184531E-3</v>
      </c>
      <c r="AZ181">
        <v>1.167405E-3</v>
      </c>
      <c r="BA181">
        <v>1.150723E-3</v>
      </c>
      <c r="BB181">
        <v>1.134541E-3</v>
      </c>
      <c r="BC181">
        <v>1.1188960000000001E-3</v>
      </c>
      <c r="BD181">
        <v>1.1037639999999999E-3</v>
      </c>
      <c r="BE181">
        <v>1.0892020000000001E-3</v>
      </c>
      <c r="BF181">
        <v>1.0757690000000001E-3</v>
      </c>
      <c r="BG181">
        <v>1.061916E-3</v>
      </c>
      <c r="BH181">
        <v>1.0477430000000001E-3</v>
      </c>
      <c r="BI181">
        <v>1.0339380000000001E-3</v>
      </c>
      <c r="BJ181">
        <v>1.0205489999999999E-3</v>
      </c>
      <c r="BK181">
        <v>1.007544E-3</v>
      </c>
      <c r="BL181">
        <v>9.9479639999999997E-4</v>
      </c>
      <c r="BM181">
        <v>9.8242889999999991E-4</v>
      </c>
      <c r="BN181">
        <v>9.703639E-4</v>
      </c>
      <c r="BO181">
        <v>9.5819150000000001E-4</v>
      </c>
      <c r="BP181">
        <v>9.4345119999999995E-4</v>
      </c>
      <c r="BQ181">
        <v>9.2459370000000005E-4</v>
      </c>
      <c r="BR181">
        <v>9.0518149999999997E-4</v>
      </c>
      <c r="BS181">
        <v>8.8381989999999997E-4</v>
      </c>
      <c r="BT181">
        <v>8.615513E-4</v>
      </c>
      <c r="BU181">
        <v>8.4185819999999998E-4</v>
      </c>
      <c r="BV181">
        <v>8.2493219999999997E-4</v>
      </c>
      <c r="BW181">
        <v>8.1030830000000003E-4</v>
      </c>
      <c r="BX181">
        <v>7.9778149999999996E-4</v>
      </c>
      <c r="BY181">
        <v>7.8668990000000001E-4</v>
      </c>
      <c r="BZ181">
        <v>7.7686590000000005E-4</v>
      </c>
      <c r="CA181">
        <v>7.6812349999999996E-4</v>
      </c>
      <c r="CB181">
        <v>7.5990219999999998E-4</v>
      </c>
      <c r="CC181">
        <v>7.5178669999999997E-4</v>
      </c>
      <c r="CD181">
        <v>7.4448289999999996E-4</v>
      </c>
      <c r="CE181">
        <v>7.3778380000000005E-4</v>
      </c>
      <c r="CF181">
        <v>7.3140059999999998E-4</v>
      </c>
      <c r="CG181">
        <v>7.2513280000000002E-4</v>
      </c>
      <c r="CH181">
        <v>7.1911510000000002E-4</v>
      </c>
      <c r="CI181">
        <v>7.1318100000000001E-4</v>
      </c>
      <c r="CJ181">
        <v>7.0730960000000003E-4</v>
      </c>
      <c r="CK181">
        <v>7.0145869999999999E-4</v>
      </c>
      <c r="CL181">
        <v>6.9551669999999999E-4</v>
      </c>
      <c r="CM181">
        <v>6.8914729999999997E-4</v>
      </c>
      <c r="CN181">
        <v>6.8329429999999997E-4</v>
      </c>
      <c r="CO181">
        <v>6.7778990000000002E-4</v>
      </c>
      <c r="CP181">
        <v>6.7251539999999997E-4</v>
      </c>
      <c r="CQ181">
        <v>6.6725390000000001E-4</v>
      </c>
      <c r="CR181">
        <v>6.6218069999999997E-4</v>
      </c>
      <c r="CS181">
        <v>6.5717010000000003E-4</v>
      </c>
      <c r="CT181">
        <v>6.5221940000000003E-4</v>
      </c>
      <c r="CU181">
        <v>6.4730159999999996E-4</v>
      </c>
      <c r="CV181">
        <v>6.4263370000000001E-4</v>
      </c>
      <c r="CW181">
        <v>6.3986969999999996E-4</v>
      </c>
      <c r="CX181">
        <v>6.4004060000000002E-4</v>
      </c>
      <c r="CY181">
        <v>6.4159549999999997E-4</v>
      </c>
      <c r="CZ181">
        <v>6.4366849999999997E-4</v>
      </c>
      <c r="DA181">
        <v>6.4412189999999998E-4</v>
      </c>
      <c r="DB181">
        <v>6.3945219999999995E-4</v>
      </c>
      <c r="DC181">
        <v>6.2902659999999997E-4</v>
      </c>
      <c r="DD181">
        <v>6.1352170000000003E-4</v>
      </c>
      <c r="DE181">
        <v>5.9386119999999996E-4</v>
      </c>
      <c r="DF181">
        <v>5.7389430000000003E-4</v>
      </c>
      <c r="DG181">
        <v>5.5664199999999999E-4</v>
      </c>
      <c r="DH181">
        <v>5.4225409999999997E-4</v>
      </c>
      <c r="DI181">
        <v>5.3034730000000002E-4</v>
      </c>
      <c r="DJ181">
        <v>5.2031820000000004E-4</v>
      </c>
      <c r="DK181">
        <v>5.1164959999999997E-4</v>
      </c>
      <c r="DL181">
        <v>5.0405199999999995E-4</v>
      </c>
      <c r="DM181">
        <v>4.9742039999999996E-4</v>
      </c>
      <c r="DN181">
        <v>4.916276E-4</v>
      </c>
      <c r="DO181">
        <v>4.86403E-4</v>
      </c>
      <c r="DP181">
        <v>4.819337E-4</v>
      </c>
      <c r="DQ181">
        <v>4.7787520000000002E-4</v>
      </c>
      <c r="DR181">
        <v>4.7406800000000002E-4</v>
      </c>
      <c r="DS181">
        <v>4.7039839999999999E-4</v>
      </c>
      <c r="DT181">
        <v>4.66792E-4</v>
      </c>
      <c r="DU181">
        <v>4.6301630000000001E-4</v>
      </c>
      <c r="DV181">
        <v>4.5910980000000003E-4</v>
      </c>
      <c r="DW181">
        <v>4.5525649999999997E-4</v>
      </c>
      <c r="DX181">
        <v>4.5150209999999998E-4</v>
      </c>
      <c r="DY181">
        <v>4.478242E-4</v>
      </c>
      <c r="DZ181">
        <v>4.4451020000000003E-4</v>
      </c>
      <c r="EA181">
        <v>4.4135190000000002E-4</v>
      </c>
      <c r="EB181">
        <v>4.3829699999999998E-4</v>
      </c>
      <c r="EC181">
        <v>4.3525950000000002E-4</v>
      </c>
      <c r="ED181">
        <v>4.3230090000000003E-4</v>
      </c>
      <c r="EE181">
        <v>4.2971330000000002E-4</v>
      </c>
      <c r="EF181">
        <v>4.286987E-4</v>
      </c>
      <c r="EG181">
        <v>4.2978820000000003E-4</v>
      </c>
      <c r="EH181">
        <v>4.3319449999999998E-4</v>
      </c>
      <c r="EI181">
        <v>4.3903730000000003E-4</v>
      </c>
      <c r="EJ181">
        <v>4.4702879999999998E-4</v>
      </c>
      <c r="EK181">
        <v>4.5595390000000003E-4</v>
      </c>
      <c r="EL181">
        <v>4.650473E-4</v>
      </c>
      <c r="EM181">
        <v>4.7167029999999998E-4</v>
      </c>
      <c r="EN181">
        <v>4.732475E-4</v>
      </c>
      <c r="EO181">
        <v>4.6952019999999998E-4</v>
      </c>
      <c r="EP181">
        <v>4.6101889999999998E-4</v>
      </c>
      <c r="EQ181">
        <v>4.4853969999999999E-4</v>
      </c>
      <c r="ER181">
        <v>4.3285019999999999E-4</v>
      </c>
      <c r="ES181">
        <v>4.1491130000000001E-4</v>
      </c>
      <c r="ET181">
        <v>3.955799E-4</v>
      </c>
      <c r="EU181">
        <v>3.7571920000000001E-4</v>
      </c>
      <c r="EV181">
        <v>3.5718229999999999E-4</v>
      </c>
      <c r="EW181">
        <v>3.419079E-4</v>
      </c>
      <c r="EX181">
        <v>3.2971029999999998E-4</v>
      </c>
      <c r="EY181">
        <v>3.198753E-4</v>
      </c>
      <c r="EZ181">
        <v>3.1182749999999999E-4</v>
      </c>
    </row>
    <row r="182" spans="1:156" x14ac:dyDescent="0.25">
      <c r="A182" t="str">
        <f t="shared" si="2"/>
        <v>Boom-EXTREMELY COARSE-0.6-10-60</v>
      </c>
      <c r="B182" t="s">
        <v>196</v>
      </c>
      <c r="C182" t="s">
        <v>44</v>
      </c>
      <c r="D182" s="52">
        <v>0.6</v>
      </c>
      <c r="E182" s="52">
        <v>10</v>
      </c>
      <c r="F182" s="82">
        <v>60</v>
      </c>
      <c r="G182">
        <v>4.2158009999999999E-3</v>
      </c>
      <c r="H182">
        <v>4.6526529999999997E-3</v>
      </c>
      <c r="I182">
        <v>4.3339529999999998E-3</v>
      </c>
      <c r="J182">
        <v>4.0654300000000001E-3</v>
      </c>
      <c r="K182">
        <v>4.1876459999999997E-3</v>
      </c>
      <c r="L182">
        <v>4.1786849999999997E-3</v>
      </c>
      <c r="M182">
        <v>4.0321430000000002E-3</v>
      </c>
      <c r="N182">
        <v>3.8467890000000002E-3</v>
      </c>
      <c r="O182">
        <v>3.621591E-3</v>
      </c>
      <c r="P182">
        <v>3.3447149999999998E-3</v>
      </c>
      <c r="Q182">
        <v>3.0464950000000002E-3</v>
      </c>
      <c r="R182">
        <v>2.6903629999999999E-3</v>
      </c>
      <c r="S182">
        <v>2.5421419999999998E-3</v>
      </c>
      <c r="T182">
        <v>2.418885E-3</v>
      </c>
      <c r="U182">
        <v>2.3022960000000001E-3</v>
      </c>
      <c r="V182">
        <v>2.1868410000000001E-3</v>
      </c>
      <c r="W182">
        <v>2.1220789999999998E-3</v>
      </c>
      <c r="X182">
        <v>2.0306719999999999E-3</v>
      </c>
      <c r="Y182">
        <v>1.940904E-3</v>
      </c>
      <c r="Z182">
        <v>1.8633390000000001E-3</v>
      </c>
      <c r="AA182">
        <v>1.797987E-3</v>
      </c>
      <c r="AB182">
        <v>1.7420020000000001E-3</v>
      </c>
      <c r="AC182">
        <v>1.6940740000000001E-3</v>
      </c>
      <c r="AD182">
        <v>1.6522500000000001E-3</v>
      </c>
      <c r="AE182">
        <v>1.6144200000000001E-3</v>
      </c>
      <c r="AF182">
        <v>1.579043E-3</v>
      </c>
      <c r="AG182">
        <v>1.5454609999999999E-3</v>
      </c>
      <c r="AH182">
        <v>1.5124979999999999E-3</v>
      </c>
      <c r="AI182">
        <v>1.481209E-3</v>
      </c>
      <c r="AJ182">
        <v>1.4516539999999999E-3</v>
      </c>
      <c r="AK182">
        <v>1.4239949999999999E-3</v>
      </c>
      <c r="AL182">
        <v>1.397433E-3</v>
      </c>
      <c r="AM182">
        <v>1.374585E-3</v>
      </c>
      <c r="AN182">
        <v>1.3525639999999999E-3</v>
      </c>
      <c r="AO182">
        <v>1.326462E-3</v>
      </c>
      <c r="AP182">
        <v>1.2943220000000001E-3</v>
      </c>
      <c r="AQ182">
        <v>1.2587799999999999E-3</v>
      </c>
      <c r="AR182">
        <v>1.2210960000000001E-3</v>
      </c>
      <c r="AS182">
        <v>1.184215E-3</v>
      </c>
      <c r="AT182">
        <v>1.1488290000000001E-3</v>
      </c>
      <c r="AU182">
        <v>1.115593E-3</v>
      </c>
      <c r="AV182">
        <v>1.0847579999999999E-3</v>
      </c>
      <c r="AW182">
        <v>1.0570099999999999E-3</v>
      </c>
      <c r="AX182">
        <v>1.032987E-3</v>
      </c>
      <c r="AY182">
        <v>1.0114270000000001E-3</v>
      </c>
      <c r="AZ182">
        <v>9.9196370000000002E-4</v>
      </c>
      <c r="BA182">
        <v>9.7444939999999998E-4</v>
      </c>
      <c r="BB182">
        <v>9.6075260000000003E-4</v>
      </c>
      <c r="BC182">
        <v>9.5301849999999998E-4</v>
      </c>
      <c r="BD182">
        <v>9.4948020000000001E-4</v>
      </c>
      <c r="BE182">
        <v>9.4748330000000004E-4</v>
      </c>
      <c r="BF182">
        <v>9.4347129999999997E-4</v>
      </c>
      <c r="BG182">
        <v>9.3594079999999996E-4</v>
      </c>
      <c r="BH182">
        <v>9.2412020000000002E-4</v>
      </c>
      <c r="BI182">
        <v>9.0607160000000003E-4</v>
      </c>
      <c r="BJ182">
        <v>8.8381579999999998E-4</v>
      </c>
      <c r="BK182">
        <v>8.5970969999999997E-4</v>
      </c>
      <c r="BL182">
        <v>8.3503449999999997E-4</v>
      </c>
      <c r="BM182">
        <v>8.1055299999999999E-4</v>
      </c>
      <c r="BN182">
        <v>7.8659780000000005E-4</v>
      </c>
      <c r="BO182">
        <v>7.6334679999999998E-4</v>
      </c>
      <c r="BP182">
        <v>7.4102089999999998E-4</v>
      </c>
      <c r="BQ182">
        <v>7.1996289999999997E-4</v>
      </c>
      <c r="BR182">
        <v>6.995301E-4</v>
      </c>
      <c r="BS182">
        <v>6.8003059999999997E-4</v>
      </c>
      <c r="BT182">
        <v>6.6416119999999999E-4</v>
      </c>
      <c r="BU182">
        <v>6.5319309999999997E-4</v>
      </c>
      <c r="BV182">
        <v>6.4685839999999997E-4</v>
      </c>
      <c r="BW182">
        <v>6.4380500000000001E-4</v>
      </c>
      <c r="BX182">
        <v>6.427297E-4</v>
      </c>
      <c r="BY182">
        <v>6.4289299999999996E-4</v>
      </c>
      <c r="BZ182">
        <v>6.435891E-4</v>
      </c>
      <c r="CA182">
        <v>6.4365970000000001E-4</v>
      </c>
      <c r="CB182">
        <v>6.4130260000000005E-4</v>
      </c>
      <c r="CC182">
        <v>6.3600600000000005E-4</v>
      </c>
      <c r="CD182">
        <v>6.2768839999999997E-4</v>
      </c>
      <c r="CE182">
        <v>6.1660600000000001E-4</v>
      </c>
      <c r="CF182">
        <v>6.0349589999999999E-4</v>
      </c>
      <c r="CG182">
        <v>5.8908889999999996E-4</v>
      </c>
      <c r="CH182">
        <v>5.7402829999999997E-4</v>
      </c>
      <c r="CI182">
        <v>5.5881859999999998E-4</v>
      </c>
      <c r="CJ182">
        <v>5.436824E-4</v>
      </c>
      <c r="CK182">
        <v>5.288542E-4</v>
      </c>
      <c r="CL182">
        <v>5.1464339999999999E-4</v>
      </c>
      <c r="CM182">
        <v>5.0229959999999998E-4</v>
      </c>
      <c r="CN182">
        <v>4.9234959999999999E-4</v>
      </c>
      <c r="CO182">
        <v>4.8478840000000002E-4</v>
      </c>
      <c r="CP182">
        <v>4.7897849999999997E-4</v>
      </c>
      <c r="CQ182">
        <v>4.7415929999999998E-4</v>
      </c>
      <c r="CR182">
        <v>4.698786E-4</v>
      </c>
      <c r="CS182">
        <v>4.658412E-4</v>
      </c>
      <c r="CT182">
        <v>4.618925E-4</v>
      </c>
      <c r="CU182">
        <v>4.5804670000000001E-4</v>
      </c>
      <c r="CV182">
        <v>4.5459549999999997E-4</v>
      </c>
      <c r="CW182">
        <v>4.5202170000000001E-4</v>
      </c>
      <c r="CX182">
        <v>4.5009340000000002E-4</v>
      </c>
      <c r="CY182">
        <v>4.4816270000000002E-4</v>
      </c>
      <c r="CZ182">
        <v>4.453619E-4</v>
      </c>
      <c r="DA182">
        <v>4.411525E-4</v>
      </c>
      <c r="DB182">
        <v>4.348895E-4</v>
      </c>
      <c r="DC182">
        <v>4.2635159999999999E-4</v>
      </c>
      <c r="DD182">
        <v>4.1611680000000001E-4</v>
      </c>
      <c r="DE182">
        <v>4.0483309999999998E-4</v>
      </c>
      <c r="DF182">
        <v>3.9315839999999998E-4</v>
      </c>
      <c r="DG182">
        <v>3.8157510000000003E-4</v>
      </c>
      <c r="DH182">
        <v>3.7066410000000002E-4</v>
      </c>
      <c r="DI182">
        <v>3.611593E-4</v>
      </c>
      <c r="DJ182">
        <v>3.531149E-4</v>
      </c>
      <c r="DK182">
        <v>3.462475E-4</v>
      </c>
      <c r="DL182">
        <v>3.4013689999999998E-4</v>
      </c>
      <c r="DM182">
        <v>3.3459320000000001E-4</v>
      </c>
      <c r="DN182">
        <v>3.2950649999999998E-4</v>
      </c>
      <c r="DO182">
        <v>3.2474089999999999E-4</v>
      </c>
      <c r="DP182">
        <v>3.2031859999999998E-4</v>
      </c>
      <c r="DQ182">
        <v>3.1620440000000002E-4</v>
      </c>
      <c r="DR182">
        <v>3.1220659999999997E-4</v>
      </c>
      <c r="DS182">
        <v>3.0827190000000003E-4</v>
      </c>
      <c r="DT182">
        <v>3.043392E-4</v>
      </c>
      <c r="DU182">
        <v>3.0033840000000001E-4</v>
      </c>
      <c r="DV182">
        <v>2.9615069999999998E-4</v>
      </c>
      <c r="DW182">
        <v>2.9193429999999998E-4</v>
      </c>
      <c r="DX182">
        <v>2.8780949999999999E-4</v>
      </c>
      <c r="DY182">
        <v>2.8376660000000001E-4</v>
      </c>
      <c r="DZ182">
        <v>2.79633E-4</v>
      </c>
      <c r="EA182">
        <v>2.7504910000000001E-4</v>
      </c>
      <c r="EB182">
        <v>2.7011659999999997E-4</v>
      </c>
      <c r="EC182">
        <v>2.6500100000000001E-4</v>
      </c>
      <c r="ED182">
        <v>2.5952160000000001E-4</v>
      </c>
      <c r="EE182">
        <v>2.5377450000000002E-4</v>
      </c>
      <c r="EF182">
        <v>2.4830780000000002E-4</v>
      </c>
      <c r="EG182">
        <v>2.4369100000000001E-4</v>
      </c>
      <c r="EH182">
        <v>2.4003720000000001E-4</v>
      </c>
      <c r="EI182">
        <v>2.372551E-4</v>
      </c>
      <c r="EJ182">
        <v>2.3521800000000001E-4</v>
      </c>
      <c r="EK182">
        <v>2.3379529999999999E-4</v>
      </c>
      <c r="EL182">
        <v>2.3282669999999999E-4</v>
      </c>
      <c r="EM182">
        <v>2.320096E-4</v>
      </c>
      <c r="EN182">
        <v>2.311913E-4</v>
      </c>
      <c r="EO182">
        <v>2.3039560000000001E-4</v>
      </c>
      <c r="EP182">
        <v>2.2962589999999999E-4</v>
      </c>
      <c r="EQ182">
        <v>2.2888650000000001E-4</v>
      </c>
      <c r="ER182">
        <v>2.2816390000000001E-4</v>
      </c>
      <c r="ES182">
        <v>2.2746619999999999E-4</v>
      </c>
      <c r="ET182">
        <v>2.2680730000000001E-4</v>
      </c>
      <c r="EU182">
        <v>2.262407E-4</v>
      </c>
      <c r="EV182">
        <v>2.257731E-4</v>
      </c>
      <c r="EW182">
        <v>2.2523779999999999E-4</v>
      </c>
      <c r="EX182">
        <v>2.2458020000000001E-4</v>
      </c>
      <c r="EY182">
        <v>2.238861E-4</v>
      </c>
      <c r="EZ182">
        <v>2.231906E-4</v>
      </c>
    </row>
    <row r="183" spans="1:156" x14ac:dyDescent="0.25">
      <c r="A183" t="str">
        <f t="shared" si="2"/>
        <v>Boom-EXTREMELY COARSE-0.6-20-40</v>
      </c>
      <c r="B183" t="s">
        <v>196</v>
      </c>
      <c r="C183" t="s">
        <v>44</v>
      </c>
      <c r="D183" s="52">
        <v>0.6</v>
      </c>
      <c r="E183" s="52">
        <v>20</v>
      </c>
      <c r="F183" s="82">
        <v>40</v>
      </c>
      <c r="G183">
        <v>6.7408859999999998E-3</v>
      </c>
      <c r="H183">
        <v>6.35346E-3</v>
      </c>
      <c r="I183">
        <v>5.1256169999999998E-3</v>
      </c>
      <c r="J183">
        <v>4.694653E-3</v>
      </c>
      <c r="K183">
        <v>3.6466300000000001E-3</v>
      </c>
      <c r="L183">
        <v>3.6207269999999998E-3</v>
      </c>
      <c r="M183">
        <v>3.5090960000000002E-3</v>
      </c>
      <c r="N183">
        <v>3.366515E-3</v>
      </c>
      <c r="O183">
        <v>3.222337E-3</v>
      </c>
      <c r="P183">
        <v>2.9058370000000001E-3</v>
      </c>
      <c r="Q183">
        <v>2.5880529999999999E-3</v>
      </c>
      <c r="R183">
        <v>2.2591590000000002E-3</v>
      </c>
      <c r="S183">
        <v>2.1068160000000001E-3</v>
      </c>
      <c r="T183">
        <v>1.967665E-3</v>
      </c>
      <c r="U183">
        <v>1.842965E-3</v>
      </c>
      <c r="V183">
        <v>1.732934E-3</v>
      </c>
      <c r="W183">
        <v>1.6288699999999999E-3</v>
      </c>
      <c r="X183">
        <v>1.5493779999999999E-3</v>
      </c>
      <c r="Y183">
        <v>1.4793510000000001E-3</v>
      </c>
      <c r="Z183">
        <v>1.4261880000000001E-3</v>
      </c>
      <c r="AA183">
        <v>1.382005E-3</v>
      </c>
      <c r="AB183">
        <v>1.3536069999999999E-3</v>
      </c>
      <c r="AC183">
        <v>1.3266770000000001E-3</v>
      </c>
      <c r="AD183">
        <v>1.3012480000000001E-3</v>
      </c>
      <c r="AE183">
        <v>1.2764479999999999E-3</v>
      </c>
      <c r="AF183">
        <v>1.2506959999999999E-3</v>
      </c>
      <c r="AG183">
        <v>1.226628E-3</v>
      </c>
      <c r="AH183">
        <v>1.2039290000000001E-3</v>
      </c>
      <c r="AI183">
        <v>1.1827039999999999E-3</v>
      </c>
      <c r="AJ183">
        <v>1.161483E-3</v>
      </c>
      <c r="AK183">
        <v>1.1345120000000001E-3</v>
      </c>
      <c r="AL183">
        <v>1.100012E-3</v>
      </c>
      <c r="AM183">
        <v>1.0583820000000001E-3</v>
      </c>
      <c r="AN183">
        <v>1.0117870000000001E-3</v>
      </c>
      <c r="AO183">
        <v>9.6250999999999997E-4</v>
      </c>
      <c r="AP183">
        <v>9.1624770000000005E-4</v>
      </c>
      <c r="AQ183">
        <v>8.7885570000000002E-4</v>
      </c>
      <c r="AR183">
        <v>8.4978549999999999E-4</v>
      </c>
      <c r="AS183">
        <v>8.2578570000000002E-4</v>
      </c>
      <c r="AT183">
        <v>8.0424529999999998E-4</v>
      </c>
      <c r="AU183">
        <v>7.8542659999999997E-4</v>
      </c>
      <c r="AV183">
        <v>7.74816E-4</v>
      </c>
      <c r="AW183">
        <v>7.688247E-4</v>
      </c>
      <c r="AX183">
        <v>7.6099329999999995E-4</v>
      </c>
      <c r="AY183">
        <v>7.5188360000000005E-4</v>
      </c>
      <c r="AZ183">
        <v>7.4202860000000003E-4</v>
      </c>
      <c r="BA183">
        <v>7.3190899999999999E-4</v>
      </c>
      <c r="BB183">
        <v>7.2191669999999999E-4</v>
      </c>
      <c r="BC183">
        <v>7.1222280000000004E-4</v>
      </c>
      <c r="BD183">
        <v>7.0285699999999998E-4</v>
      </c>
      <c r="BE183">
        <v>6.9398219999999996E-4</v>
      </c>
      <c r="BF183">
        <v>6.8588769999999996E-4</v>
      </c>
      <c r="BG183">
        <v>6.7742349999999998E-4</v>
      </c>
      <c r="BH183">
        <v>6.6871409999999997E-4</v>
      </c>
      <c r="BI183">
        <v>6.602375E-4</v>
      </c>
      <c r="BJ183">
        <v>6.5206960000000001E-4</v>
      </c>
      <c r="BK183">
        <v>6.441277E-4</v>
      </c>
      <c r="BL183">
        <v>6.3637839999999997E-4</v>
      </c>
      <c r="BM183">
        <v>6.2885670000000003E-4</v>
      </c>
      <c r="BN183">
        <v>6.2150699999999998E-4</v>
      </c>
      <c r="BO183">
        <v>6.1408570000000002E-4</v>
      </c>
      <c r="BP183">
        <v>6.0481659999999998E-4</v>
      </c>
      <c r="BQ183">
        <v>5.9260680000000003E-4</v>
      </c>
      <c r="BR183">
        <v>5.8020599999999999E-4</v>
      </c>
      <c r="BS183">
        <v>5.6852970000000004E-4</v>
      </c>
      <c r="BT183">
        <v>5.5779060000000005E-4</v>
      </c>
      <c r="BU183">
        <v>5.4789070000000001E-4</v>
      </c>
      <c r="BV183">
        <v>5.3832469999999999E-4</v>
      </c>
      <c r="BW183">
        <v>5.2896149999999995E-4</v>
      </c>
      <c r="BX183">
        <v>5.1972879999999996E-4</v>
      </c>
      <c r="BY183">
        <v>5.1013459999999997E-4</v>
      </c>
      <c r="BZ183">
        <v>5.0070219999999996E-4</v>
      </c>
      <c r="CA183">
        <v>4.9139319999999998E-4</v>
      </c>
      <c r="CB183">
        <v>4.8148910000000002E-4</v>
      </c>
      <c r="CC183">
        <v>4.6767469999999998E-4</v>
      </c>
      <c r="CD183">
        <v>4.5302470000000003E-4</v>
      </c>
      <c r="CE183">
        <v>4.4134319999999998E-4</v>
      </c>
      <c r="CF183">
        <v>4.3194480000000003E-4</v>
      </c>
      <c r="CG183">
        <v>4.2414260000000001E-4</v>
      </c>
      <c r="CH183">
        <v>4.176839E-4</v>
      </c>
      <c r="CI183">
        <v>4.121878E-4</v>
      </c>
      <c r="CJ183">
        <v>4.0742970000000003E-4</v>
      </c>
      <c r="CK183">
        <v>4.0326149999999998E-4</v>
      </c>
      <c r="CL183">
        <v>3.9937799999999998E-4</v>
      </c>
      <c r="CM183">
        <v>3.9551670000000002E-4</v>
      </c>
      <c r="CN183">
        <v>3.9215389999999999E-4</v>
      </c>
      <c r="CO183">
        <v>3.8911700000000002E-4</v>
      </c>
      <c r="CP183">
        <v>3.862723E-4</v>
      </c>
      <c r="CQ183">
        <v>3.8347130000000002E-4</v>
      </c>
      <c r="CR183">
        <v>3.8079539999999999E-4</v>
      </c>
      <c r="CS183">
        <v>3.781743E-4</v>
      </c>
      <c r="CT183">
        <v>3.7557479999999999E-4</v>
      </c>
      <c r="CU183">
        <v>3.7301890000000001E-4</v>
      </c>
      <c r="CV183">
        <v>3.7061480000000001E-4</v>
      </c>
      <c r="CW183">
        <v>3.6943259999999998E-4</v>
      </c>
      <c r="CX183">
        <v>3.701744E-4</v>
      </c>
      <c r="CY183">
        <v>3.7195780000000002E-4</v>
      </c>
      <c r="CZ183">
        <v>3.7442170000000002E-4</v>
      </c>
      <c r="DA183">
        <v>3.7717609999999999E-4</v>
      </c>
      <c r="DB183">
        <v>3.7984370000000001E-4</v>
      </c>
      <c r="DC183">
        <v>3.818529E-4</v>
      </c>
      <c r="DD183">
        <v>3.8275830000000002E-4</v>
      </c>
      <c r="DE183">
        <v>3.8190210000000002E-4</v>
      </c>
      <c r="DF183">
        <v>3.7973379999999999E-4</v>
      </c>
      <c r="DG183">
        <v>3.7603179999999998E-4</v>
      </c>
      <c r="DH183">
        <v>3.7129090000000001E-4</v>
      </c>
      <c r="DI183">
        <v>3.658814E-4</v>
      </c>
      <c r="DJ183">
        <v>3.5981369999999997E-4</v>
      </c>
      <c r="DK183">
        <v>3.5167109999999999E-4</v>
      </c>
      <c r="DL183">
        <v>3.3967909999999999E-4</v>
      </c>
      <c r="DM183">
        <v>3.2531340000000001E-4</v>
      </c>
      <c r="DN183">
        <v>3.097703E-4</v>
      </c>
      <c r="DO183">
        <v>2.9397000000000001E-4</v>
      </c>
      <c r="DP183">
        <v>2.8037279999999998E-4</v>
      </c>
      <c r="DQ183">
        <v>2.7016220000000002E-4</v>
      </c>
      <c r="DR183">
        <v>2.6229740000000001E-4</v>
      </c>
      <c r="DS183">
        <v>2.5612310000000001E-4</v>
      </c>
      <c r="DT183">
        <v>2.5109150000000001E-4</v>
      </c>
      <c r="DU183">
        <v>2.4685720000000003E-4</v>
      </c>
      <c r="DV183">
        <v>2.4320050000000001E-4</v>
      </c>
      <c r="DW183">
        <v>2.400767E-4</v>
      </c>
      <c r="DX183">
        <v>2.3738249999999999E-4</v>
      </c>
      <c r="DY183">
        <v>2.3500349999999999E-4</v>
      </c>
      <c r="DZ183">
        <v>2.330183E-4</v>
      </c>
      <c r="EA183">
        <v>2.3125509999999999E-4</v>
      </c>
      <c r="EB183">
        <v>2.296245E-4</v>
      </c>
      <c r="EC183">
        <v>2.2806319999999999E-4</v>
      </c>
      <c r="ED183">
        <v>2.2657969999999999E-4</v>
      </c>
      <c r="EE183">
        <v>2.253225E-4</v>
      </c>
      <c r="EF183">
        <v>2.2497359999999999E-4</v>
      </c>
      <c r="EG183">
        <v>2.258332E-4</v>
      </c>
      <c r="EH183">
        <v>2.2807759999999999E-4</v>
      </c>
      <c r="EI183">
        <v>2.3178000000000001E-4</v>
      </c>
      <c r="EJ183">
        <v>2.3691820000000001E-4</v>
      </c>
      <c r="EK183">
        <v>2.4280969999999999E-4</v>
      </c>
      <c r="EL183">
        <v>2.4927949999999999E-4</v>
      </c>
      <c r="EM183">
        <v>2.5580109999999998E-4</v>
      </c>
      <c r="EN183">
        <v>2.6215949999999999E-4</v>
      </c>
      <c r="EO183">
        <v>2.678375E-4</v>
      </c>
      <c r="EP183">
        <v>2.724254E-4</v>
      </c>
      <c r="EQ183">
        <v>2.7572099999999998E-4</v>
      </c>
      <c r="ER183">
        <v>2.7744919999999999E-4</v>
      </c>
      <c r="ES183">
        <v>2.7772929999999999E-4</v>
      </c>
      <c r="ET183">
        <v>2.7656719999999998E-4</v>
      </c>
      <c r="EU183">
        <v>2.7428799999999997E-4</v>
      </c>
      <c r="EV183">
        <v>2.7081829999999997E-4</v>
      </c>
      <c r="EW183">
        <v>2.6470250000000002E-4</v>
      </c>
      <c r="EX183">
        <v>2.55064E-4</v>
      </c>
      <c r="EY183">
        <v>2.4335639999999999E-4</v>
      </c>
      <c r="EZ183">
        <v>2.3056699999999999E-4</v>
      </c>
    </row>
    <row r="184" spans="1:156" x14ac:dyDescent="0.25">
      <c r="A184" t="str">
        <f t="shared" si="2"/>
        <v>Boom-EXTREMELY COARSE-0.6-10-40</v>
      </c>
      <c r="B184" t="s">
        <v>196</v>
      </c>
      <c r="C184" t="s">
        <v>44</v>
      </c>
      <c r="D184" s="52">
        <v>0.6</v>
      </c>
      <c r="E184" s="52">
        <v>10</v>
      </c>
      <c r="F184" s="82">
        <v>40</v>
      </c>
      <c r="G184">
        <v>3.6634079999999999E-3</v>
      </c>
      <c r="H184">
        <v>3.8267219999999998E-3</v>
      </c>
      <c r="I184">
        <v>3.3375789999999998E-3</v>
      </c>
      <c r="J184">
        <v>2.9805610000000001E-3</v>
      </c>
      <c r="K184">
        <v>3.082563E-3</v>
      </c>
      <c r="L184">
        <v>3.0827020000000001E-3</v>
      </c>
      <c r="M184">
        <v>2.9612589999999999E-3</v>
      </c>
      <c r="N184">
        <v>2.8203389999999998E-3</v>
      </c>
      <c r="O184">
        <v>2.6581259999999998E-3</v>
      </c>
      <c r="P184">
        <v>2.4582699999999998E-3</v>
      </c>
      <c r="Q184">
        <v>2.3052989999999998E-3</v>
      </c>
      <c r="R184">
        <v>2.097495E-3</v>
      </c>
      <c r="S184">
        <v>1.99336E-3</v>
      </c>
      <c r="T184">
        <v>1.8809569999999999E-3</v>
      </c>
      <c r="U184">
        <v>1.7662890000000001E-3</v>
      </c>
      <c r="V184">
        <v>1.652845E-3</v>
      </c>
      <c r="W184">
        <v>1.5844520000000001E-3</v>
      </c>
      <c r="X184">
        <v>1.517301E-3</v>
      </c>
      <c r="Y184">
        <v>1.45378E-3</v>
      </c>
      <c r="Z184">
        <v>1.4022939999999999E-3</v>
      </c>
      <c r="AA184">
        <v>1.360953E-3</v>
      </c>
      <c r="AB184">
        <v>1.322599E-3</v>
      </c>
      <c r="AC184">
        <v>1.2867309999999999E-3</v>
      </c>
      <c r="AD184">
        <v>1.253327E-3</v>
      </c>
      <c r="AE184">
        <v>1.2216519999999999E-3</v>
      </c>
      <c r="AF184">
        <v>1.1911490000000001E-3</v>
      </c>
      <c r="AG184">
        <v>1.161666E-3</v>
      </c>
      <c r="AH184">
        <v>1.1299630000000001E-3</v>
      </c>
      <c r="AI184">
        <v>1.0959069999999999E-3</v>
      </c>
      <c r="AJ184">
        <v>1.0615240000000001E-3</v>
      </c>
      <c r="AK184">
        <v>1.0291440000000001E-3</v>
      </c>
      <c r="AL184">
        <v>1.0009369999999999E-3</v>
      </c>
      <c r="AM184">
        <v>9.7881680000000003E-4</v>
      </c>
      <c r="AN184">
        <v>9.6020540000000003E-4</v>
      </c>
      <c r="AO184">
        <v>9.4206189999999999E-4</v>
      </c>
      <c r="AP184">
        <v>9.2382870000000004E-4</v>
      </c>
      <c r="AQ184">
        <v>9.0575650000000003E-4</v>
      </c>
      <c r="AR184">
        <v>8.8699510000000005E-4</v>
      </c>
      <c r="AS184">
        <v>8.6925689999999998E-4</v>
      </c>
      <c r="AT184">
        <v>8.5266059999999997E-4</v>
      </c>
      <c r="AU184">
        <v>8.3750169999999996E-4</v>
      </c>
      <c r="AV184">
        <v>8.2352279999999998E-4</v>
      </c>
      <c r="AW184">
        <v>8.0983469999999997E-4</v>
      </c>
      <c r="AX184">
        <v>7.9616579999999999E-4</v>
      </c>
      <c r="AY184">
        <v>7.8109749999999997E-4</v>
      </c>
      <c r="AZ184">
        <v>7.6306500000000005E-4</v>
      </c>
      <c r="BA184">
        <v>7.4328619999999997E-4</v>
      </c>
      <c r="BB184">
        <v>7.2491540000000005E-4</v>
      </c>
      <c r="BC184">
        <v>7.1065349999999995E-4</v>
      </c>
      <c r="BD184">
        <v>6.9948890000000004E-4</v>
      </c>
      <c r="BE184">
        <v>6.8930700000000001E-4</v>
      </c>
      <c r="BF184">
        <v>6.7650049999999997E-4</v>
      </c>
      <c r="BG184">
        <v>6.6105069999999996E-4</v>
      </c>
      <c r="BH184">
        <v>6.4543439999999999E-4</v>
      </c>
      <c r="BI184">
        <v>6.3006710000000003E-4</v>
      </c>
      <c r="BJ184">
        <v>6.1578200000000005E-4</v>
      </c>
      <c r="BK184">
        <v>6.0300869999999995E-4</v>
      </c>
      <c r="BL184">
        <v>5.9144670000000005E-4</v>
      </c>
      <c r="BM184">
        <v>5.8072609999999998E-4</v>
      </c>
      <c r="BN184">
        <v>5.7057639999999997E-4</v>
      </c>
      <c r="BO184">
        <v>5.6078810000000003E-4</v>
      </c>
      <c r="BP184">
        <v>5.5145019999999995E-4</v>
      </c>
      <c r="BQ184">
        <v>5.4276200000000002E-4</v>
      </c>
      <c r="BR184">
        <v>5.3378629999999995E-4</v>
      </c>
      <c r="BS184">
        <v>5.2362950000000002E-4</v>
      </c>
      <c r="BT184">
        <v>5.144813E-4</v>
      </c>
      <c r="BU184">
        <v>5.0677770000000005E-4</v>
      </c>
      <c r="BV184">
        <v>5.0012560000000001E-4</v>
      </c>
      <c r="BW184">
        <v>4.9404180000000002E-4</v>
      </c>
      <c r="BX184">
        <v>4.8819089999999998E-4</v>
      </c>
      <c r="BY184">
        <v>4.8246079999999999E-4</v>
      </c>
      <c r="BZ184">
        <v>4.7662969999999997E-4</v>
      </c>
      <c r="CA184">
        <v>4.6952209999999997E-4</v>
      </c>
      <c r="CB184">
        <v>4.5907240000000001E-4</v>
      </c>
      <c r="CC184">
        <v>4.4476450000000001E-4</v>
      </c>
      <c r="CD184">
        <v>4.278525E-4</v>
      </c>
      <c r="CE184">
        <v>4.1166830000000001E-4</v>
      </c>
      <c r="CF184">
        <v>3.9844769999999998E-4</v>
      </c>
      <c r="CG184">
        <v>3.8794110000000003E-4</v>
      </c>
      <c r="CH184">
        <v>3.7940549999999998E-4</v>
      </c>
      <c r="CI184">
        <v>3.7227279999999999E-4</v>
      </c>
      <c r="CJ184">
        <v>3.6601979999999998E-4</v>
      </c>
      <c r="CK184">
        <v>3.603748E-4</v>
      </c>
      <c r="CL184">
        <v>3.5540540000000002E-4</v>
      </c>
      <c r="CM184">
        <v>3.5239329999999999E-4</v>
      </c>
      <c r="CN184">
        <v>3.5121019999999998E-4</v>
      </c>
      <c r="CO184">
        <v>3.5065299999999998E-4</v>
      </c>
      <c r="CP184">
        <v>3.4992740000000001E-4</v>
      </c>
      <c r="CQ184">
        <v>3.4867399999999999E-4</v>
      </c>
      <c r="CR184">
        <v>3.4688059999999997E-4</v>
      </c>
      <c r="CS184">
        <v>3.4468150000000001E-4</v>
      </c>
      <c r="CT184">
        <v>3.4221449999999998E-4</v>
      </c>
      <c r="CU184">
        <v>3.3960609999999998E-4</v>
      </c>
      <c r="CV184">
        <v>3.3692800000000001E-4</v>
      </c>
      <c r="CW184">
        <v>3.3412550000000001E-4</v>
      </c>
      <c r="CX184">
        <v>3.3091279999999999E-4</v>
      </c>
      <c r="CY184">
        <v>3.2673659999999998E-4</v>
      </c>
      <c r="CZ184">
        <v>3.2068560000000001E-4</v>
      </c>
      <c r="DA184">
        <v>3.1229499999999998E-4</v>
      </c>
      <c r="DB184">
        <v>3.0156209999999999E-4</v>
      </c>
      <c r="DC184">
        <v>2.8866530000000001E-4</v>
      </c>
      <c r="DD184">
        <v>2.741442E-4</v>
      </c>
      <c r="DE184">
        <v>2.588391E-4</v>
      </c>
      <c r="DF184">
        <v>2.4462669999999998E-4</v>
      </c>
      <c r="DG184">
        <v>2.3345120000000001E-4</v>
      </c>
      <c r="DH184">
        <v>2.255785E-4</v>
      </c>
      <c r="DI184">
        <v>2.2100040000000001E-4</v>
      </c>
      <c r="DJ184">
        <v>2.194206E-4</v>
      </c>
      <c r="DK184">
        <v>2.201835E-4</v>
      </c>
      <c r="DL184">
        <v>2.2149189999999999E-4</v>
      </c>
      <c r="DM184">
        <v>2.2189249999999999E-4</v>
      </c>
      <c r="DN184">
        <v>2.2126369999999999E-4</v>
      </c>
      <c r="DO184">
        <v>2.1982680000000001E-4</v>
      </c>
      <c r="DP184">
        <v>2.178983E-4</v>
      </c>
      <c r="DQ184">
        <v>2.1571120000000001E-4</v>
      </c>
      <c r="DR184">
        <v>2.1331219999999999E-4</v>
      </c>
      <c r="DS184">
        <v>2.1078580000000001E-4</v>
      </c>
      <c r="DT184">
        <v>2.08168E-4</v>
      </c>
      <c r="DU184">
        <v>2.0545439999999999E-4</v>
      </c>
      <c r="DV184">
        <v>2.0257970000000001E-4</v>
      </c>
      <c r="DW184">
        <v>1.9967349999999999E-4</v>
      </c>
      <c r="DX184">
        <v>1.9682369999999999E-4</v>
      </c>
      <c r="DY184">
        <v>1.940256E-4</v>
      </c>
      <c r="DZ184">
        <v>1.911158E-4</v>
      </c>
      <c r="EA184">
        <v>1.8760470000000001E-4</v>
      </c>
      <c r="EB184">
        <v>1.83062E-4</v>
      </c>
      <c r="EC184">
        <v>1.773547E-4</v>
      </c>
      <c r="ED184">
        <v>1.704942E-4</v>
      </c>
      <c r="EE184">
        <v>1.626721E-4</v>
      </c>
      <c r="EF184">
        <v>1.5447400000000001E-4</v>
      </c>
      <c r="EG184">
        <v>1.4665629999999999E-4</v>
      </c>
      <c r="EH184">
        <v>1.396576E-4</v>
      </c>
      <c r="EI184">
        <v>1.3373599999999999E-4</v>
      </c>
      <c r="EJ184">
        <v>1.291427E-4</v>
      </c>
      <c r="EK184">
        <v>1.2657940000000001E-4</v>
      </c>
      <c r="EL184">
        <v>1.2653499999999999E-4</v>
      </c>
      <c r="EM184">
        <v>1.279125E-4</v>
      </c>
      <c r="EN184">
        <v>1.2918590000000001E-4</v>
      </c>
      <c r="EO184">
        <v>1.2998010000000001E-4</v>
      </c>
      <c r="EP184">
        <v>1.3040320000000001E-4</v>
      </c>
      <c r="EQ184">
        <v>1.305694E-4</v>
      </c>
      <c r="ER184">
        <v>1.3055949999999999E-4</v>
      </c>
      <c r="ES184">
        <v>1.3043620000000001E-4</v>
      </c>
      <c r="ET184">
        <v>1.3025309999999999E-4</v>
      </c>
      <c r="EU184">
        <v>1.3007519999999999E-4</v>
      </c>
      <c r="EV184">
        <v>1.2992529999999999E-4</v>
      </c>
      <c r="EW184">
        <v>1.2971780000000001E-4</v>
      </c>
      <c r="EX184">
        <v>1.294263E-4</v>
      </c>
      <c r="EY184">
        <v>1.29109E-4</v>
      </c>
      <c r="EZ184">
        <v>1.2878870000000001E-4</v>
      </c>
    </row>
    <row r="185" spans="1:156" x14ac:dyDescent="0.25">
      <c r="A185" t="str">
        <f t="shared" si="2"/>
        <v>Boom-EXTREMELY COARSE-0.6-20-20</v>
      </c>
      <c r="B185" t="s">
        <v>196</v>
      </c>
      <c r="C185" t="s">
        <v>44</v>
      </c>
      <c r="D185" s="52">
        <v>0.6</v>
      </c>
      <c r="E185" s="52">
        <v>20</v>
      </c>
      <c r="F185" s="82">
        <v>20</v>
      </c>
      <c r="G185">
        <v>5.1440679999999999E-3</v>
      </c>
      <c r="H185">
        <v>4.6021279999999996E-3</v>
      </c>
      <c r="I185">
        <v>3.2746260000000001E-3</v>
      </c>
      <c r="J185">
        <v>2.801263E-3</v>
      </c>
      <c r="K185">
        <v>1.648573E-3</v>
      </c>
      <c r="L185">
        <v>1.656226E-3</v>
      </c>
      <c r="M185">
        <v>1.639312E-3</v>
      </c>
      <c r="N185">
        <v>1.6285780000000001E-3</v>
      </c>
      <c r="O185">
        <v>1.8408299999999999E-3</v>
      </c>
      <c r="P185">
        <v>1.906612E-3</v>
      </c>
      <c r="Q185">
        <v>1.7791059999999999E-3</v>
      </c>
      <c r="R185">
        <v>1.5346069999999999E-3</v>
      </c>
      <c r="S185">
        <v>1.377126E-3</v>
      </c>
      <c r="T185">
        <v>1.2217580000000001E-3</v>
      </c>
      <c r="U185">
        <v>1.078636E-3</v>
      </c>
      <c r="V185">
        <v>9.5080239999999997E-4</v>
      </c>
      <c r="W185">
        <v>8.347691E-4</v>
      </c>
      <c r="X185">
        <v>7.6443270000000002E-4</v>
      </c>
      <c r="Y185">
        <v>7.0398689999999996E-4</v>
      </c>
      <c r="Z185">
        <v>6.6081799999999997E-4</v>
      </c>
      <c r="AA185">
        <v>6.3450810000000002E-4</v>
      </c>
      <c r="AB185">
        <v>6.2899820000000004E-4</v>
      </c>
      <c r="AC185">
        <v>6.2829059999999998E-4</v>
      </c>
      <c r="AD185">
        <v>6.3069579999999997E-4</v>
      </c>
      <c r="AE185">
        <v>6.3442580000000004E-4</v>
      </c>
      <c r="AF185">
        <v>6.3293080000000003E-4</v>
      </c>
      <c r="AG185">
        <v>6.2679239999999996E-4</v>
      </c>
      <c r="AH185">
        <v>6.1817920000000002E-4</v>
      </c>
      <c r="AI185">
        <v>6.0900340000000002E-4</v>
      </c>
      <c r="AJ185">
        <v>5.9930819999999996E-4</v>
      </c>
      <c r="AK185">
        <v>5.8591920000000003E-4</v>
      </c>
      <c r="AL185">
        <v>5.6762269999999996E-4</v>
      </c>
      <c r="AM185">
        <v>5.4438390000000004E-4</v>
      </c>
      <c r="AN185">
        <v>5.1722129999999999E-4</v>
      </c>
      <c r="AO185">
        <v>4.8752289999999998E-4</v>
      </c>
      <c r="AP185">
        <v>4.5919E-4</v>
      </c>
      <c r="AQ185">
        <v>4.363878E-4</v>
      </c>
      <c r="AR185">
        <v>4.192865E-4</v>
      </c>
      <c r="AS185">
        <v>4.0584699999999998E-4</v>
      </c>
      <c r="AT185">
        <v>3.9401550000000001E-4</v>
      </c>
      <c r="AU185">
        <v>3.8308899999999998E-4</v>
      </c>
      <c r="AV185">
        <v>3.7283900000000003E-4</v>
      </c>
      <c r="AW185">
        <v>3.630366E-4</v>
      </c>
      <c r="AX185">
        <v>3.5373229999999999E-4</v>
      </c>
      <c r="AY185">
        <v>3.448751E-4</v>
      </c>
      <c r="AZ185">
        <v>3.3626480000000002E-4</v>
      </c>
      <c r="BA185">
        <v>3.2789370000000002E-4</v>
      </c>
      <c r="BB185">
        <v>3.1997569999999998E-4</v>
      </c>
      <c r="BC185">
        <v>3.1246730000000002E-4</v>
      </c>
      <c r="BD185">
        <v>3.0542390000000002E-4</v>
      </c>
      <c r="BE185">
        <v>2.9966379999999998E-4</v>
      </c>
      <c r="BF185">
        <v>2.9876049999999997E-4</v>
      </c>
      <c r="BG185">
        <v>2.99764E-4</v>
      </c>
      <c r="BH185">
        <v>2.9858819999999998E-4</v>
      </c>
      <c r="BI185">
        <v>2.9625160000000002E-4</v>
      </c>
      <c r="BJ185">
        <v>2.93326E-4</v>
      </c>
      <c r="BK185">
        <v>2.9015120000000001E-4</v>
      </c>
      <c r="BL185">
        <v>2.8691209999999999E-4</v>
      </c>
      <c r="BM185">
        <v>2.8372709999999998E-4</v>
      </c>
      <c r="BN185">
        <v>2.806118E-4</v>
      </c>
      <c r="BO185">
        <v>2.7749859999999998E-4</v>
      </c>
      <c r="BP185">
        <v>2.7344709999999999E-4</v>
      </c>
      <c r="BQ185">
        <v>2.6785639999999999E-4</v>
      </c>
      <c r="BR185">
        <v>2.6212659999999999E-4</v>
      </c>
      <c r="BS185">
        <v>2.5672820000000003E-4</v>
      </c>
      <c r="BT185">
        <v>2.5188720000000002E-4</v>
      </c>
      <c r="BU185">
        <v>2.4749880000000002E-4</v>
      </c>
      <c r="BV185">
        <v>2.4338680000000001E-4</v>
      </c>
      <c r="BW185">
        <v>2.393691E-4</v>
      </c>
      <c r="BX185">
        <v>2.3532840000000001E-4</v>
      </c>
      <c r="BY185">
        <v>2.30969E-4</v>
      </c>
      <c r="BZ185">
        <v>2.2662170000000001E-4</v>
      </c>
      <c r="CA185">
        <v>2.224436E-4</v>
      </c>
      <c r="CB185">
        <v>2.183446E-4</v>
      </c>
      <c r="CC185">
        <v>2.143588E-4</v>
      </c>
      <c r="CD185">
        <v>2.102893E-4</v>
      </c>
      <c r="CE185">
        <v>2.064127E-4</v>
      </c>
      <c r="CF185">
        <v>2.0252559999999999E-4</v>
      </c>
      <c r="CG185">
        <v>1.987612E-4</v>
      </c>
      <c r="CH185">
        <v>1.9515560000000001E-4</v>
      </c>
      <c r="CI185">
        <v>1.915671E-4</v>
      </c>
      <c r="CJ185">
        <v>1.8809290000000001E-4</v>
      </c>
      <c r="CK185">
        <v>1.845657E-4</v>
      </c>
      <c r="CL185">
        <v>1.805431E-4</v>
      </c>
      <c r="CM185">
        <v>1.7403629999999999E-4</v>
      </c>
      <c r="CN185">
        <v>1.67548E-4</v>
      </c>
      <c r="CO185">
        <v>1.6282760000000001E-4</v>
      </c>
      <c r="CP185">
        <v>1.5926159999999999E-4</v>
      </c>
      <c r="CQ185">
        <v>1.5640200000000001E-4</v>
      </c>
      <c r="CR185">
        <v>1.5410439999999999E-4</v>
      </c>
      <c r="CS185">
        <v>1.5221430000000001E-4</v>
      </c>
      <c r="CT185">
        <v>1.5062260000000001E-4</v>
      </c>
      <c r="CU185">
        <v>1.492884E-4</v>
      </c>
      <c r="CV185">
        <v>1.4816220000000001E-4</v>
      </c>
      <c r="CW185">
        <v>1.4770159999999999E-4</v>
      </c>
      <c r="CX185">
        <v>1.4819240000000001E-4</v>
      </c>
      <c r="CY185">
        <v>1.4926779999999999E-4</v>
      </c>
      <c r="CZ185">
        <v>1.5080860000000001E-4</v>
      </c>
      <c r="DA185">
        <v>1.526895E-4</v>
      </c>
      <c r="DB185">
        <v>1.548047E-4</v>
      </c>
      <c r="DC185">
        <v>1.568916E-4</v>
      </c>
      <c r="DD185">
        <v>1.5862910000000001E-4</v>
      </c>
      <c r="DE185">
        <v>1.596158E-4</v>
      </c>
      <c r="DF185">
        <v>1.5991789999999999E-4</v>
      </c>
      <c r="DG185">
        <v>1.5930100000000001E-4</v>
      </c>
      <c r="DH185">
        <v>1.5797310000000001E-4</v>
      </c>
      <c r="DI185">
        <v>1.5609519999999999E-4</v>
      </c>
      <c r="DJ185">
        <v>1.5394049999999999E-4</v>
      </c>
      <c r="DK185">
        <v>1.5156290000000001E-4</v>
      </c>
      <c r="DL185">
        <v>1.4917150000000001E-4</v>
      </c>
      <c r="DM185">
        <v>1.4668259999999999E-4</v>
      </c>
      <c r="DN185">
        <v>1.442994E-4</v>
      </c>
      <c r="DO185">
        <v>1.418185E-4</v>
      </c>
      <c r="DP185">
        <v>1.3938540000000001E-4</v>
      </c>
      <c r="DQ185">
        <v>1.3694860000000001E-4</v>
      </c>
      <c r="DR185">
        <v>1.345129E-4</v>
      </c>
      <c r="DS185">
        <v>1.3215540000000001E-4</v>
      </c>
      <c r="DT185">
        <v>1.295774E-4</v>
      </c>
      <c r="DU185">
        <v>1.258822E-4</v>
      </c>
      <c r="DV185">
        <v>1.201237E-4</v>
      </c>
      <c r="DW185">
        <v>1.1349729999999999E-4</v>
      </c>
      <c r="DX185">
        <v>1.064458E-4</v>
      </c>
      <c r="DY185">
        <v>9.9575419999999997E-5</v>
      </c>
      <c r="DZ185">
        <v>9.4105670000000001E-5</v>
      </c>
      <c r="EA185">
        <v>9.0297360000000004E-5</v>
      </c>
      <c r="EB185">
        <v>8.7495689999999996E-5</v>
      </c>
      <c r="EC185">
        <v>8.5357489999999996E-5</v>
      </c>
      <c r="ED185">
        <v>8.3678989999999996E-5</v>
      </c>
      <c r="EE185">
        <v>8.2422889999999999E-5</v>
      </c>
      <c r="EF185">
        <v>8.1768029999999996E-5</v>
      </c>
      <c r="EG185">
        <v>8.1772289999999996E-5</v>
      </c>
      <c r="EH185">
        <v>8.2463959999999999E-5</v>
      </c>
      <c r="EI185">
        <v>8.3863269999999998E-5</v>
      </c>
      <c r="EJ185">
        <v>8.5948949999999996E-5</v>
      </c>
      <c r="EK185">
        <v>8.8493170000000006E-5</v>
      </c>
      <c r="EL185">
        <v>9.1451469999999995E-5</v>
      </c>
      <c r="EM185">
        <v>9.4648669999999999E-5</v>
      </c>
      <c r="EN185">
        <v>9.8040519999999999E-5</v>
      </c>
      <c r="EO185">
        <v>1.0136330000000001E-4</v>
      </c>
      <c r="EP185">
        <v>1.044542E-4</v>
      </c>
      <c r="EQ185">
        <v>1.070635E-4</v>
      </c>
      <c r="ER185">
        <v>1.091066E-4</v>
      </c>
      <c r="ES185">
        <v>1.1038070000000001E-4</v>
      </c>
      <c r="ET185">
        <v>1.110039E-4</v>
      </c>
      <c r="EU185">
        <v>1.109163E-4</v>
      </c>
      <c r="EV185">
        <v>1.1035129999999999E-4</v>
      </c>
      <c r="EW185">
        <v>1.093294E-4</v>
      </c>
      <c r="EX185">
        <v>1.0803289999999999E-4</v>
      </c>
      <c r="EY185">
        <v>1.065598E-4</v>
      </c>
      <c r="EZ185">
        <v>1.049529E-4</v>
      </c>
    </row>
    <row r="186" spans="1:156" x14ac:dyDescent="0.25">
      <c r="A186" t="str">
        <f t="shared" si="2"/>
        <v>Boom-EXTREMELY COARSE-0.6-10-20</v>
      </c>
      <c r="B186" t="s">
        <v>196</v>
      </c>
      <c r="C186" t="s">
        <v>44</v>
      </c>
      <c r="D186" s="52">
        <v>0.6</v>
      </c>
      <c r="E186" s="52">
        <v>10</v>
      </c>
      <c r="F186" s="82">
        <v>20</v>
      </c>
      <c r="G186">
        <v>2.266896E-3</v>
      </c>
      <c r="H186">
        <v>2.3544320000000001E-3</v>
      </c>
      <c r="I186">
        <v>1.7968630000000001E-3</v>
      </c>
      <c r="J186">
        <v>1.3752440000000001E-3</v>
      </c>
      <c r="K186">
        <v>1.5145149999999999E-3</v>
      </c>
      <c r="L186">
        <v>1.9691050000000001E-3</v>
      </c>
      <c r="M186">
        <v>2.098749E-3</v>
      </c>
      <c r="N186">
        <v>2.0194340000000001E-3</v>
      </c>
      <c r="O186">
        <v>1.8717849999999999E-3</v>
      </c>
      <c r="P186">
        <v>1.6910810000000001E-3</v>
      </c>
      <c r="Q186">
        <v>1.4945819999999999E-3</v>
      </c>
      <c r="R186">
        <v>1.29173E-3</v>
      </c>
      <c r="S186">
        <v>1.195616E-3</v>
      </c>
      <c r="T186">
        <v>1.112221E-3</v>
      </c>
      <c r="U186">
        <v>1.030228E-3</v>
      </c>
      <c r="V186">
        <v>9.3898379999999995E-4</v>
      </c>
      <c r="W186">
        <v>8.9264439999999997E-4</v>
      </c>
      <c r="X186">
        <v>8.3013569999999999E-4</v>
      </c>
      <c r="Y186">
        <v>7.7080859999999998E-4</v>
      </c>
      <c r="Z186">
        <v>7.2362659999999999E-4</v>
      </c>
      <c r="AA186">
        <v>6.8799829999999999E-4</v>
      </c>
      <c r="AB186">
        <v>6.59773E-4</v>
      </c>
      <c r="AC186">
        <v>6.3627520000000002E-4</v>
      </c>
      <c r="AD186">
        <v>6.1676519999999998E-4</v>
      </c>
      <c r="AE186">
        <v>6.003836E-4</v>
      </c>
      <c r="AF186">
        <v>5.8592309999999995E-4</v>
      </c>
      <c r="AG186">
        <v>5.7261870000000002E-4</v>
      </c>
      <c r="AH186">
        <v>5.6011790000000004E-4</v>
      </c>
      <c r="AI186">
        <v>5.4821969999999999E-4</v>
      </c>
      <c r="AJ186">
        <v>5.3687899999999998E-4</v>
      </c>
      <c r="AK186">
        <v>5.260636E-4</v>
      </c>
      <c r="AL186">
        <v>5.1526730000000002E-4</v>
      </c>
      <c r="AM186">
        <v>5.0709379999999997E-4</v>
      </c>
      <c r="AN186">
        <v>5.0001889999999995E-4</v>
      </c>
      <c r="AO186">
        <v>4.8981820000000001E-4</v>
      </c>
      <c r="AP186">
        <v>4.7571339999999998E-4</v>
      </c>
      <c r="AQ186">
        <v>4.5923429999999998E-4</v>
      </c>
      <c r="AR186">
        <v>4.367714E-4</v>
      </c>
      <c r="AS186">
        <v>4.1097269999999998E-4</v>
      </c>
      <c r="AT186">
        <v>3.8515849999999998E-4</v>
      </c>
      <c r="AU186">
        <v>3.6339590000000001E-4</v>
      </c>
      <c r="AV186">
        <v>3.4889099999999999E-4</v>
      </c>
      <c r="AW186">
        <v>3.3895360000000001E-4</v>
      </c>
      <c r="AX186">
        <v>3.3150809999999998E-4</v>
      </c>
      <c r="AY186">
        <v>3.2545460000000002E-4</v>
      </c>
      <c r="AZ186">
        <v>3.2019850000000001E-4</v>
      </c>
      <c r="BA186">
        <v>3.1543849999999998E-4</v>
      </c>
      <c r="BB186">
        <v>3.1264340000000001E-4</v>
      </c>
      <c r="BC186">
        <v>3.1414689999999999E-4</v>
      </c>
      <c r="BD186">
        <v>3.1987779999999999E-4</v>
      </c>
      <c r="BE186">
        <v>3.2814550000000002E-4</v>
      </c>
      <c r="BF186">
        <v>3.3563179999999997E-4</v>
      </c>
      <c r="BG186">
        <v>3.3993880000000003E-4</v>
      </c>
      <c r="BH186">
        <v>3.4003359999999999E-4</v>
      </c>
      <c r="BI186">
        <v>3.3275390000000001E-4</v>
      </c>
      <c r="BJ186">
        <v>3.1739319999999998E-4</v>
      </c>
      <c r="BK186">
        <v>2.9823760000000001E-4</v>
      </c>
      <c r="BL186">
        <v>2.7811980000000001E-4</v>
      </c>
      <c r="BM186">
        <v>2.5855730000000002E-4</v>
      </c>
      <c r="BN186">
        <v>2.401813E-4</v>
      </c>
      <c r="BO186">
        <v>2.231426E-4</v>
      </c>
      <c r="BP186">
        <v>2.0823639999999999E-4</v>
      </c>
      <c r="BQ186">
        <v>1.9762600000000001E-4</v>
      </c>
      <c r="BR186">
        <v>1.9052939999999999E-4</v>
      </c>
      <c r="BS186">
        <v>1.857808E-4</v>
      </c>
      <c r="BT186">
        <v>1.83866E-4</v>
      </c>
      <c r="BU186">
        <v>1.849106E-4</v>
      </c>
      <c r="BV186">
        <v>1.8871820000000001E-4</v>
      </c>
      <c r="BW186">
        <v>1.9470070000000001E-4</v>
      </c>
      <c r="BX186">
        <v>2.0206329999999999E-4</v>
      </c>
      <c r="BY186">
        <v>2.1018149999999999E-4</v>
      </c>
      <c r="BZ186">
        <v>2.186504E-4</v>
      </c>
      <c r="CA186">
        <v>2.2663650000000001E-4</v>
      </c>
      <c r="CB186">
        <v>2.3121E-4</v>
      </c>
      <c r="CC186">
        <v>2.294195E-4</v>
      </c>
      <c r="CD186">
        <v>2.2250199999999999E-4</v>
      </c>
      <c r="CE186">
        <v>2.1198469999999999E-4</v>
      </c>
      <c r="CF186">
        <v>1.992366E-4</v>
      </c>
      <c r="CG186">
        <v>1.855076E-4</v>
      </c>
      <c r="CH186">
        <v>1.718E-4</v>
      </c>
      <c r="CI186">
        <v>1.5870970000000001E-4</v>
      </c>
      <c r="CJ186">
        <v>1.464933E-4</v>
      </c>
      <c r="CK186">
        <v>1.352165E-4</v>
      </c>
      <c r="CL186">
        <v>1.249542E-4</v>
      </c>
      <c r="CM186">
        <v>1.163046E-4</v>
      </c>
      <c r="CN186">
        <v>1.1011589999999999E-4</v>
      </c>
      <c r="CO186">
        <v>1.075188E-4</v>
      </c>
      <c r="CP186">
        <v>1.0798719999999999E-4</v>
      </c>
      <c r="CQ186">
        <v>1.106561E-4</v>
      </c>
      <c r="CR186">
        <v>1.148277E-4</v>
      </c>
      <c r="CS186">
        <v>1.200184E-4</v>
      </c>
      <c r="CT186">
        <v>1.25893E-4</v>
      </c>
      <c r="CU186">
        <v>1.3226620000000001E-4</v>
      </c>
      <c r="CV186">
        <v>1.390304E-4</v>
      </c>
      <c r="CW186">
        <v>1.455637E-4</v>
      </c>
      <c r="CX186">
        <v>1.4983950000000001E-4</v>
      </c>
      <c r="CY186">
        <v>1.5142479999999999E-4</v>
      </c>
      <c r="CZ186">
        <v>1.5059040000000001E-4</v>
      </c>
      <c r="DA186">
        <v>1.475983E-4</v>
      </c>
      <c r="DB186">
        <v>1.427287E-4</v>
      </c>
      <c r="DC186">
        <v>1.3624930000000001E-4</v>
      </c>
      <c r="DD186">
        <v>1.2851710000000001E-4</v>
      </c>
      <c r="DE186">
        <v>1.199506E-4</v>
      </c>
      <c r="DF186">
        <v>1.11062E-4</v>
      </c>
      <c r="DG186">
        <v>1.023114E-4</v>
      </c>
      <c r="DH186">
        <v>9.4281470000000007E-5</v>
      </c>
      <c r="DI186">
        <v>8.7428279999999996E-5</v>
      </c>
      <c r="DJ186">
        <v>8.1870939999999998E-5</v>
      </c>
      <c r="DK186">
        <v>7.7521600000000007E-5</v>
      </c>
      <c r="DL186">
        <v>7.4250089999999995E-5</v>
      </c>
      <c r="DM186">
        <v>7.1859459999999996E-5</v>
      </c>
      <c r="DN186">
        <v>7.011691E-5</v>
      </c>
      <c r="DO186">
        <v>6.8892879999999998E-5</v>
      </c>
      <c r="DP186">
        <v>6.8655670000000005E-5</v>
      </c>
      <c r="DQ186">
        <v>6.9754330000000006E-5</v>
      </c>
      <c r="DR186">
        <v>7.1857369999999999E-5</v>
      </c>
      <c r="DS186">
        <v>7.4667579999999995E-5</v>
      </c>
      <c r="DT186">
        <v>7.7964519999999997E-5</v>
      </c>
      <c r="DU186">
        <v>8.1189840000000003E-5</v>
      </c>
      <c r="DV186">
        <v>8.3193339999999998E-5</v>
      </c>
      <c r="DW186">
        <v>8.4010319999999999E-5</v>
      </c>
      <c r="DX186">
        <v>8.4073340000000003E-5</v>
      </c>
      <c r="DY186">
        <v>8.3656549999999998E-5</v>
      </c>
      <c r="DZ186">
        <v>8.2853610000000003E-5</v>
      </c>
      <c r="EA186">
        <v>8.155634E-5</v>
      </c>
      <c r="EB186">
        <v>7.9636989999999996E-5</v>
      </c>
      <c r="EC186">
        <v>7.7073480000000005E-5</v>
      </c>
      <c r="ED186">
        <v>7.3883680000000004E-5</v>
      </c>
      <c r="EE186">
        <v>7.0154510000000001E-5</v>
      </c>
      <c r="EF186">
        <v>6.6145929999999995E-5</v>
      </c>
      <c r="EG186">
        <v>6.2196620000000002E-5</v>
      </c>
      <c r="EH186">
        <v>5.8531240000000002E-5</v>
      </c>
      <c r="EI186">
        <v>5.5303829999999999E-5</v>
      </c>
      <c r="EJ186">
        <v>5.2619589999999999E-5</v>
      </c>
      <c r="EK186">
        <v>5.0504619999999999E-5</v>
      </c>
      <c r="EL186">
        <v>4.8907859999999997E-5</v>
      </c>
      <c r="EM186">
        <v>4.7716239999999998E-5</v>
      </c>
      <c r="EN186">
        <v>4.6811009999999997E-5</v>
      </c>
      <c r="EO186">
        <v>4.6051260000000001E-5</v>
      </c>
      <c r="EP186">
        <v>4.5384950000000003E-5</v>
      </c>
      <c r="EQ186">
        <v>4.4760079999999997E-5</v>
      </c>
      <c r="ER186">
        <v>4.416875E-5</v>
      </c>
      <c r="ES186">
        <v>4.3615329999999998E-5</v>
      </c>
      <c r="ET186">
        <v>4.3204310000000003E-5</v>
      </c>
      <c r="EU186">
        <v>4.3395049999999997E-5</v>
      </c>
      <c r="EV186">
        <v>4.4382589999999997E-5</v>
      </c>
      <c r="EW186">
        <v>4.554067E-5</v>
      </c>
      <c r="EX186">
        <v>4.6319519999999997E-5</v>
      </c>
      <c r="EY186">
        <v>4.6774519999999999E-5</v>
      </c>
      <c r="EZ186">
        <v>4.703365E-5</v>
      </c>
    </row>
    <row r="187" spans="1:156" x14ac:dyDescent="0.25">
      <c r="A187" t="str">
        <f t="shared" si="2"/>
        <v>Boom-ULTRA COARSE-0.6-20-Any</v>
      </c>
      <c r="B187" t="s">
        <v>196</v>
      </c>
      <c r="C187" t="s">
        <v>72</v>
      </c>
      <c r="D187" s="52">
        <v>0.6</v>
      </c>
      <c r="E187" s="52">
        <v>20</v>
      </c>
      <c r="F187" s="82" t="s">
        <v>187</v>
      </c>
      <c r="G187">
        <v>6.4246310000000001E-3</v>
      </c>
      <c r="H187">
        <v>6.2188859999999999E-3</v>
      </c>
      <c r="I187">
        <v>5.4307970000000002E-3</v>
      </c>
      <c r="J187">
        <v>5.2319489999999996E-3</v>
      </c>
      <c r="K187">
        <v>4.5818710000000004E-3</v>
      </c>
      <c r="L187">
        <v>4.6625010000000003E-3</v>
      </c>
      <c r="M187">
        <v>4.6408020000000003E-3</v>
      </c>
      <c r="N187">
        <v>4.5975599999999997E-3</v>
      </c>
      <c r="O187">
        <v>4.5130550000000002E-3</v>
      </c>
      <c r="P187">
        <v>4.2331540000000003E-3</v>
      </c>
      <c r="Q187">
        <v>3.8826619999999998E-3</v>
      </c>
      <c r="R187">
        <v>3.4756269999999998E-3</v>
      </c>
      <c r="S187">
        <v>3.3127870000000002E-3</v>
      </c>
      <c r="T187">
        <v>3.1527360000000002E-3</v>
      </c>
      <c r="U187">
        <v>3.0005869999999999E-3</v>
      </c>
      <c r="V187">
        <v>2.8615849999999998E-3</v>
      </c>
      <c r="W187">
        <v>2.7262050000000002E-3</v>
      </c>
      <c r="X187">
        <v>2.6234029999999998E-3</v>
      </c>
      <c r="Y187">
        <v>2.532893E-3</v>
      </c>
      <c r="Z187">
        <v>2.4626829999999998E-3</v>
      </c>
      <c r="AA187">
        <v>2.403016E-3</v>
      </c>
      <c r="AB187">
        <v>2.3610160000000001E-3</v>
      </c>
      <c r="AC187">
        <v>2.3201670000000001E-3</v>
      </c>
      <c r="AD187">
        <v>2.2806010000000002E-3</v>
      </c>
      <c r="AE187">
        <v>2.2404009999999999E-3</v>
      </c>
      <c r="AF187">
        <v>2.1985899999999998E-3</v>
      </c>
      <c r="AG187">
        <v>2.159298E-3</v>
      </c>
      <c r="AH187">
        <v>2.1225910000000001E-3</v>
      </c>
      <c r="AI187">
        <v>2.088459E-3</v>
      </c>
      <c r="AJ187">
        <v>2.0558009999999999E-3</v>
      </c>
      <c r="AK187">
        <v>2.0206930000000001E-3</v>
      </c>
      <c r="AL187">
        <v>1.9830059999999998E-3</v>
      </c>
      <c r="AM187">
        <v>1.942488E-3</v>
      </c>
      <c r="AN187">
        <v>1.9005739999999999E-3</v>
      </c>
      <c r="AO187">
        <v>1.858302E-3</v>
      </c>
      <c r="AP187">
        <v>1.819757E-3</v>
      </c>
      <c r="AQ187">
        <v>1.78817E-3</v>
      </c>
      <c r="AR187">
        <v>1.7617209999999999E-3</v>
      </c>
      <c r="AS187">
        <v>1.738063E-3</v>
      </c>
      <c r="AT187">
        <v>1.7159289999999999E-3</v>
      </c>
      <c r="AU187">
        <v>1.69476E-3</v>
      </c>
      <c r="AV187">
        <v>1.674844E-3</v>
      </c>
      <c r="AW187">
        <v>1.6547599999999999E-3</v>
      </c>
      <c r="AX187">
        <v>1.634534E-3</v>
      </c>
      <c r="AY187">
        <v>1.6143830000000001E-3</v>
      </c>
      <c r="AZ187">
        <v>1.59509E-3</v>
      </c>
      <c r="BA187">
        <v>1.5765060000000001E-3</v>
      </c>
      <c r="BB187">
        <v>1.558477E-3</v>
      </c>
      <c r="BC187">
        <v>1.5408819999999999E-3</v>
      </c>
      <c r="BD187">
        <v>1.5238910000000001E-3</v>
      </c>
      <c r="BE187">
        <v>1.5073650000000001E-3</v>
      </c>
      <c r="BF187">
        <v>1.4917859999999999E-3</v>
      </c>
      <c r="BG187">
        <v>1.4758659999999999E-3</v>
      </c>
      <c r="BH187">
        <v>1.459592E-3</v>
      </c>
      <c r="BI187">
        <v>1.443223E-3</v>
      </c>
      <c r="BJ187">
        <v>1.4276060000000001E-3</v>
      </c>
      <c r="BK187">
        <v>1.4125839999999999E-3</v>
      </c>
      <c r="BL187">
        <v>1.3978630000000001E-3</v>
      </c>
      <c r="BM187">
        <v>1.382922E-3</v>
      </c>
      <c r="BN187">
        <v>1.366939E-3</v>
      </c>
      <c r="BO187">
        <v>1.349544E-3</v>
      </c>
      <c r="BP187">
        <v>1.329074E-3</v>
      </c>
      <c r="BQ187">
        <v>1.3048000000000001E-3</v>
      </c>
      <c r="BR187">
        <v>1.280289E-3</v>
      </c>
      <c r="BS187">
        <v>1.2570529999999999E-3</v>
      </c>
      <c r="BT187">
        <v>1.2362149999999999E-3</v>
      </c>
      <c r="BU187">
        <v>1.2175090000000001E-3</v>
      </c>
      <c r="BV187">
        <v>1.200338E-3</v>
      </c>
      <c r="BW187">
        <v>1.184215E-3</v>
      </c>
      <c r="BX187">
        <v>1.1690940000000001E-3</v>
      </c>
      <c r="BY187">
        <v>1.1547199999999999E-3</v>
      </c>
      <c r="BZ187">
        <v>1.1411539999999999E-3</v>
      </c>
      <c r="CA187">
        <v>1.1281830000000001E-3</v>
      </c>
      <c r="CB187">
        <v>1.115839E-3</v>
      </c>
      <c r="CC187">
        <v>1.103571E-3</v>
      </c>
      <c r="CD187">
        <v>1.091985E-3</v>
      </c>
      <c r="CE187">
        <v>1.0809000000000001E-3</v>
      </c>
      <c r="CF187">
        <v>1.0700880000000001E-3</v>
      </c>
      <c r="CG187">
        <v>1.0592150000000001E-3</v>
      </c>
      <c r="CH187">
        <v>1.0484369999999999E-3</v>
      </c>
      <c r="CI187">
        <v>1.03779E-3</v>
      </c>
      <c r="CJ187">
        <v>1.027341E-3</v>
      </c>
      <c r="CK187">
        <v>1.0169759999999999E-3</v>
      </c>
      <c r="CL187">
        <v>1.0068950000000001E-3</v>
      </c>
      <c r="CM187">
        <v>9.9662800000000005E-4</v>
      </c>
      <c r="CN187">
        <v>9.8689590000000009E-4</v>
      </c>
      <c r="CO187">
        <v>9.7750710000000011E-4</v>
      </c>
      <c r="CP187">
        <v>9.6832890000000005E-4</v>
      </c>
      <c r="CQ187">
        <v>9.5901570000000004E-4</v>
      </c>
      <c r="CR187">
        <v>9.4974060000000001E-4</v>
      </c>
      <c r="CS187">
        <v>9.4058249999999998E-4</v>
      </c>
      <c r="CT187">
        <v>9.3156279999999998E-4</v>
      </c>
      <c r="CU187">
        <v>9.2267490000000005E-4</v>
      </c>
      <c r="CV187">
        <v>9.1428509999999996E-4</v>
      </c>
      <c r="CW187">
        <v>9.0753890000000003E-4</v>
      </c>
      <c r="CX187">
        <v>9.0290780000000005E-4</v>
      </c>
      <c r="CY187">
        <v>8.9847060000000005E-4</v>
      </c>
      <c r="CZ187">
        <v>8.9282000000000001E-4</v>
      </c>
      <c r="DA187">
        <v>8.8516940000000002E-4</v>
      </c>
      <c r="DB187">
        <v>8.7539159999999998E-4</v>
      </c>
      <c r="DC187">
        <v>8.6370309999999999E-4</v>
      </c>
      <c r="DD187">
        <v>8.5039580000000005E-4</v>
      </c>
      <c r="DE187">
        <v>8.3566830000000002E-4</v>
      </c>
      <c r="DF187">
        <v>8.2044989999999999E-4</v>
      </c>
      <c r="DG187">
        <v>8.0474829999999998E-4</v>
      </c>
      <c r="DH187">
        <v>7.891784E-4</v>
      </c>
      <c r="DI187">
        <v>7.7448000000000003E-4</v>
      </c>
      <c r="DJ187">
        <v>7.6101010000000004E-4</v>
      </c>
      <c r="DK187">
        <v>7.4860230000000001E-4</v>
      </c>
      <c r="DL187">
        <v>7.3720610000000005E-4</v>
      </c>
      <c r="DM187">
        <v>7.2685299999999996E-4</v>
      </c>
      <c r="DN187">
        <v>7.1743239999999997E-4</v>
      </c>
      <c r="DO187">
        <v>7.0879299999999999E-4</v>
      </c>
      <c r="DP187">
        <v>7.0104360000000003E-4</v>
      </c>
      <c r="DQ187">
        <v>6.9390589999999996E-4</v>
      </c>
      <c r="DR187">
        <v>6.8727890000000002E-4</v>
      </c>
      <c r="DS187">
        <v>6.8093440000000004E-4</v>
      </c>
      <c r="DT187">
        <v>6.7473499999999998E-4</v>
      </c>
      <c r="DU187">
        <v>6.6852489999999997E-4</v>
      </c>
      <c r="DV187">
        <v>6.6232469999999996E-4</v>
      </c>
      <c r="DW187">
        <v>6.5625700000000004E-4</v>
      </c>
      <c r="DX187">
        <v>6.5033739999999999E-4</v>
      </c>
      <c r="DY187">
        <v>6.4455169999999996E-4</v>
      </c>
      <c r="DZ187">
        <v>6.3909540000000003E-4</v>
      </c>
      <c r="EA187">
        <v>6.3381880000000002E-4</v>
      </c>
      <c r="EB187">
        <v>6.2872969999999999E-4</v>
      </c>
      <c r="EC187">
        <v>6.2366669999999996E-4</v>
      </c>
      <c r="ED187">
        <v>6.1862669999999996E-4</v>
      </c>
      <c r="EE187">
        <v>6.1393190000000005E-4</v>
      </c>
      <c r="EF187">
        <v>6.1045439999999999E-4</v>
      </c>
      <c r="EG187">
        <v>6.0851600000000003E-4</v>
      </c>
      <c r="EH187">
        <v>6.0807560000000001E-4</v>
      </c>
      <c r="EI187">
        <v>6.0902470000000002E-4</v>
      </c>
      <c r="EJ187">
        <v>6.1095840000000002E-4</v>
      </c>
      <c r="EK187">
        <v>6.128978E-4</v>
      </c>
      <c r="EL187">
        <v>6.1452510000000002E-4</v>
      </c>
      <c r="EM187">
        <v>6.1532049999999999E-4</v>
      </c>
      <c r="EN187">
        <v>6.1520770000000002E-4</v>
      </c>
      <c r="EO187">
        <v>6.138513E-4</v>
      </c>
      <c r="EP187">
        <v>6.1074109999999997E-4</v>
      </c>
      <c r="EQ187">
        <v>6.0583800000000004E-4</v>
      </c>
      <c r="ER187">
        <v>5.9932530000000005E-4</v>
      </c>
      <c r="ES187">
        <v>5.9154140000000003E-4</v>
      </c>
      <c r="ET187">
        <v>5.8274759999999998E-4</v>
      </c>
      <c r="EU187">
        <v>5.7321970000000005E-4</v>
      </c>
      <c r="EV187">
        <v>5.6329660000000001E-4</v>
      </c>
      <c r="EW187">
        <v>5.5304979999999996E-4</v>
      </c>
      <c r="EX187">
        <v>5.4252650000000005E-4</v>
      </c>
      <c r="EY187">
        <v>5.3185769999999997E-4</v>
      </c>
      <c r="EZ187">
        <v>5.2112519999999996E-4</v>
      </c>
    </row>
    <row r="188" spans="1:156" x14ac:dyDescent="0.25">
      <c r="A188" t="str">
        <f t="shared" si="2"/>
        <v>Boom-ULTRA COARSE-0.6-10-Any</v>
      </c>
      <c r="B188" t="s">
        <v>196</v>
      </c>
      <c r="C188" t="s">
        <v>72</v>
      </c>
      <c r="D188" s="52">
        <v>0.6</v>
      </c>
      <c r="E188" s="52">
        <v>10</v>
      </c>
      <c r="F188" s="82" t="s">
        <v>187</v>
      </c>
      <c r="G188">
        <v>4.424697E-3</v>
      </c>
      <c r="H188">
        <v>4.6935980000000002E-3</v>
      </c>
      <c r="I188">
        <v>4.4570230000000001E-3</v>
      </c>
      <c r="J188">
        <v>4.2940390000000004E-3</v>
      </c>
      <c r="K188">
        <v>4.4177189999999996E-3</v>
      </c>
      <c r="L188">
        <v>4.43203E-3</v>
      </c>
      <c r="M188">
        <v>4.3288759999999997E-3</v>
      </c>
      <c r="N188">
        <v>4.183633E-3</v>
      </c>
      <c r="O188">
        <v>3.9567090000000001E-3</v>
      </c>
      <c r="P188">
        <v>3.6580060000000001E-3</v>
      </c>
      <c r="Q188">
        <v>3.3300890000000001E-3</v>
      </c>
      <c r="R188">
        <v>2.950921E-3</v>
      </c>
      <c r="S188">
        <v>2.8157970000000001E-3</v>
      </c>
      <c r="T188">
        <v>2.7041050000000001E-3</v>
      </c>
      <c r="U188">
        <v>2.5989400000000001E-3</v>
      </c>
      <c r="V188">
        <v>2.497759E-3</v>
      </c>
      <c r="W188">
        <v>2.4296220000000002E-3</v>
      </c>
      <c r="X188">
        <v>2.346098E-3</v>
      </c>
      <c r="Y188">
        <v>2.2664E-3</v>
      </c>
      <c r="Z188">
        <v>2.1979870000000002E-3</v>
      </c>
      <c r="AA188">
        <v>2.1390100000000002E-3</v>
      </c>
      <c r="AB188">
        <v>2.083732E-3</v>
      </c>
      <c r="AC188">
        <v>2.0313900000000001E-3</v>
      </c>
      <c r="AD188">
        <v>1.9813029999999998E-3</v>
      </c>
      <c r="AE188">
        <v>1.932338E-3</v>
      </c>
      <c r="AF188">
        <v>1.88492E-3</v>
      </c>
      <c r="AG188">
        <v>1.8402169999999999E-3</v>
      </c>
      <c r="AH188">
        <v>1.798055E-3</v>
      </c>
      <c r="AI188">
        <v>1.759156E-3</v>
      </c>
      <c r="AJ188">
        <v>1.723147E-3</v>
      </c>
      <c r="AK188">
        <v>1.689753E-3</v>
      </c>
      <c r="AL188">
        <v>1.65807E-3</v>
      </c>
      <c r="AM188">
        <v>1.629822E-3</v>
      </c>
      <c r="AN188">
        <v>1.602303E-3</v>
      </c>
      <c r="AO188">
        <v>1.572768E-3</v>
      </c>
      <c r="AP188">
        <v>1.5415769999999999E-3</v>
      </c>
      <c r="AQ188">
        <v>1.509629E-3</v>
      </c>
      <c r="AR188">
        <v>1.476628E-3</v>
      </c>
      <c r="AS188">
        <v>1.4441040000000001E-3</v>
      </c>
      <c r="AT188">
        <v>1.4123849999999999E-3</v>
      </c>
      <c r="AU188">
        <v>1.381845E-3</v>
      </c>
      <c r="AV188">
        <v>1.3525519999999999E-3</v>
      </c>
      <c r="AW188">
        <v>1.3242130000000001E-3</v>
      </c>
      <c r="AX188">
        <v>1.296256E-3</v>
      </c>
      <c r="AY188">
        <v>1.268092E-3</v>
      </c>
      <c r="AZ188">
        <v>1.2403270000000001E-3</v>
      </c>
      <c r="BA188">
        <v>1.2136899999999999E-3</v>
      </c>
      <c r="BB188">
        <v>1.1900330000000001E-3</v>
      </c>
      <c r="BC188">
        <v>1.1709610000000001E-3</v>
      </c>
      <c r="BD188">
        <v>1.154988E-3</v>
      </c>
      <c r="BE188">
        <v>1.1401499999999999E-3</v>
      </c>
      <c r="BF188">
        <v>1.1237770000000001E-3</v>
      </c>
      <c r="BG188">
        <v>1.1050599999999999E-3</v>
      </c>
      <c r="BH188">
        <v>1.084324E-3</v>
      </c>
      <c r="BI188">
        <v>1.062293E-3</v>
      </c>
      <c r="BJ188">
        <v>1.0406040000000001E-3</v>
      </c>
      <c r="BK188">
        <v>1.0204000000000001E-3</v>
      </c>
      <c r="BL188">
        <v>1.0016280000000001E-3</v>
      </c>
      <c r="BM188">
        <v>9.8387049999999992E-4</v>
      </c>
      <c r="BN188">
        <v>9.664443E-4</v>
      </c>
      <c r="BO188">
        <v>9.4887149999999996E-4</v>
      </c>
      <c r="BP188">
        <v>9.31222E-4</v>
      </c>
      <c r="BQ188">
        <v>9.1382219999999997E-4</v>
      </c>
      <c r="BR188">
        <v>8.9645610000000004E-4</v>
      </c>
      <c r="BS188">
        <v>8.7956500000000001E-4</v>
      </c>
      <c r="BT188">
        <v>8.6499039999999997E-4</v>
      </c>
      <c r="BU188">
        <v>8.5301949999999995E-4</v>
      </c>
      <c r="BV188">
        <v>8.4290839999999999E-4</v>
      </c>
      <c r="BW188">
        <v>8.3377229999999998E-4</v>
      </c>
      <c r="BX188">
        <v>8.2498059999999999E-4</v>
      </c>
      <c r="BY188">
        <v>8.1637750000000003E-4</v>
      </c>
      <c r="BZ188">
        <v>8.0779889999999996E-4</v>
      </c>
      <c r="CA188">
        <v>7.9843999999999998E-4</v>
      </c>
      <c r="CB188">
        <v>7.8713290000000005E-4</v>
      </c>
      <c r="CC188">
        <v>7.738167E-4</v>
      </c>
      <c r="CD188">
        <v>7.5905969999999999E-4</v>
      </c>
      <c r="CE188">
        <v>7.4369699999999998E-4</v>
      </c>
      <c r="CF188">
        <v>7.2809540000000003E-4</v>
      </c>
      <c r="CG188">
        <v>7.1240919999999996E-4</v>
      </c>
      <c r="CH188">
        <v>6.9673399999999996E-4</v>
      </c>
      <c r="CI188">
        <v>6.8128269999999998E-4</v>
      </c>
      <c r="CJ188">
        <v>6.661503E-4</v>
      </c>
      <c r="CK188">
        <v>6.5142870000000003E-4</v>
      </c>
      <c r="CL188">
        <v>6.3746310000000004E-4</v>
      </c>
      <c r="CM188">
        <v>6.2548180000000005E-4</v>
      </c>
      <c r="CN188">
        <v>6.1608690000000005E-4</v>
      </c>
      <c r="CO188">
        <v>6.0913929999999996E-4</v>
      </c>
      <c r="CP188">
        <v>6.0364809999999996E-4</v>
      </c>
      <c r="CQ188">
        <v>5.9872769999999998E-4</v>
      </c>
      <c r="CR188">
        <v>5.9390219999999995E-4</v>
      </c>
      <c r="CS188">
        <v>5.8908789999999995E-4</v>
      </c>
      <c r="CT188">
        <v>5.8429010000000004E-4</v>
      </c>
      <c r="CU188">
        <v>5.7952570000000003E-4</v>
      </c>
      <c r="CV188">
        <v>5.748808E-4</v>
      </c>
      <c r="CW188">
        <v>5.7035389999999999E-4</v>
      </c>
      <c r="CX188">
        <v>5.6565089999999999E-4</v>
      </c>
      <c r="CY188">
        <v>5.6030330000000005E-4</v>
      </c>
      <c r="CZ188">
        <v>5.5378160000000003E-4</v>
      </c>
      <c r="DA188">
        <v>5.4601379999999998E-4</v>
      </c>
      <c r="DB188">
        <v>5.3714979999999995E-4</v>
      </c>
      <c r="DC188">
        <v>5.2753179999999998E-4</v>
      </c>
      <c r="DD188">
        <v>5.1751209999999995E-4</v>
      </c>
      <c r="DE188">
        <v>5.0735570000000005E-4</v>
      </c>
      <c r="DF188">
        <v>4.9734740000000001E-4</v>
      </c>
      <c r="DG188">
        <v>4.877339E-4</v>
      </c>
      <c r="DH188">
        <v>4.7894810000000002E-4</v>
      </c>
      <c r="DI188">
        <v>4.7144880000000002E-4</v>
      </c>
      <c r="DJ188">
        <v>4.6517459999999999E-4</v>
      </c>
      <c r="DK188">
        <v>4.5988220000000001E-4</v>
      </c>
      <c r="DL188">
        <v>4.5521670000000001E-4</v>
      </c>
      <c r="DM188">
        <v>4.510157E-4</v>
      </c>
      <c r="DN188">
        <v>4.4716830000000001E-4</v>
      </c>
      <c r="DO188">
        <v>4.4357199999999999E-4</v>
      </c>
      <c r="DP188">
        <v>4.4024100000000002E-4</v>
      </c>
      <c r="DQ188">
        <v>4.3720229999999997E-4</v>
      </c>
      <c r="DR188">
        <v>4.3431999999999998E-4</v>
      </c>
      <c r="DS188">
        <v>4.3138379999999997E-4</v>
      </c>
      <c r="DT188">
        <v>4.281404E-4</v>
      </c>
      <c r="DU188">
        <v>4.2431800000000003E-4</v>
      </c>
      <c r="DV188">
        <v>4.197634E-4</v>
      </c>
      <c r="DW188">
        <v>4.1474840000000002E-4</v>
      </c>
      <c r="DX188">
        <v>4.0964920000000001E-4</v>
      </c>
      <c r="DY188">
        <v>4.0471570000000001E-4</v>
      </c>
      <c r="DZ188">
        <v>3.9991020000000003E-4</v>
      </c>
      <c r="EA188">
        <v>3.949035E-4</v>
      </c>
      <c r="EB188">
        <v>3.8945199999999998E-4</v>
      </c>
      <c r="EC188">
        <v>3.834593E-4</v>
      </c>
      <c r="ED188">
        <v>3.769477E-4</v>
      </c>
      <c r="EE188">
        <v>3.7013930000000001E-4</v>
      </c>
      <c r="EF188">
        <v>3.6353539999999998E-4</v>
      </c>
      <c r="EG188">
        <v>3.5766029999999998E-4</v>
      </c>
      <c r="EH188">
        <v>3.5266190000000003E-4</v>
      </c>
      <c r="EI188">
        <v>3.4845399999999999E-4</v>
      </c>
      <c r="EJ188">
        <v>3.4489049999999999E-4</v>
      </c>
      <c r="EK188">
        <v>3.4185249999999997E-4</v>
      </c>
      <c r="EL188">
        <v>3.3919670000000002E-4</v>
      </c>
      <c r="EM188">
        <v>3.366625E-4</v>
      </c>
      <c r="EN188">
        <v>3.3407679999999999E-4</v>
      </c>
      <c r="EO188">
        <v>3.314441E-4</v>
      </c>
      <c r="EP188">
        <v>3.2883009999999999E-4</v>
      </c>
      <c r="EQ188">
        <v>3.2628920000000002E-4</v>
      </c>
      <c r="ER188">
        <v>3.2384820000000002E-4</v>
      </c>
      <c r="ES188">
        <v>3.214906E-4</v>
      </c>
      <c r="ET188">
        <v>3.1919350000000001E-4</v>
      </c>
      <c r="EU188">
        <v>3.1699449999999998E-4</v>
      </c>
      <c r="EV188">
        <v>3.1488939999999997E-4</v>
      </c>
      <c r="EW188">
        <v>3.1273830000000001E-4</v>
      </c>
      <c r="EX188">
        <v>3.1044619999999999E-4</v>
      </c>
      <c r="EY188">
        <v>3.080666E-4</v>
      </c>
      <c r="EZ188">
        <v>3.0568190000000001E-4</v>
      </c>
    </row>
    <row r="189" spans="1:156" x14ac:dyDescent="0.25">
      <c r="A189" t="str">
        <f t="shared" si="2"/>
        <v>Boom-ULTRA COARSE-0.6-20-60</v>
      </c>
      <c r="B189" t="s">
        <v>196</v>
      </c>
      <c r="C189" t="s">
        <v>72</v>
      </c>
      <c r="D189" s="52">
        <v>0.6</v>
      </c>
      <c r="E189" s="52">
        <v>20</v>
      </c>
      <c r="F189" s="82">
        <v>60</v>
      </c>
      <c r="G189">
        <v>5.2284999999999996E-3</v>
      </c>
      <c r="H189">
        <v>4.9155900000000001E-3</v>
      </c>
      <c r="I189">
        <v>4.0363880000000001E-3</v>
      </c>
      <c r="J189">
        <v>3.756803E-3</v>
      </c>
      <c r="K189">
        <v>3.0360500000000002E-3</v>
      </c>
      <c r="L189">
        <v>3.0579679999999999E-3</v>
      </c>
      <c r="M189">
        <v>3.0055009999999998E-3</v>
      </c>
      <c r="N189">
        <v>2.929428E-3</v>
      </c>
      <c r="O189">
        <v>2.8512310000000001E-3</v>
      </c>
      <c r="P189">
        <v>2.627856E-3</v>
      </c>
      <c r="Q189">
        <v>2.3807949999999998E-3</v>
      </c>
      <c r="R189">
        <v>2.1093409999999998E-3</v>
      </c>
      <c r="S189">
        <v>2.0010539999999999E-3</v>
      </c>
      <c r="T189">
        <v>1.897667E-3</v>
      </c>
      <c r="U189">
        <v>1.8018089999999999E-3</v>
      </c>
      <c r="V189">
        <v>1.7177189999999999E-3</v>
      </c>
      <c r="W189">
        <v>1.63185E-3</v>
      </c>
      <c r="X189">
        <v>1.553533E-3</v>
      </c>
      <c r="Y189">
        <v>1.484944E-3</v>
      </c>
      <c r="Z189">
        <v>1.4324369999999999E-3</v>
      </c>
      <c r="AA189">
        <v>1.38843E-3</v>
      </c>
      <c r="AB189">
        <v>1.358714E-3</v>
      </c>
      <c r="AC189">
        <v>1.3303970000000001E-3</v>
      </c>
      <c r="AD189">
        <v>1.303678E-3</v>
      </c>
      <c r="AE189">
        <v>1.277718E-3</v>
      </c>
      <c r="AF189">
        <v>1.250997E-3</v>
      </c>
      <c r="AG189">
        <v>1.225884E-3</v>
      </c>
      <c r="AH189">
        <v>1.2022109999999999E-3</v>
      </c>
      <c r="AI189">
        <v>1.17997E-3</v>
      </c>
      <c r="AJ189">
        <v>1.1579380000000001E-3</v>
      </c>
      <c r="AK189">
        <v>1.1316989999999999E-3</v>
      </c>
      <c r="AL189">
        <v>1.103546E-3</v>
      </c>
      <c r="AM189">
        <v>1.0747370000000001E-3</v>
      </c>
      <c r="AN189">
        <v>1.0447049999999999E-3</v>
      </c>
      <c r="AO189">
        <v>1.014455E-3</v>
      </c>
      <c r="AP189">
        <v>9.8711869999999996E-4</v>
      </c>
      <c r="AQ189">
        <v>9.6557640000000003E-4</v>
      </c>
      <c r="AR189">
        <v>9.4846459999999998E-4</v>
      </c>
      <c r="AS189">
        <v>9.3383180000000004E-4</v>
      </c>
      <c r="AT189">
        <v>9.203932E-4</v>
      </c>
      <c r="AU189">
        <v>9.078879E-4</v>
      </c>
      <c r="AV189">
        <v>8.9649019999999996E-4</v>
      </c>
      <c r="AW189">
        <v>8.8484619999999996E-4</v>
      </c>
      <c r="AX189">
        <v>8.7310950000000001E-4</v>
      </c>
      <c r="AY189">
        <v>8.6172780000000001E-4</v>
      </c>
      <c r="AZ189">
        <v>8.5071460000000002E-4</v>
      </c>
      <c r="BA189">
        <v>8.3999040000000001E-4</v>
      </c>
      <c r="BB189">
        <v>8.2959609999999997E-4</v>
      </c>
      <c r="BC189">
        <v>8.1954700000000001E-4</v>
      </c>
      <c r="BD189">
        <v>8.0984500000000001E-4</v>
      </c>
      <c r="BE189">
        <v>8.0053410000000002E-4</v>
      </c>
      <c r="BF189">
        <v>7.9202929999999997E-4</v>
      </c>
      <c r="BG189">
        <v>7.8319100000000003E-4</v>
      </c>
      <c r="BH189">
        <v>7.7408469999999999E-4</v>
      </c>
      <c r="BI189">
        <v>7.6521390000000003E-4</v>
      </c>
      <c r="BJ189">
        <v>7.5661140000000005E-4</v>
      </c>
      <c r="BK189">
        <v>7.4825689999999997E-4</v>
      </c>
      <c r="BL189">
        <v>7.4006129999999997E-4</v>
      </c>
      <c r="BM189">
        <v>7.3211239999999996E-4</v>
      </c>
      <c r="BN189">
        <v>7.2435469999999999E-4</v>
      </c>
      <c r="BO189">
        <v>7.1648260000000004E-4</v>
      </c>
      <c r="BP189">
        <v>7.0660429999999999E-4</v>
      </c>
      <c r="BQ189">
        <v>6.9349929999999998E-4</v>
      </c>
      <c r="BR189">
        <v>6.7974419999999999E-4</v>
      </c>
      <c r="BS189">
        <v>6.6412049999999999E-4</v>
      </c>
      <c r="BT189">
        <v>6.4736310000000001E-4</v>
      </c>
      <c r="BU189">
        <v>6.3219630000000001E-4</v>
      </c>
      <c r="BV189">
        <v>6.189155E-4</v>
      </c>
      <c r="BW189">
        <v>6.0727429999999998E-4</v>
      </c>
      <c r="BX189">
        <v>5.971711E-4</v>
      </c>
      <c r="BY189">
        <v>5.8814420000000004E-4</v>
      </c>
      <c r="BZ189">
        <v>5.8007830000000003E-4</v>
      </c>
      <c r="CA189">
        <v>5.7283219999999997E-4</v>
      </c>
      <c r="CB189">
        <v>5.6598059999999999E-4</v>
      </c>
      <c r="CC189">
        <v>5.592231E-4</v>
      </c>
      <c r="CD189">
        <v>5.530849E-4</v>
      </c>
      <c r="CE189">
        <v>5.4741040000000005E-4</v>
      </c>
      <c r="CF189">
        <v>5.419817E-4</v>
      </c>
      <c r="CG189">
        <v>5.3665699999999995E-4</v>
      </c>
      <c r="CH189">
        <v>5.3152509999999996E-4</v>
      </c>
      <c r="CI189">
        <v>5.2646620000000002E-4</v>
      </c>
      <c r="CJ189">
        <v>5.214687E-4</v>
      </c>
      <c r="CK189">
        <v>5.1649819999999996E-4</v>
      </c>
      <c r="CL189">
        <v>5.1146239999999999E-4</v>
      </c>
      <c r="CM189">
        <v>5.0612309999999996E-4</v>
      </c>
      <c r="CN189">
        <v>5.0117480000000001E-4</v>
      </c>
      <c r="CO189">
        <v>4.9649700000000004E-4</v>
      </c>
      <c r="CP189">
        <v>4.9199550000000002E-4</v>
      </c>
      <c r="CQ189">
        <v>4.8751980000000001E-4</v>
      </c>
      <c r="CR189">
        <v>4.8319040000000001E-4</v>
      </c>
      <c r="CS189">
        <v>4.7891639999999999E-4</v>
      </c>
      <c r="CT189">
        <v>4.7469819999999997E-4</v>
      </c>
      <c r="CU189">
        <v>4.7051560000000001E-4</v>
      </c>
      <c r="CV189">
        <v>4.6652100000000001E-4</v>
      </c>
      <c r="CW189">
        <v>4.6395349999999998E-4</v>
      </c>
      <c r="CX189">
        <v>4.635738E-4</v>
      </c>
      <c r="CY189">
        <v>4.6426859999999998E-4</v>
      </c>
      <c r="CZ189">
        <v>4.654158E-4</v>
      </c>
      <c r="DA189">
        <v>4.6549219999999998E-4</v>
      </c>
      <c r="DB189">
        <v>4.6193679999999998E-4</v>
      </c>
      <c r="DC189">
        <v>4.5424130000000002E-4</v>
      </c>
      <c r="DD189">
        <v>4.4286089999999998E-4</v>
      </c>
      <c r="DE189">
        <v>4.2843649999999998E-4</v>
      </c>
      <c r="DF189">
        <v>4.1366770000000002E-4</v>
      </c>
      <c r="DG189">
        <v>4.0069960000000001E-4</v>
      </c>
      <c r="DH189">
        <v>3.8970919999999998E-4</v>
      </c>
      <c r="DI189">
        <v>3.8047200000000003E-4</v>
      </c>
      <c r="DJ189">
        <v>3.725631E-4</v>
      </c>
      <c r="DK189">
        <v>3.6563390000000001E-4</v>
      </c>
      <c r="DL189">
        <v>3.5947620000000003E-4</v>
      </c>
      <c r="DM189">
        <v>3.5401909999999999E-4</v>
      </c>
      <c r="DN189">
        <v>3.491713E-4</v>
      </c>
      <c r="DO189">
        <v>3.447398E-4</v>
      </c>
      <c r="DP189">
        <v>3.4085380000000001E-4</v>
      </c>
      <c r="DQ189">
        <v>3.3726930000000001E-4</v>
      </c>
      <c r="DR189">
        <v>3.3387450000000002E-4</v>
      </c>
      <c r="DS189">
        <v>3.305901E-4</v>
      </c>
      <c r="DT189">
        <v>3.2735890000000001E-4</v>
      </c>
      <c r="DU189">
        <v>3.2402430000000001E-4</v>
      </c>
      <c r="DV189">
        <v>3.2060669999999999E-4</v>
      </c>
      <c r="DW189">
        <v>3.1724249999999998E-4</v>
      </c>
      <c r="DX189">
        <v>3.1395830000000003E-4</v>
      </c>
      <c r="DY189">
        <v>3.1074180000000001E-4</v>
      </c>
      <c r="DZ189">
        <v>3.0778689999999998E-4</v>
      </c>
      <c r="EA189">
        <v>3.0495039999999999E-4</v>
      </c>
      <c r="EB189">
        <v>3.0219749999999999E-4</v>
      </c>
      <c r="EC189">
        <v>2.9946760000000003E-4</v>
      </c>
      <c r="ED189">
        <v>2.968019E-4</v>
      </c>
      <c r="EE189">
        <v>2.9440450000000002E-4</v>
      </c>
      <c r="EF189">
        <v>2.9309840000000002E-4</v>
      </c>
      <c r="EG189">
        <v>2.9324679999999999E-4</v>
      </c>
      <c r="EH189">
        <v>2.9498749999999998E-4</v>
      </c>
      <c r="EI189">
        <v>2.9840029999999998E-4</v>
      </c>
      <c r="EJ189">
        <v>3.0328780000000001E-4</v>
      </c>
      <c r="EK189">
        <v>3.0883529999999997E-4</v>
      </c>
      <c r="EL189">
        <v>3.1454379999999997E-4</v>
      </c>
      <c r="EM189">
        <v>3.1869819999999998E-4</v>
      </c>
      <c r="EN189">
        <v>3.1961380000000001E-4</v>
      </c>
      <c r="EO189">
        <v>3.1707730000000002E-4</v>
      </c>
      <c r="EP189">
        <v>3.1141820000000001E-4</v>
      </c>
      <c r="EQ189">
        <v>3.031555E-4</v>
      </c>
      <c r="ER189">
        <v>2.9278890000000003E-4</v>
      </c>
      <c r="ES189">
        <v>2.8095140000000002E-4</v>
      </c>
      <c r="ET189">
        <v>2.6820549999999999E-4</v>
      </c>
      <c r="EU189">
        <v>2.551163E-4</v>
      </c>
      <c r="EV189">
        <v>2.4292620000000001E-4</v>
      </c>
      <c r="EW189">
        <v>2.3294320000000001E-4</v>
      </c>
      <c r="EX189">
        <v>2.2503510000000001E-4</v>
      </c>
      <c r="EY189">
        <v>2.1871459999999999E-4</v>
      </c>
      <c r="EZ189">
        <v>2.1359680000000001E-4</v>
      </c>
    </row>
    <row r="190" spans="1:156" x14ac:dyDescent="0.25">
      <c r="A190" t="str">
        <f t="shared" si="2"/>
        <v>Boom-ULTRA COARSE-0.6-10-60</v>
      </c>
      <c r="B190" t="s">
        <v>196</v>
      </c>
      <c r="C190" t="s">
        <v>72</v>
      </c>
      <c r="D190" s="52">
        <v>0.6</v>
      </c>
      <c r="E190" s="52">
        <v>10</v>
      </c>
      <c r="F190" s="82">
        <v>60</v>
      </c>
      <c r="G190">
        <v>3.0241449999999998E-3</v>
      </c>
      <c r="H190">
        <v>3.3733130000000002E-3</v>
      </c>
      <c r="I190">
        <v>3.1683589999999999E-3</v>
      </c>
      <c r="J190">
        <v>2.9920279999999999E-3</v>
      </c>
      <c r="K190">
        <v>3.0895940000000002E-3</v>
      </c>
      <c r="L190">
        <v>3.0880030000000002E-3</v>
      </c>
      <c r="M190">
        <v>2.9825419999999999E-3</v>
      </c>
      <c r="N190">
        <v>2.843618E-3</v>
      </c>
      <c r="O190">
        <v>2.6718620000000001E-3</v>
      </c>
      <c r="P190">
        <v>2.4602690000000002E-3</v>
      </c>
      <c r="Q190">
        <v>2.23208E-3</v>
      </c>
      <c r="R190">
        <v>1.9599159999999999E-3</v>
      </c>
      <c r="S190">
        <v>1.85311E-3</v>
      </c>
      <c r="T190">
        <v>1.7648270000000001E-3</v>
      </c>
      <c r="U190">
        <v>1.681491E-3</v>
      </c>
      <c r="V190">
        <v>1.599046E-3</v>
      </c>
      <c r="W190">
        <v>1.5518750000000001E-3</v>
      </c>
      <c r="X190">
        <v>1.4851370000000001E-3</v>
      </c>
      <c r="Y190">
        <v>1.4193420000000001E-3</v>
      </c>
      <c r="Z190">
        <v>1.362324E-3</v>
      </c>
      <c r="AA190">
        <v>1.3140300000000001E-3</v>
      </c>
      <c r="AB190">
        <v>1.272383E-3</v>
      </c>
      <c r="AC190">
        <v>1.2364520000000001E-3</v>
      </c>
      <c r="AD190">
        <v>1.2048359999999999E-3</v>
      </c>
      <c r="AE190">
        <v>1.1760799999999999E-3</v>
      </c>
      <c r="AF190">
        <v>1.1491069999999999E-3</v>
      </c>
      <c r="AG190">
        <v>1.1234459999999999E-3</v>
      </c>
      <c r="AH190">
        <v>1.098236E-3</v>
      </c>
      <c r="AI190">
        <v>1.0742900000000001E-3</v>
      </c>
      <c r="AJ190">
        <v>1.0516569999999999E-3</v>
      </c>
      <c r="AK190">
        <v>1.030422E-3</v>
      </c>
      <c r="AL190">
        <v>1.009954E-3</v>
      </c>
      <c r="AM190">
        <v>9.9181870000000002E-4</v>
      </c>
      <c r="AN190">
        <v>9.7391429999999998E-4</v>
      </c>
      <c r="AO190">
        <v>9.5290510000000002E-4</v>
      </c>
      <c r="AP190">
        <v>9.2757150000000003E-4</v>
      </c>
      <c r="AQ190">
        <v>8.9989110000000003E-4</v>
      </c>
      <c r="AR190">
        <v>8.7077369999999995E-4</v>
      </c>
      <c r="AS190">
        <v>8.4237530000000002E-4</v>
      </c>
      <c r="AT190">
        <v>8.1518680000000003E-4</v>
      </c>
      <c r="AU190">
        <v>7.8964129999999999E-4</v>
      </c>
      <c r="AV190">
        <v>7.6592179999999998E-4</v>
      </c>
      <c r="AW190">
        <v>7.4456589999999997E-4</v>
      </c>
      <c r="AX190">
        <v>7.2602690000000004E-4</v>
      </c>
      <c r="AY190">
        <v>7.0937460000000002E-4</v>
      </c>
      <c r="AZ190">
        <v>6.943095E-4</v>
      </c>
      <c r="BA190">
        <v>6.8069560000000003E-4</v>
      </c>
      <c r="BB190">
        <v>6.6988650000000002E-4</v>
      </c>
      <c r="BC190">
        <v>6.6346449999999996E-4</v>
      </c>
      <c r="BD190">
        <v>6.6013339999999995E-4</v>
      </c>
      <c r="BE190">
        <v>6.5798739999999999E-4</v>
      </c>
      <c r="BF190">
        <v>6.5456260000000001E-4</v>
      </c>
      <c r="BG190">
        <v>6.4884739999999995E-4</v>
      </c>
      <c r="BH190">
        <v>6.4034859999999999E-4</v>
      </c>
      <c r="BI190">
        <v>6.277648E-4</v>
      </c>
      <c r="BJ190">
        <v>6.1244070000000003E-4</v>
      </c>
      <c r="BK190">
        <v>5.959413E-4</v>
      </c>
      <c r="BL190">
        <v>5.7909319999999999E-4</v>
      </c>
      <c r="BM190">
        <v>5.6239759999999995E-4</v>
      </c>
      <c r="BN190">
        <v>5.4606079999999996E-4</v>
      </c>
      <c r="BO190">
        <v>5.3020300000000003E-4</v>
      </c>
      <c r="BP190">
        <v>5.1497209999999997E-4</v>
      </c>
      <c r="BQ190">
        <v>5.0061020000000003E-4</v>
      </c>
      <c r="BR190">
        <v>4.8667609999999999E-4</v>
      </c>
      <c r="BS190">
        <v>4.7339879999999998E-4</v>
      </c>
      <c r="BT190">
        <v>4.6270190000000002E-4</v>
      </c>
      <c r="BU190">
        <v>4.5543960000000002E-4</v>
      </c>
      <c r="BV190">
        <v>4.5140510000000003E-4</v>
      </c>
      <c r="BW190">
        <v>4.4964879999999998E-4</v>
      </c>
      <c r="BX190">
        <v>4.4925109999999999E-4</v>
      </c>
      <c r="BY190">
        <v>4.4969999999999998E-4</v>
      </c>
      <c r="BZ190">
        <v>4.5050469999999998E-4</v>
      </c>
      <c r="CA190">
        <v>4.508391E-4</v>
      </c>
      <c r="CB190">
        <v>4.4942590000000002E-4</v>
      </c>
      <c r="CC190">
        <v>4.4587799999999998E-4</v>
      </c>
      <c r="CD190">
        <v>4.4010160000000002E-4</v>
      </c>
      <c r="CE190">
        <v>4.3226240000000002E-4</v>
      </c>
      <c r="CF190">
        <v>4.2292499999999999E-4</v>
      </c>
      <c r="CG190">
        <v>4.1263429999999999E-4</v>
      </c>
      <c r="CH190">
        <v>4.0186680000000002E-4</v>
      </c>
      <c r="CI190">
        <v>3.9099449999999998E-4</v>
      </c>
      <c r="CJ190">
        <v>3.801775E-4</v>
      </c>
      <c r="CK190">
        <v>3.6958649999999999E-4</v>
      </c>
      <c r="CL190">
        <v>3.5942990000000001E-4</v>
      </c>
      <c r="CM190">
        <v>3.5054319999999999E-4</v>
      </c>
      <c r="CN190">
        <v>3.4326799999999998E-4</v>
      </c>
      <c r="CO190">
        <v>3.3759360000000001E-4</v>
      </c>
      <c r="CP190">
        <v>3.3309840000000002E-4</v>
      </c>
      <c r="CQ190">
        <v>3.2926420000000002E-4</v>
      </c>
      <c r="CR190">
        <v>3.2579629999999999E-4</v>
      </c>
      <c r="CS190">
        <v>3.224996E-4</v>
      </c>
      <c r="CT190">
        <v>3.1927190000000002E-4</v>
      </c>
      <c r="CU190">
        <v>3.161304E-4</v>
      </c>
      <c r="CV190">
        <v>3.132969E-4</v>
      </c>
      <c r="CW190">
        <v>3.111449E-4</v>
      </c>
      <c r="CX190">
        <v>3.0951550000000002E-4</v>
      </c>
      <c r="CY190">
        <v>3.0796870000000001E-4</v>
      </c>
      <c r="CZ190">
        <v>3.0593219999999998E-4</v>
      </c>
      <c r="DA190">
        <v>3.0305099999999998E-4</v>
      </c>
      <c r="DB190">
        <v>2.98907E-4</v>
      </c>
      <c r="DC190">
        <v>2.933395E-4</v>
      </c>
      <c r="DD190">
        <v>2.867023E-4</v>
      </c>
      <c r="DE190">
        <v>2.7940080000000002E-4</v>
      </c>
      <c r="DF190">
        <v>2.7184939999999998E-4</v>
      </c>
      <c r="DG190">
        <v>2.6436439999999998E-4</v>
      </c>
      <c r="DH190">
        <v>2.5734029999999999E-4</v>
      </c>
      <c r="DI190">
        <v>2.512991E-4</v>
      </c>
      <c r="DJ190">
        <v>2.4628479999999999E-4</v>
      </c>
      <c r="DK190">
        <v>2.4210430000000001E-4</v>
      </c>
      <c r="DL190">
        <v>2.3846429999999999E-4</v>
      </c>
      <c r="DM190">
        <v>2.352214E-4</v>
      </c>
      <c r="DN190">
        <v>2.322925E-4</v>
      </c>
      <c r="DO190">
        <v>2.295795E-4</v>
      </c>
      <c r="DP190">
        <v>2.2709440000000001E-4</v>
      </c>
      <c r="DQ190">
        <v>2.248152E-4</v>
      </c>
      <c r="DR190">
        <v>2.22604E-4</v>
      </c>
      <c r="DS190">
        <v>2.2042390000000001E-4</v>
      </c>
      <c r="DT190">
        <v>2.182308E-4</v>
      </c>
      <c r="DU190">
        <v>2.1597540000000001E-4</v>
      </c>
      <c r="DV190">
        <v>2.135742E-4</v>
      </c>
      <c r="DW190">
        <v>2.111355E-4</v>
      </c>
      <c r="DX190">
        <v>2.08748E-4</v>
      </c>
      <c r="DY190">
        <v>2.0640320000000001E-4</v>
      </c>
      <c r="DZ190">
        <v>2.039756E-4</v>
      </c>
      <c r="EA190">
        <v>2.0119800000000001E-4</v>
      </c>
      <c r="EB190">
        <v>1.981423E-4</v>
      </c>
      <c r="EC190">
        <v>1.949148E-4</v>
      </c>
      <c r="ED190">
        <v>1.9135849999999999E-4</v>
      </c>
      <c r="EE190">
        <v>1.8754120000000001E-4</v>
      </c>
      <c r="EF190">
        <v>1.8386650000000001E-4</v>
      </c>
      <c r="EG190">
        <v>1.8074740000000001E-4</v>
      </c>
      <c r="EH190">
        <v>1.782686E-4</v>
      </c>
      <c r="EI190">
        <v>1.7637020000000001E-4</v>
      </c>
      <c r="EJ190">
        <v>1.749698E-4</v>
      </c>
      <c r="EK190">
        <v>1.7398279999999999E-4</v>
      </c>
      <c r="EL190">
        <v>1.7330380000000001E-4</v>
      </c>
      <c r="EM190">
        <v>1.7271920000000001E-4</v>
      </c>
      <c r="EN190">
        <v>1.7212179999999999E-4</v>
      </c>
      <c r="EO190">
        <v>1.7153620000000001E-4</v>
      </c>
      <c r="EP190">
        <v>1.7096750000000001E-4</v>
      </c>
      <c r="EQ190">
        <v>1.704206E-4</v>
      </c>
      <c r="ER190">
        <v>1.698859E-4</v>
      </c>
      <c r="ES190">
        <v>1.6936920000000001E-4</v>
      </c>
      <c r="ET190">
        <v>1.688816E-4</v>
      </c>
      <c r="EU190">
        <v>1.684632E-4</v>
      </c>
      <c r="EV190">
        <v>1.6811880000000001E-4</v>
      </c>
      <c r="EW190">
        <v>1.6772360000000001E-4</v>
      </c>
      <c r="EX190">
        <v>1.6723660000000001E-4</v>
      </c>
      <c r="EY190">
        <v>1.6672160000000001E-4</v>
      </c>
      <c r="EZ190">
        <v>1.6620569999999999E-4</v>
      </c>
    </row>
    <row r="191" spans="1:156" x14ac:dyDescent="0.25">
      <c r="A191" t="str">
        <f t="shared" si="2"/>
        <v>Boom-ULTRA COARSE-0.6-20-40</v>
      </c>
      <c r="B191" t="s">
        <v>196</v>
      </c>
      <c r="C191" t="s">
        <v>72</v>
      </c>
      <c r="D191" s="52">
        <v>0.6</v>
      </c>
      <c r="E191" s="52">
        <v>20</v>
      </c>
      <c r="F191" s="82">
        <v>40</v>
      </c>
      <c r="G191">
        <v>4.8181370000000001E-3</v>
      </c>
      <c r="H191">
        <v>4.5657359999999999E-3</v>
      </c>
      <c r="I191">
        <v>3.6904759999999998E-3</v>
      </c>
      <c r="J191">
        <v>3.3976869999999999E-3</v>
      </c>
      <c r="K191">
        <v>2.6547089999999999E-3</v>
      </c>
      <c r="L191">
        <v>2.6404990000000001E-3</v>
      </c>
      <c r="M191">
        <v>2.5585859999999998E-3</v>
      </c>
      <c r="N191">
        <v>2.4512589999999999E-3</v>
      </c>
      <c r="O191">
        <v>2.340403E-3</v>
      </c>
      <c r="P191">
        <v>2.1023999999999999E-3</v>
      </c>
      <c r="Q191">
        <v>1.8627629999999999E-3</v>
      </c>
      <c r="R191">
        <v>1.6155309999999999E-3</v>
      </c>
      <c r="S191">
        <v>1.506381E-3</v>
      </c>
      <c r="T191">
        <v>1.4065779999999999E-3</v>
      </c>
      <c r="U191">
        <v>1.317003E-3</v>
      </c>
      <c r="V191">
        <v>1.2379330000000001E-3</v>
      </c>
      <c r="W191">
        <v>1.163178E-3</v>
      </c>
      <c r="X191">
        <v>1.106182E-3</v>
      </c>
      <c r="Y191">
        <v>1.055996E-3</v>
      </c>
      <c r="Z191">
        <v>1.017974E-3</v>
      </c>
      <c r="AA191">
        <v>9.8632769999999997E-4</v>
      </c>
      <c r="AB191">
        <v>9.6583390000000002E-4</v>
      </c>
      <c r="AC191">
        <v>9.4637900000000001E-4</v>
      </c>
      <c r="AD191">
        <v>9.2801389999999997E-4</v>
      </c>
      <c r="AE191">
        <v>9.1011089999999998E-4</v>
      </c>
      <c r="AF191">
        <v>8.9153850000000005E-4</v>
      </c>
      <c r="AG191">
        <v>8.7417739999999999E-4</v>
      </c>
      <c r="AH191">
        <v>8.5780440000000002E-4</v>
      </c>
      <c r="AI191">
        <v>8.4249049999999995E-4</v>
      </c>
      <c r="AJ191">
        <v>8.2719450000000002E-4</v>
      </c>
      <c r="AK191">
        <v>8.0784680000000003E-4</v>
      </c>
      <c r="AL191">
        <v>7.8319369999999998E-4</v>
      </c>
      <c r="AM191">
        <v>7.5353849999999995E-4</v>
      </c>
      <c r="AN191">
        <v>7.2042479999999995E-4</v>
      </c>
      <c r="AO191">
        <v>6.854618E-4</v>
      </c>
      <c r="AP191">
        <v>6.5267880000000002E-4</v>
      </c>
      <c r="AQ191">
        <v>6.2622610000000005E-4</v>
      </c>
      <c r="AR191">
        <v>6.0569680000000002E-4</v>
      </c>
      <c r="AS191">
        <v>5.8878049999999996E-4</v>
      </c>
      <c r="AT191">
        <v>5.7362489999999999E-4</v>
      </c>
      <c r="AU191">
        <v>5.6048079999999998E-4</v>
      </c>
      <c r="AV191">
        <v>5.5344300000000003E-4</v>
      </c>
      <c r="AW191">
        <v>5.4988560000000005E-4</v>
      </c>
      <c r="AX191">
        <v>5.451408E-4</v>
      </c>
      <c r="AY191">
        <v>5.3954299999999997E-4</v>
      </c>
      <c r="AZ191">
        <v>5.3343599999999998E-4</v>
      </c>
      <c r="BA191">
        <v>5.271424E-4</v>
      </c>
      <c r="BB191">
        <v>5.2093479999999997E-4</v>
      </c>
      <c r="BC191">
        <v>5.1492300000000003E-4</v>
      </c>
      <c r="BD191">
        <v>5.0913179999999996E-4</v>
      </c>
      <c r="BE191">
        <v>5.0367969999999995E-4</v>
      </c>
      <c r="BF191">
        <v>4.9878010000000003E-4</v>
      </c>
      <c r="BG191">
        <v>4.9359230000000005E-4</v>
      </c>
      <c r="BH191">
        <v>4.8820560000000001E-4</v>
      </c>
      <c r="BI191">
        <v>4.8296599999999998E-4</v>
      </c>
      <c r="BJ191">
        <v>4.779246E-4</v>
      </c>
      <c r="BK191">
        <v>4.7302800000000001E-4</v>
      </c>
      <c r="BL191">
        <v>4.6825429999999997E-4</v>
      </c>
      <c r="BM191">
        <v>4.6362209999999999E-4</v>
      </c>
      <c r="BN191">
        <v>4.590959E-4</v>
      </c>
      <c r="BO191">
        <v>4.5449729999999999E-4</v>
      </c>
      <c r="BP191">
        <v>4.4847929999999999E-4</v>
      </c>
      <c r="BQ191">
        <v>4.4019399999999998E-4</v>
      </c>
      <c r="BR191">
        <v>4.316449E-4</v>
      </c>
      <c r="BS191">
        <v>4.2348929999999998E-4</v>
      </c>
      <c r="BT191">
        <v>4.1585139999999999E-4</v>
      </c>
      <c r="BU191">
        <v>4.0865569999999998E-4</v>
      </c>
      <c r="BV191">
        <v>4.0154859999999999E-4</v>
      </c>
      <c r="BW191">
        <v>3.9446210000000003E-4</v>
      </c>
      <c r="BX191">
        <v>3.8739139999999998E-4</v>
      </c>
      <c r="BY191">
        <v>3.8001279999999999E-4</v>
      </c>
      <c r="BZ191">
        <v>3.727367E-4</v>
      </c>
      <c r="CA191">
        <v>3.6554220000000002E-4</v>
      </c>
      <c r="CB191">
        <v>3.5786489999999998E-4</v>
      </c>
      <c r="CC191">
        <v>3.471441E-4</v>
      </c>
      <c r="CD191">
        <v>3.3577489999999998E-4</v>
      </c>
      <c r="CE191">
        <v>3.2665029999999999E-4</v>
      </c>
      <c r="CF191">
        <v>3.1924470000000002E-4</v>
      </c>
      <c r="CG191">
        <v>3.1304029999999999E-4</v>
      </c>
      <c r="CH191">
        <v>3.0784239999999999E-4</v>
      </c>
      <c r="CI191">
        <v>3.0336780000000003E-4</v>
      </c>
      <c r="CJ191">
        <v>2.9944949999999998E-4</v>
      </c>
      <c r="CK191">
        <v>2.9597519999999998E-4</v>
      </c>
      <c r="CL191">
        <v>2.927157E-4</v>
      </c>
      <c r="CM191">
        <v>2.8948029999999999E-4</v>
      </c>
      <c r="CN191">
        <v>2.866182E-4</v>
      </c>
      <c r="CO191">
        <v>2.8400300000000001E-4</v>
      </c>
      <c r="CP191">
        <v>2.815335E-4</v>
      </c>
      <c r="CQ191">
        <v>2.7910519999999999E-4</v>
      </c>
      <c r="CR191">
        <v>2.7677250000000001E-4</v>
      </c>
      <c r="CS191">
        <v>2.7448510000000002E-4</v>
      </c>
      <c r="CT191">
        <v>2.7222059999999998E-4</v>
      </c>
      <c r="CU191">
        <v>2.6999439999999999E-4</v>
      </c>
      <c r="CV191">
        <v>2.6788110000000001E-4</v>
      </c>
      <c r="CW191">
        <v>2.6667409999999998E-4</v>
      </c>
      <c r="CX191">
        <v>2.6688720000000001E-4</v>
      </c>
      <c r="CY191">
        <v>2.6789000000000001E-4</v>
      </c>
      <c r="CZ191">
        <v>2.6942539999999998E-4</v>
      </c>
      <c r="DA191">
        <v>2.7123179999999998E-4</v>
      </c>
      <c r="DB191">
        <v>2.7303679999999999E-4</v>
      </c>
      <c r="DC191">
        <v>2.7442040000000002E-4</v>
      </c>
      <c r="DD191">
        <v>2.7504519999999998E-4</v>
      </c>
      <c r="DE191">
        <v>2.7441210000000001E-4</v>
      </c>
      <c r="DF191">
        <v>2.728187E-4</v>
      </c>
      <c r="DG191">
        <v>2.7010000000000001E-4</v>
      </c>
      <c r="DH191">
        <v>2.6660619999999998E-4</v>
      </c>
      <c r="DI191">
        <v>2.626169E-4</v>
      </c>
      <c r="DJ191">
        <v>2.581296E-4</v>
      </c>
      <c r="DK191">
        <v>2.5211580000000002E-4</v>
      </c>
      <c r="DL191">
        <v>2.4329270000000001E-4</v>
      </c>
      <c r="DM191">
        <v>2.3274980000000001E-4</v>
      </c>
      <c r="DN191">
        <v>2.2137440000000001E-4</v>
      </c>
      <c r="DO191">
        <v>2.098147E-4</v>
      </c>
      <c r="DP191">
        <v>1.9979939999999999E-4</v>
      </c>
      <c r="DQ191">
        <v>1.921646E-4</v>
      </c>
      <c r="DR191">
        <v>1.861923E-4</v>
      </c>
      <c r="DS191">
        <v>1.814268E-4</v>
      </c>
      <c r="DT191">
        <v>1.7747539999999999E-4</v>
      </c>
      <c r="DU191">
        <v>1.7409899999999999E-4</v>
      </c>
      <c r="DV191">
        <v>1.7113609999999999E-4</v>
      </c>
      <c r="DW191">
        <v>1.685585E-4</v>
      </c>
      <c r="DX191">
        <v>1.6629009999999999E-4</v>
      </c>
      <c r="DY191">
        <v>1.642506E-4</v>
      </c>
      <c r="DZ191">
        <v>1.6249250000000001E-4</v>
      </c>
      <c r="EA191">
        <v>1.6089509999999999E-4</v>
      </c>
      <c r="EB191">
        <v>1.593965E-4</v>
      </c>
      <c r="EC191">
        <v>1.579521E-4</v>
      </c>
      <c r="ED191">
        <v>1.5656630000000001E-4</v>
      </c>
      <c r="EE191">
        <v>1.5534429999999999E-4</v>
      </c>
      <c r="EF191">
        <v>1.5475450000000001E-4</v>
      </c>
      <c r="EG191">
        <v>1.550042E-4</v>
      </c>
      <c r="EH191">
        <v>1.562081E-4</v>
      </c>
      <c r="EI191">
        <v>1.584163E-4</v>
      </c>
      <c r="EJ191">
        <v>1.6160990000000001E-4</v>
      </c>
      <c r="EK191">
        <v>1.6532729999999999E-4</v>
      </c>
      <c r="EL191">
        <v>1.694547E-4</v>
      </c>
      <c r="EM191">
        <v>1.73637E-4</v>
      </c>
      <c r="EN191">
        <v>1.7773379999999999E-4</v>
      </c>
      <c r="EO191">
        <v>1.813966E-4</v>
      </c>
      <c r="EP191">
        <v>1.843503E-4</v>
      </c>
      <c r="EQ191">
        <v>1.8646219999999999E-4</v>
      </c>
      <c r="ER191">
        <v>1.8754730000000001E-4</v>
      </c>
      <c r="ES191">
        <v>1.876925E-4</v>
      </c>
      <c r="ET191">
        <v>1.8690070000000001E-4</v>
      </c>
      <c r="EU191">
        <v>1.8538929999999999E-4</v>
      </c>
      <c r="EV191">
        <v>1.8311059999999999E-4</v>
      </c>
      <c r="EW191">
        <v>1.7910960000000001E-4</v>
      </c>
      <c r="EX191">
        <v>1.727826E-4</v>
      </c>
      <c r="EY191">
        <v>1.650705E-4</v>
      </c>
      <c r="EZ191">
        <v>1.5662219999999999E-4</v>
      </c>
    </row>
    <row r="192" spans="1:156" x14ac:dyDescent="0.25">
      <c r="A192" t="str">
        <f t="shared" si="2"/>
        <v>Boom-ULTRA COARSE-0.6-10-40</v>
      </c>
      <c r="B192" t="s">
        <v>196</v>
      </c>
      <c r="C192" t="s">
        <v>72</v>
      </c>
      <c r="D192" s="52">
        <v>0.6</v>
      </c>
      <c r="E192" s="52">
        <v>10</v>
      </c>
      <c r="F192" s="82">
        <v>40</v>
      </c>
      <c r="G192">
        <v>2.6142499999999998E-3</v>
      </c>
      <c r="H192">
        <v>2.7498209999999999E-3</v>
      </c>
      <c r="I192">
        <v>2.4100770000000001E-3</v>
      </c>
      <c r="J192">
        <v>2.1626000000000002E-3</v>
      </c>
      <c r="K192">
        <v>2.2429609999999999E-3</v>
      </c>
      <c r="L192">
        <v>2.2483780000000001E-3</v>
      </c>
      <c r="M192">
        <v>2.163239E-3</v>
      </c>
      <c r="N192">
        <v>2.0607759999999998E-3</v>
      </c>
      <c r="O192">
        <v>1.940542E-3</v>
      </c>
      <c r="P192">
        <v>1.791803E-3</v>
      </c>
      <c r="Q192">
        <v>1.679631E-3</v>
      </c>
      <c r="R192">
        <v>1.5245650000000001E-3</v>
      </c>
      <c r="S192">
        <v>1.4517309999999999E-3</v>
      </c>
      <c r="T192">
        <v>1.3716970000000001E-3</v>
      </c>
      <c r="U192">
        <v>1.289484E-3</v>
      </c>
      <c r="V192">
        <v>1.2081430000000001E-3</v>
      </c>
      <c r="W192">
        <v>1.1581600000000001E-3</v>
      </c>
      <c r="X192">
        <v>1.109421E-3</v>
      </c>
      <c r="Y192">
        <v>1.063257E-3</v>
      </c>
      <c r="Z192">
        <v>1.0258870000000001E-3</v>
      </c>
      <c r="AA192">
        <v>9.9591689999999999E-4</v>
      </c>
      <c r="AB192">
        <v>9.6814749999999999E-4</v>
      </c>
      <c r="AC192">
        <v>9.4219180000000005E-4</v>
      </c>
      <c r="AD192">
        <v>9.1800629999999996E-4</v>
      </c>
      <c r="AE192">
        <v>8.9506860000000004E-4</v>
      </c>
      <c r="AF192">
        <v>8.7296919999999998E-4</v>
      </c>
      <c r="AG192">
        <v>8.5157760000000005E-4</v>
      </c>
      <c r="AH192">
        <v>8.2835750000000001E-4</v>
      </c>
      <c r="AI192">
        <v>8.0321959999999997E-4</v>
      </c>
      <c r="AJ192">
        <v>7.7775939999999997E-4</v>
      </c>
      <c r="AK192">
        <v>7.5367330000000005E-4</v>
      </c>
      <c r="AL192">
        <v>7.3242550000000004E-4</v>
      </c>
      <c r="AM192">
        <v>7.1518220000000004E-4</v>
      </c>
      <c r="AN192">
        <v>7.0007619999999996E-4</v>
      </c>
      <c r="AO192">
        <v>6.8508040000000005E-4</v>
      </c>
      <c r="AP192">
        <v>6.6994660000000003E-4</v>
      </c>
      <c r="AQ192">
        <v>6.5493389999999999E-4</v>
      </c>
      <c r="AR192">
        <v>6.3945340000000003E-4</v>
      </c>
      <c r="AS192">
        <v>6.2478999999999996E-4</v>
      </c>
      <c r="AT192">
        <v>6.1102970000000004E-4</v>
      </c>
      <c r="AU192">
        <v>5.9836700000000004E-4</v>
      </c>
      <c r="AV192">
        <v>5.8660850000000003E-4</v>
      </c>
      <c r="AW192">
        <v>5.7512109999999998E-4</v>
      </c>
      <c r="AX192">
        <v>5.6371220000000003E-4</v>
      </c>
      <c r="AY192">
        <v>5.5140880000000003E-4</v>
      </c>
      <c r="AZ192">
        <v>5.3713939999999998E-4</v>
      </c>
      <c r="BA192">
        <v>5.2175919999999996E-4</v>
      </c>
      <c r="BB192">
        <v>5.0752339999999999E-4</v>
      </c>
      <c r="BC192">
        <v>4.963821E-4</v>
      </c>
      <c r="BD192">
        <v>4.8756899999999998E-4</v>
      </c>
      <c r="BE192">
        <v>4.7955030000000002E-4</v>
      </c>
      <c r="BF192">
        <v>4.6981870000000002E-4</v>
      </c>
      <c r="BG192">
        <v>4.5845389999999998E-4</v>
      </c>
      <c r="BH192">
        <v>4.472112E-4</v>
      </c>
      <c r="BI192">
        <v>4.3629999999999998E-4</v>
      </c>
      <c r="BJ192">
        <v>4.2622999999999999E-4</v>
      </c>
      <c r="BK192">
        <v>4.1725330000000002E-4</v>
      </c>
      <c r="BL192">
        <v>4.0913659999999998E-4</v>
      </c>
      <c r="BM192">
        <v>4.0161400000000001E-4</v>
      </c>
      <c r="BN192">
        <v>3.9449210000000001E-4</v>
      </c>
      <c r="BO192">
        <v>3.8762479999999999E-4</v>
      </c>
      <c r="BP192">
        <v>3.8107430000000001E-4</v>
      </c>
      <c r="BQ192">
        <v>3.7498039999999999E-4</v>
      </c>
      <c r="BR192">
        <v>3.6872350000000001E-4</v>
      </c>
      <c r="BS192">
        <v>3.6175669999999999E-4</v>
      </c>
      <c r="BT192">
        <v>3.5563039999999998E-4</v>
      </c>
      <c r="BU192">
        <v>3.506397E-4</v>
      </c>
      <c r="BV192">
        <v>3.4647820000000001E-4</v>
      </c>
      <c r="BW192">
        <v>3.4276780000000001E-4</v>
      </c>
      <c r="BX192">
        <v>3.3923440000000003E-4</v>
      </c>
      <c r="BY192">
        <v>3.3578619999999999E-4</v>
      </c>
      <c r="BZ192">
        <v>3.322577E-4</v>
      </c>
      <c r="CA192">
        <v>3.2782599999999997E-4</v>
      </c>
      <c r="CB192">
        <v>3.210415E-4</v>
      </c>
      <c r="CC192">
        <v>3.1152559999999998E-4</v>
      </c>
      <c r="CD192">
        <v>3.0011069999999999E-4</v>
      </c>
      <c r="CE192">
        <v>2.8903909999999998E-4</v>
      </c>
      <c r="CF192">
        <v>2.7989269999999998E-4</v>
      </c>
      <c r="CG192">
        <v>2.7257049999999998E-4</v>
      </c>
      <c r="CH192">
        <v>2.6659220000000003E-4</v>
      </c>
      <c r="CI192">
        <v>2.6158060000000001E-4</v>
      </c>
      <c r="CJ192">
        <v>2.5717729999999997E-4</v>
      </c>
      <c r="CK192">
        <v>2.5319520000000002E-4</v>
      </c>
      <c r="CL192">
        <v>2.4968259999999997E-4</v>
      </c>
      <c r="CM192">
        <v>2.475108E-4</v>
      </c>
      <c r="CN192">
        <v>2.4653739999999999E-4</v>
      </c>
      <c r="CO192">
        <v>2.4588509999999997E-4</v>
      </c>
      <c r="CP192">
        <v>2.4503730000000003E-4</v>
      </c>
      <c r="CQ192">
        <v>2.4377409999999999E-4</v>
      </c>
      <c r="CR192">
        <v>2.4211729999999999E-4</v>
      </c>
      <c r="CS192">
        <v>2.4017369999999999E-4</v>
      </c>
      <c r="CT192">
        <v>2.3804769999999999E-4</v>
      </c>
      <c r="CU192">
        <v>2.3582900000000001E-4</v>
      </c>
      <c r="CV192">
        <v>2.3356890000000001E-4</v>
      </c>
      <c r="CW192">
        <v>2.3122980000000001E-4</v>
      </c>
      <c r="CX192">
        <v>2.286159E-4</v>
      </c>
      <c r="CY192">
        <v>2.253534E-4</v>
      </c>
      <c r="CZ192">
        <v>2.208317E-4</v>
      </c>
      <c r="DA192">
        <v>2.1474680000000001E-4</v>
      </c>
      <c r="DB192">
        <v>2.0711469999999999E-4</v>
      </c>
      <c r="DC192">
        <v>1.98075E-4</v>
      </c>
      <c r="DD192">
        <v>1.8800539999999999E-4</v>
      </c>
      <c r="DE192">
        <v>1.774848E-4</v>
      </c>
      <c r="DF192">
        <v>1.6780310000000001E-4</v>
      </c>
      <c r="DG192">
        <v>1.6028130000000001E-4</v>
      </c>
      <c r="DH192">
        <v>1.550515E-4</v>
      </c>
      <c r="DI192">
        <v>1.5209619999999999E-4</v>
      </c>
      <c r="DJ192">
        <v>1.5121110000000001E-4</v>
      </c>
      <c r="DK192">
        <v>1.5196559999999999E-4</v>
      </c>
      <c r="DL192">
        <v>1.531719E-4</v>
      </c>
      <c r="DM192">
        <v>1.5382859999999999E-4</v>
      </c>
      <c r="DN192">
        <v>1.5381450000000001E-4</v>
      </c>
      <c r="DO192">
        <v>1.5325859999999999E-4</v>
      </c>
      <c r="DP192">
        <v>1.5236460000000001E-4</v>
      </c>
      <c r="DQ192">
        <v>1.512896E-4</v>
      </c>
      <c r="DR192">
        <v>1.5006089999999999E-4</v>
      </c>
      <c r="DS192">
        <v>1.487347E-4</v>
      </c>
      <c r="DT192">
        <v>1.473356E-4</v>
      </c>
      <c r="DU192">
        <v>1.4585910000000001E-4</v>
      </c>
      <c r="DV192">
        <v>1.442599E-4</v>
      </c>
      <c r="DW192">
        <v>1.4262650000000001E-4</v>
      </c>
      <c r="DX192">
        <v>1.410223E-4</v>
      </c>
      <c r="DY192">
        <v>1.3944369999999999E-4</v>
      </c>
      <c r="DZ192">
        <v>1.377727E-4</v>
      </c>
      <c r="EA192">
        <v>1.356517E-4</v>
      </c>
      <c r="EB192">
        <v>1.327628E-4</v>
      </c>
      <c r="EC192">
        <v>1.2899999999999999E-4</v>
      </c>
      <c r="ED192">
        <v>1.243611E-4</v>
      </c>
      <c r="EE192">
        <v>1.189771E-4</v>
      </c>
      <c r="EF192">
        <v>1.132663E-4</v>
      </c>
      <c r="EG192">
        <v>1.077792E-4</v>
      </c>
      <c r="EH192">
        <v>1.02839E-4</v>
      </c>
      <c r="EI192">
        <v>9.8640760000000003E-5</v>
      </c>
      <c r="EJ192">
        <v>9.5381860000000006E-5</v>
      </c>
      <c r="EK192">
        <v>9.360099E-5</v>
      </c>
      <c r="EL192">
        <v>9.3672130000000003E-5</v>
      </c>
      <c r="EM192">
        <v>9.4764580000000003E-5</v>
      </c>
      <c r="EN192">
        <v>9.5741449999999995E-5</v>
      </c>
      <c r="EO192">
        <v>9.6345699999999995E-5</v>
      </c>
      <c r="EP192">
        <v>9.6667780000000002E-5</v>
      </c>
      <c r="EQ192">
        <v>9.6796260000000004E-5</v>
      </c>
      <c r="ER192">
        <v>9.6792410000000006E-5</v>
      </c>
      <c r="ES192">
        <v>9.670359E-5</v>
      </c>
      <c r="ET192">
        <v>9.6570180000000004E-5</v>
      </c>
      <c r="EU192">
        <v>9.6440540000000002E-5</v>
      </c>
      <c r="EV192">
        <v>9.6331579999999996E-5</v>
      </c>
      <c r="EW192">
        <v>9.6179950000000001E-5</v>
      </c>
      <c r="EX192">
        <v>9.5965439999999997E-5</v>
      </c>
      <c r="EY192">
        <v>9.5731439999999999E-5</v>
      </c>
      <c r="EZ192">
        <v>9.549549E-5</v>
      </c>
    </row>
    <row r="193" spans="1:156" x14ac:dyDescent="0.25">
      <c r="A193" t="str">
        <f t="shared" si="2"/>
        <v>Boom-ULTRA COARSE-0.6-20-20</v>
      </c>
      <c r="B193" t="s">
        <v>196</v>
      </c>
      <c r="C193" t="s">
        <v>72</v>
      </c>
      <c r="D193" s="52">
        <v>0.6</v>
      </c>
      <c r="E193" s="52">
        <v>20</v>
      </c>
      <c r="F193" s="82">
        <v>20</v>
      </c>
      <c r="G193">
        <v>3.6762510000000002E-3</v>
      </c>
      <c r="H193">
        <v>3.3055620000000002E-3</v>
      </c>
      <c r="I193">
        <v>2.3516320000000002E-3</v>
      </c>
      <c r="J193">
        <v>2.0226860000000001E-3</v>
      </c>
      <c r="K193">
        <v>1.200748E-3</v>
      </c>
      <c r="L193">
        <v>1.2091599999999999E-3</v>
      </c>
      <c r="M193">
        <v>1.1963469999999999E-3</v>
      </c>
      <c r="N193">
        <v>1.1865910000000001E-3</v>
      </c>
      <c r="O193">
        <v>1.3373090000000001E-3</v>
      </c>
      <c r="P193">
        <v>1.379543E-3</v>
      </c>
      <c r="Q193">
        <v>1.280504E-3</v>
      </c>
      <c r="R193">
        <v>1.097558E-3</v>
      </c>
      <c r="S193">
        <v>9.8498969999999994E-4</v>
      </c>
      <c r="T193">
        <v>8.7392190000000003E-4</v>
      </c>
      <c r="U193">
        <v>7.714935E-4</v>
      </c>
      <c r="V193">
        <v>6.8004179999999999E-4</v>
      </c>
      <c r="W193">
        <v>5.9704090000000005E-4</v>
      </c>
      <c r="X193">
        <v>5.4676020000000004E-4</v>
      </c>
      <c r="Y193">
        <v>5.0356160000000001E-4</v>
      </c>
      <c r="Z193">
        <v>4.7277119999999999E-4</v>
      </c>
      <c r="AA193">
        <v>4.5395500000000003E-4</v>
      </c>
      <c r="AB193">
        <v>4.498929E-4</v>
      </c>
      <c r="AC193">
        <v>4.4923389999999998E-4</v>
      </c>
      <c r="AD193">
        <v>4.5079989999999997E-4</v>
      </c>
      <c r="AE193">
        <v>4.5331450000000003E-4</v>
      </c>
      <c r="AF193">
        <v>4.5210250000000002E-4</v>
      </c>
      <c r="AG193">
        <v>4.4757960000000002E-4</v>
      </c>
      <c r="AH193">
        <v>4.4129999999999999E-4</v>
      </c>
      <c r="AI193">
        <v>4.3462310000000001E-4</v>
      </c>
      <c r="AJ193">
        <v>4.2758370000000001E-4</v>
      </c>
      <c r="AK193">
        <v>4.1792510000000001E-4</v>
      </c>
      <c r="AL193">
        <v>4.047915E-4</v>
      </c>
      <c r="AM193">
        <v>3.8816719999999999E-4</v>
      </c>
      <c r="AN193">
        <v>3.6878809999999997E-4</v>
      </c>
      <c r="AO193">
        <v>3.4763980000000001E-4</v>
      </c>
      <c r="AP193">
        <v>3.2749150000000002E-4</v>
      </c>
      <c r="AQ193">
        <v>3.1130209999999999E-4</v>
      </c>
      <c r="AR193">
        <v>2.9917270000000002E-4</v>
      </c>
      <c r="AS193">
        <v>2.8965559999999998E-4</v>
      </c>
      <c r="AT193">
        <v>2.8128270000000002E-4</v>
      </c>
      <c r="AU193">
        <v>2.7356E-4</v>
      </c>
      <c r="AV193">
        <v>2.6631209999999997E-4</v>
      </c>
      <c r="AW193">
        <v>2.5938699999999997E-4</v>
      </c>
      <c r="AX193">
        <v>2.5281369999999997E-4</v>
      </c>
      <c r="AY193">
        <v>2.4655849999999997E-4</v>
      </c>
      <c r="AZ193">
        <v>2.4048200000000001E-4</v>
      </c>
      <c r="BA193">
        <v>2.3457440000000001E-4</v>
      </c>
      <c r="BB193">
        <v>2.2899690000000001E-4</v>
      </c>
      <c r="BC193">
        <v>2.2371279999999999E-4</v>
      </c>
      <c r="BD193">
        <v>2.1876989999999999E-4</v>
      </c>
      <c r="BE193">
        <v>2.147913E-4</v>
      </c>
      <c r="BF193">
        <v>2.1443030000000001E-4</v>
      </c>
      <c r="BG193">
        <v>2.155162E-4</v>
      </c>
      <c r="BH193">
        <v>2.1509280000000001E-4</v>
      </c>
      <c r="BI193">
        <v>2.1385499999999999E-4</v>
      </c>
      <c r="BJ193">
        <v>2.121979E-4</v>
      </c>
      <c r="BK193">
        <v>2.1036049999999999E-4</v>
      </c>
      <c r="BL193">
        <v>2.0847199999999999E-4</v>
      </c>
      <c r="BM193">
        <v>2.0661440000000001E-4</v>
      </c>
      <c r="BN193">
        <v>2.048002E-4</v>
      </c>
      <c r="BO193">
        <v>2.0297880000000001E-4</v>
      </c>
      <c r="BP193">
        <v>2.004521E-4</v>
      </c>
      <c r="BQ193">
        <v>1.9676550000000001E-4</v>
      </c>
      <c r="BR193">
        <v>1.929321E-4</v>
      </c>
      <c r="BS193">
        <v>1.892869E-4</v>
      </c>
      <c r="BT193">
        <v>1.8597819999999999E-4</v>
      </c>
      <c r="BU193">
        <v>1.829202E-4</v>
      </c>
      <c r="BV193">
        <v>1.799816E-4</v>
      </c>
      <c r="BW193">
        <v>1.7702749999999999E-4</v>
      </c>
      <c r="BX193">
        <v>1.7399550000000001E-4</v>
      </c>
      <c r="BY193">
        <v>1.7069900000000001E-4</v>
      </c>
      <c r="BZ193">
        <v>1.673933E-4</v>
      </c>
      <c r="CA193">
        <v>1.6420430000000001E-4</v>
      </c>
      <c r="CB193">
        <v>1.6107010000000001E-4</v>
      </c>
      <c r="CC193">
        <v>1.580265E-4</v>
      </c>
      <c r="CD193">
        <v>1.5491619999999999E-4</v>
      </c>
      <c r="CE193">
        <v>1.519507E-4</v>
      </c>
      <c r="CF193">
        <v>1.4897719999999999E-4</v>
      </c>
      <c r="CG193">
        <v>1.4609860000000001E-4</v>
      </c>
      <c r="CH193">
        <v>1.4333999999999999E-4</v>
      </c>
      <c r="CI193">
        <v>1.4059359999999999E-4</v>
      </c>
      <c r="CJ193">
        <v>1.3793440000000001E-4</v>
      </c>
      <c r="CK193">
        <v>1.352363E-4</v>
      </c>
      <c r="CL193">
        <v>1.321521E-4</v>
      </c>
      <c r="CM193">
        <v>1.2718199999999999E-4</v>
      </c>
      <c r="CN193">
        <v>1.222358E-4</v>
      </c>
      <c r="CO193">
        <v>1.186055E-4</v>
      </c>
      <c r="CP193">
        <v>1.158293E-4</v>
      </c>
      <c r="CQ193">
        <v>1.135756E-4</v>
      </c>
      <c r="CR193">
        <v>1.1173569999999999E-4</v>
      </c>
      <c r="CS193">
        <v>1.1019649999999999E-4</v>
      </c>
      <c r="CT193">
        <v>1.088782E-4</v>
      </c>
      <c r="CU193">
        <v>1.077494E-4</v>
      </c>
      <c r="CV193">
        <v>1.067738E-4</v>
      </c>
      <c r="CW193">
        <v>1.06285E-4</v>
      </c>
      <c r="CX193">
        <v>1.06489E-4</v>
      </c>
      <c r="CY193">
        <v>1.0712350000000001E-4</v>
      </c>
      <c r="CZ193">
        <v>1.0810459999999999E-4</v>
      </c>
      <c r="DA193">
        <v>1.093513E-4</v>
      </c>
      <c r="DB193">
        <v>1.107914E-4</v>
      </c>
      <c r="DC193">
        <v>1.122393E-4</v>
      </c>
      <c r="DD193">
        <v>1.13466E-4</v>
      </c>
      <c r="DE193">
        <v>1.141749E-4</v>
      </c>
      <c r="DF193">
        <v>1.1439230000000001E-4</v>
      </c>
      <c r="DG193">
        <v>1.139476E-4</v>
      </c>
      <c r="DH193">
        <v>1.129816E-4</v>
      </c>
      <c r="DI193">
        <v>1.116122E-4</v>
      </c>
      <c r="DJ193">
        <v>1.100319E-4</v>
      </c>
      <c r="DK193">
        <v>1.082899E-4</v>
      </c>
      <c r="DL193">
        <v>1.065358E-4</v>
      </c>
      <c r="DM193">
        <v>1.047099E-4</v>
      </c>
      <c r="DN193">
        <v>1.029601E-4</v>
      </c>
      <c r="DO193">
        <v>1.01135E-4</v>
      </c>
      <c r="DP193">
        <v>9.9347850000000001E-5</v>
      </c>
      <c r="DQ193">
        <v>9.7556300000000006E-5</v>
      </c>
      <c r="DR193">
        <v>9.5763290000000004E-5</v>
      </c>
      <c r="DS193">
        <v>9.4029099999999997E-5</v>
      </c>
      <c r="DT193">
        <v>9.2131800000000004E-5</v>
      </c>
      <c r="DU193">
        <v>8.9423559999999999E-5</v>
      </c>
      <c r="DV193">
        <v>8.5232680000000007E-5</v>
      </c>
      <c r="DW193">
        <v>8.0425950000000002E-5</v>
      </c>
      <c r="DX193">
        <v>7.5327180000000005E-5</v>
      </c>
      <c r="DY193">
        <v>7.0360979999999998E-5</v>
      </c>
      <c r="DZ193">
        <v>6.6372140000000004E-5</v>
      </c>
      <c r="EA193">
        <v>6.3548480000000002E-5</v>
      </c>
      <c r="EB193">
        <v>6.14364E-5</v>
      </c>
      <c r="EC193">
        <v>5.9794940000000002E-5</v>
      </c>
      <c r="ED193">
        <v>5.8479490000000001E-5</v>
      </c>
      <c r="EE193">
        <v>5.7464080000000003E-5</v>
      </c>
      <c r="EF193">
        <v>5.6870789999999997E-5</v>
      </c>
      <c r="EG193">
        <v>5.6738779999999998E-5</v>
      </c>
      <c r="EH193">
        <v>5.7084270000000003E-5</v>
      </c>
      <c r="EI193">
        <v>5.7919379999999998E-5</v>
      </c>
      <c r="EJ193">
        <v>5.9227239999999997E-5</v>
      </c>
      <c r="EK193">
        <v>6.0850760000000001E-5</v>
      </c>
      <c r="EL193">
        <v>6.2759729999999997E-5</v>
      </c>
      <c r="EM193">
        <v>6.4836699999999995E-5</v>
      </c>
      <c r="EN193">
        <v>6.7051599999999993E-5</v>
      </c>
      <c r="EO193">
        <v>6.9227180000000006E-5</v>
      </c>
      <c r="EP193">
        <v>7.1252810000000004E-5</v>
      </c>
      <c r="EQ193">
        <v>7.2959170000000002E-5</v>
      </c>
      <c r="ER193">
        <v>7.4290639999999999E-5</v>
      </c>
      <c r="ES193">
        <v>7.5111649999999998E-5</v>
      </c>
      <c r="ET193">
        <v>7.5504309999999995E-5</v>
      </c>
      <c r="EU193">
        <v>7.5428500000000005E-5</v>
      </c>
      <c r="EV193">
        <v>7.5045409999999999E-5</v>
      </c>
      <c r="EW193">
        <v>7.4363239999999996E-5</v>
      </c>
      <c r="EX193">
        <v>7.3507240000000003E-5</v>
      </c>
      <c r="EY193">
        <v>7.2536290000000005E-5</v>
      </c>
      <c r="EZ193">
        <v>7.1479779999999998E-5</v>
      </c>
    </row>
    <row r="194" spans="1:156" x14ac:dyDescent="0.25">
      <c r="A194" t="str">
        <f t="shared" si="2"/>
        <v>Boom-ULTRA COARSE-0.6-10-20</v>
      </c>
      <c r="B194" t="s">
        <v>196</v>
      </c>
      <c r="C194" t="s">
        <v>72</v>
      </c>
      <c r="D194" s="52">
        <v>0.6</v>
      </c>
      <c r="E194" s="52">
        <v>10</v>
      </c>
      <c r="F194" s="82">
        <v>20</v>
      </c>
      <c r="G194">
        <v>1.621148E-3</v>
      </c>
      <c r="H194">
        <v>1.694753E-3</v>
      </c>
      <c r="I194">
        <v>1.2994079999999999E-3</v>
      </c>
      <c r="J194">
        <v>9.9943940000000011E-4</v>
      </c>
      <c r="K194">
        <v>1.1016859999999999E-3</v>
      </c>
      <c r="L194">
        <v>1.4312019999999999E-3</v>
      </c>
      <c r="M194">
        <v>1.5258209999999999E-3</v>
      </c>
      <c r="N194">
        <v>1.467933E-3</v>
      </c>
      <c r="O194">
        <v>1.3589699999999999E-3</v>
      </c>
      <c r="P194">
        <v>1.2253260000000001E-3</v>
      </c>
      <c r="Q194">
        <v>1.0794240000000001E-3</v>
      </c>
      <c r="R194">
        <v>9.2902659999999999E-4</v>
      </c>
      <c r="S194">
        <v>8.6181229999999999E-4</v>
      </c>
      <c r="T194">
        <v>8.0375539999999999E-4</v>
      </c>
      <c r="U194">
        <v>7.464975E-4</v>
      </c>
      <c r="V194">
        <v>6.8220290000000001E-4</v>
      </c>
      <c r="W194">
        <v>6.4969170000000001E-4</v>
      </c>
      <c r="X194">
        <v>6.0417990000000003E-4</v>
      </c>
      <c r="Y194">
        <v>5.6084630000000004E-4</v>
      </c>
      <c r="Z194">
        <v>5.2635240000000003E-4</v>
      </c>
      <c r="AA194">
        <v>5.0026390000000001E-4</v>
      </c>
      <c r="AB194">
        <v>4.7971290000000001E-4</v>
      </c>
      <c r="AC194">
        <v>4.6277699999999999E-4</v>
      </c>
      <c r="AD194">
        <v>4.4878019999999998E-4</v>
      </c>
      <c r="AE194">
        <v>4.3707279999999999E-4</v>
      </c>
      <c r="AF194">
        <v>4.2676230000000001E-4</v>
      </c>
      <c r="AG194">
        <v>4.1728449999999998E-4</v>
      </c>
      <c r="AH194">
        <v>4.0838659999999999E-4</v>
      </c>
      <c r="AI194">
        <v>3.9991970000000001E-4</v>
      </c>
      <c r="AJ194">
        <v>3.91849E-4</v>
      </c>
      <c r="AK194">
        <v>3.841537E-4</v>
      </c>
      <c r="AL194">
        <v>3.7645769999999999E-4</v>
      </c>
      <c r="AM194">
        <v>3.7059750000000002E-4</v>
      </c>
      <c r="AN194">
        <v>3.6541349999999999E-4</v>
      </c>
      <c r="AO194">
        <v>3.578155E-4</v>
      </c>
      <c r="AP194">
        <v>3.472622E-4</v>
      </c>
      <c r="AQ194">
        <v>3.348863E-4</v>
      </c>
      <c r="AR194">
        <v>3.1794180000000003E-4</v>
      </c>
      <c r="AS194">
        <v>2.9850109999999999E-4</v>
      </c>
      <c r="AT194">
        <v>2.7909700000000001E-4</v>
      </c>
      <c r="AU194">
        <v>2.6260690000000001E-4</v>
      </c>
      <c r="AV194">
        <v>2.5132209999999998E-4</v>
      </c>
      <c r="AW194">
        <v>2.433437E-4</v>
      </c>
      <c r="AX194">
        <v>2.3717780000000001E-4</v>
      </c>
      <c r="AY194">
        <v>2.32036E-4</v>
      </c>
      <c r="AZ194">
        <v>2.2748979999999999E-4</v>
      </c>
      <c r="BA194">
        <v>2.2332170000000001E-4</v>
      </c>
      <c r="BB194">
        <v>2.205896E-4</v>
      </c>
      <c r="BC194">
        <v>2.2098610000000001E-4</v>
      </c>
      <c r="BD194">
        <v>2.2446879999999999E-4</v>
      </c>
      <c r="BE194">
        <v>2.2984359999999999E-4</v>
      </c>
      <c r="BF194">
        <v>2.3472200000000001E-4</v>
      </c>
      <c r="BG194">
        <v>2.374039E-4</v>
      </c>
      <c r="BH194">
        <v>2.3719050000000001E-4</v>
      </c>
      <c r="BI194">
        <v>2.31857E-4</v>
      </c>
      <c r="BJ194">
        <v>2.2093380000000001E-4</v>
      </c>
      <c r="BK194">
        <v>2.074388E-4</v>
      </c>
      <c r="BL194">
        <v>1.9332759999999999E-4</v>
      </c>
      <c r="BM194">
        <v>1.7962380000000001E-4</v>
      </c>
      <c r="BN194">
        <v>1.6677179999999999E-4</v>
      </c>
      <c r="BO194">
        <v>1.5485760000000001E-4</v>
      </c>
      <c r="BP194">
        <v>1.444425E-4</v>
      </c>
      <c r="BQ194">
        <v>1.370237E-4</v>
      </c>
      <c r="BR194">
        <v>1.320506E-4</v>
      </c>
      <c r="BS194">
        <v>1.2871099999999999E-4</v>
      </c>
      <c r="BT194">
        <v>1.2734810000000001E-4</v>
      </c>
      <c r="BU194">
        <v>1.2805259999999999E-4</v>
      </c>
      <c r="BV194">
        <v>1.3070249999999999E-4</v>
      </c>
      <c r="BW194">
        <v>1.348953E-4</v>
      </c>
      <c r="BX194">
        <v>1.400745E-4</v>
      </c>
      <c r="BY194">
        <v>1.457966E-4</v>
      </c>
      <c r="BZ194">
        <v>1.5178039999999999E-4</v>
      </c>
      <c r="CA194">
        <v>1.574395E-4</v>
      </c>
      <c r="CB194">
        <v>1.6078779999999999E-4</v>
      </c>
      <c r="CC194">
        <v>1.5978039999999999E-4</v>
      </c>
      <c r="CD194">
        <v>1.5521369999999999E-4</v>
      </c>
      <c r="CE194">
        <v>1.4812429999999999E-4</v>
      </c>
      <c r="CF194">
        <v>1.394423E-4</v>
      </c>
      <c r="CG194">
        <v>1.300424E-4</v>
      </c>
      <c r="CH194">
        <v>1.206166E-4</v>
      </c>
      <c r="CI194">
        <v>1.1159619999999999E-4</v>
      </c>
      <c r="CJ194">
        <v>1.031572E-4</v>
      </c>
      <c r="CK194">
        <v>9.5355599999999999E-5</v>
      </c>
      <c r="CL194">
        <v>8.8243830000000006E-5</v>
      </c>
      <c r="CM194">
        <v>8.2242620000000006E-5</v>
      </c>
      <c r="CN194">
        <v>7.7934699999999998E-5</v>
      </c>
      <c r="CO194">
        <v>7.6101310000000003E-5</v>
      </c>
      <c r="CP194">
        <v>7.6393369999999997E-5</v>
      </c>
      <c r="CQ194">
        <v>7.8202639999999998E-5</v>
      </c>
      <c r="CR194">
        <v>8.104121E-5</v>
      </c>
      <c r="CS194">
        <v>8.4569569999999995E-5</v>
      </c>
      <c r="CT194">
        <v>8.8563290000000006E-5</v>
      </c>
      <c r="CU194">
        <v>9.2885170000000001E-5</v>
      </c>
      <c r="CV194">
        <v>9.7467700000000002E-5</v>
      </c>
      <c r="CW194">
        <v>1.018664E-4</v>
      </c>
      <c r="CX194">
        <v>1.046675E-4</v>
      </c>
      <c r="CY194">
        <v>1.0557949999999999E-4</v>
      </c>
      <c r="CZ194">
        <v>1.048085E-4</v>
      </c>
      <c r="DA194">
        <v>1.025487E-4</v>
      </c>
      <c r="DB194">
        <v>9.9007090000000002E-5</v>
      </c>
      <c r="DC194">
        <v>9.4381079999999995E-5</v>
      </c>
      <c r="DD194">
        <v>8.8927050000000001E-5</v>
      </c>
      <c r="DE194">
        <v>8.2939830000000004E-5</v>
      </c>
      <c r="DF194">
        <v>7.6767970000000006E-5</v>
      </c>
      <c r="DG194">
        <v>7.0720909999999996E-5</v>
      </c>
      <c r="DH194">
        <v>6.5184689999999999E-5</v>
      </c>
      <c r="DI194">
        <v>6.0468540000000002E-5</v>
      </c>
      <c r="DJ194">
        <v>5.664852E-5</v>
      </c>
      <c r="DK194">
        <v>5.3666279999999997E-5</v>
      </c>
      <c r="DL194">
        <v>5.1429109999999999E-5</v>
      </c>
      <c r="DM194">
        <v>4.9804869999999999E-5</v>
      </c>
      <c r="DN194">
        <v>4.8630759999999999E-5</v>
      </c>
      <c r="DO194">
        <v>4.78231E-5</v>
      </c>
      <c r="DP194">
        <v>4.7713980000000003E-5</v>
      </c>
      <c r="DQ194">
        <v>4.8551609999999998E-5</v>
      </c>
      <c r="DR194">
        <v>5.009838E-5</v>
      </c>
      <c r="DS194">
        <v>5.2148280000000002E-5</v>
      </c>
      <c r="DT194">
        <v>5.4550440000000001E-5</v>
      </c>
      <c r="DU194">
        <v>5.6929619999999999E-5</v>
      </c>
      <c r="DV194">
        <v>5.8495829999999999E-5</v>
      </c>
      <c r="DW194">
        <v>5.9250650000000002E-5</v>
      </c>
      <c r="DX194">
        <v>5.9483539999999997E-5</v>
      </c>
      <c r="DY194">
        <v>5.9380070000000002E-5</v>
      </c>
      <c r="DZ194">
        <v>5.9001939999999998E-5</v>
      </c>
      <c r="EA194">
        <v>5.8267560000000002E-5</v>
      </c>
      <c r="EB194">
        <v>5.7081179999999997E-5</v>
      </c>
      <c r="EC194">
        <v>5.5420839999999999E-5</v>
      </c>
      <c r="ED194">
        <v>5.3294210000000003E-5</v>
      </c>
      <c r="EE194">
        <v>5.0758150000000001E-5</v>
      </c>
      <c r="EF194">
        <v>4.7996130000000002E-5</v>
      </c>
      <c r="EG194">
        <v>4.5250780000000002E-5</v>
      </c>
      <c r="EH194">
        <v>4.2684079999999999E-5</v>
      </c>
      <c r="EI194">
        <v>4.0411840000000001E-5</v>
      </c>
      <c r="EJ194">
        <v>3.8514930000000002E-5</v>
      </c>
      <c r="EK194">
        <v>3.7013120000000001E-5</v>
      </c>
      <c r="EL194">
        <v>3.587212E-5</v>
      </c>
      <c r="EM194">
        <v>3.501302E-5</v>
      </c>
      <c r="EN194">
        <v>3.4351029999999999E-5</v>
      </c>
      <c r="EO194">
        <v>3.3789820000000001E-5</v>
      </c>
      <c r="EP194">
        <v>3.3292440000000003E-5</v>
      </c>
      <c r="EQ194">
        <v>3.2824870000000003E-5</v>
      </c>
      <c r="ER194">
        <v>3.2382339999999999E-5</v>
      </c>
      <c r="ES194">
        <v>3.196767E-5</v>
      </c>
      <c r="ET194">
        <v>3.1661919999999997E-5</v>
      </c>
      <c r="EU194">
        <v>3.1810909999999998E-5</v>
      </c>
      <c r="EV194">
        <v>3.2553559999999997E-5</v>
      </c>
      <c r="EW194">
        <v>3.3416929999999997E-5</v>
      </c>
      <c r="EX194">
        <v>3.3994549999999998E-5</v>
      </c>
      <c r="EY194">
        <v>3.4331310000000002E-5</v>
      </c>
      <c r="EZ194">
        <v>3.4523359999999999E-5</v>
      </c>
    </row>
    <row r="195" spans="1:156" x14ac:dyDescent="0.25">
      <c r="A195" t="str">
        <f t="shared" si="2"/>
        <v>Boom-FINE-0.8-20-Any</v>
      </c>
      <c r="B195" t="s">
        <v>196</v>
      </c>
      <c r="C195" t="s">
        <v>41</v>
      </c>
      <c r="D195" s="52">
        <v>0.8</v>
      </c>
      <c r="E195" s="52">
        <v>20</v>
      </c>
      <c r="F195" s="82" t="s">
        <v>187</v>
      </c>
      <c r="G195">
        <v>0.2388074</v>
      </c>
      <c r="H195">
        <v>0.20923420000000001</v>
      </c>
      <c r="I195">
        <v>0.18571499999999999</v>
      </c>
      <c r="J195">
        <v>0.16689989999999999</v>
      </c>
      <c r="K195">
        <v>0.15055279999999999</v>
      </c>
      <c r="L195">
        <v>0.1372082</v>
      </c>
      <c r="M195">
        <v>0.12525259999999999</v>
      </c>
      <c r="N195">
        <v>0.11665789999999999</v>
      </c>
      <c r="O195">
        <v>0.1071149</v>
      </c>
      <c r="P195">
        <v>0.1005535</v>
      </c>
      <c r="Q195">
        <v>9.7642599999999996E-2</v>
      </c>
      <c r="R195">
        <v>9.6373130000000001E-2</v>
      </c>
      <c r="S195">
        <v>9.4539049999999999E-2</v>
      </c>
      <c r="T195">
        <v>9.1857010000000003E-2</v>
      </c>
      <c r="U195">
        <v>8.9261300000000002E-2</v>
      </c>
      <c r="V195">
        <v>8.7004910000000005E-2</v>
      </c>
      <c r="W195">
        <v>8.5895020000000002E-2</v>
      </c>
      <c r="X195">
        <v>8.4680480000000002E-2</v>
      </c>
      <c r="Y195">
        <v>8.2727309999999998E-2</v>
      </c>
      <c r="Z195">
        <v>8.1384479999999995E-2</v>
      </c>
      <c r="AA195">
        <v>8.0002139999999999E-2</v>
      </c>
      <c r="AB195">
        <v>7.8965469999999996E-2</v>
      </c>
      <c r="AC195">
        <v>7.8014399999999998E-2</v>
      </c>
      <c r="AD195">
        <v>7.6579739999999993E-2</v>
      </c>
      <c r="AE195">
        <v>7.4257950000000003E-2</v>
      </c>
      <c r="AF195">
        <v>7.2561260000000002E-2</v>
      </c>
      <c r="AG195">
        <v>7.1311169999999993E-2</v>
      </c>
      <c r="AH195">
        <v>7.0534079999999999E-2</v>
      </c>
      <c r="AI195">
        <v>7.0118840000000002E-2</v>
      </c>
      <c r="AJ195">
        <v>6.8964999999999999E-2</v>
      </c>
      <c r="AK195">
        <v>6.7611459999999998E-2</v>
      </c>
      <c r="AL195">
        <v>6.6282759999999996E-2</v>
      </c>
      <c r="AM195">
        <v>6.5332070000000006E-2</v>
      </c>
      <c r="AN195">
        <v>6.4621120000000004E-2</v>
      </c>
      <c r="AO195">
        <v>6.3828319999999994E-2</v>
      </c>
      <c r="AP195">
        <v>6.2880690000000003E-2</v>
      </c>
      <c r="AQ195">
        <v>6.1593889999999998E-2</v>
      </c>
      <c r="AR195">
        <v>6.0800269999999997E-2</v>
      </c>
      <c r="AS195">
        <v>6.0209249999999999E-2</v>
      </c>
      <c r="AT195">
        <v>5.9739920000000002E-2</v>
      </c>
      <c r="AU195">
        <v>5.9425859999999997E-2</v>
      </c>
      <c r="AV195">
        <v>5.9013639999999999E-2</v>
      </c>
      <c r="AW195">
        <v>5.8347250000000003E-2</v>
      </c>
      <c r="AX195">
        <v>5.70108E-2</v>
      </c>
      <c r="AY195">
        <v>5.5702189999999999E-2</v>
      </c>
      <c r="AZ195">
        <v>5.460081E-2</v>
      </c>
      <c r="BA195">
        <v>5.408512E-2</v>
      </c>
      <c r="BB195">
        <v>5.4154309999999997E-2</v>
      </c>
      <c r="BC195">
        <v>5.4228190000000003E-2</v>
      </c>
      <c r="BD195">
        <v>5.4154170000000001E-2</v>
      </c>
      <c r="BE195">
        <v>5.3602839999999999E-2</v>
      </c>
      <c r="BF195">
        <v>5.2584609999999997E-2</v>
      </c>
      <c r="BG195">
        <v>5.1505549999999997E-2</v>
      </c>
      <c r="BH195">
        <v>5.0655850000000002E-2</v>
      </c>
      <c r="BI195">
        <v>4.992224E-2</v>
      </c>
      <c r="BJ195">
        <v>4.9423170000000002E-2</v>
      </c>
      <c r="BK195">
        <v>4.9337579999999999E-2</v>
      </c>
      <c r="BL195">
        <v>4.9387210000000001E-2</v>
      </c>
      <c r="BM195">
        <v>4.9144189999999997E-2</v>
      </c>
      <c r="BN195">
        <v>4.848218E-2</v>
      </c>
      <c r="BO195">
        <v>4.7769609999999997E-2</v>
      </c>
      <c r="BP195">
        <v>4.7182839999999997E-2</v>
      </c>
      <c r="BQ195">
        <v>4.6681E-2</v>
      </c>
      <c r="BR195">
        <v>4.6234810000000001E-2</v>
      </c>
      <c r="BS195">
        <v>4.5861989999999998E-2</v>
      </c>
      <c r="BT195">
        <v>4.547528E-2</v>
      </c>
      <c r="BU195">
        <v>4.51615E-2</v>
      </c>
      <c r="BV195">
        <v>4.4698189999999999E-2</v>
      </c>
      <c r="BW195">
        <v>4.418242E-2</v>
      </c>
      <c r="BX195">
        <v>4.3750049999999999E-2</v>
      </c>
      <c r="BY195">
        <v>4.341739E-2</v>
      </c>
      <c r="BZ195">
        <v>4.3063959999999998E-2</v>
      </c>
      <c r="CA195">
        <v>4.271552E-2</v>
      </c>
      <c r="CB195">
        <v>4.2356890000000001E-2</v>
      </c>
      <c r="CC195">
        <v>4.1984269999999997E-2</v>
      </c>
      <c r="CD195">
        <v>4.160519E-2</v>
      </c>
      <c r="CE195">
        <v>4.1235090000000002E-2</v>
      </c>
      <c r="CF195">
        <v>4.0879350000000002E-2</v>
      </c>
      <c r="CG195">
        <v>4.0538730000000002E-2</v>
      </c>
      <c r="CH195">
        <v>4.020899E-2</v>
      </c>
      <c r="CI195">
        <v>3.9892450000000003E-2</v>
      </c>
      <c r="CJ195">
        <v>3.9582279999999997E-2</v>
      </c>
      <c r="CK195">
        <v>3.9265580000000001E-2</v>
      </c>
      <c r="CL195">
        <v>3.8931689999999998E-2</v>
      </c>
      <c r="CM195">
        <v>3.8602339999999999E-2</v>
      </c>
      <c r="CN195">
        <v>3.8292720000000002E-2</v>
      </c>
      <c r="CO195">
        <v>3.8006539999999998E-2</v>
      </c>
      <c r="CP195">
        <v>3.7735709999999999E-2</v>
      </c>
      <c r="CQ195">
        <v>3.7476849999999999E-2</v>
      </c>
      <c r="CR195">
        <v>3.7222100000000001E-2</v>
      </c>
      <c r="CS195">
        <v>3.6972060000000001E-2</v>
      </c>
      <c r="CT195">
        <v>3.671526E-2</v>
      </c>
      <c r="CU195">
        <v>3.644592E-2</v>
      </c>
      <c r="CV195">
        <v>3.6163849999999997E-2</v>
      </c>
      <c r="CW195">
        <v>3.588185E-2</v>
      </c>
      <c r="CX195">
        <v>3.560166E-2</v>
      </c>
      <c r="CY195">
        <v>3.5328539999999999E-2</v>
      </c>
      <c r="CZ195">
        <v>3.505925E-2</v>
      </c>
      <c r="DA195">
        <v>3.4800159999999997E-2</v>
      </c>
      <c r="DB195">
        <v>3.4545869999999999E-2</v>
      </c>
      <c r="DC195">
        <v>3.429608E-2</v>
      </c>
      <c r="DD195">
        <v>3.404078E-2</v>
      </c>
      <c r="DE195">
        <v>3.377459E-2</v>
      </c>
      <c r="DF195">
        <v>3.3501650000000001E-2</v>
      </c>
      <c r="DG195">
        <v>3.3229620000000001E-2</v>
      </c>
      <c r="DH195">
        <v>3.2962270000000002E-2</v>
      </c>
      <c r="DI195">
        <v>3.2702599999999998E-2</v>
      </c>
      <c r="DJ195">
        <v>3.2449890000000002E-2</v>
      </c>
      <c r="DK195">
        <v>3.2207109999999997E-2</v>
      </c>
      <c r="DL195">
        <v>3.1971310000000003E-2</v>
      </c>
      <c r="DM195">
        <v>3.1742649999999997E-2</v>
      </c>
      <c r="DN195">
        <v>3.151644E-2</v>
      </c>
      <c r="DO195">
        <v>3.1287389999999998E-2</v>
      </c>
      <c r="DP195">
        <v>3.104604E-2</v>
      </c>
      <c r="DQ195">
        <v>3.079571E-2</v>
      </c>
      <c r="DR195">
        <v>3.0544999999999999E-2</v>
      </c>
      <c r="DS195">
        <v>3.0299880000000001E-2</v>
      </c>
      <c r="DT195">
        <v>3.0060130000000001E-2</v>
      </c>
      <c r="DU195">
        <v>2.982777E-2</v>
      </c>
      <c r="DV195">
        <v>2.9600620000000001E-2</v>
      </c>
      <c r="DW195">
        <v>2.937963E-2</v>
      </c>
      <c r="DX195">
        <v>2.9161309999999999E-2</v>
      </c>
      <c r="DY195">
        <v>2.8949039999999999E-2</v>
      </c>
      <c r="DZ195">
        <v>2.873997E-2</v>
      </c>
      <c r="EA195">
        <v>2.8533599999999999E-2</v>
      </c>
      <c r="EB195">
        <v>2.832571E-2</v>
      </c>
      <c r="EC195">
        <v>2.811576E-2</v>
      </c>
      <c r="ED195">
        <v>2.7902710000000001E-2</v>
      </c>
      <c r="EE195">
        <v>2.7690699999999999E-2</v>
      </c>
      <c r="EF195">
        <v>2.7476549999999999E-2</v>
      </c>
      <c r="EG195">
        <v>2.72628E-2</v>
      </c>
      <c r="EH195">
        <v>2.7046500000000001E-2</v>
      </c>
      <c r="EI195">
        <v>2.683284E-2</v>
      </c>
      <c r="EJ195">
        <v>2.6626520000000001E-2</v>
      </c>
      <c r="EK195">
        <v>2.6432339999999999E-2</v>
      </c>
      <c r="EL195">
        <v>2.6252439999999998E-2</v>
      </c>
      <c r="EM195">
        <v>2.6085239999999999E-2</v>
      </c>
      <c r="EN195">
        <v>2.5927039999999998E-2</v>
      </c>
      <c r="EO195">
        <v>2.5771220000000001E-2</v>
      </c>
      <c r="EP195">
        <v>2.561018E-2</v>
      </c>
      <c r="EQ195">
        <v>2.5442639999999999E-2</v>
      </c>
      <c r="ER195">
        <v>2.5267769999999998E-2</v>
      </c>
      <c r="ES195">
        <v>2.5087080000000001E-2</v>
      </c>
      <c r="ET195">
        <v>2.490243E-2</v>
      </c>
      <c r="EU195">
        <v>2.4714369999999999E-2</v>
      </c>
      <c r="EV195">
        <v>2.4527759999999999E-2</v>
      </c>
      <c r="EW195">
        <v>2.4349139999999998E-2</v>
      </c>
      <c r="EX195">
        <v>2.417654E-2</v>
      </c>
      <c r="EY195">
        <v>2.4011299999999999E-2</v>
      </c>
      <c r="EZ195">
        <v>2.3849200000000001E-2</v>
      </c>
    </row>
    <row r="196" spans="1:156" x14ac:dyDescent="0.25">
      <c r="A196" t="str">
        <f t="shared" ref="A196:A259" si="3">IF(F196="","",CONCATENATE(B196,"-",C196,"-",D196,"-",E196,"-",F196))</f>
        <v>Boom-FINE-0.8-10-Any</v>
      </c>
      <c r="B196" t="s">
        <v>196</v>
      </c>
      <c r="C196" t="s">
        <v>41</v>
      </c>
      <c r="D196" s="52">
        <v>0.8</v>
      </c>
      <c r="E196" s="52">
        <v>10</v>
      </c>
      <c r="F196" s="82" t="s">
        <v>187</v>
      </c>
      <c r="G196">
        <v>0.1634794</v>
      </c>
      <c r="H196">
        <v>0.14261019999999999</v>
      </c>
      <c r="I196">
        <v>0.134994</v>
      </c>
      <c r="J196">
        <v>0.13016710000000001</v>
      </c>
      <c r="K196">
        <v>0.12546869999999999</v>
      </c>
      <c r="L196">
        <v>0.1207477</v>
      </c>
      <c r="M196">
        <v>0.11782629999999999</v>
      </c>
      <c r="N196">
        <v>0.11331819999999999</v>
      </c>
      <c r="O196">
        <v>0.110322</v>
      </c>
      <c r="P196">
        <v>0.1083861</v>
      </c>
      <c r="Q196">
        <v>0.10489660000000001</v>
      </c>
      <c r="R196">
        <v>0.10187690000000001</v>
      </c>
      <c r="S196">
        <v>9.9348210000000006E-2</v>
      </c>
      <c r="T196">
        <v>9.5649970000000001E-2</v>
      </c>
      <c r="U196">
        <v>9.3458559999999996E-2</v>
      </c>
      <c r="V196">
        <v>9.2349890000000004E-2</v>
      </c>
      <c r="W196">
        <v>9.0787679999999996E-2</v>
      </c>
      <c r="X196">
        <v>8.7918560000000007E-2</v>
      </c>
      <c r="Y196">
        <v>8.5877609999999993E-2</v>
      </c>
      <c r="Z196">
        <v>8.5041510000000001E-2</v>
      </c>
      <c r="AA196">
        <v>8.3747550000000004E-2</v>
      </c>
      <c r="AB196">
        <v>8.0907580000000007E-2</v>
      </c>
      <c r="AC196">
        <v>7.8683400000000001E-2</v>
      </c>
      <c r="AD196">
        <v>7.7648869999999995E-2</v>
      </c>
      <c r="AE196">
        <v>7.7504680000000006E-2</v>
      </c>
      <c r="AF196">
        <v>7.5894500000000004E-2</v>
      </c>
      <c r="AG196">
        <v>7.394038E-2</v>
      </c>
      <c r="AH196">
        <v>7.2492539999999994E-2</v>
      </c>
      <c r="AI196">
        <v>7.1520790000000001E-2</v>
      </c>
      <c r="AJ196">
        <v>7.0266949999999995E-2</v>
      </c>
      <c r="AK196">
        <v>6.8369830000000006E-2</v>
      </c>
      <c r="AL196">
        <v>6.703489E-2</v>
      </c>
      <c r="AM196">
        <v>6.6374610000000001E-2</v>
      </c>
      <c r="AN196">
        <v>6.5948110000000004E-2</v>
      </c>
      <c r="AO196">
        <v>6.5316810000000003E-2</v>
      </c>
      <c r="AP196">
        <v>6.3953839999999998E-2</v>
      </c>
      <c r="AQ196">
        <v>6.2514910000000007E-2</v>
      </c>
      <c r="AR196">
        <v>6.1417779999999998E-2</v>
      </c>
      <c r="AS196">
        <v>6.0671570000000001E-2</v>
      </c>
      <c r="AT196">
        <v>6.000163E-2</v>
      </c>
      <c r="AU196">
        <v>5.8880160000000001E-2</v>
      </c>
      <c r="AV196">
        <v>5.8071770000000002E-2</v>
      </c>
      <c r="AW196">
        <v>5.7667160000000002E-2</v>
      </c>
      <c r="AX196">
        <v>5.7411629999999998E-2</v>
      </c>
      <c r="AY196">
        <v>5.7000750000000003E-2</v>
      </c>
      <c r="AZ196">
        <v>5.615241E-2</v>
      </c>
      <c r="BA196">
        <v>5.511427E-2</v>
      </c>
      <c r="BB196">
        <v>5.4229609999999998E-2</v>
      </c>
      <c r="BC196">
        <v>5.3553910000000003E-2</v>
      </c>
      <c r="BD196">
        <v>5.2638419999999998E-2</v>
      </c>
      <c r="BE196">
        <v>5.137709E-2</v>
      </c>
      <c r="BF196">
        <v>5.0354830000000003E-2</v>
      </c>
      <c r="BG196">
        <v>4.9426560000000001E-2</v>
      </c>
      <c r="BH196">
        <v>4.8829020000000001E-2</v>
      </c>
      <c r="BI196">
        <v>4.8628129999999999E-2</v>
      </c>
      <c r="BJ196">
        <v>4.8304039999999999E-2</v>
      </c>
      <c r="BK196">
        <v>4.7711669999999998E-2</v>
      </c>
      <c r="BL196">
        <v>4.717068E-2</v>
      </c>
      <c r="BM196">
        <v>4.672432E-2</v>
      </c>
      <c r="BN196">
        <v>4.6264510000000002E-2</v>
      </c>
      <c r="BO196">
        <v>4.5788210000000003E-2</v>
      </c>
      <c r="BP196">
        <v>4.5070880000000001E-2</v>
      </c>
      <c r="BQ196">
        <v>4.4199559999999999E-2</v>
      </c>
      <c r="BR196">
        <v>4.3409910000000003E-2</v>
      </c>
      <c r="BS196">
        <v>4.2760630000000001E-2</v>
      </c>
      <c r="BT196">
        <v>4.2195919999999998E-2</v>
      </c>
      <c r="BU196">
        <v>4.1652300000000003E-2</v>
      </c>
      <c r="BV196">
        <v>4.1121440000000002E-2</v>
      </c>
      <c r="BW196">
        <v>4.0621850000000001E-2</v>
      </c>
      <c r="BX196">
        <v>4.0127019999999999E-2</v>
      </c>
      <c r="BY196">
        <v>3.9637180000000001E-2</v>
      </c>
      <c r="BZ196">
        <v>3.9144949999999998E-2</v>
      </c>
      <c r="CA196">
        <v>3.8656919999999997E-2</v>
      </c>
      <c r="CB196">
        <v>3.8185520000000001E-2</v>
      </c>
      <c r="CC196">
        <v>3.7735909999999998E-2</v>
      </c>
      <c r="CD196">
        <v>3.7303379999999997E-2</v>
      </c>
      <c r="CE196">
        <v>3.6873349999999999E-2</v>
      </c>
      <c r="CF196">
        <v>3.6431100000000001E-2</v>
      </c>
      <c r="CG196">
        <v>3.5985780000000002E-2</v>
      </c>
      <c r="CH196">
        <v>3.5548999999999997E-2</v>
      </c>
      <c r="CI196">
        <v>3.5121010000000001E-2</v>
      </c>
      <c r="CJ196">
        <v>3.4698029999999998E-2</v>
      </c>
      <c r="CK196">
        <v>3.4278330000000003E-2</v>
      </c>
      <c r="CL196">
        <v>3.3865630000000001E-2</v>
      </c>
      <c r="CM196">
        <v>3.3465210000000002E-2</v>
      </c>
      <c r="CN196">
        <v>3.3078030000000001E-2</v>
      </c>
      <c r="CO196">
        <v>3.2699909999999999E-2</v>
      </c>
      <c r="CP196">
        <v>3.2325640000000003E-2</v>
      </c>
      <c r="CQ196">
        <v>3.1954009999999998E-2</v>
      </c>
      <c r="CR196">
        <v>3.1584460000000002E-2</v>
      </c>
      <c r="CS196">
        <v>3.121521E-2</v>
      </c>
      <c r="CT196">
        <v>3.0845549999999999E-2</v>
      </c>
      <c r="CU196">
        <v>3.048213E-2</v>
      </c>
      <c r="CV196">
        <v>3.014151E-2</v>
      </c>
      <c r="CW196">
        <v>2.982599E-2</v>
      </c>
      <c r="CX196">
        <v>2.9519E-2</v>
      </c>
      <c r="CY196">
        <v>2.92048E-2</v>
      </c>
      <c r="CZ196">
        <v>2.8877739999999999E-2</v>
      </c>
      <c r="DA196">
        <v>2.8538359999999999E-2</v>
      </c>
      <c r="DB196">
        <v>2.8188939999999999E-2</v>
      </c>
      <c r="DC196">
        <v>2.7830649999999998E-2</v>
      </c>
      <c r="DD196">
        <v>2.7467519999999999E-2</v>
      </c>
      <c r="DE196">
        <v>2.7108710000000001E-2</v>
      </c>
      <c r="DF196">
        <v>2.6761589999999998E-2</v>
      </c>
      <c r="DG196">
        <v>2.643187E-2</v>
      </c>
      <c r="DH196">
        <v>2.6121660000000001E-2</v>
      </c>
      <c r="DI196">
        <v>2.5828420000000001E-2</v>
      </c>
      <c r="DJ196">
        <v>2.5543489999999999E-2</v>
      </c>
      <c r="DK196">
        <v>2.5255440000000001E-2</v>
      </c>
      <c r="DL196">
        <v>2.4961810000000001E-2</v>
      </c>
      <c r="DM196">
        <v>2.4666850000000001E-2</v>
      </c>
      <c r="DN196">
        <v>2.437168E-2</v>
      </c>
      <c r="DO196">
        <v>2.4078530000000001E-2</v>
      </c>
      <c r="DP196">
        <v>2.3791449999999999E-2</v>
      </c>
      <c r="DQ196">
        <v>2.3512829999999998E-2</v>
      </c>
      <c r="DR196">
        <v>2.324099E-2</v>
      </c>
      <c r="DS196">
        <v>2.297312E-2</v>
      </c>
      <c r="DT196">
        <v>2.2709179999999999E-2</v>
      </c>
      <c r="DU196">
        <v>2.2456750000000001E-2</v>
      </c>
      <c r="DV196">
        <v>2.222207E-2</v>
      </c>
      <c r="DW196">
        <v>2.1998500000000001E-2</v>
      </c>
      <c r="DX196">
        <v>2.1777069999999999E-2</v>
      </c>
      <c r="DY196">
        <v>2.155458E-2</v>
      </c>
      <c r="DZ196">
        <v>2.1329620000000001E-2</v>
      </c>
      <c r="EA196">
        <v>2.1096420000000001E-2</v>
      </c>
      <c r="EB196">
        <v>2.0850670000000002E-2</v>
      </c>
      <c r="EC196">
        <v>2.0594370000000001E-2</v>
      </c>
      <c r="ED196">
        <v>2.033567E-2</v>
      </c>
      <c r="EE196">
        <v>2.0087939999999999E-2</v>
      </c>
      <c r="EF196">
        <v>1.9859600000000002E-2</v>
      </c>
      <c r="EG196">
        <v>1.9648970000000002E-2</v>
      </c>
      <c r="EH196">
        <v>1.9452509999999999E-2</v>
      </c>
      <c r="EI196">
        <v>1.926922E-2</v>
      </c>
      <c r="EJ196">
        <v>1.909955E-2</v>
      </c>
      <c r="EK196">
        <v>1.894262E-2</v>
      </c>
      <c r="EL196">
        <v>1.879579E-2</v>
      </c>
      <c r="EM196">
        <v>1.8653880000000001E-2</v>
      </c>
      <c r="EN196">
        <v>1.8509669999999999E-2</v>
      </c>
      <c r="EO196">
        <v>1.8354820000000001E-2</v>
      </c>
      <c r="EP196">
        <v>1.8180100000000001E-2</v>
      </c>
      <c r="EQ196">
        <v>1.798044E-2</v>
      </c>
      <c r="ER196">
        <v>1.7762489999999999E-2</v>
      </c>
      <c r="ES196">
        <v>1.7536639999999999E-2</v>
      </c>
      <c r="ET196">
        <v>1.731137E-2</v>
      </c>
      <c r="EU196">
        <v>1.7094020000000001E-2</v>
      </c>
      <c r="EV196">
        <v>1.689046E-2</v>
      </c>
      <c r="EW196">
        <v>1.670201E-2</v>
      </c>
      <c r="EX196">
        <v>1.6527420000000001E-2</v>
      </c>
      <c r="EY196">
        <v>1.6365000000000001E-2</v>
      </c>
      <c r="EZ196">
        <v>1.621326E-2</v>
      </c>
    </row>
    <row r="197" spans="1:156" x14ac:dyDescent="0.25">
      <c r="A197" t="str">
        <f t="shared" si="3"/>
        <v>Boom-FINE-0.8-20-60</v>
      </c>
      <c r="B197" t="s">
        <v>196</v>
      </c>
      <c r="C197" t="s">
        <v>41</v>
      </c>
      <c r="D197" s="52">
        <v>0.8</v>
      </c>
      <c r="E197" s="52">
        <v>20</v>
      </c>
      <c r="F197" s="82">
        <v>60</v>
      </c>
      <c r="G197">
        <v>0.19087879999999999</v>
      </c>
      <c r="H197">
        <v>0.16239909999999999</v>
      </c>
      <c r="I197">
        <v>0.139568</v>
      </c>
      <c r="J197">
        <v>0.1213125</v>
      </c>
      <c r="K197">
        <v>0.10577449999999999</v>
      </c>
      <c r="L197">
        <v>9.3225699999999995E-2</v>
      </c>
      <c r="M197">
        <v>8.2459019999999994E-2</v>
      </c>
      <c r="N197">
        <v>7.4499099999999999E-2</v>
      </c>
      <c r="O197">
        <v>6.5289680000000003E-2</v>
      </c>
      <c r="P197">
        <v>5.8994169999999999E-2</v>
      </c>
      <c r="Q197">
        <v>5.622779E-2</v>
      </c>
      <c r="R197">
        <v>5.5173809999999997E-2</v>
      </c>
      <c r="S197">
        <v>5.395515E-2</v>
      </c>
      <c r="T197">
        <v>5.2509479999999997E-2</v>
      </c>
      <c r="U197">
        <v>5.1128069999999998E-2</v>
      </c>
      <c r="V197">
        <v>5.0019309999999997E-2</v>
      </c>
      <c r="W197">
        <v>4.9244540000000003E-2</v>
      </c>
      <c r="X197">
        <v>4.8160719999999997E-2</v>
      </c>
      <c r="Y197">
        <v>4.6322229999999999E-2</v>
      </c>
      <c r="Z197">
        <v>4.4987760000000002E-2</v>
      </c>
      <c r="AA197">
        <v>4.4055039999999997E-2</v>
      </c>
      <c r="AB197">
        <v>4.3693490000000001E-2</v>
      </c>
      <c r="AC197">
        <v>4.3264780000000003E-2</v>
      </c>
      <c r="AD197">
        <v>4.2383299999999999E-2</v>
      </c>
      <c r="AE197">
        <v>4.1028149999999999E-2</v>
      </c>
      <c r="AF197">
        <v>4.0009709999999997E-2</v>
      </c>
      <c r="AG197">
        <v>3.9164289999999997E-2</v>
      </c>
      <c r="AH197">
        <v>3.843999E-2</v>
      </c>
      <c r="AI197">
        <v>3.7834319999999998E-2</v>
      </c>
      <c r="AJ197">
        <v>3.7164139999999998E-2</v>
      </c>
      <c r="AK197">
        <v>3.6478629999999998E-2</v>
      </c>
      <c r="AL197">
        <v>3.5842470000000001E-2</v>
      </c>
      <c r="AM197">
        <v>3.5261029999999999E-2</v>
      </c>
      <c r="AN197">
        <v>3.4668259999999999E-2</v>
      </c>
      <c r="AO197">
        <v>3.410465E-2</v>
      </c>
      <c r="AP197">
        <v>3.3568210000000001E-2</v>
      </c>
      <c r="AQ197">
        <v>3.3041109999999999E-2</v>
      </c>
      <c r="AR197">
        <v>3.2518110000000003E-2</v>
      </c>
      <c r="AS197">
        <v>3.198227E-2</v>
      </c>
      <c r="AT197">
        <v>3.1438389999999997E-2</v>
      </c>
      <c r="AU197">
        <v>3.0923030000000001E-2</v>
      </c>
      <c r="AV197">
        <v>3.0472240000000001E-2</v>
      </c>
      <c r="AW197">
        <v>3.00653E-2</v>
      </c>
      <c r="AX197">
        <v>2.967318E-2</v>
      </c>
      <c r="AY197">
        <v>2.928565E-2</v>
      </c>
      <c r="AZ197">
        <v>2.8893329999999998E-2</v>
      </c>
      <c r="BA197">
        <v>2.8501039999999998E-2</v>
      </c>
      <c r="BB197">
        <v>2.8115290000000001E-2</v>
      </c>
      <c r="BC197">
        <v>2.7739989999999999E-2</v>
      </c>
      <c r="BD197">
        <v>2.7370040000000002E-2</v>
      </c>
      <c r="BE197">
        <v>2.7013059999999998E-2</v>
      </c>
      <c r="BF197">
        <v>2.665886E-2</v>
      </c>
      <c r="BG197">
        <v>2.6308809999999998E-2</v>
      </c>
      <c r="BH197">
        <v>2.5982789999999999E-2</v>
      </c>
      <c r="BI197">
        <v>2.5667039999999999E-2</v>
      </c>
      <c r="BJ197">
        <v>2.5349420000000001E-2</v>
      </c>
      <c r="BK197">
        <v>2.502952E-2</v>
      </c>
      <c r="BL197">
        <v>2.4704879999999999E-2</v>
      </c>
      <c r="BM197">
        <v>2.438222E-2</v>
      </c>
      <c r="BN197">
        <v>2.4069730000000001E-2</v>
      </c>
      <c r="BO197">
        <v>2.3783140000000001E-2</v>
      </c>
      <c r="BP197">
        <v>2.351868E-2</v>
      </c>
      <c r="BQ197">
        <v>2.3272850000000001E-2</v>
      </c>
      <c r="BR197">
        <v>2.302951E-2</v>
      </c>
      <c r="BS197">
        <v>2.277214E-2</v>
      </c>
      <c r="BT197">
        <v>2.250216E-2</v>
      </c>
      <c r="BU197">
        <v>2.222356E-2</v>
      </c>
      <c r="BV197">
        <v>2.1951979999999999E-2</v>
      </c>
      <c r="BW197">
        <v>2.1698700000000001E-2</v>
      </c>
      <c r="BX197">
        <v>2.1468419999999998E-2</v>
      </c>
      <c r="BY197">
        <v>2.1253040000000001E-2</v>
      </c>
      <c r="BZ197">
        <v>2.1049970000000001E-2</v>
      </c>
      <c r="CA197">
        <v>2.0853400000000001E-2</v>
      </c>
      <c r="CB197">
        <v>2.0647200000000001E-2</v>
      </c>
      <c r="CC197">
        <v>2.042223E-2</v>
      </c>
      <c r="CD197">
        <v>2.0187440000000001E-2</v>
      </c>
      <c r="CE197">
        <v>1.9961409999999999E-2</v>
      </c>
      <c r="CF197">
        <v>1.9748100000000001E-2</v>
      </c>
      <c r="CG197">
        <v>1.9548599999999999E-2</v>
      </c>
      <c r="CH197">
        <v>1.9361340000000001E-2</v>
      </c>
      <c r="CI197">
        <v>1.918796E-2</v>
      </c>
      <c r="CJ197">
        <v>1.9025819999999999E-2</v>
      </c>
      <c r="CK197">
        <v>1.8865730000000001E-2</v>
      </c>
      <c r="CL197">
        <v>1.8701260000000001E-2</v>
      </c>
      <c r="CM197">
        <v>1.85419E-2</v>
      </c>
      <c r="CN197">
        <v>1.8391419999999999E-2</v>
      </c>
      <c r="CO197">
        <v>1.8249100000000001E-2</v>
      </c>
      <c r="CP197">
        <v>1.8112469999999999E-2</v>
      </c>
      <c r="CQ197">
        <v>1.7982189999999999E-2</v>
      </c>
      <c r="CR197">
        <v>1.7854640000000001E-2</v>
      </c>
      <c r="CS197">
        <v>1.7730719999999998E-2</v>
      </c>
      <c r="CT197">
        <v>1.760047E-2</v>
      </c>
      <c r="CU197">
        <v>1.745706E-2</v>
      </c>
      <c r="CV197">
        <v>1.7300869999999999E-2</v>
      </c>
      <c r="CW197">
        <v>1.7146189999999999E-2</v>
      </c>
      <c r="CX197">
        <v>1.7000049999999999E-2</v>
      </c>
      <c r="CY197">
        <v>1.686588E-2</v>
      </c>
      <c r="CZ197">
        <v>1.6742369999999999E-2</v>
      </c>
      <c r="DA197">
        <v>1.663007E-2</v>
      </c>
      <c r="DB197">
        <v>1.6525999999999999E-2</v>
      </c>
      <c r="DC197">
        <v>1.6428479999999999E-2</v>
      </c>
      <c r="DD197">
        <v>1.6329320000000001E-2</v>
      </c>
      <c r="DE197">
        <v>1.6220999999999999E-2</v>
      </c>
      <c r="DF197">
        <v>1.6104779999999999E-2</v>
      </c>
      <c r="DG197">
        <v>1.5982099999999999E-2</v>
      </c>
      <c r="DH197">
        <v>1.585311E-2</v>
      </c>
      <c r="DI197">
        <v>1.5719690000000001E-2</v>
      </c>
      <c r="DJ197">
        <v>1.558446E-2</v>
      </c>
      <c r="DK197">
        <v>1.545828E-2</v>
      </c>
      <c r="DL197">
        <v>1.534485E-2</v>
      </c>
      <c r="DM197">
        <v>1.524585E-2</v>
      </c>
      <c r="DN197">
        <v>1.5156849999999999E-2</v>
      </c>
      <c r="DO197">
        <v>1.507139E-2</v>
      </c>
      <c r="DP197">
        <v>1.497892E-2</v>
      </c>
      <c r="DQ197">
        <v>1.488068E-2</v>
      </c>
      <c r="DR197">
        <v>1.477994E-2</v>
      </c>
      <c r="DS197">
        <v>1.467594E-2</v>
      </c>
      <c r="DT197">
        <v>1.457031E-2</v>
      </c>
      <c r="DU197">
        <v>1.44636E-2</v>
      </c>
      <c r="DV197">
        <v>1.435461E-2</v>
      </c>
      <c r="DW197">
        <v>1.424312E-2</v>
      </c>
      <c r="DX197">
        <v>1.412863E-2</v>
      </c>
      <c r="DY197">
        <v>1.40138E-2</v>
      </c>
      <c r="DZ197">
        <v>1.390252E-2</v>
      </c>
      <c r="EA197">
        <v>1.380232E-2</v>
      </c>
      <c r="EB197">
        <v>1.371143E-2</v>
      </c>
      <c r="EC197">
        <v>1.363033E-2</v>
      </c>
      <c r="ED197">
        <v>1.3550710000000001E-2</v>
      </c>
      <c r="EE197">
        <v>1.3469129999999999E-2</v>
      </c>
      <c r="EF197">
        <v>1.3381219999999999E-2</v>
      </c>
      <c r="EG197">
        <v>1.3287800000000001E-2</v>
      </c>
      <c r="EH197">
        <v>1.318744E-2</v>
      </c>
      <c r="EI197">
        <v>1.308293E-2</v>
      </c>
      <c r="EJ197">
        <v>1.2976130000000001E-2</v>
      </c>
      <c r="EK197">
        <v>1.287349E-2</v>
      </c>
      <c r="EL197">
        <v>1.2778319999999999E-2</v>
      </c>
      <c r="EM197">
        <v>1.2691900000000001E-2</v>
      </c>
      <c r="EN197">
        <v>1.261114E-2</v>
      </c>
      <c r="EO197">
        <v>1.2529820000000001E-2</v>
      </c>
      <c r="EP197">
        <v>1.244028E-2</v>
      </c>
      <c r="EQ197">
        <v>1.234116E-2</v>
      </c>
      <c r="ER197">
        <v>1.2231189999999999E-2</v>
      </c>
      <c r="ES197">
        <v>1.211217E-2</v>
      </c>
      <c r="ET197">
        <v>1.198717E-2</v>
      </c>
      <c r="EU197">
        <v>1.185813E-2</v>
      </c>
      <c r="EV197">
        <v>1.173039E-2</v>
      </c>
      <c r="EW197">
        <v>1.1609970000000001E-2</v>
      </c>
      <c r="EX197">
        <v>1.1495729999999999E-2</v>
      </c>
      <c r="EY197">
        <v>1.1390569999999999E-2</v>
      </c>
      <c r="EZ197">
        <v>1.1293569999999999E-2</v>
      </c>
    </row>
    <row r="198" spans="1:156" x14ac:dyDescent="0.25">
      <c r="A198" t="str">
        <f t="shared" si="3"/>
        <v>Boom-FINE-0.8-10-60</v>
      </c>
      <c r="B198" t="s">
        <v>196</v>
      </c>
      <c r="C198" t="s">
        <v>41</v>
      </c>
      <c r="D198" s="52">
        <v>0.8</v>
      </c>
      <c r="E198" s="52">
        <v>10</v>
      </c>
      <c r="F198" s="82">
        <v>60</v>
      </c>
      <c r="G198">
        <v>0.1148728</v>
      </c>
      <c r="H198">
        <v>9.5047469999999995E-2</v>
      </c>
      <c r="I198">
        <v>8.8266880000000006E-2</v>
      </c>
      <c r="J198">
        <v>8.4153500000000006E-2</v>
      </c>
      <c r="K198">
        <v>8.0386330000000006E-2</v>
      </c>
      <c r="L198">
        <v>7.7110269999999995E-2</v>
      </c>
      <c r="M198">
        <v>7.506562E-2</v>
      </c>
      <c r="N198">
        <v>7.0746489999999995E-2</v>
      </c>
      <c r="O198">
        <v>6.7639749999999998E-2</v>
      </c>
      <c r="P198">
        <v>6.5722779999999995E-2</v>
      </c>
      <c r="Q198">
        <v>6.3154760000000004E-2</v>
      </c>
      <c r="R198">
        <v>6.1340069999999997E-2</v>
      </c>
      <c r="S198">
        <v>5.9894330000000003E-2</v>
      </c>
      <c r="T198">
        <v>5.7033340000000002E-2</v>
      </c>
      <c r="U198">
        <v>5.5517080000000003E-2</v>
      </c>
      <c r="V198">
        <v>5.5003669999999998E-2</v>
      </c>
      <c r="W198">
        <v>5.3939420000000002E-2</v>
      </c>
      <c r="X198">
        <v>5.1397100000000001E-2</v>
      </c>
      <c r="Y198">
        <v>4.955296E-2</v>
      </c>
      <c r="Z198">
        <v>4.9373529999999999E-2</v>
      </c>
      <c r="AA198">
        <v>4.914615E-2</v>
      </c>
      <c r="AB198">
        <v>4.7389180000000003E-2</v>
      </c>
      <c r="AC198">
        <v>4.5902760000000001E-2</v>
      </c>
      <c r="AD198">
        <v>4.4970490000000002E-2</v>
      </c>
      <c r="AE198">
        <v>4.4500310000000001E-2</v>
      </c>
      <c r="AF198">
        <v>4.3363499999999999E-2</v>
      </c>
      <c r="AG198">
        <v>4.2334009999999998E-2</v>
      </c>
      <c r="AH198">
        <v>4.1578839999999999E-2</v>
      </c>
      <c r="AI198">
        <v>4.0945559999999999E-2</v>
      </c>
      <c r="AJ198">
        <v>4.016335E-2</v>
      </c>
      <c r="AK198">
        <v>3.9217509999999997E-2</v>
      </c>
      <c r="AL198">
        <v>3.8529099999999997E-2</v>
      </c>
      <c r="AM198">
        <v>3.797859E-2</v>
      </c>
      <c r="AN198">
        <v>3.7385160000000001E-2</v>
      </c>
      <c r="AO198">
        <v>3.6731769999999997E-2</v>
      </c>
      <c r="AP198">
        <v>3.6088050000000003E-2</v>
      </c>
      <c r="AQ198">
        <v>3.5430070000000001E-2</v>
      </c>
      <c r="AR198">
        <v>3.4763629999999997E-2</v>
      </c>
      <c r="AS198">
        <v>3.4138790000000002E-2</v>
      </c>
      <c r="AT198">
        <v>3.3552609999999997E-2</v>
      </c>
      <c r="AU198">
        <v>3.2984050000000001E-2</v>
      </c>
      <c r="AV198">
        <v>3.2419770000000001E-2</v>
      </c>
      <c r="AW198">
        <v>3.1887560000000002E-2</v>
      </c>
      <c r="AX198">
        <v>3.138324E-2</v>
      </c>
      <c r="AY198">
        <v>3.0891999999999999E-2</v>
      </c>
      <c r="AZ198">
        <v>3.0389200000000002E-2</v>
      </c>
      <c r="BA198">
        <v>2.9879159999999998E-2</v>
      </c>
      <c r="BB198">
        <v>2.9396510000000001E-2</v>
      </c>
      <c r="BC198">
        <v>2.893946E-2</v>
      </c>
      <c r="BD198">
        <v>2.8498579999999999E-2</v>
      </c>
      <c r="BE198">
        <v>2.806842E-2</v>
      </c>
      <c r="BF198">
        <v>2.7648740000000002E-2</v>
      </c>
      <c r="BG198">
        <v>2.7239869999999999E-2</v>
      </c>
      <c r="BH198">
        <v>2.6827980000000001E-2</v>
      </c>
      <c r="BI198">
        <v>2.640785E-2</v>
      </c>
      <c r="BJ198">
        <v>2.5981250000000001E-2</v>
      </c>
      <c r="BK198">
        <v>2.555785E-2</v>
      </c>
      <c r="BL198">
        <v>2.5160439999999999E-2</v>
      </c>
      <c r="BM198">
        <v>2.479642E-2</v>
      </c>
      <c r="BN198">
        <v>2.4456720000000001E-2</v>
      </c>
      <c r="BO198">
        <v>2.4115069999999999E-2</v>
      </c>
      <c r="BP198">
        <v>2.37618E-2</v>
      </c>
      <c r="BQ198">
        <v>2.3403009999999998E-2</v>
      </c>
      <c r="BR198">
        <v>2.3035409999999999E-2</v>
      </c>
      <c r="BS198">
        <v>2.266489E-2</v>
      </c>
      <c r="BT198">
        <v>2.231122E-2</v>
      </c>
      <c r="BU198">
        <v>2.1993229999999999E-2</v>
      </c>
      <c r="BV198">
        <v>2.1719769999999999E-2</v>
      </c>
      <c r="BW198">
        <v>2.1478110000000002E-2</v>
      </c>
      <c r="BX198">
        <v>2.1249480000000001E-2</v>
      </c>
      <c r="BY198">
        <v>2.101942E-2</v>
      </c>
      <c r="BZ198">
        <v>2.077944E-2</v>
      </c>
      <c r="CA198">
        <v>2.0530650000000001E-2</v>
      </c>
      <c r="CB198">
        <v>2.0280639999999999E-2</v>
      </c>
      <c r="CC198">
        <v>2.0035310000000001E-2</v>
      </c>
      <c r="CD198">
        <v>1.97945E-2</v>
      </c>
      <c r="CE198">
        <v>1.9548679999999999E-2</v>
      </c>
      <c r="CF198">
        <v>1.9291309999999999E-2</v>
      </c>
      <c r="CG198">
        <v>1.9043250000000001E-2</v>
      </c>
      <c r="CH198">
        <v>1.881903E-2</v>
      </c>
      <c r="CI198">
        <v>1.8612839999999999E-2</v>
      </c>
      <c r="CJ198">
        <v>1.8416990000000001E-2</v>
      </c>
      <c r="CK198">
        <v>1.82258E-2</v>
      </c>
      <c r="CL198">
        <v>1.8039449999999999E-2</v>
      </c>
      <c r="CM198">
        <v>1.7861160000000001E-2</v>
      </c>
      <c r="CN198">
        <v>1.7693090000000002E-2</v>
      </c>
      <c r="CO198">
        <v>1.7533159999999999E-2</v>
      </c>
      <c r="CP198">
        <v>1.7375310000000001E-2</v>
      </c>
      <c r="CQ198">
        <v>1.7208279999999999E-2</v>
      </c>
      <c r="CR198">
        <v>1.702124E-2</v>
      </c>
      <c r="CS198">
        <v>1.6813740000000001E-2</v>
      </c>
      <c r="CT198">
        <v>1.6589599999999999E-2</v>
      </c>
      <c r="CU198">
        <v>1.635839E-2</v>
      </c>
      <c r="CV198">
        <v>1.6141989999999998E-2</v>
      </c>
      <c r="CW198">
        <v>1.5954059999999999E-2</v>
      </c>
      <c r="CX198">
        <v>1.578767E-2</v>
      </c>
      <c r="CY198">
        <v>1.5629980000000002E-2</v>
      </c>
      <c r="CZ198">
        <v>1.5469790000000001E-2</v>
      </c>
      <c r="DA198">
        <v>1.529371E-2</v>
      </c>
      <c r="DB198">
        <v>1.509546E-2</v>
      </c>
      <c r="DC198">
        <v>1.487864E-2</v>
      </c>
      <c r="DD198">
        <v>1.465323E-2</v>
      </c>
      <c r="DE198">
        <v>1.4433140000000001E-2</v>
      </c>
      <c r="DF198">
        <v>1.4227160000000001E-2</v>
      </c>
      <c r="DG198">
        <v>1.4037030000000001E-2</v>
      </c>
      <c r="DH198">
        <v>1.3859730000000001E-2</v>
      </c>
      <c r="DI198">
        <v>1.3690620000000001E-2</v>
      </c>
      <c r="DJ198">
        <v>1.352161E-2</v>
      </c>
      <c r="DK198">
        <v>1.334425E-2</v>
      </c>
      <c r="DL198">
        <v>1.316353E-2</v>
      </c>
      <c r="DM198">
        <v>1.2990089999999999E-2</v>
      </c>
      <c r="DN198">
        <v>1.2821050000000001E-2</v>
      </c>
      <c r="DO198">
        <v>1.2650939999999999E-2</v>
      </c>
      <c r="DP198">
        <v>1.2479509999999999E-2</v>
      </c>
      <c r="DQ198">
        <v>1.230817E-2</v>
      </c>
      <c r="DR198">
        <v>1.213641E-2</v>
      </c>
      <c r="DS198">
        <v>1.196345E-2</v>
      </c>
      <c r="DT198">
        <v>1.179092E-2</v>
      </c>
      <c r="DU198">
        <v>1.1627E-2</v>
      </c>
      <c r="DV198">
        <v>1.14798E-2</v>
      </c>
      <c r="DW198">
        <v>1.1348230000000001E-2</v>
      </c>
      <c r="DX198">
        <v>1.1228749999999999E-2</v>
      </c>
      <c r="DY198">
        <v>1.111939E-2</v>
      </c>
      <c r="DZ198">
        <v>1.101599E-2</v>
      </c>
      <c r="EA198">
        <v>1.090839E-2</v>
      </c>
      <c r="EB198">
        <v>1.0786530000000001E-2</v>
      </c>
      <c r="EC198">
        <v>1.0647179999999999E-2</v>
      </c>
      <c r="ED198">
        <v>1.0496200000000001E-2</v>
      </c>
      <c r="EE198">
        <v>1.034828E-2</v>
      </c>
      <c r="EF198">
        <v>1.021349E-2</v>
      </c>
      <c r="EG198">
        <v>1.0091579999999999E-2</v>
      </c>
      <c r="EH198">
        <v>9.9800860000000009E-3</v>
      </c>
      <c r="EI198">
        <v>9.8785260000000003E-3</v>
      </c>
      <c r="EJ198">
        <v>9.7861770000000001E-3</v>
      </c>
      <c r="EK198">
        <v>9.701164E-3</v>
      </c>
      <c r="EL198">
        <v>9.6218080000000008E-3</v>
      </c>
      <c r="EM198">
        <v>9.5465199999999993E-3</v>
      </c>
      <c r="EN198">
        <v>9.473446E-3</v>
      </c>
      <c r="EO198">
        <v>9.3990849999999997E-3</v>
      </c>
      <c r="EP198">
        <v>9.3162220000000007E-3</v>
      </c>
      <c r="EQ198">
        <v>9.2189149999999994E-3</v>
      </c>
      <c r="ER198">
        <v>9.1090790000000008E-3</v>
      </c>
      <c r="ES198">
        <v>8.989571E-3</v>
      </c>
      <c r="ET198">
        <v>8.8622930000000003E-3</v>
      </c>
      <c r="EU198">
        <v>8.7342740000000002E-3</v>
      </c>
      <c r="EV198">
        <v>8.6135069999999994E-3</v>
      </c>
      <c r="EW198">
        <v>8.5035430000000006E-3</v>
      </c>
      <c r="EX198">
        <v>8.4043009999999994E-3</v>
      </c>
      <c r="EY198">
        <v>8.3146890000000001E-3</v>
      </c>
      <c r="EZ198">
        <v>8.2334839999999992E-3</v>
      </c>
    </row>
    <row r="199" spans="1:156" x14ac:dyDescent="0.25">
      <c r="A199" t="str">
        <f t="shared" si="3"/>
        <v>Boom-FINE-0.8-20-40</v>
      </c>
      <c r="B199" t="s">
        <v>196</v>
      </c>
      <c r="C199" t="s">
        <v>41</v>
      </c>
      <c r="D199" s="52">
        <v>0.8</v>
      </c>
      <c r="E199" s="52">
        <v>20</v>
      </c>
      <c r="F199" s="82">
        <v>40</v>
      </c>
      <c r="G199">
        <v>0.17315459999999999</v>
      </c>
      <c r="H199">
        <v>0.14436280000000001</v>
      </c>
      <c r="I199">
        <v>0.12157560000000001</v>
      </c>
      <c r="J199">
        <v>0.103995</v>
      </c>
      <c r="K199">
        <v>8.9932509999999993E-2</v>
      </c>
      <c r="L199">
        <v>7.8151319999999996E-2</v>
      </c>
      <c r="M199">
        <v>6.7172229999999999E-2</v>
      </c>
      <c r="N199">
        <v>5.8900109999999999E-2</v>
      </c>
      <c r="O199">
        <v>4.9465099999999998E-2</v>
      </c>
      <c r="P199">
        <v>4.5409400000000003E-2</v>
      </c>
      <c r="Q199">
        <v>4.4956370000000002E-2</v>
      </c>
      <c r="R199">
        <v>4.5472569999999997E-2</v>
      </c>
      <c r="S199">
        <v>4.4920040000000001E-2</v>
      </c>
      <c r="T199">
        <v>4.3237879999999999E-2</v>
      </c>
      <c r="U199">
        <v>4.1564200000000003E-2</v>
      </c>
      <c r="V199">
        <v>4.0235340000000001E-2</v>
      </c>
      <c r="W199">
        <v>3.9560049999999999E-2</v>
      </c>
      <c r="X199">
        <v>3.8420169999999997E-2</v>
      </c>
      <c r="Y199">
        <v>3.6884390000000003E-2</v>
      </c>
      <c r="Z199">
        <v>3.557954E-2</v>
      </c>
      <c r="AA199">
        <v>3.4267319999999997E-2</v>
      </c>
      <c r="AB199">
        <v>3.3147290000000003E-2</v>
      </c>
      <c r="AC199">
        <v>3.2103430000000002E-2</v>
      </c>
      <c r="AD199">
        <v>3.114515E-2</v>
      </c>
      <c r="AE199">
        <v>3.0241759999999999E-2</v>
      </c>
      <c r="AF199">
        <v>2.951092E-2</v>
      </c>
      <c r="AG199">
        <v>2.890119E-2</v>
      </c>
      <c r="AH199">
        <v>2.8303109999999999E-2</v>
      </c>
      <c r="AI199">
        <v>2.768108E-2</v>
      </c>
      <c r="AJ199">
        <v>2.7057029999999999E-2</v>
      </c>
      <c r="AK199">
        <v>2.6460310000000001E-2</v>
      </c>
      <c r="AL199">
        <v>2.5921019999999999E-2</v>
      </c>
      <c r="AM199">
        <v>2.543919E-2</v>
      </c>
      <c r="AN199">
        <v>2.4984889999999999E-2</v>
      </c>
      <c r="AO199">
        <v>2.45463E-2</v>
      </c>
      <c r="AP199">
        <v>2.4123100000000001E-2</v>
      </c>
      <c r="AQ199">
        <v>2.3700860000000001E-2</v>
      </c>
      <c r="AR199">
        <v>2.3290689999999999E-2</v>
      </c>
      <c r="AS199">
        <v>2.288111E-2</v>
      </c>
      <c r="AT199">
        <v>2.2473369999999999E-2</v>
      </c>
      <c r="AU199">
        <v>2.2080499999999999E-2</v>
      </c>
      <c r="AV199">
        <v>2.1741739999999999E-2</v>
      </c>
      <c r="AW199">
        <v>2.1434499999999999E-2</v>
      </c>
      <c r="AX199">
        <v>2.1133240000000001E-2</v>
      </c>
      <c r="AY199">
        <v>2.0829569999999999E-2</v>
      </c>
      <c r="AZ199">
        <v>2.052327E-2</v>
      </c>
      <c r="BA199">
        <v>2.0231200000000001E-2</v>
      </c>
      <c r="BB199">
        <v>1.9950900000000001E-2</v>
      </c>
      <c r="BC199">
        <v>1.9674420000000001E-2</v>
      </c>
      <c r="BD199">
        <v>1.939248E-2</v>
      </c>
      <c r="BE199">
        <v>1.91243E-2</v>
      </c>
      <c r="BF199">
        <v>1.8865219999999999E-2</v>
      </c>
      <c r="BG199">
        <v>1.8611989999999998E-2</v>
      </c>
      <c r="BH199">
        <v>1.8380919999999999E-2</v>
      </c>
      <c r="BI199">
        <v>1.8172979999999998E-2</v>
      </c>
      <c r="BJ199">
        <v>1.797549E-2</v>
      </c>
      <c r="BK199">
        <v>1.777074E-2</v>
      </c>
      <c r="BL199">
        <v>1.7550980000000001E-2</v>
      </c>
      <c r="BM199">
        <v>1.7323160000000001E-2</v>
      </c>
      <c r="BN199">
        <v>1.7095570000000001E-2</v>
      </c>
      <c r="BO199">
        <v>1.6882129999999999E-2</v>
      </c>
      <c r="BP199">
        <v>1.6673960000000002E-2</v>
      </c>
      <c r="BQ199">
        <v>1.647732E-2</v>
      </c>
      <c r="BR199">
        <v>1.62916E-2</v>
      </c>
      <c r="BS199">
        <v>1.6099749999999999E-2</v>
      </c>
      <c r="BT199">
        <v>1.5893310000000001E-2</v>
      </c>
      <c r="BU199">
        <v>1.567648E-2</v>
      </c>
      <c r="BV199">
        <v>1.546411E-2</v>
      </c>
      <c r="BW199">
        <v>1.526828E-2</v>
      </c>
      <c r="BX199">
        <v>1.50934E-2</v>
      </c>
      <c r="BY199">
        <v>1.4930179999999999E-2</v>
      </c>
      <c r="BZ199">
        <v>1.4777810000000001E-2</v>
      </c>
      <c r="CA199">
        <v>1.4630840000000001E-2</v>
      </c>
      <c r="CB199">
        <v>1.4476930000000001E-2</v>
      </c>
      <c r="CC199">
        <v>1.430214E-2</v>
      </c>
      <c r="CD199">
        <v>1.4117620000000001E-2</v>
      </c>
      <c r="CE199">
        <v>1.3939699999999999E-2</v>
      </c>
      <c r="CF199">
        <v>1.3774160000000001E-2</v>
      </c>
      <c r="CG199">
        <v>1.3620419999999999E-2</v>
      </c>
      <c r="CH199">
        <v>1.3478739999999999E-2</v>
      </c>
      <c r="CI199">
        <v>1.3351719999999999E-2</v>
      </c>
      <c r="CJ199">
        <v>1.3241950000000001E-2</v>
      </c>
      <c r="CK199">
        <v>1.313977E-2</v>
      </c>
      <c r="CL199">
        <v>1.3026879999999999E-2</v>
      </c>
      <c r="CM199">
        <v>1.290854E-2</v>
      </c>
      <c r="CN199">
        <v>1.2792319999999999E-2</v>
      </c>
      <c r="CO199">
        <v>1.268063E-2</v>
      </c>
      <c r="CP199">
        <v>1.257201E-2</v>
      </c>
      <c r="CQ199">
        <v>1.24674E-2</v>
      </c>
      <c r="CR199">
        <v>1.2365030000000001E-2</v>
      </c>
      <c r="CS199">
        <v>1.226505E-2</v>
      </c>
      <c r="CT199">
        <v>1.216062E-2</v>
      </c>
      <c r="CU199">
        <v>1.205152E-2</v>
      </c>
      <c r="CV199">
        <v>1.194633E-2</v>
      </c>
      <c r="CW199">
        <v>1.185455E-2</v>
      </c>
      <c r="CX199">
        <v>1.176987E-2</v>
      </c>
      <c r="CY199">
        <v>1.1691089999999999E-2</v>
      </c>
      <c r="CZ199">
        <v>1.1614899999999999E-2</v>
      </c>
      <c r="DA199">
        <v>1.154299E-2</v>
      </c>
      <c r="DB199">
        <v>1.147159E-2</v>
      </c>
      <c r="DC199">
        <v>1.1400499999999999E-2</v>
      </c>
      <c r="DD199">
        <v>1.1321629999999999E-2</v>
      </c>
      <c r="DE199">
        <v>1.122831E-2</v>
      </c>
      <c r="DF199">
        <v>1.1124709999999999E-2</v>
      </c>
      <c r="DG199">
        <v>1.1020210000000001E-2</v>
      </c>
      <c r="DH199">
        <v>1.0924130000000001E-2</v>
      </c>
      <c r="DI199">
        <v>1.0838E-2</v>
      </c>
      <c r="DJ199">
        <v>1.076242E-2</v>
      </c>
      <c r="DK199">
        <v>1.069619E-2</v>
      </c>
      <c r="DL199">
        <v>1.0638099999999999E-2</v>
      </c>
      <c r="DM199">
        <v>1.05872E-2</v>
      </c>
      <c r="DN199">
        <v>1.05404E-2</v>
      </c>
      <c r="DO199">
        <v>1.0490019999999999E-2</v>
      </c>
      <c r="DP199">
        <v>1.042541E-2</v>
      </c>
      <c r="DQ199">
        <v>1.0343369999999999E-2</v>
      </c>
      <c r="DR199">
        <v>1.024824E-2</v>
      </c>
      <c r="DS199">
        <v>1.0145019999999999E-2</v>
      </c>
      <c r="DT199">
        <v>1.003718E-2</v>
      </c>
      <c r="DU199">
        <v>9.9362129999999993E-3</v>
      </c>
      <c r="DV199">
        <v>9.8476899999999992E-3</v>
      </c>
      <c r="DW199">
        <v>9.7725320000000004E-3</v>
      </c>
      <c r="DX199">
        <v>9.7092830000000008E-3</v>
      </c>
      <c r="DY199">
        <v>9.6574450000000006E-3</v>
      </c>
      <c r="DZ199">
        <v>9.6142020000000005E-3</v>
      </c>
      <c r="EA199">
        <v>9.5769189999999997E-3</v>
      </c>
      <c r="EB199">
        <v>9.5367100000000003E-3</v>
      </c>
      <c r="EC199">
        <v>9.4879119999999994E-3</v>
      </c>
      <c r="ED199">
        <v>9.4296980000000002E-3</v>
      </c>
      <c r="EE199">
        <v>9.3634559999999992E-3</v>
      </c>
      <c r="EF199">
        <v>9.2867469999999997E-3</v>
      </c>
      <c r="EG199">
        <v>9.2007189999999996E-3</v>
      </c>
      <c r="EH199">
        <v>9.1050439999999996E-3</v>
      </c>
      <c r="EI199">
        <v>9.0037859999999997E-3</v>
      </c>
      <c r="EJ199">
        <v>8.9047880000000003E-3</v>
      </c>
      <c r="EK199">
        <v>8.8233979999999997E-3</v>
      </c>
      <c r="EL199">
        <v>8.7659420000000005E-3</v>
      </c>
      <c r="EM199">
        <v>8.7317950000000005E-3</v>
      </c>
      <c r="EN199">
        <v>8.710565E-3</v>
      </c>
      <c r="EO199">
        <v>8.6878730000000005E-3</v>
      </c>
      <c r="EP199">
        <v>8.6550099999999994E-3</v>
      </c>
      <c r="EQ199">
        <v>8.6101440000000001E-3</v>
      </c>
      <c r="ER199">
        <v>8.5524899999999994E-3</v>
      </c>
      <c r="ES199">
        <v>8.4831990000000003E-3</v>
      </c>
      <c r="ET199">
        <v>8.4041919999999996E-3</v>
      </c>
      <c r="EU199">
        <v>8.3176789999999997E-3</v>
      </c>
      <c r="EV199">
        <v>8.2282650000000002E-3</v>
      </c>
      <c r="EW199">
        <v>8.1427930000000006E-3</v>
      </c>
      <c r="EX199">
        <v>8.0600240000000007E-3</v>
      </c>
      <c r="EY199">
        <v>7.9839630000000002E-3</v>
      </c>
      <c r="EZ199">
        <v>7.9140430000000008E-3</v>
      </c>
    </row>
    <row r="200" spans="1:156" x14ac:dyDescent="0.25">
      <c r="A200" t="str">
        <f t="shared" si="3"/>
        <v>Boom-FINE-0.8-10-40</v>
      </c>
      <c r="B200" t="s">
        <v>196</v>
      </c>
      <c r="C200" t="s">
        <v>41</v>
      </c>
      <c r="D200" s="52">
        <v>0.8</v>
      </c>
      <c r="E200" s="52">
        <v>10</v>
      </c>
      <c r="F200" s="82">
        <v>40</v>
      </c>
      <c r="G200">
        <v>9.3097269999999996E-2</v>
      </c>
      <c r="H200">
        <v>7.4517029999999998E-2</v>
      </c>
      <c r="I200">
        <v>6.9021810000000003E-2</v>
      </c>
      <c r="J200">
        <v>6.5599820000000003E-2</v>
      </c>
      <c r="K200">
        <v>6.1598279999999998E-2</v>
      </c>
      <c r="L200">
        <v>5.8826929999999999E-2</v>
      </c>
      <c r="M200">
        <v>5.7546529999999999E-2</v>
      </c>
      <c r="N200">
        <v>5.3766990000000001E-2</v>
      </c>
      <c r="O200">
        <v>5.1054269999999999E-2</v>
      </c>
      <c r="P200">
        <v>4.979066E-2</v>
      </c>
      <c r="Q200">
        <v>4.8678770000000003E-2</v>
      </c>
      <c r="R200">
        <v>4.7496190000000001E-2</v>
      </c>
      <c r="S200">
        <v>4.6272569999999999E-2</v>
      </c>
      <c r="T200">
        <v>4.3775950000000001E-2</v>
      </c>
      <c r="U200">
        <v>4.2404360000000002E-2</v>
      </c>
      <c r="V200">
        <v>4.1869679999999999E-2</v>
      </c>
      <c r="W200">
        <v>4.0829020000000001E-2</v>
      </c>
      <c r="X200">
        <v>3.8950909999999998E-2</v>
      </c>
      <c r="Y200">
        <v>3.7580910000000002E-2</v>
      </c>
      <c r="Z200">
        <v>3.6823880000000003E-2</v>
      </c>
      <c r="AA200">
        <v>3.6139879999999999E-2</v>
      </c>
      <c r="AB200">
        <v>3.5037579999999999E-2</v>
      </c>
      <c r="AC200">
        <v>3.4084679999999999E-2</v>
      </c>
      <c r="AD200">
        <v>3.330694E-2</v>
      </c>
      <c r="AE200">
        <v>3.2618599999999998E-2</v>
      </c>
      <c r="AF200">
        <v>3.1857580000000003E-2</v>
      </c>
      <c r="AG200">
        <v>3.1106330000000001E-2</v>
      </c>
      <c r="AH200">
        <v>3.0413829999999999E-2</v>
      </c>
      <c r="AI200">
        <v>2.9758010000000001E-2</v>
      </c>
      <c r="AJ200">
        <v>2.9110029999999999E-2</v>
      </c>
      <c r="AK200">
        <v>2.8491160000000001E-2</v>
      </c>
      <c r="AL200">
        <v>2.7888090000000001E-2</v>
      </c>
      <c r="AM200">
        <v>2.7303170000000002E-2</v>
      </c>
      <c r="AN200">
        <v>2.6753929999999999E-2</v>
      </c>
      <c r="AO200">
        <v>2.6250840000000001E-2</v>
      </c>
      <c r="AP200">
        <v>2.5780640000000001E-2</v>
      </c>
      <c r="AQ200">
        <v>2.5312080000000001E-2</v>
      </c>
      <c r="AR200">
        <v>2.4839409999999999E-2</v>
      </c>
      <c r="AS200">
        <v>2.4393060000000001E-2</v>
      </c>
      <c r="AT200">
        <v>2.3961420000000001E-2</v>
      </c>
      <c r="AU200">
        <v>2.354005E-2</v>
      </c>
      <c r="AV200">
        <v>2.312579E-2</v>
      </c>
      <c r="AW200">
        <v>2.274789E-2</v>
      </c>
      <c r="AX200">
        <v>2.2404219999999999E-2</v>
      </c>
      <c r="AY200">
        <v>2.2080059999999999E-2</v>
      </c>
      <c r="AZ200">
        <v>2.174566E-2</v>
      </c>
      <c r="BA200">
        <v>2.138497E-2</v>
      </c>
      <c r="BB200">
        <v>2.1007600000000001E-2</v>
      </c>
      <c r="BC200">
        <v>2.063241E-2</v>
      </c>
      <c r="BD200">
        <v>2.0281069999999998E-2</v>
      </c>
      <c r="BE200">
        <v>1.996187E-2</v>
      </c>
      <c r="BF200">
        <v>1.967035E-2</v>
      </c>
      <c r="BG200">
        <v>1.9390790000000001E-2</v>
      </c>
      <c r="BH200">
        <v>1.9096479999999999E-2</v>
      </c>
      <c r="BI200">
        <v>1.8780419999999999E-2</v>
      </c>
      <c r="BJ200">
        <v>1.844751E-2</v>
      </c>
      <c r="BK200">
        <v>1.8118189999999999E-2</v>
      </c>
      <c r="BL200">
        <v>1.7827969999999999E-2</v>
      </c>
      <c r="BM200">
        <v>1.7574869999999999E-2</v>
      </c>
      <c r="BN200">
        <v>1.7337180000000001E-2</v>
      </c>
      <c r="BO200">
        <v>1.7086580000000001E-2</v>
      </c>
      <c r="BP200">
        <v>1.6816709999999999E-2</v>
      </c>
      <c r="BQ200">
        <v>1.6540840000000001E-2</v>
      </c>
      <c r="BR200">
        <v>1.6268689999999999E-2</v>
      </c>
      <c r="BS200">
        <v>1.6002599999999999E-2</v>
      </c>
      <c r="BT200">
        <v>1.574559E-2</v>
      </c>
      <c r="BU200">
        <v>1.55076E-2</v>
      </c>
      <c r="BV200">
        <v>1.529865E-2</v>
      </c>
      <c r="BW200">
        <v>1.5107779999999999E-2</v>
      </c>
      <c r="BX200">
        <v>1.4919450000000001E-2</v>
      </c>
      <c r="BY200">
        <v>1.472262E-2</v>
      </c>
      <c r="BZ200">
        <v>1.451672E-2</v>
      </c>
      <c r="CA200">
        <v>1.4309830000000001E-2</v>
      </c>
      <c r="CB200">
        <v>1.4101860000000001E-2</v>
      </c>
      <c r="CC200">
        <v>1.389751E-2</v>
      </c>
      <c r="CD200">
        <v>1.370965E-2</v>
      </c>
      <c r="CE200">
        <v>1.353699E-2</v>
      </c>
      <c r="CF200">
        <v>1.3368359999999999E-2</v>
      </c>
      <c r="CG200">
        <v>1.321082E-2</v>
      </c>
      <c r="CH200">
        <v>1.30732E-2</v>
      </c>
      <c r="CI200">
        <v>1.295431E-2</v>
      </c>
      <c r="CJ200">
        <v>1.2842889999999999E-2</v>
      </c>
      <c r="CK200">
        <v>1.2722280000000001E-2</v>
      </c>
      <c r="CL200">
        <v>1.25874E-2</v>
      </c>
      <c r="CM200">
        <v>1.244382E-2</v>
      </c>
      <c r="CN200">
        <v>1.229654E-2</v>
      </c>
      <c r="CO200">
        <v>1.214644E-2</v>
      </c>
      <c r="CP200">
        <v>1.199763E-2</v>
      </c>
      <c r="CQ200">
        <v>1.186182E-2</v>
      </c>
      <c r="CR200">
        <v>1.174008E-2</v>
      </c>
      <c r="CS200">
        <v>1.1623710000000001E-2</v>
      </c>
      <c r="CT200">
        <v>1.1508259999999999E-2</v>
      </c>
      <c r="CU200">
        <v>1.1397010000000001E-2</v>
      </c>
      <c r="CV200">
        <v>1.130313E-2</v>
      </c>
      <c r="CW200">
        <v>1.122837E-2</v>
      </c>
      <c r="CX200">
        <v>1.115909E-2</v>
      </c>
      <c r="CY200">
        <v>1.1081769999999999E-2</v>
      </c>
      <c r="CZ200">
        <v>1.0988650000000001E-2</v>
      </c>
      <c r="DA200">
        <v>1.086956E-2</v>
      </c>
      <c r="DB200">
        <v>1.071747E-2</v>
      </c>
      <c r="DC200">
        <v>1.053716E-2</v>
      </c>
      <c r="DD200">
        <v>1.034125E-2</v>
      </c>
      <c r="DE200">
        <v>1.0146779999999999E-2</v>
      </c>
      <c r="DF200">
        <v>9.9682850000000003E-3</v>
      </c>
      <c r="DG200">
        <v>9.8185749999999995E-3</v>
      </c>
      <c r="DH200">
        <v>9.7028489999999995E-3</v>
      </c>
      <c r="DI200">
        <v>9.6161100000000006E-3</v>
      </c>
      <c r="DJ200">
        <v>9.5415729999999994E-3</v>
      </c>
      <c r="DK200">
        <v>9.4542069999999992E-3</v>
      </c>
      <c r="DL200">
        <v>9.3438389999999996E-3</v>
      </c>
      <c r="DM200">
        <v>9.2157409999999995E-3</v>
      </c>
      <c r="DN200">
        <v>9.0742979999999997E-3</v>
      </c>
      <c r="DO200">
        <v>8.9227170000000001E-3</v>
      </c>
      <c r="DP200">
        <v>8.764951E-3</v>
      </c>
      <c r="DQ200">
        <v>8.6049160000000006E-3</v>
      </c>
      <c r="DR200">
        <v>8.4435689999999997E-3</v>
      </c>
      <c r="DS200">
        <v>8.2809540000000001E-3</v>
      </c>
      <c r="DT200">
        <v>8.1200109999999999E-3</v>
      </c>
      <c r="DU200">
        <v>7.9733770000000002E-3</v>
      </c>
      <c r="DV200">
        <v>7.8577820000000007E-3</v>
      </c>
      <c r="DW200">
        <v>7.7758489999999996E-3</v>
      </c>
      <c r="DX200">
        <v>7.7152089999999998E-3</v>
      </c>
      <c r="DY200">
        <v>7.6632769999999996E-3</v>
      </c>
      <c r="DZ200">
        <v>7.6120750000000003E-3</v>
      </c>
      <c r="EA200">
        <v>7.5525180000000003E-3</v>
      </c>
      <c r="EB200">
        <v>7.4771580000000002E-3</v>
      </c>
      <c r="EC200">
        <v>7.3842120000000002E-3</v>
      </c>
      <c r="ED200">
        <v>7.278624E-3</v>
      </c>
      <c r="EE200">
        <v>7.171958E-3</v>
      </c>
      <c r="EF200">
        <v>7.0729670000000003E-3</v>
      </c>
      <c r="EG200">
        <v>6.9823919999999996E-3</v>
      </c>
      <c r="EH200">
        <v>6.8988629999999999E-3</v>
      </c>
      <c r="EI200">
        <v>6.8227369999999997E-3</v>
      </c>
      <c r="EJ200">
        <v>6.7538980000000004E-3</v>
      </c>
      <c r="EK200">
        <v>6.6910499999999996E-3</v>
      </c>
      <c r="EL200">
        <v>6.632789E-3</v>
      </c>
      <c r="EM200">
        <v>6.5779209999999996E-3</v>
      </c>
      <c r="EN200">
        <v>6.5240159999999997E-3</v>
      </c>
      <c r="EO200">
        <v>6.4674069999999997E-3</v>
      </c>
      <c r="EP200">
        <v>6.4019660000000003E-3</v>
      </c>
      <c r="EQ200">
        <v>6.3244099999999999E-3</v>
      </c>
      <c r="ER200">
        <v>6.2405849999999999E-3</v>
      </c>
      <c r="ES200">
        <v>6.1585440000000002E-3</v>
      </c>
      <c r="ET200">
        <v>6.0819730000000001E-3</v>
      </c>
      <c r="EU200">
        <v>6.0117879999999997E-3</v>
      </c>
      <c r="EV200">
        <v>5.948053E-3</v>
      </c>
      <c r="EW200">
        <v>5.8901489999999999E-3</v>
      </c>
      <c r="EX200">
        <v>5.8369249999999998E-3</v>
      </c>
      <c r="EY200">
        <v>5.7874179999999999E-3</v>
      </c>
      <c r="EZ200">
        <v>5.7407589999999998E-3</v>
      </c>
    </row>
    <row r="201" spans="1:156" x14ac:dyDescent="0.25">
      <c r="A201" t="str">
        <f t="shared" si="3"/>
        <v>Boom-FINE-0.8-20-20</v>
      </c>
      <c r="B201" t="s">
        <v>196</v>
      </c>
      <c r="C201" t="s">
        <v>41</v>
      </c>
      <c r="D201" s="52">
        <v>0.8</v>
      </c>
      <c r="E201" s="52">
        <v>20</v>
      </c>
      <c r="F201" s="82">
        <v>20</v>
      </c>
      <c r="G201">
        <v>0.14896300000000001</v>
      </c>
      <c r="H201">
        <v>0.1205502</v>
      </c>
      <c r="I201">
        <v>9.8600430000000003E-2</v>
      </c>
      <c r="J201">
        <v>8.2321409999999998E-2</v>
      </c>
      <c r="K201">
        <v>6.8602860000000002E-2</v>
      </c>
      <c r="L201">
        <v>5.7296449999999999E-2</v>
      </c>
      <c r="M201">
        <v>4.6488170000000002E-2</v>
      </c>
      <c r="N201">
        <v>4.030181E-2</v>
      </c>
      <c r="O201">
        <v>3.3771299999999997E-2</v>
      </c>
      <c r="P201">
        <v>2.9579959999999999E-2</v>
      </c>
      <c r="Q201">
        <v>2.866641E-2</v>
      </c>
      <c r="R201">
        <v>2.84838E-2</v>
      </c>
      <c r="S201">
        <v>2.7756090000000001E-2</v>
      </c>
      <c r="T201">
        <v>2.656652E-2</v>
      </c>
      <c r="U201">
        <v>2.5888029999999999E-2</v>
      </c>
      <c r="V201">
        <v>2.4989790000000001E-2</v>
      </c>
      <c r="W201">
        <v>2.4131199999999998E-2</v>
      </c>
      <c r="X201">
        <v>2.296291E-2</v>
      </c>
      <c r="Y201">
        <v>2.1653260000000001E-2</v>
      </c>
      <c r="Z201">
        <v>2.0835889999999999E-2</v>
      </c>
      <c r="AA201">
        <v>2.0052529999999999E-2</v>
      </c>
      <c r="AB201">
        <v>1.926216E-2</v>
      </c>
      <c r="AC201">
        <v>1.8409999999999999E-2</v>
      </c>
      <c r="AD201">
        <v>1.7627110000000001E-2</v>
      </c>
      <c r="AE201">
        <v>1.697676E-2</v>
      </c>
      <c r="AF201">
        <v>1.6484539999999999E-2</v>
      </c>
      <c r="AG201">
        <v>1.611133E-2</v>
      </c>
      <c r="AH201">
        <v>1.5755000000000002E-2</v>
      </c>
      <c r="AI201">
        <v>1.5389949999999999E-2</v>
      </c>
      <c r="AJ201">
        <v>1.502505E-2</v>
      </c>
      <c r="AK201">
        <v>1.467362E-2</v>
      </c>
      <c r="AL201">
        <v>1.432374E-2</v>
      </c>
      <c r="AM201">
        <v>1.3992630000000001E-2</v>
      </c>
      <c r="AN201">
        <v>1.369803E-2</v>
      </c>
      <c r="AO201">
        <v>1.343608E-2</v>
      </c>
      <c r="AP201">
        <v>1.320262E-2</v>
      </c>
      <c r="AQ201">
        <v>1.2964649999999999E-2</v>
      </c>
      <c r="AR201">
        <v>1.272004E-2</v>
      </c>
      <c r="AS201">
        <v>1.2459649999999999E-2</v>
      </c>
      <c r="AT201">
        <v>1.2197E-2</v>
      </c>
      <c r="AU201">
        <v>1.1947579999999999E-2</v>
      </c>
      <c r="AV201">
        <v>1.1753080000000001E-2</v>
      </c>
      <c r="AW201">
        <v>1.159689E-2</v>
      </c>
      <c r="AX201">
        <v>1.143392E-2</v>
      </c>
      <c r="AY201">
        <v>1.125454E-2</v>
      </c>
      <c r="AZ201">
        <v>1.106189E-2</v>
      </c>
      <c r="BA201">
        <v>1.0874669999999999E-2</v>
      </c>
      <c r="BB201">
        <v>1.0706729999999999E-2</v>
      </c>
      <c r="BC201">
        <v>1.055678E-2</v>
      </c>
      <c r="BD201">
        <v>1.0412080000000001E-2</v>
      </c>
      <c r="BE201">
        <v>1.0266630000000001E-2</v>
      </c>
      <c r="BF201">
        <v>1.0119639999999999E-2</v>
      </c>
      <c r="BG201">
        <v>9.9666479999999998E-3</v>
      </c>
      <c r="BH201">
        <v>9.826118E-3</v>
      </c>
      <c r="BI201">
        <v>9.7006260000000004E-3</v>
      </c>
      <c r="BJ201">
        <v>9.5876050000000008E-3</v>
      </c>
      <c r="BK201">
        <v>9.4834259999999997E-3</v>
      </c>
      <c r="BL201">
        <v>9.3697439999999993E-3</v>
      </c>
      <c r="BM201">
        <v>9.2412120000000004E-3</v>
      </c>
      <c r="BN201">
        <v>9.1024869999999994E-3</v>
      </c>
      <c r="BO201">
        <v>8.9779779999999993E-3</v>
      </c>
      <c r="BP201">
        <v>8.8645489999999993E-3</v>
      </c>
      <c r="BQ201">
        <v>8.7641279999999995E-3</v>
      </c>
      <c r="BR201">
        <v>8.6732500000000004E-3</v>
      </c>
      <c r="BS201">
        <v>8.5898989999999998E-3</v>
      </c>
      <c r="BT201">
        <v>8.5039680000000006E-3</v>
      </c>
      <c r="BU201">
        <v>8.4019790000000004E-3</v>
      </c>
      <c r="BV201">
        <v>8.2945120000000004E-3</v>
      </c>
      <c r="BW201">
        <v>8.1936749999999992E-3</v>
      </c>
      <c r="BX201">
        <v>8.1037490000000004E-3</v>
      </c>
      <c r="BY201">
        <v>8.0138210000000008E-3</v>
      </c>
      <c r="BZ201">
        <v>7.9178459999999992E-3</v>
      </c>
      <c r="CA201">
        <v>7.8199919999999996E-3</v>
      </c>
      <c r="CB201">
        <v>7.7235419999999999E-3</v>
      </c>
      <c r="CC201">
        <v>7.6138250000000003E-3</v>
      </c>
      <c r="CD201">
        <v>7.4928800000000004E-3</v>
      </c>
      <c r="CE201">
        <v>7.3769270000000001E-3</v>
      </c>
      <c r="CF201">
        <v>7.2706710000000003E-3</v>
      </c>
      <c r="CG201">
        <v>7.1744790000000001E-3</v>
      </c>
      <c r="CH201">
        <v>7.0883600000000001E-3</v>
      </c>
      <c r="CI201">
        <v>7.0138539999999999E-3</v>
      </c>
      <c r="CJ201">
        <v>6.955279E-3</v>
      </c>
      <c r="CK201">
        <v>6.9031709999999996E-3</v>
      </c>
      <c r="CL201">
        <v>6.8430289999999996E-3</v>
      </c>
      <c r="CM201">
        <v>6.7753919999999999E-3</v>
      </c>
      <c r="CN201">
        <v>6.7095399999999999E-3</v>
      </c>
      <c r="CO201">
        <v>6.6459700000000002E-3</v>
      </c>
      <c r="CP201">
        <v>6.5852339999999997E-3</v>
      </c>
      <c r="CQ201">
        <v>6.5265410000000003E-3</v>
      </c>
      <c r="CR201">
        <v>6.4699639999999999E-3</v>
      </c>
      <c r="CS201">
        <v>6.4165070000000001E-3</v>
      </c>
      <c r="CT201">
        <v>6.3645790000000004E-3</v>
      </c>
      <c r="CU201">
        <v>6.313656E-3</v>
      </c>
      <c r="CV201">
        <v>6.2601870000000004E-3</v>
      </c>
      <c r="CW201">
        <v>6.2090640000000002E-3</v>
      </c>
      <c r="CX201">
        <v>6.1581439999999999E-3</v>
      </c>
      <c r="CY201">
        <v>6.1095250000000002E-3</v>
      </c>
      <c r="CZ201">
        <v>6.0609879999999998E-3</v>
      </c>
      <c r="DA201">
        <v>6.0144539999999998E-3</v>
      </c>
      <c r="DB201">
        <v>5.9680590000000004E-3</v>
      </c>
      <c r="DC201">
        <v>5.920855E-3</v>
      </c>
      <c r="DD201">
        <v>5.8677340000000003E-3</v>
      </c>
      <c r="DE201">
        <v>5.8087449999999997E-3</v>
      </c>
      <c r="DF201">
        <v>5.7563950000000001E-3</v>
      </c>
      <c r="DG201">
        <v>5.7153819999999998E-3</v>
      </c>
      <c r="DH201">
        <v>5.6814450000000002E-3</v>
      </c>
      <c r="DI201">
        <v>5.6512719999999997E-3</v>
      </c>
      <c r="DJ201">
        <v>5.6235670000000003E-3</v>
      </c>
      <c r="DK201">
        <v>5.5982130000000003E-3</v>
      </c>
      <c r="DL201">
        <v>5.5732309999999997E-3</v>
      </c>
      <c r="DM201">
        <v>5.5492520000000002E-3</v>
      </c>
      <c r="DN201">
        <v>5.5234059999999998E-3</v>
      </c>
      <c r="DO201">
        <v>5.4888860000000001E-3</v>
      </c>
      <c r="DP201">
        <v>5.4371070000000001E-3</v>
      </c>
      <c r="DQ201">
        <v>5.3730979999999998E-3</v>
      </c>
      <c r="DR201">
        <v>5.310871E-3</v>
      </c>
      <c r="DS201">
        <v>5.2551799999999999E-3</v>
      </c>
      <c r="DT201">
        <v>5.2074560000000001E-3</v>
      </c>
      <c r="DU201">
        <v>5.1667850000000001E-3</v>
      </c>
      <c r="DV201">
        <v>5.1336289999999998E-3</v>
      </c>
      <c r="DW201">
        <v>5.106401E-3</v>
      </c>
      <c r="DX201">
        <v>5.0849459999999999E-3</v>
      </c>
      <c r="DY201">
        <v>5.0676940000000002E-3</v>
      </c>
      <c r="DZ201">
        <v>5.0520950000000004E-3</v>
      </c>
      <c r="EA201">
        <v>5.031537E-3</v>
      </c>
      <c r="EB201">
        <v>4.9977870000000001E-3</v>
      </c>
      <c r="EC201">
        <v>4.9500880000000001E-3</v>
      </c>
      <c r="ED201">
        <v>4.8886850000000003E-3</v>
      </c>
      <c r="EE201">
        <v>4.82666E-3</v>
      </c>
      <c r="EF201">
        <v>4.7694920000000002E-3</v>
      </c>
      <c r="EG201">
        <v>4.7200130000000003E-3</v>
      </c>
      <c r="EH201">
        <v>4.6771110000000003E-3</v>
      </c>
      <c r="EI201">
        <v>4.6415500000000004E-3</v>
      </c>
      <c r="EJ201">
        <v>4.6133950000000002E-3</v>
      </c>
      <c r="EK201">
        <v>4.5963200000000001E-3</v>
      </c>
      <c r="EL201">
        <v>4.5891070000000003E-3</v>
      </c>
      <c r="EM201">
        <v>4.5857129999999999E-3</v>
      </c>
      <c r="EN201">
        <v>4.5843150000000003E-3</v>
      </c>
      <c r="EO201">
        <v>4.5765830000000004E-3</v>
      </c>
      <c r="EP201">
        <v>4.5556379999999999E-3</v>
      </c>
      <c r="EQ201">
        <v>4.5189619999999996E-3</v>
      </c>
      <c r="ER201">
        <v>4.4656720000000004E-3</v>
      </c>
      <c r="ES201">
        <v>4.3971180000000002E-3</v>
      </c>
      <c r="ET201">
        <v>4.3218960000000004E-3</v>
      </c>
      <c r="EU201">
        <v>4.2533529999999996E-3</v>
      </c>
      <c r="EV201">
        <v>4.1998010000000004E-3</v>
      </c>
      <c r="EW201">
        <v>4.1666999999999997E-3</v>
      </c>
      <c r="EX201">
        <v>4.1451919999999998E-3</v>
      </c>
      <c r="EY201">
        <v>4.1298690000000004E-3</v>
      </c>
      <c r="EZ201">
        <v>4.1175960000000003E-3</v>
      </c>
    </row>
    <row r="202" spans="1:156" x14ac:dyDescent="0.25">
      <c r="A202" t="str">
        <f t="shared" si="3"/>
        <v>Boom-FINE-0.8-10-20</v>
      </c>
      <c r="B202" t="s">
        <v>196</v>
      </c>
      <c r="C202" t="s">
        <v>41</v>
      </c>
      <c r="D202" s="52">
        <v>0.8</v>
      </c>
      <c r="E202" s="52">
        <v>10</v>
      </c>
      <c r="F202" s="82">
        <v>20</v>
      </c>
      <c r="G202">
        <v>6.6152669999999997E-2</v>
      </c>
      <c r="H202">
        <v>4.7860310000000003E-2</v>
      </c>
      <c r="I202">
        <v>4.449359E-2</v>
      </c>
      <c r="J202">
        <v>4.485024E-2</v>
      </c>
      <c r="K202">
        <v>4.377694E-2</v>
      </c>
      <c r="L202">
        <v>4.1614289999999998E-2</v>
      </c>
      <c r="M202">
        <v>4.0775140000000001E-2</v>
      </c>
      <c r="N202">
        <v>3.9039879999999999E-2</v>
      </c>
      <c r="O202">
        <v>3.7522300000000001E-2</v>
      </c>
      <c r="P202">
        <v>3.5621559999999997E-2</v>
      </c>
      <c r="Q202">
        <v>3.2959969999999998E-2</v>
      </c>
      <c r="R202">
        <v>3.1233500000000001E-2</v>
      </c>
      <c r="S202">
        <v>2.9803610000000001E-2</v>
      </c>
      <c r="T202">
        <v>2.777775E-2</v>
      </c>
      <c r="U202">
        <v>2.6160599999999999E-2</v>
      </c>
      <c r="V202">
        <v>2.509055E-2</v>
      </c>
      <c r="W202">
        <v>2.3973339999999999E-2</v>
      </c>
      <c r="X202">
        <v>2.2912950000000001E-2</v>
      </c>
      <c r="Y202">
        <v>2.2075640000000001E-2</v>
      </c>
      <c r="Z202">
        <v>2.132442E-2</v>
      </c>
      <c r="AA202">
        <v>2.060097E-2</v>
      </c>
      <c r="AB202">
        <v>1.9928789999999998E-2</v>
      </c>
      <c r="AC202">
        <v>1.9326409999999999E-2</v>
      </c>
      <c r="AD202">
        <v>1.8773359999999999E-2</v>
      </c>
      <c r="AE202">
        <v>1.8266950000000001E-2</v>
      </c>
      <c r="AF202">
        <v>1.7781439999999999E-2</v>
      </c>
      <c r="AG202">
        <v>1.732243E-2</v>
      </c>
      <c r="AH202">
        <v>1.6910120000000001E-2</v>
      </c>
      <c r="AI202">
        <v>1.6497299999999999E-2</v>
      </c>
      <c r="AJ202">
        <v>1.608012E-2</v>
      </c>
      <c r="AK202">
        <v>1.5707059999999998E-2</v>
      </c>
      <c r="AL202">
        <v>1.5373090000000001E-2</v>
      </c>
      <c r="AM202">
        <v>1.5036610000000001E-2</v>
      </c>
      <c r="AN202">
        <v>1.4693640000000001E-2</v>
      </c>
      <c r="AO202">
        <v>1.436052E-2</v>
      </c>
      <c r="AP202">
        <v>1.405616E-2</v>
      </c>
      <c r="AQ202">
        <v>1.376611E-2</v>
      </c>
      <c r="AR202">
        <v>1.348538E-2</v>
      </c>
      <c r="AS202">
        <v>1.3241289999999999E-2</v>
      </c>
      <c r="AT202">
        <v>1.3011699999999999E-2</v>
      </c>
      <c r="AU202">
        <v>1.276734E-2</v>
      </c>
      <c r="AV202">
        <v>1.249863E-2</v>
      </c>
      <c r="AW202">
        <v>1.2251150000000001E-2</v>
      </c>
      <c r="AX202">
        <v>1.204615E-2</v>
      </c>
      <c r="AY202">
        <v>1.1873420000000001E-2</v>
      </c>
      <c r="AZ202">
        <v>1.170474E-2</v>
      </c>
      <c r="BA202">
        <v>1.1527010000000001E-2</v>
      </c>
      <c r="BB202">
        <v>1.1338259999999999E-2</v>
      </c>
      <c r="BC202">
        <v>1.113654E-2</v>
      </c>
      <c r="BD202">
        <v>1.0934269999999999E-2</v>
      </c>
      <c r="BE202">
        <v>1.075774E-2</v>
      </c>
      <c r="BF202">
        <v>1.0610939999999999E-2</v>
      </c>
      <c r="BG202">
        <v>1.047992E-2</v>
      </c>
      <c r="BH202">
        <v>1.0342240000000001E-2</v>
      </c>
      <c r="BI202">
        <v>1.0190899999999999E-2</v>
      </c>
      <c r="BJ202">
        <v>1.002424E-2</v>
      </c>
      <c r="BK202">
        <v>9.8405780000000009E-3</v>
      </c>
      <c r="BL202">
        <v>9.6521360000000004E-3</v>
      </c>
      <c r="BM202">
        <v>9.4789920000000003E-3</v>
      </c>
      <c r="BN202">
        <v>9.3295010000000005E-3</v>
      </c>
      <c r="BO202">
        <v>9.1870089999999995E-3</v>
      </c>
      <c r="BP202">
        <v>9.0420239999999992E-3</v>
      </c>
      <c r="BQ202">
        <v>8.8921550000000005E-3</v>
      </c>
      <c r="BR202">
        <v>8.7344529999999997E-3</v>
      </c>
      <c r="BS202">
        <v>8.5693190000000006E-3</v>
      </c>
      <c r="BT202">
        <v>8.4033119999999996E-3</v>
      </c>
      <c r="BU202">
        <v>8.2579339999999998E-3</v>
      </c>
      <c r="BV202">
        <v>8.1553440000000001E-3</v>
      </c>
      <c r="BW202">
        <v>8.0735600000000005E-3</v>
      </c>
      <c r="BX202">
        <v>7.9846220000000002E-3</v>
      </c>
      <c r="BY202">
        <v>7.8764790000000005E-3</v>
      </c>
      <c r="BZ202">
        <v>7.7519709999999999E-3</v>
      </c>
      <c r="CA202">
        <v>7.6262420000000001E-3</v>
      </c>
      <c r="CB202">
        <v>7.5118349999999997E-3</v>
      </c>
      <c r="CC202">
        <v>7.4109930000000003E-3</v>
      </c>
      <c r="CD202">
        <v>7.3190829999999997E-3</v>
      </c>
      <c r="CE202">
        <v>7.2252810000000001E-3</v>
      </c>
      <c r="CF202">
        <v>7.1200639999999997E-3</v>
      </c>
      <c r="CG202">
        <v>7.0122919999999998E-3</v>
      </c>
      <c r="CH202">
        <v>6.9130399999999996E-3</v>
      </c>
      <c r="CI202">
        <v>6.8248320000000003E-3</v>
      </c>
      <c r="CJ202">
        <v>6.7452069999999996E-3</v>
      </c>
      <c r="CK202">
        <v>6.6655530000000003E-3</v>
      </c>
      <c r="CL202">
        <v>6.5722180000000003E-3</v>
      </c>
      <c r="CM202">
        <v>6.469659E-3</v>
      </c>
      <c r="CN202">
        <v>6.3745950000000003E-3</v>
      </c>
      <c r="CO202">
        <v>6.2959160000000004E-3</v>
      </c>
      <c r="CP202">
        <v>6.2332109999999998E-3</v>
      </c>
      <c r="CQ202">
        <v>6.1845759999999998E-3</v>
      </c>
      <c r="CR202">
        <v>6.146655E-3</v>
      </c>
      <c r="CS202">
        <v>6.1154249999999999E-3</v>
      </c>
      <c r="CT202">
        <v>6.0821879999999997E-3</v>
      </c>
      <c r="CU202">
        <v>6.0395379999999997E-3</v>
      </c>
      <c r="CV202">
        <v>5.9963009999999999E-3</v>
      </c>
      <c r="CW202">
        <v>5.9557459999999996E-3</v>
      </c>
      <c r="CX202">
        <v>5.906176E-3</v>
      </c>
      <c r="CY202">
        <v>5.8351619999999996E-3</v>
      </c>
      <c r="CZ202">
        <v>5.7442989999999996E-3</v>
      </c>
      <c r="DA202">
        <v>5.6499519999999998E-3</v>
      </c>
      <c r="DB202">
        <v>5.5604850000000004E-3</v>
      </c>
      <c r="DC202">
        <v>5.4727370000000001E-3</v>
      </c>
      <c r="DD202">
        <v>5.390433E-3</v>
      </c>
      <c r="DE202">
        <v>5.3222010000000004E-3</v>
      </c>
      <c r="DF202">
        <v>5.2719309999999997E-3</v>
      </c>
      <c r="DG202">
        <v>5.2379119999999999E-3</v>
      </c>
      <c r="DH202">
        <v>5.2170259999999996E-3</v>
      </c>
      <c r="DI202">
        <v>5.2054010000000001E-3</v>
      </c>
      <c r="DJ202">
        <v>5.1932050000000002E-3</v>
      </c>
      <c r="DK202">
        <v>5.1610149999999997E-3</v>
      </c>
      <c r="DL202">
        <v>5.0975430000000004E-3</v>
      </c>
      <c r="DM202">
        <v>5.0058589999999997E-3</v>
      </c>
      <c r="DN202">
        <v>4.8886119999999996E-3</v>
      </c>
      <c r="DO202">
        <v>4.748899E-3</v>
      </c>
      <c r="DP202">
        <v>4.5981490000000002E-3</v>
      </c>
      <c r="DQ202">
        <v>4.4613200000000004E-3</v>
      </c>
      <c r="DR202">
        <v>4.3534180000000004E-3</v>
      </c>
      <c r="DS202">
        <v>4.2720969999999999E-3</v>
      </c>
      <c r="DT202">
        <v>4.2083060000000002E-3</v>
      </c>
      <c r="DU202">
        <v>4.1546090000000001E-3</v>
      </c>
      <c r="DV202">
        <v>4.1089569999999999E-3</v>
      </c>
      <c r="DW202">
        <v>4.0694390000000002E-3</v>
      </c>
      <c r="DX202">
        <v>4.0340899999999997E-3</v>
      </c>
      <c r="DY202">
        <v>4.0011439999999999E-3</v>
      </c>
      <c r="DZ202">
        <v>3.9674940000000002E-3</v>
      </c>
      <c r="EA202">
        <v>3.9260450000000004E-3</v>
      </c>
      <c r="EB202">
        <v>3.8689599999999998E-3</v>
      </c>
      <c r="EC202">
        <v>3.7923940000000001E-3</v>
      </c>
      <c r="ED202">
        <v>3.699744E-3</v>
      </c>
      <c r="EE202">
        <v>3.606508E-3</v>
      </c>
      <c r="EF202">
        <v>3.5345870000000001E-3</v>
      </c>
      <c r="EG202">
        <v>3.4930019999999998E-3</v>
      </c>
      <c r="EH202">
        <v>3.470795E-3</v>
      </c>
      <c r="EI202">
        <v>3.4549310000000001E-3</v>
      </c>
      <c r="EJ202">
        <v>3.4400120000000001E-3</v>
      </c>
      <c r="EK202">
        <v>3.4240970000000001E-3</v>
      </c>
      <c r="EL202">
        <v>3.4065879999999999E-3</v>
      </c>
      <c r="EM202">
        <v>3.3874690000000002E-3</v>
      </c>
      <c r="EN202">
        <v>3.3665990000000001E-3</v>
      </c>
      <c r="EO202">
        <v>3.3422790000000001E-3</v>
      </c>
      <c r="EP202">
        <v>3.3097249999999999E-3</v>
      </c>
      <c r="EQ202">
        <v>3.264954E-3</v>
      </c>
      <c r="ER202">
        <v>3.2108599999999998E-3</v>
      </c>
      <c r="ES202">
        <v>3.153145E-3</v>
      </c>
      <c r="ET202">
        <v>3.0949100000000002E-3</v>
      </c>
      <c r="EU202">
        <v>3.0376840000000001E-3</v>
      </c>
      <c r="EV202">
        <v>2.983075E-3</v>
      </c>
      <c r="EW202">
        <v>2.9341290000000002E-3</v>
      </c>
      <c r="EX202">
        <v>2.892487E-3</v>
      </c>
      <c r="EY202">
        <v>2.857081E-3</v>
      </c>
      <c r="EZ202">
        <v>2.8260479999999998E-3</v>
      </c>
    </row>
    <row r="203" spans="1:156" x14ac:dyDescent="0.25">
      <c r="A203" t="str">
        <f t="shared" si="3"/>
        <v>Boom-MEDIUM-0.8-20-Any</v>
      </c>
      <c r="B203" t="s">
        <v>196</v>
      </c>
      <c r="C203" t="s">
        <v>42</v>
      </c>
      <c r="D203" s="52">
        <v>0.8</v>
      </c>
      <c r="E203" s="52">
        <v>20</v>
      </c>
      <c r="F203" s="82" t="s">
        <v>187</v>
      </c>
      <c r="G203">
        <v>8.1599350000000001E-2</v>
      </c>
      <c r="H203">
        <v>7.0221459999999999E-2</v>
      </c>
      <c r="I203">
        <v>6.103513E-2</v>
      </c>
      <c r="J203">
        <v>5.4140519999999998E-2</v>
      </c>
      <c r="K203">
        <v>4.6605380000000002E-2</v>
      </c>
      <c r="L203">
        <v>4.369112E-2</v>
      </c>
      <c r="M203">
        <v>4.063141E-2</v>
      </c>
      <c r="N203">
        <v>3.7395970000000001E-2</v>
      </c>
      <c r="O203">
        <v>3.7451539999999998E-2</v>
      </c>
      <c r="P203">
        <v>3.7159360000000002E-2</v>
      </c>
      <c r="Q203">
        <v>3.6002079999999999E-2</v>
      </c>
      <c r="R203">
        <v>3.39514E-2</v>
      </c>
      <c r="S203">
        <v>3.2476480000000002E-2</v>
      </c>
      <c r="T203">
        <v>3.1448860000000002E-2</v>
      </c>
      <c r="U203">
        <v>3.046097E-2</v>
      </c>
      <c r="V203">
        <v>2.9539579999999999E-2</v>
      </c>
      <c r="W203">
        <v>2.8714030000000001E-2</v>
      </c>
      <c r="X203">
        <v>2.7931589999999999E-2</v>
      </c>
      <c r="Y203">
        <v>2.719711E-2</v>
      </c>
      <c r="Z203">
        <v>2.6508730000000001E-2</v>
      </c>
      <c r="AA203">
        <v>2.585436E-2</v>
      </c>
      <c r="AB203">
        <v>2.5268880000000001E-2</v>
      </c>
      <c r="AC203">
        <v>2.477149E-2</v>
      </c>
      <c r="AD203">
        <v>2.4337689999999999E-2</v>
      </c>
      <c r="AE203">
        <v>2.396477E-2</v>
      </c>
      <c r="AF203">
        <v>2.3574479999999998E-2</v>
      </c>
      <c r="AG203">
        <v>2.3171529999999999E-2</v>
      </c>
      <c r="AH203">
        <v>2.2773169999999999E-2</v>
      </c>
      <c r="AI203">
        <v>2.2403599999999999E-2</v>
      </c>
      <c r="AJ203">
        <v>2.2064110000000001E-2</v>
      </c>
      <c r="AK203">
        <v>2.1742279999999999E-2</v>
      </c>
      <c r="AL203">
        <v>2.144008E-2</v>
      </c>
      <c r="AM203">
        <v>2.1155480000000001E-2</v>
      </c>
      <c r="AN203">
        <v>2.0878839999999999E-2</v>
      </c>
      <c r="AO203">
        <v>2.0607199999999999E-2</v>
      </c>
      <c r="AP203">
        <v>2.0339079999999999E-2</v>
      </c>
      <c r="AQ203">
        <v>2.0072400000000001E-2</v>
      </c>
      <c r="AR203">
        <v>1.9814419999999999E-2</v>
      </c>
      <c r="AS203">
        <v>1.956343E-2</v>
      </c>
      <c r="AT203">
        <v>1.932101E-2</v>
      </c>
      <c r="AU203">
        <v>1.910299E-2</v>
      </c>
      <c r="AV203">
        <v>1.8923100000000002E-2</v>
      </c>
      <c r="AW203">
        <v>1.8766999999999999E-2</v>
      </c>
      <c r="AX203">
        <v>1.860732E-2</v>
      </c>
      <c r="AY203">
        <v>1.8427849999999999E-2</v>
      </c>
      <c r="AZ203">
        <v>1.8213529999999999E-2</v>
      </c>
      <c r="BA203">
        <v>1.79676E-2</v>
      </c>
      <c r="BB203">
        <v>1.7700589999999999E-2</v>
      </c>
      <c r="BC203">
        <v>1.741964E-2</v>
      </c>
      <c r="BD203">
        <v>1.7131469999999999E-2</v>
      </c>
      <c r="BE203">
        <v>1.6843279999999999E-2</v>
      </c>
      <c r="BF203">
        <v>1.655968E-2</v>
      </c>
      <c r="BG203">
        <v>1.6279640000000001E-2</v>
      </c>
      <c r="BH203">
        <v>1.6002740000000001E-2</v>
      </c>
      <c r="BI203">
        <v>1.573782E-2</v>
      </c>
      <c r="BJ203">
        <v>1.549187E-2</v>
      </c>
      <c r="BK203">
        <v>1.5280210000000001E-2</v>
      </c>
      <c r="BL203">
        <v>1.5105510000000001E-2</v>
      </c>
      <c r="BM203">
        <v>1.4962649999999999E-2</v>
      </c>
      <c r="BN203">
        <v>1.484453E-2</v>
      </c>
      <c r="BO203">
        <v>1.474139E-2</v>
      </c>
      <c r="BP203">
        <v>1.4641319999999999E-2</v>
      </c>
      <c r="BQ203">
        <v>1.453904E-2</v>
      </c>
      <c r="BR203">
        <v>1.4429890000000001E-2</v>
      </c>
      <c r="BS203">
        <v>1.431427E-2</v>
      </c>
      <c r="BT203">
        <v>1.41916E-2</v>
      </c>
      <c r="BU203">
        <v>1.406572E-2</v>
      </c>
      <c r="BV203">
        <v>1.3939180000000001E-2</v>
      </c>
      <c r="BW203">
        <v>1.381284E-2</v>
      </c>
      <c r="BX203">
        <v>1.368781E-2</v>
      </c>
      <c r="BY203">
        <v>1.356537E-2</v>
      </c>
      <c r="BZ203">
        <v>1.3448450000000001E-2</v>
      </c>
      <c r="CA203">
        <v>1.333528E-2</v>
      </c>
      <c r="CB203">
        <v>1.322274E-2</v>
      </c>
      <c r="CC203">
        <v>1.311034E-2</v>
      </c>
      <c r="CD203">
        <v>1.3001850000000001E-2</v>
      </c>
      <c r="CE203">
        <v>1.290648E-2</v>
      </c>
      <c r="CF203">
        <v>1.282727E-2</v>
      </c>
      <c r="CG203">
        <v>1.276099E-2</v>
      </c>
      <c r="CH203">
        <v>1.27057E-2</v>
      </c>
      <c r="CI203">
        <v>1.2659129999999999E-2</v>
      </c>
      <c r="CJ203">
        <v>1.261261E-2</v>
      </c>
      <c r="CK203">
        <v>1.2549380000000001E-2</v>
      </c>
      <c r="CL203">
        <v>1.2460809999999999E-2</v>
      </c>
      <c r="CM203">
        <v>1.2348E-2</v>
      </c>
      <c r="CN203">
        <v>1.221215E-2</v>
      </c>
      <c r="CO203">
        <v>1.2055410000000001E-2</v>
      </c>
      <c r="CP203">
        <v>1.18753E-2</v>
      </c>
      <c r="CQ203">
        <v>1.1671580000000001E-2</v>
      </c>
      <c r="CR203">
        <v>1.144854E-2</v>
      </c>
      <c r="CS203">
        <v>1.121247E-2</v>
      </c>
      <c r="CT203">
        <v>1.096682E-2</v>
      </c>
      <c r="CU203">
        <v>1.071619E-2</v>
      </c>
      <c r="CV203">
        <v>1.046804E-2</v>
      </c>
      <c r="CW203">
        <v>1.023086E-2</v>
      </c>
      <c r="CX203">
        <v>1.000386E-2</v>
      </c>
      <c r="CY203">
        <v>9.7869359999999996E-3</v>
      </c>
      <c r="CZ203">
        <v>9.5781489999999993E-3</v>
      </c>
      <c r="DA203">
        <v>9.377738E-3</v>
      </c>
      <c r="DB203">
        <v>9.1851239999999994E-3</v>
      </c>
      <c r="DC203">
        <v>9.0022509999999993E-3</v>
      </c>
      <c r="DD203">
        <v>8.8343689999999999E-3</v>
      </c>
      <c r="DE203">
        <v>8.6838980000000007E-3</v>
      </c>
      <c r="DF203">
        <v>8.5500219999999991E-3</v>
      </c>
      <c r="DG203">
        <v>8.4303739999999992E-3</v>
      </c>
      <c r="DH203">
        <v>8.3218890000000007E-3</v>
      </c>
      <c r="DI203">
        <v>8.2229109999999994E-3</v>
      </c>
      <c r="DJ203">
        <v>8.1319830000000006E-3</v>
      </c>
      <c r="DK203">
        <v>8.0476660000000002E-3</v>
      </c>
      <c r="DL203">
        <v>7.9706140000000009E-3</v>
      </c>
      <c r="DM203">
        <v>7.8995230000000003E-3</v>
      </c>
      <c r="DN203">
        <v>7.8344480000000008E-3</v>
      </c>
      <c r="DO203">
        <v>7.7738299999999998E-3</v>
      </c>
      <c r="DP203">
        <v>7.7170110000000002E-3</v>
      </c>
      <c r="DQ203">
        <v>7.6682879999999997E-3</v>
      </c>
      <c r="DR203">
        <v>7.6341300000000003E-3</v>
      </c>
      <c r="DS203">
        <v>7.6163050000000003E-3</v>
      </c>
      <c r="DT203">
        <v>7.6134560000000002E-3</v>
      </c>
      <c r="DU203">
        <v>7.6249839999999996E-3</v>
      </c>
      <c r="DV203">
        <v>7.6504800000000003E-3</v>
      </c>
      <c r="DW203">
        <v>7.6884800000000001E-3</v>
      </c>
      <c r="DX203">
        <v>7.7371360000000004E-3</v>
      </c>
      <c r="DY203">
        <v>7.7943589999999998E-3</v>
      </c>
      <c r="DZ203">
        <v>7.8558269999999993E-3</v>
      </c>
      <c r="EA203">
        <v>7.9154919999999997E-3</v>
      </c>
      <c r="EB203">
        <v>7.9649879999999992E-3</v>
      </c>
      <c r="EC203">
        <v>8.0005100000000006E-3</v>
      </c>
      <c r="ED203">
        <v>8.0200619999999997E-3</v>
      </c>
      <c r="EE203">
        <v>8.0247240000000004E-3</v>
      </c>
      <c r="EF203">
        <v>8.0166579999999994E-3</v>
      </c>
      <c r="EG203">
        <v>7.9977390000000002E-3</v>
      </c>
      <c r="EH203">
        <v>7.9701900000000003E-3</v>
      </c>
      <c r="EI203">
        <v>7.9345570000000001E-3</v>
      </c>
      <c r="EJ203">
        <v>7.8892200000000006E-3</v>
      </c>
      <c r="EK203">
        <v>7.8303320000000006E-3</v>
      </c>
      <c r="EL203">
        <v>7.7559339999999999E-3</v>
      </c>
      <c r="EM203">
        <v>7.667175E-3</v>
      </c>
      <c r="EN203">
        <v>7.565123E-3</v>
      </c>
      <c r="EO203">
        <v>7.4535490000000003E-3</v>
      </c>
      <c r="EP203">
        <v>7.335589E-3</v>
      </c>
      <c r="EQ203">
        <v>7.2134950000000003E-3</v>
      </c>
      <c r="ER203">
        <v>7.090074E-3</v>
      </c>
      <c r="ES203">
        <v>6.9646389999999999E-3</v>
      </c>
      <c r="ET203">
        <v>6.8372609999999999E-3</v>
      </c>
      <c r="EU203">
        <v>6.7086619999999998E-3</v>
      </c>
      <c r="EV203">
        <v>6.5795350000000001E-3</v>
      </c>
      <c r="EW203">
        <v>6.4509509999999999E-3</v>
      </c>
      <c r="EX203">
        <v>6.3219349999999999E-3</v>
      </c>
      <c r="EY203">
        <v>6.1943700000000003E-3</v>
      </c>
      <c r="EZ203">
        <v>6.0692200000000002E-3</v>
      </c>
    </row>
    <row r="204" spans="1:156" x14ac:dyDescent="0.25">
      <c r="A204" t="str">
        <f t="shared" si="3"/>
        <v>Boom-MEDIUM-0.8-10-Any</v>
      </c>
      <c r="B204" t="s">
        <v>196</v>
      </c>
      <c r="C204" t="s">
        <v>42</v>
      </c>
      <c r="D204" s="52">
        <v>0.8</v>
      </c>
      <c r="E204" s="52">
        <v>10</v>
      </c>
      <c r="F204" s="82" t="s">
        <v>187</v>
      </c>
      <c r="G204">
        <v>5.0022990000000003E-2</v>
      </c>
      <c r="H204">
        <v>4.390471E-2</v>
      </c>
      <c r="I204">
        <v>4.4146520000000002E-2</v>
      </c>
      <c r="J204">
        <v>4.431417E-2</v>
      </c>
      <c r="K204">
        <v>4.2884249999999999E-2</v>
      </c>
      <c r="L204">
        <v>4.1450269999999997E-2</v>
      </c>
      <c r="M204">
        <v>4.0816369999999998E-2</v>
      </c>
      <c r="N204">
        <v>4.0013670000000001E-2</v>
      </c>
      <c r="O204">
        <v>3.8903470000000002E-2</v>
      </c>
      <c r="P204">
        <v>3.7616450000000003E-2</v>
      </c>
      <c r="Q204">
        <v>3.5848640000000001E-2</v>
      </c>
      <c r="R204">
        <v>3.3060199999999998E-2</v>
      </c>
      <c r="S204">
        <v>3.124621E-2</v>
      </c>
      <c r="T204">
        <v>3.007922E-2</v>
      </c>
      <c r="U204">
        <v>2.9252690000000001E-2</v>
      </c>
      <c r="V204">
        <v>2.8542049999999999E-2</v>
      </c>
      <c r="W204">
        <v>2.781716E-2</v>
      </c>
      <c r="X204">
        <v>2.7070179999999999E-2</v>
      </c>
      <c r="Y204">
        <v>2.6355090000000001E-2</v>
      </c>
      <c r="Z204">
        <v>2.5686190000000001E-2</v>
      </c>
      <c r="AA204">
        <v>2.5053639999999999E-2</v>
      </c>
      <c r="AB204">
        <v>2.448154E-2</v>
      </c>
      <c r="AC204">
        <v>2.396274E-2</v>
      </c>
      <c r="AD204">
        <v>2.3456250000000001E-2</v>
      </c>
      <c r="AE204">
        <v>2.292607E-2</v>
      </c>
      <c r="AF204">
        <v>2.2381229999999998E-2</v>
      </c>
      <c r="AG204">
        <v>2.1830769999999999E-2</v>
      </c>
      <c r="AH204">
        <v>2.1291899999999999E-2</v>
      </c>
      <c r="AI204">
        <v>2.080852E-2</v>
      </c>
      <c r="AJ204">
        <v>2.0389549999999999E-2</v>
      </c>
      <c r="AK204">
        <v>2.0006920000000001E-2</v>
      </c>
      <c r="AL204">
        <v>1.9639489999999999E-2</v>
      </c>
      <c r="AM204">
        <v>1.9274320000000001E-2</v>
      </c>
      <c r="AN204">
        <v>1.890965E-2</v>
      </c>
      <c r="AO204">
        <v>1.8551430000000001E-2</v>
      </c>
      <c r="AP204">
        <v>1.820134E-2</v>
      </c>
      <c r="AQ204">
        <v>1.7846979999999998E-2</v>
      </c>
      <c r="AR204">
        <v>1.7500600000000002E-2</v>
      </c>
      <c r="AS204">
        <v>1.7185949999999998E-2</v>
      </c>
      <c r="AT204">
        <v>1.6898969999999999E-2</v>
      </c>
      <c r="AU204">
        <v>1.662719E-2</v>
      </c>
      <c r="AV204">
        <v>1.6362539999999998E-2</v>
      </c>
      <c r="AW204">
        <v>1.6102990000000001E-2</v>
      </c>
      <c r="AX204">
        <v>1.5849640000000002E-2</v>
      </c>
      <c r="AY204">
        <v>1.5599409999999999E-2</v>
      </c>
      <c r="AZ204">
        <v>1.533342E-2</v>
      </c>
      <c r="BA204">
        <v>1.5044989999999999E-2</v>
      </c>
      <c r="BB204">
        <v>1.4748860000000001E-2</v>
      </c>
      <c r="BC204">
        <v>1.445338E-2</v>
      </c>
      <c r="BD204">
        <v>1.416194E-2</v>
      </c>
      <c r="BE204">
        <v>1.387356E-2</v>
      </c>
      <c r="BF204">
        <v>1.358754E-2</v>
      </c>
      <c r="BG204">
        <v>1.3306220000000001E-2</v>
      </c>
      <c r="BH204">
        <v>1.3035669999999999E-2</v>
      </c>
      <c r="BI204">
        <v>1.27838E-2</v>
      </c>
      <c r="BJ204">
        <v>1.255417E-2</v>
      </c>
      <c r="BK204">
        <v>1.235109E-2</v>
      </c>
      <c r="BL204">
        <v>1.218757E-2</v>
      </c>
      <c r="BM204">
        <v>1.2056819999999999E-2</v>
      </c>
      <c r="BN204">
        <v>1.1946490000000001E-2</v>
      </c>
      <c r="BO204">
        <v>1.1843909999999999E-2</v>
      </c>
      <c r="BP204">
        <v>1.174097E-2</v>
      </c>
      <c r="BQ204">
        <v>1.1635589999999999E-2</v>
      </c>
      <c r="BR204">
        <v>1.153035E-2</v>
      </c>
      <c r="BS204">
        <v>1.1427629999999999E-2</v>
      </c>
      <c r="BT204">
        <v>1.1327429999999999E-2</v>
      </c>
      <c r="BU204">
        <v>1.122745E-2</v>
      </c>
      <c r="BV204">
        <v>1.1123539999999999E-2</v>
      </c>
      <c r="BW204">
        <v>1.1009420000000001E-2</v>
      </c>
      <c r="BX204">
        <v>1.087809E-2</v>
      </c>
      <c r="BY204">
        <v>1.0725989999999999E-2</v>
      </c>
      <c r="BZ204">
        <v>1.0554330000000001E-2</v>
      </c>
      <c r="CA204">
        <v>1.0368540000000001E-2</v>
      </c>
      <c r="CB204">
        <v>1.017644E-2</v>
      </c>
      <c r="CC204">
        <v>9.9847760000000008E-3</v>
      </c>
      <c r="CD204">
        <v>9.7959810000000005E-3</v>
      </c>
      <c r="CE204">
        <v>9.6093350000000001E-3</v>
      </c>
      <c r="CF204">
        <v>9.4268289999999994E-3</v>
      </c>
      <c r="CG204">
        <v>9.2603019999999998E-3</v>
      </c>
      <c r="CH204">
        <v>9.1173690000000002E-3</v>
      </c>
      <c r="CI204">
        <v>8.9955039999999997E-3</v>
      </c>
      <c r="CJ204">
        <v>8.8880520000000005E-3</v>
      </c>
      <c r="CK204">
        <v>8.790651E-3</v>
      </c>
      <c r="CL204">
        <v>8.7022999999999996E-3</v>
      </c>
      <c r="CM204">
        <v>8.6224160000000008E-3</v>
      </c>
      <c r="CN204">
        <v>8.5484340000000006E-3</v>
      </c>
      <c r="CO204">
        <v>8.4765009999999991E-3</v>
      </c>
      <c r="CP204">
        <v>8.4037130000000002E-3</v>
      </c>
      <c r="CQ204">
        <v>8.3297779999999995E-3</v>
      </c>
      <c r="CR204">
        <v>8.2560949999999998E-3</v>
      </c>
      <c r="CS204">
        <v>8.1827970000000003E-3</v>
      </c>
      <c r="CT204">
        <v>8.1088129999999994E-3</v>
      </c>
      <c r="CU204">
        <v>8.0351599999999995E-3</v>
      </c>
      <c r="CV204">
        <v>7.9638079999999993E-3</v>
      </c>
      <c r="CW204">
        <v>7.8922330000000002E-3</v>
      </c>
      <c r="CX204">
        <v>7.8130660000000005E-3</v>
      </c>
      <c r="CY204">
        <v>7.7209899999999996E-3</v>
      </c>
      <c r="CZ204">
        <v>7.6152030000000001E-3</v>
      </c>
      <c r="DA204">
        <v>7.4977100000000003E-3</v>
      </c>
      <c r="DB204">
        <v>7.3720110000000004E-3</v>
      </c>
      <c r="DC204">
        <v>7.2415159999999999E-3</v>
      </c>
      <c r="DD204">
        <v>7.112508E-3</v>
      </c>
      <c r="DE204">
        <v>6.9945420000000003E-3</v>
      </c>
      <c r="DF204">
        <v>6.8925549999999999E-3</v>
      </c>
      <c r="DG204">
        <v>6.8063129999999996E-3</v>
      </c>
      <c r="DH204">
        <v>6.7326390000000003E-3</v>
      </c>
      <c r="DI204">
        <v>6.6675409999999999E-3</v>
      </c>
      <c r="DJ204">
        <v>6.606888E-3</v>
      </c>
      <c r="DK204">
        <v>6.5485689999999997E-3</v>
      </c>
      <c r="DL204">
        <v>6.4923359999999996E-3</v>
      </c>
      <c r="DM204">
        <v>6.4377669999999996E-3</v>
      </c>
      <c r="DN204">
        <v>6.384448E-3</v>
      </c>
      <c r="DO204">
        <v>6.3324519999999997E-3</v>
      </c>
      <c r="DP204">
        <v>6.282386E-3</v>
      </c>
      <c r="DQ204">
        <v>6.2345059999999999E-3</v>
      </c>
      <c r="DR204">
        <v>6.1878790000000003E-3</v>
      </c>
      <c r="DS204">
        <v>6.1412139999999999E-3</v>
      </c>
      <c r="DT204">
        <v>6.0931300000000004E-3</v>
      </c>
      <c r="DU204">
        <v>6.0434540000000002E-3</v>
      </c>
      <c r="DV204">
        <v>5.9920900000000003E-3</v>
      </c>
      <c r="DW204">
        <v>5.9369649999999998E-3</v>
      </c>
      <c r="DX204">
        <v>5.8764389999999998E-3</v>
      </c>
      <c r="DY204">
        <v>5.8103470000000004E-3</v>
      </c>
      <c r="DZ204">
        <v>5.7381339999999998E-3</v>
      </c>
      <c r="EA204">
        <v>5.6571920000000001E-3</v>
      </c>
      <c r="EB204">
        <v>5.5664540000000002E-3</v>
      </c>
      <c r="EC204">
        <v>5.4685250000000001E-3</v>
      </c>
      <c r="ED204">
        <v>5.368556E-3</v>
      </c>
      <c r="EE204">
        <v>5.2731920000000003E-3</v>
      </c>
      <c r="EF204">
        <v>5.1864950000000002E-3</v>
      </c>
      <c r="EG204">
        <v>5.1092309999999997E-3</v>
      </c>
      <c r="EH204">
        <v>5.0412440000000003E-3</v>
      </c>
      <c r="EI204">
        <v>4.9817159999999997E-3</v>
      </c>
      <c r="EJ204">
        <v>4.9294320000000001E-3</v>
      </c>
      <c r="EK204">
        <v>4.8830649999999998E-3</v>
      </c>
      <c r="EL204">
        <v>4.841438E-3</v>
      </c>
      <c r="EM204">
        <v>4.8030800000000004E-3</v>
      </c>
      <c r="EN204">
        <v>4.7666799999999997E-3</v>
      </c>
      <c r="EO204">
        <v>4.731425E-3</v>
      </c>
      <c r="EP204">
        <v>4.6966300000000002E-3</v>
      </c>
      <c r="EQ204">
        <v>4.6617300000000002E-3</v>
      </c>
      <c r="ER204">
        <v>4.6269570000000001E-3</v>
      </c>
      <c r="ES204">
        <v>4.5925430000000001E-3</v>
      </c>
      <c r="ET204">
        <v>4.5587249999999996E-3</v>
      </c>
      <c r="EU204">
        <v>4.5257329999999997E-3</v>
      </c>
      <c r="EV204">
        <v>4.4937859999999996E-3</v>
      </c>
      <c r="EW204">
        <v>4.4625569999999998E-3</v>
      </c>
      <c r="EX204">
        <v>4.4316700000000004E-3</v>
      </c>
      <c r="EY204">
        <v>4.4009100000000001E-3</v>
      </c>
      <c r="EZ204">
        <v>4.3699919999999996E-3</v>
      </c>
    </row>
    <row r="205" spans="1:156" x14ac:dyDescent="0.25">
      <c r="A205" t="str">
        <f t="shared" si="3"/>
        <v>Boom-MEDIUM-0.8-20-60</v>
      </c>
      <c r="B205" t="s">
        <v>196</v>
      </c>
      <c r="C205" t="s">
        <v>42</v>
      </c>
      <c r="D205" s="52">
        <v>0.8</v>
      </c>
      <c r="E205" s="52">
        <v>20</v>
      </c>
      <c r="F205" s="82">
        <v>60</v>
      </c>
      <c r="G205">
        <v>6.7604629999999999E-2</v>
      </c>
      <c r="H205">
        <v>5.6483569999999997E-2</v>
      </c>
      <c r="I205">
        <v>4.7506819999999998E-2</v>
      </c>
      <c r="J205">
        <v>4.2288909999999999E-2</v>
      </c>
      <c r="K205">
        <v>3.631815E-2</v>
      </c>
      <c r="L205">
        <v>3.28933E-2</v>
      </c>
      <c r="M205">
        <v>2.9266029999999998E-2</v>
      </c>
      <c r="N205">
        <v>2.5393559999999999E-2</v>
      </c>
      <c r="O205">
        <v>2.4800260000000001E-2</v>
      </c>
      <c r="P205">
        <v>2.4530239999999998E-2</v>
      </c>
      <c r="Q205">
        <v>2.367389E-2</v>
      </c>
      <c r="R205">
        <v>2.1964310000000001E-2</v>
      </c>
      <c r="S205">
        <v>2.0710360000000001E-2</v>
      </c>
      <c r="T205">
        <v>1.9776999999999999E-2</v>
      </c>
      <c r="U205">
        <v>1.8850820000000001E-2</v>
      </c>
      <c r="V205">
        <v>1.7971029999999999E-2</v>
      </c>
      <c r="W205">
        <v>1.7156480000000002E-2</v>
      </c>
      <c r="X205">
        <v>1.6401059999999999E-2</v>
      </c>
      <c r="Y205">
        <v>1.5692359999999999E-2</v>
      </c>
      <c r="Z205">
        <v>1.501094E-2</v>
      </c>
      <c r="AA205">
        <v>1.44215E-2</v>
      </c>
      <c r="AB205">
        <v>1.3934510000000001E-2</v>
      </c>
      <c r="AC205">
        <v>1.3518000000000001E-2</v>
      </c>
      <c r="AD205">
        <v>1.315233E-2</v>
      </c>
      <c r="AE205">
        <v>1.283976E-2</v>
      </c>
      <c r="AF205">
        <v>1.2514529999999999E-2</v>
      </c>
      <c r="AG205">
        <v>1.216855E-2</v>
      </c>
      <c r="AH205">
        <v>1.1814730000000001E-2</v>
      </c>
      <c r="AI205">
        <v>1.1478469999999999E-2</v>
      </c>
      <c r="AJ205">
        <v>1.116466E-2</v>
      </c>
      <c r="AK205">
        <v>1.0874139999999999E-2</v>
      </c>
      <c r="AL205">
        <v>1.0618819999999999E-2</v>
      </c>
      <c r="AM205">
        <v>1.039639E-2</v>
      </c>
      <c r="AN205">
        <v>1.01996E-2</v>
      </c>
      <c r="AO205">
        <v>1.002016E-2</v>
      </c>
      <c r="AP205">
        <v>9.8543499999999996E-3</v>
      </c>
      <c r="AQ205">
        <v>9.6964939999999999E-3</v>
      </c>
      <c r="AR205">
        <v>9.5497370000000008E-3</v>
      </c>
      <c r="AS205">
        <v>9.4101099999999993E-3</v>
      </c>
      <c r="AT205">
        <v>9.2786310000000007E-3</v>
      </c>
      <c r="AU205">
        <v>9.1667950000000002E-3</v>
      </c>
      <c r="AV205">
        <v>9.0840750000000005E-3</v>
      </c>
      <c r="AW205">
        <v>9.0208809999999997E-3</v>
      </c>
      <c r="AX205">
        <v>8.9558799999999994E-3</v>
      </c>
      <c r="AY205">
        <v>8.8803560000000007E-3</v>
      </c>
      <c r="AZ205">
        <v>8.7833900000000003E-3</v>
      </c>
      <c r="BA205">
        <v>8.6586340000000001E-3</v>
      </c>
      <c r="BB205">
        <v>8.5134749999999995E-3</v>
      </c>
      <c r="BC205">
        <v>8.3551709999999998E-3</v>
      </c>
      <c r="BD205">
        <v>8.1906540000000003E-3</v>
      </c>
      <c r="BE205">
        <v>8.0274869999999998E-3</v>
      </c>
      <c r="BF205">
        <v>7.8765689999999999E-3</v>
      </c>
      <c r="BG205">
        <v>7.7518630000000003E-3</v>
      </c>
      <c r="BH205">
        <v>7.6523720000000002E-3</v>
      </c>
      <c r="BI205">
        <v>7.5738940000000003E-3</v>
      </c>
      <c r="BJ205">
        <v>7.5123710000000003E-3</v>
      </c>
      <c r="BK205">
        <v>7.4786540000000004E-3</v>
      </c>
      <c r="BL205">
        <v>7.475654E-3</v>
      </c>
      <c r="BM205">
        <v>7.4986130000000003E-3</v>
      </c>
      <c r="BN205">
        <v>7.5417210000000004E-3</v>
      </c>
      <c r="BO205">
        <v>7.5955379999999998E-3</v>
      </c>
      <c r="BP205">
        <v>7.6500650000000002E-3</v>
      </c>
      <c r="BQ205">
        <v>7.6990699999999997E-3</v>
      </c>
      <c r="BR205">
        <v>7.7308189999999999E-3</v>
      </c>
      <c r="BS205">
        <v>7.7377059999999996E-3</v>
      </c>
      <c r="BT205">
        <v>7.7206109999999996E-3</v>
      </c>
      <c r="BU205">
        <v>7.6850160000000002E-3</v>
      </c>
      <c r="BV205">
        <v>7.6367739999999998E-3</v>
      </c>
      <c r="BW205">
        <v>7.5789749999999999E-3</v>
      </c>
      <c r="BX205">
        <v>7.5159019999999997E-3</v>
      </c>
      <c r="BY205">
        <v>7.4498669999999998E-3</v>
      </c>
      <c r="BZ205">
        <v>7.3861810000000003E-3</v>
      </c>
      <c r="CA205">
        <v>7.3236389999999998E-3</v>
      </c>
      <c r="CB205">
        <v>7.2593479999999997E-3</v>
      </c>
      <c r="CC205">
        <v>7.1942150000000003E-3</v>
      </c>
      <c r="CD205">
        <v>7.1326769999999996E-3</v>
      </c>
      <c r="CE205">
        <v>7.0845099999999996E-3</v>
      </c>
      <c r="CF205">
        <v>7.0516980000000003E-3</v>
      </c>
      <c r="CG205">
        <v>7.0332390000000002E-3</v>
      </c>
      <c r="CH205">
        <v>7.0259470000000003E-3</v>
      </c>
      <c r="CI205">
        <v>7.0281349999999996E-3</v>
      </c>
      <c r="CJ205">
        <v>7.0306149999999996E-3</v>
      </c>
      <c r="CK205">
        <v>7.0136570000000004E-3</v>
      </c>
      <c r="CL205">
        <v>6.9647329999999999E-3</v>
      </c>
      <c r="CM205">
        <v>6.8738920000000004E-3</v>
      </c>
      <c r="CN205">
        <v>6.730041E-3</v>
      </c>
      <c r="CO205">
        <v>6.537284E-3</v>
      </c>
      <c r="CP205">
        <v>6.3042949999999997E-3</v>
      </c>
      <c r="CQ205">
        <v>6.0423830000000001E-3</v>
      </c>
      <c r="CR205">
        <v>5.7607090000000001E-3</v>
      </c>
      <c r="CS205">
        <v>5.4713770000000004E-3</v>
      </c>
      <c r="CT205">
        <v>5.1815050000000003E-3</v>
      </c>
      <c r="CU205">
        <v>4.8977320000000001E-3</v>
      </c>
      <c r="CV205">
        <v>4.6340729999999998E-3</v>
      </c>
      <c r="CW205">
        <v>4.4120390000000004E-3</v>
      </c>
      <c r="CX205">
        <v>4.2361639999999997E-3</v>
      </c>
      <c r="CY205">
        <v>4.0969429999999996E-3</v>
      </c>
      <c r="CZ205">
        <v>3.9858669999999997E-3</v>
      </c>
      <c r="DA205">
        <v>3.8969339999999999E-3</v>
      </c>
      <c r="DB205">
        <v>3.8242570000000002E-3</v>
      </c>
      <c r="DC205">
        <v>3.7646279999999999E-3</v>
      </c>
      <c r="DD205">
        <v>3.714415E-3</v>
      </c>
      <c r="DE205">
        <v>3.6712530000000002E-3</v>
      </c>
      <c r="DF205">
        <v>3.6338939999999999E-3</v>
      </c>
      <c r="DG205">
        <v>3.6001449999999999E-3</v>
      </c>
      <c r="DH205">
        <v>3.5686609999999999E-3</v>
      </c>
      <c r="DI205">
        <v>3.5389729999999999E-3</v>
      </c>
      <c r="DJ205">
        <v>3.5112030000000001E-3</v>
      </c>
      <c r="DK205">
        <v>3.4844030000000001E-3</v>
      </c>
      <c r="DL205">
        <v>3.4587609999999999E-3</v>
      </c>
      <c r="DM205">
        <v>3.4339729999999999E-3</v>
      </c>
      <c r="DN205">
        <v>3.4098359999999999E-3</v>
      </c>
      <c r="DO205">
        <v>3.386577E-3</v>
      </c>
      <c r="DP205">
        <v>3.3644320000000001E-3</v>
      </c>
      <c r="DQ205">
        <v>3.3471529999999998E-3</v>
      </c>
      <c r="DR205">
        <v>3.3414389999999999E-3</v>
      </c>
      <c r="DS205">
        <v>3.350282E-3</v>
      </c>
      <c r="DT205">
        <v>3.3755230000000001E-3</v>
      </c>
      <c r="DU205">
        <v>3.4174000000000001E-3</v>
      </c>
      <c r="DV205">
        <v>3.4769369999999998E-3</v>
      </c>
      <c r="DW205">
        <v>3.5541000000000001E-3</v>
      </c>
      <c r="DX205">
        <v>3.6476450000000001E-3</v>
      </c>
      <c r="DY205">
        <v>3.757359E-3</v>
      </c>
      <c r="DZ205">
        <v>3.879005E-3</v>
      </c>
      <c r="EA205">
        <v>4.0063030000000001E-3</v>
      </c>
      <c r="EB205">
        <v>4.1290340000000002E-3</v>
      </c>
      <c r="EC205">
        <v>4.235005E-3</v>
      </c>
      <c r="ED205">
        <v>4.3024159999999999E-3</v>
      </c>
      <c r="EE205">
        <v>4.319341E-3</v>
      </c>
      <c r="EF205">
        <v>4.2915610000000002E-3</v>
      </c>
      <c r="EG205">
        <v>4.2240120000000001E-3</v>
      </c>
      <c r="EH205">
        <v>4.123069E-3</v>
      </c>
      <c r="EI205">
        <v>3.9960610000000004E-3</v>
      </c>
      <c r="EJ205">
        <v>3.8481880000000002E-3</v>
      </c>
      <c r="EK205">
        <v>3.6875509999999998E-3</v>
      </c>
      <c r="EL205">
        <v>3.518279E-3</v>
      </c>
      <c r="EM205">
        <v>3.3458070000000001E-3</v>
      </c>
      <c r="EN205">
        <v>3.1731580000000001E-3</v>
      </c>
      <c r="EO205">
        <v>3.0039509999999999E-3</v>
      </c>
      <c r="EP205">
        <v>2.8425519999999999E-3</v>
      </c>
      <c r="EQ205">
        <v>2.694929E-3</v>
      </c>
      <c r="ER205">
        <v>2.5733570000000001E-3</v>
      </c>
      <c r="ES205">
        <v>2.4770059999999999E-3</v>
      </c>
      <c r="ET205">
        <v>2.3997789999999999E-3</v>
      </c>
      <c r="EU205">
        <v>2.3372419999999998E-3</v>
      </c>
      <c r="EV205">
        <v>2.2855309999999999E-3</v>
      </c>
      <c r="EW205">
        <v>2.2423460000000001E-3</v>
      </c>
      <c r="EX205">
        <v>2.2049309999999998E-3</v>
      </c>
      <c r="EY205">
        <v>2.1727690000000002E-3</v>
      </c>
      <c r="EZ205">
        <v>2.145133E-3</v>
      </c>
    </row>
    <row r="206" spans="1:156" x14ac:dyDescent="0.25">
      <c r="A206" t="str">
        <f t="shared" si="3"/>
        <v>Boom-MEDIUM-0.8-10-60</v>
      </c>
      <c r="B206" t="s">
        <v>196</v>
      </c>
      <c r="C206" t="s">
        <v>42</v>
      </c>
      <c r="D206" s="52">
        <v>0.8</v>
      </c>
      <c r="E206" s="52">
        <v>10</v>
      </c>
      <c r="F206" s="82">
        <v>60</v>
      </c>
      <c r="G206">
        <v>3.4591330000000003E-2</v>
      </c>
      <c r="H206">
        <v>3.1185270000000001E-2</v>
      </c>
      <c r="I206">
        <v>3.1423769999999997E-2</v>
      </c>
      <c r="J206">
        <v>3.1481059999999998E-2</v>
      </c>
      <c r="K206">
        <v>2.989377E-2</v>
      </c>
      <c r="L206">
        <v>2.8332880000000001E-2</v>
      </c>
      <c r="M206">
        <v>2.7653790000000001E-2</v>
      </c>
      <c r="N206">
        <v>2.689124E-2</v>
      </c>
      <c r="O206">
        <v>2.5934269999999999E-2</v>
      </c>
      <c r="P206">
        <v>2.5082469999999999E-2</v>
      </c>
      <c r="Q206">
        <v>2.4132069999999999E-2</v>
      </c>
      <c r="R206">
        <v>2.212538E-2</v>
      </c>
      <c r="S206">
        <v>2.0712129999999999E-2</v>
      </c>
      <c r="T206">
        <v>1.966801E-2</v>
      </c>
      <c r="U206">
        <v>1.877527E-2</v>
      </c>
      <c r="V206">
        <v>1.797468E-2</v>
      </c>
      <c r="W206">
        <v>1.727598E-2</v>
      </c>
      <c r="X206">
        <v>1.670949E-2</v>
      </c>
      <c r="Y206">
        <v>1.6256300000000001E-2</v>
      </c>
      <c r="Z206">
        <v>1.5844029999999999E-2</v>
      </c>
      <c r="AA206">
        <v>1.546281E-2</v>
      </c>
      <c r="AB206">
        <v>1.5134659999999999E-2</v>
      </c>
      <c r="AC206">
        <v>1.485304E-2</v>
      </c>
      <c r="AD206">
        <v>1.4577710000000001E-2</v>
      </c>
      <c r="AE206">
        <v>1.426823E-2</v>
      </c>
      <c r="AF206">
        <v>1.392E-2</v>
      </c>
      <c r="AG206">
        <v>1.3528480000000001E-2</v>
      </c>
      <c r="AH206">
        <v>1.3097859999999999E-2</v>
      </c>
      <c r="AI206">
        <v>1.267593E-2</v>
      </c>
      <c r="AJ206">
        <v>1.2282960000000001E-2</v>
      </c>
      <c r="AK206">
        <v>1.1908480000000001E-2</v>
      </c>
      <c r="AL206">
        <v>1.154751E-2</v>
      </c>
      <c r="AM206">
        <v>1.1199890000000001E-2</v>
      </c>
      <c r="AN206">
        <v>1.0866270000000001E-2</v>
      </c>
      <c r="AO206">
        <v>1.0550439999999999E-2</v>
      </c>
      <c r="AP206">
        <v>1.025155E-2</v>
      </c>
      <c r="AQ206">
        <v>9.9561149999999998E-3</v>
      </c>
      <c r="AR206">
        <v>9.6758290000000004E-3</v>
      </c>
      <c r="AS206">
        <v>9.4394570000000001E-3</v>
      </c>
      <c r="AT206">
        <v>9.2523950000000001E-3</v>
      </c>
      <c r="AU206">
        <v>9.1030269999999996E-3</v>
      </c>
      <c r="AV206">
        <v>8.9789599999999994E-3</v>
      </c>
      <c r="AW206">
        <v>8.8719799999999998E-3</v>
      </c>
      <c r="AX206">
        <v>8.7766400000000005E-3</v>
      </c>
      <c r="AY206">
        <v>8.6855249999999995E-3</v>
      </c>
      <c r="AZ206">
        <v>8.5801090000000007E-3</v>
      </c>
      <c r="BA206">
        <v>8.4543650000000001E-3</v>
      </c>
      <c r="BB206">
        <v>8.3187109999999995E-3</v>
      </c>
      <c r="BC206">
        <v>8.1673570000000001E-3</v>
      </c>
      <c r="BD206">
        <v>7.9971179999999992E-3</v>
      </c>
      <c r="BE206">
        <v>7.811485E-3</v>
      </c>
      <c r="BF206">
        <v>7.6169580000000001E-3</v>
      </c>
      <c r="BG206">
        <v>7.419536E-3</v>
      </c>
      <c r="BH206">
        <v>7.223447E-3</v>
      </c>
      <c r="BI206">
        <v>7.0309730000000003E-3</v>
      </c>
      <c r="BJ206">
        <v>6.8436790000000001E-3</v>
      </c>
      <c r="BK206">
        <v>6.6682779999999997E-3</v>
      </c>
      <c r="BL206">
        <v>6.520957E-3</v>
      </c>
      <c r="BM206">
        <v>6.404295E-3</v>
      </c>
      <c r="BN206">
        <v>6.3123110000000001E-3</v>
      </c>
      <c r="BO206">
        <v>6.2347349999999999E-3</v>
      </c>
      <c r="BP206">
        <v>6.164704E-3</v>
      </c>
      <c r="BQ206">
        <v>6.0981100000000003E-3</v>
      </c>
      <c r="BR206">
        <v>6.0343970000000004E-3</v>
      </c>
      <c r="BS206">
        <v>5.9781340000000004E-3</v>
      </c>
      <c r="BT206">
        <v>5.9366130000000003E-3</v>
      </c>
      <c r="BU206">
        <v>5.9108249999999998E-3</v>
      </c>
      <c r="BV206">
        <v>5.895127E-3</v>
      </c>
      <c r="BW206">
        <v>5.8807770000000002E-3</v>
      </c>
      <c r="BX206">
        <v>5.8590919999999998E-3</v>
      </c>
      <c r="BY206">
        <v>5.8237059999999997E-3</v>
      </c>
      <c r="BZ206">
        <v>5.7680350000000003E-3</v>
      </c>
      <c r="CA206">
        <v>5.6866260000000002E-3</v>
      </c>
      <c r="CB206">
        <v>5.5834609999999996E-3</v>
      </c>
      <c r="CC206">
        <v>5.4668770000000002E-3</v>
      </c>
      <c r="CD206">
        <v>5.3432369999999998E-3</v>
      </c>
      <c r="CE206">
        <v>5.215702E-3</v>
      </c>
      <c r="CF206">
        <v>5.0890270000000003E-3</v>
      </c>
      <c r="CG206">
        <v>4.9744180000000004E-3</v>
      </c>
      <c r="CH206">
        <v>4.8785230000000001E-3</v>
      </c>
      <c r="CI206">
        <v>4.799897E-3</v>
      </c>
      <c r="CJ206">
        <v>4.7332900000000002E-3</v>
      </c>
      <c r="CK206">
        <v>4.6748270000000003E-3</v>
      </c>
      <c r="CL206">
        <v>4.623098E-3</v>
      </c>
      <c r="CM206">
        <v>4.5773239999999998E-3</v>
      </c>
      <c r="CN206">
        <v>4.5359579999999997E-3</v>
      </c>
      <c r="CO206">
        <v>4.4965339999999999E-3</v>
      </c>
      <c r="CP206">
        <v>4.4578480000000004E-3</v>
      </c>
      <c r="CQ206">
        <v>4.4194730000000002E-3</v>
      </c>
      <c r="CR206">
        <v>4.381167E-3</v>
      </c>
      <c r="CS206">
        <v>4.3422729999999998E-3</v>
      </c>
      <c r="CT206">
        <v>4.3012450000000004E-3</v>
      </c>
      <c r="CU206">
        <v>4.2592990000000002E-3</v>
      </c>
      <c r="CV206">
        <v>4.2203780000000003E-3</v>
      </c>
      <c r="CW206">
        <v>4.1862430000000001E-3</v>
      </c>
      <c r="CX206">
        <v>4.1527339999999999E-3</v>
      </c>
      <c r="CY206">
        <v>4.1148019999999999E-3</v>
      </c>
      <c r="CZ206">
        <v>4.068126E-3</v>
      </c>
      <c r="DA206">
        <v>4.0083109999999996E-3</v>
      </c>
      <c r="DB206">
        <v>3.935722E-3</v>
      </c>
      <c r="DC206">
        <v>3.8539770000000002E-3</v>
      </c>
      <c r="DD206">
        <v>3.7696930000000002E-3</v>
      </c>
      <c r="DE206">
        <v>3.6918340000000002E-3</v>
      </c>
      <c r="DF206">
        <v>3.6252329999999998E-3</v>
      </c>
      <c r="DG206">
        <v>3.5703330000000002E-3</v>
      </c>
      <c r="DH206">
        <v>3.5249080000000002E-3</v>
      </c>
      <c r="DI206">
        <v>3.4860080000000001E-3</v>
      </c>
      <c r="DJ206">
        <v>3.45043E-3</v>
      </c>
      <c r="DK206">
        <v>3.416428E-3</v>
      </c>
      <c r="DL206">
        <v>3.3838789999999998E-3</v>
      </c>
      <c r="DM206">
        <v>3.3525690000000001E-3</v>
      </c>
      <c r="DN206">
        <v>3.3221539999999999E-3</v>
      </c>
      <c r="DO206">
        <v>3.2927709999999999E-3</v>
      </c>
      <c r="DP206">
        <v>3.2649810000000001E-3</v>
      </c>
      <c r="DQ206">
        <v>3.2390689999999998E-3</v>
      </c>
      <c r="DR206">
        <v>3.2141689999999998E-3</v>
      </c>
      <c r="DS206">
        <v>3.1891490000000001E-3</v>
      </c>
      <c r="DT206">
        <v>3.1628020000000001E-3</v>
      </c>
      <c r="DU206">
        <v>3.1351410000000001E-3</v>
      </c>
      <c r="DV206">
        <v>3.1073089999999999E-3</v>
      </c>
      <c r="DW206">
        <v>3.0797789999999999E-3</v>
      </c>
      <c r="DX206">
        <v>3.0526889999999999E-3</v>
      </c>
      <c r="DY206">
        <v>3.0258429999999998E-3</v>
      </c>
      <c r="DZ206">
        <v>2.997595E-3</v>
      </c>
      <c r="EA206">
        <v>2.963163E-3</v>
      </c>
      <c r="EB206">
        <v>2.91742E-3</v>
      </c>
      <c r="EC206">
        <v>2.859065E-3</v>
      </c>
      <c r="ED206">
        <v>2.7928380000000002E-3</v>
      </c>
      <c r="EE206">
        <v>2.727878E-3</v>
      </c>
      <c r="EF206">
        <v>2.669935E-3</v>
      </c>
      <c r="EG206">
        <v>2.6202529999999999E-3</v>
      </c>
      <c r="EH206">
        <v>2.5784089999999998E-3</v>
      </c>
      <c r="EI206">
        <v>2.5433249999999999E-3</v>
      </c>
      <c r="EJ206">
        <v>2.5136970000000001E-3</v>
      </c>
      <c r="EK206">
        <v>2.4881719999999999E-3</v>
      </c>
      <c r="EL206">
        <v>2.4656360000000002E-3</v>
      </c>
      <c r="EM206">
        <v>2.445114E-3</v>
      </c>
      <c r="EN206">
        <v>2.4258560000000001E-3</v>
      </c>
      <c r="EO206">
        <v>2.407546E-3</v>
      </c>
      <c r="EP206">
        <v>2.3899809999999998E-3</v>
      </c>
      <c r="EQ206">
        <v>2.3728920000000001E-3</v>
      </c>
      <c r="ER206">
        <v>2.3561699999999999E-3</v>
      </c>
      <c r="ES206">
        <v>2.3397489999999999E-3</v>
      </c>
      <c r="ET206">
        <v>2.323561E-3</v>
      </c>
      <c r="EU206">
        <v>2.307576E-3</v>
      </c>
      <c r="EV206">
        <v>2.2917580000000001E-3</v>
      </c>
      <c r="EW206">
        <v>2.2760179999999999E-3</v>
      </c>
      <c r="EX206">
        <v>2.2602939999999999E-3</v>
      </c>
      <c r="EY206">
        <v>2.2447090000000001E-3</v>
      </c>
      <c r="EZ206">
        <v>2.2293450000000002E-3</v>
      </c>
    </row>
    <row r="207" spans="1:156" x14ac:dyDescent="0.25">
      <c r="A207" t="str">
        <f t="shared" si="3"/>
        <v>Boom-MEDIUM-0.8-20-40</v>
      </c>
      <c r="B207" t="s">
        <v>196</v>
      </c>
      <c r="C207" t="s">
        <v>42</v>
      </c>
      <c r="D207" s="52">
        <v>0.8</v>
      </c>
      <c r="E207" s="52">
        <v>20</v>
      </c>
      <c r="F207" s="82">
        <v>40</v>
      </c>
      <c r="G207">
        <v>6.0934969999999998E-2</v>
      </c>
      <c r="H207">
        <v>4.990969E-2</v>
      </c>
      <c r="I207">
        <v>4.2480619999999997E-2</v>
      </c>
      <c r="J207">
        <v>3.7599790000000001E-2</v>
      </c>
      <c r="K207">
        <v>3.2492529999999999E-2</v>
      </c>
      <c r="L207">
        <v>2.9626179999999998E-2</v>
      </c>
      <c r="M207">
        <v>2.628685E-2</v>
      </c>
      <c r="N207">
        <v>2.2563409999999999E-2</v>
      </c>
      <c r="O207">
        <v>2.171319E-2</v>
      </c>
      <c r="P207">
        <v>2.0742030000000002E-2</v>
      </c>
      <c r="Q207">
        <v>1.9384430000000001E-2</v>
      </c>
      <c r="R207">
        <v>1.7507180000000001E-2</v>
      </c>
      <c r="S207">
        <v>1.6253119999999999E-2</v>
      </c>
      <c r="T207">
        <v>1.5409290000000001E-2</v>
      </c>
      <c r="U207">
        <v>1.4650440000000001E-2</v>
      </c>
      <c r="V207">
        <v>1.395483E-2</v>
      </c>
      <c r="W207">
        <v>1.332158E-2</v>
      </c>
      <c r="X207">
        <v>1.272862E-2</v>
      </c>
      <c r="Y207">
        <v>1.200149E-2</v>
      </c>
      <c r="Z207">
        <v>1.137793E-2</v>
      </c>
      <c r="AA207">
        <v>1.083347E-2</v>
      </c>
      <c r="AB207">
        <v>1.0370890000000001E-2</v>
      </c>
      <c r="AC207">
        <v>9.9690060000000007E-3</v>
      </c>
      <c r="AD207">
        <v>9.6222189999999996E-3</v>
      </c>
      <c r="AE207">
        <v>9.335632E-3</v>
      </c>
      <c r="AF207">
        <v>9.056494E-3</v>
      </c>
      <c r="AG207">
        <v>8.7869430000000002E-3</v>
      </c>
      <c r="AH207">
        <v>8.5337799999999995E-3</v>
      </c>
      <c r="AI207">
        <v>8.3140239999999997E-3</v>
      </c>
      <c r="AJ207">
        <v>8.1245290000000001E-3</v>
      </c>
      <c r="AK207">
        <v>7.9502359999999994E-3</v>
      </c>
      <c r="AL207">
        <v>7.7901070000000001E-3</v>
      </c>
      <c r="AM207">
        <v>7.6437010000000001E-3</v>
      </c>
      <c r="AN207">
        <v>7.5064449999999996E-3</v>
      </c>
      <c r="AO207">
        <v>7.3730480000000001E-3</v>
      </c>
      <c r="AP207">
        <v>7.2417260000000004E-3</v>
      </c>
      <c r="AQ207">
        <v>7.0965330000000004E-3</v>
      </c>
      <c r="AR207">
        <v>6.9417230000000003E-3</v>
      </c>
      <c r="AS207">
        <v>6.7791309999999999E-3</v>
      </c>
      <c r="AT207">
        <v>6.6163289999999998E-3</v>
      </c>
      <c r="AU207">
        <v>6.473042E-3</v>
      </c>
      <c r="AV207">
        <v>6.3681780000000004E-3</v>
      </c>
      <c r="AW207">
        <v>6.2919680000000002E-3</v>
      </c>
      <c r="AX207">
        <v>6.2249979999999998E-3</v>
      </c>
      <c r="AY207">
        <v>6.1582629999999998E-3</v>
      </c>
      <c r="AZ207">
        <v>6.0866009999999996E-3</v>
      </c>
      <c r="BA207">
        <v>6.0088620000000002E-3</v>
      </c>
      <c r="BB207">
        <v>5.929536E-3</v>
      </c>
      <c r="BC207">
        <v>5.8503419999999997E-3</v>
      </c>
      <c r="BD207">
        <v>5.7729230000000001E-3</v>
      </c>
      <c r="BE207">
        <v>5.700152E-3</v>
      </c>
      <c r="BF207">
        <v>5.6298650000000004E-3</v>
      </c>
      <c r="BG207">
        <v>5.5615109999999999E-3</v>
      </c>
      <c r="BH207">
        <v>5.494128E-3</v>
      </c>
      <c r="BI207">
        <v>5.4285599999999998E-3</v>
      </c>
      <c r="BJ207">
        <v>5.36062E-3</v>
      </c>
      <c r="BK207">
        <v>5.2980859999999996E-3</v>
      </c>
      <c r="BL207">
        <v>5.2438060000000002E-3</v>
      </c>
      <c r="BM207">
        <v>5.1967130000000004E-3</v>
      </c>
      <c r="BN207">
        <v>5.1537390000000001E-3</v>
      </c>
      <c r="BO207">
        <v>5.1079050000000003E-3</v>
      </c>
      <c r="BP207">
        <v>5.0562280000000003E-3</v>
      </c>
      <c r="BQ207">
        <v>5.0125289999999999E-3</v>
      </c>
      <c r="BR207">
        <v>4.9791879999999998E-3</v>
      </c>
      <c r="BS207">
        <v>4.9554569999999999E-3</v>
      </c>
      <c r="BT207">
        <v>4.9389830000000001E-3</v>
      </c>
      <c r="BU207">
        <v>4.9299579999999999E-3</v>
      </c>
      <c r="BV207">
        <v>4.9285279999999997E-3</v>
      </c>
      <c r="BW207">
        <v>4.9328339999999997E-3</v>
      </c>
      <c r="BX207">
        <v>4.9426310000000003E-3</v>
      </c>
      <c r="BY207">
        <v>4.956378E-3</v>
      </c>
      <c r="BZ207">
        <v>4.9761329999999998E-3</v>
      </c>
      <c r="CA207">
        <v>4.9987649999999996E-3</v>
      </c>
      <c r="CB207">
        <v>5.0156549999999999E-3</v>
      </c>
      <c r="CC207">
        <v>5.0197569999999997E-3</v>
      </c>
      <c r="CD207">
        <v>5.0160020000000003E-3</v>
      </c>
      <c r="CE207">
        <v>5.0143360000000003E-3</v>
      </c>
      <c r="CF207">
        <v>5.0186900000000001E-3</v>
      </c>
      <c r="CG207">
        <v>5.028172E-3</v>
      </c>
      <c r="CH207">
        <v>5.0428189999999996E-3</v>
      </c>
      <c r="CI207">
        <v>5.0613330000000003E-3</v>
      </c>
      <c r="CJ207">
        <v>5.0783130000000001E-3</v>
      </c>
      <c r="CK207">
        <v>5.0790519999999997E-3</v>
      </c>
      <c r="CL207">
        <v>5.0537209999999997E-3</v>
      </c>
      <c r="CM207">
        <v>5.0020589999999997E-3</v>
      </c>
      <c r="CN207">
        <v>4.9233050000000002E-3</v>
      </c>
      <c r="CO207">
        <v>4.819032E-3</v>
      </c>
      <c r="CP207">
        <v>4.6901260000000002E-3</v>
      </c>
      <c r="CQ207">
        <v>4.5421760000000002E-3</v>
      </c>
      <c r="CR207">
        <v>4.3774160000000003E-3</v>
      </c>
      <c r="CS207">
        <v>4.2043810000000001E-3</v>
      </c>
      <c r="CT207">
        <v>4.026178E-3</v>
      </c>
      <c r="CU207">
        <v>3.8475409999999999E-3</v>
      </c>
      <c r="CV207">
        <v>3.676913E-3</v>
      </c>
      <c r="CW207">
        <v>3.5152289999999999E-3</v>
      </c>
      <c r="CX207">
        <v>3.3550450000000001E-3</v>
      </c>
      <c r="CY207">
        <v>3.1951169999999999E-3</v>
      </c>
      <c r="CZ207">
        <v>3.036333E-3</v>
      </c>
      <c r="DA207">
        <v>2.881008E-3</v>
      </c>
      <c r="DB207">
        <v>2.7288519999999999E-3</v>
      </c>
      <c r="DC207">
        <v>2.5820790000000001E-3</v>
      </c>
      <c r="DD207">
        <v>2.441122E-3</v>
      </c>
      <c r="DE207">
        <v>2.3066789999999998E-3</v>
      </c>
      <c r="DF207">
        <v>2.1843169999999999E-3</v>
      </c>
      <c r="DG207">
        <v>2.0841900000000001E-3</v>
      </c>
      <c r="DH207">
        <v>2.0071519999999999E-3</v>
      </c>
      <c r="DI207">
        <v>1.9468160000000001E-3</v>
      </c>
      <c r="DJ207">
        <v>1.899059E-3</v>
      </c>
      <c r="DK207">
        <v>1.8604889999999999E-3</v>
      </c>
      <c r="DL207">
        <v>1.829104E-3</v>
      </c>
      <c r="DM207">
        <v>1.8031939999999999E-3</v>
      </c>
      <c r="DN207">
        <v>1.7815260000000001E-3</v>
      </c>
      <c r="DO207">
        <v>1.7631680000000001E-3</v>
      </c>
      <c r="DP207">
        <v>1.747663E-3</v>
      </c>
      <c r="DQ207">
        <v>1.736476E-3</v>
      </c>
      <c r="DR207">
        <v>1.73285E-3</v>
      </c>
      <c r="DS207">
        <v>1.7384049999999999E-3</v>
      </c>
      <c r="DT207">
        <v>1.7538860000000001E-3</v>
      </c>
      <c r="DU207">
        <v>1.7798219999999999E-3</v>
      </c>
      <c r="DV207">
        <v>1.8167999999999999E-3</v>
      </c>
      <c r="DW207">
        <v>1.8653910000000001E-3</v>
      </c>
      <c r="DX207">
        <v>1.925155E-3</v>
      </c>
      <c r="DY207">
        <v>1.9965669999999999E-3</v>
      </c>
      <c r="DZ207">
        <v>2.0773609999999998E-3</v>
      </c>
      <c r="EA207">
        <v>2.1642639999999999E-3</v>
      </c>
      <c r="EB207">
        <v>2.2517090000000002E-3</v>
      </c>
      <c r="EC207">
        <v>2.3352820000000002E-3</v>
      </c>
      <c r="ED207">
        <v>2.413475E-3</v>
      </c>
      <c r="EE207">
        <v>2.4821259999999999E-3</v>
      </c>
      <c r="EF207">
        <v>2.5403610000000001E-3</v>
      </c>
      <c r="EG207">
        <v>2.5862429999999998E-3</v>
      </c>
      <c r="EH207">
        <v>2.6182279999999998E-3</v>
      </c>
      <c r="EI207">
        <v>2.6374060000000001E-3</v>
      </c>
      <c r="EJ207">
        <v>2.6426650000000002E-3</v>
      </c>
      <c r="EK207">
        <v>2.6363720000000001E-3</v>
      </c>
      <c r="EL207">
        <v>2.6189870000000001E-3</v>
      </c>
      <c r="EM207">
        <v>2.5867939999999999E-3</v>
      </c>
      <c r="EN207">
        <v>2.5278150000000001E-3</v>
      </c>
      <c r="EO207">
        <v>2.4413590000000002E-3</v>
      </c>
      <c r="EP207">
        <v>2.3387770000000002E-3</v>
      </c>
      <c r="EQ207">
        <v>2.2258680000000002E-3</v>
      </c>
      <c r="ER207">
        <v>2.1085790000000002E-3</v>
      </c>
      <c r="ES207">
        <v>1.990725E-3</v>
      </c>
      <c r="ET207">
        <v>1.873818E-3</v>
      </c>
      <c r="EU207">
        <v>1.7611879999999999E-3</v>
      </c>
      <c r="EV207">
        <v>1.651975E-3</v>
      </c>
      <c r="EW207">
        <v>1.5483890000000001E-3</v>
      </c>
      <c r="EX207">
        <v>1.4490670000000001E-3</v>
      </c>
      <c r="EY207">
        <v>1.3557809999999999E-3</v>
      </c>
      <c r="EZ207">
        <v>1.2690469999999999E-3</v>
      </c>
    </row>
    <row r="208" spans="1:156" x14ac:dyDescent="0.25">
      <c r="A208" t="str">
        <f t="shared" si="3"/>
        <v>Boom-MEDIUM-0.8-10-40</v>
      </c>
      <c r="B208" t="s">
        <v>196</v>
      </c>
      <c r="C208" t="s">
        <v>42</v>
      </c>
      <c r="D208" s="52">
        <v>0.8</v>
      </c>
      <c r="E208" s="52">
        <v>10</v>
      </c>
      <c r="F208" s="82">
        <v>40</v>
      </c>
      <c r="G208">
        <v>2.7275379999999998E-2</v>
      </c>
      <c r="H208">
        <v>2.4208489999999999E-2</v>
      </c>
      <c r="I208">
        <v>2.48022E-2</v>
      </c>
      <c r="J208">
        <v>2.4951500000000001E-2</v>
      </c>
      <c r="K208">
        <v>2.3334379999999998E-2</v>
      </c>
      <c r="L208">
        <v>2.1756910000000001E-2</v>
      </c>
      <c r="M208">
        <v>2.1138870000000001E-2</v>
      </c>
      <c r="N208">
        <v>2.052383E-2</v>
      </c>
      <c r="O208">
        <v>1.9790990000000001E-2</v>
      </c>
      <c r="P208">
        <v>1.9197039999999999E-2</v>
      </c>
      <c r="Q208">
        <v>1.8442070000000001E-2</v>
      </c>
      <c r="R208">
        <v>1.6710610000000001E-2</v>
      </c>
      <c r="S208">
        <v>1.549761E-2</v>
      </c>
      <c r="T208">
        <v>1.4738920000000001E-2</v>
      </c>
      <c r="U208">
        <v>1.416862E-2</v>
      </c>
      <c r="V208">
        <v>1.3665709999999999E-2</v>
      </c>
      <c r="W208">
        <v>1.321992E-2</v>
      </c>
      <c r="X208">
        <v>1.2723119999999999E-2</v>
      </c>
      <c r="Y208">
        <v>1.2305780000000001E-2</v>
      </c>
      <c r="Z208">
        <v>1.190714E-2</v>
      </c>
      <c r="AA208">
        <v>1.15291E-2</v>
      </c>
      <c r="AB208">
        <v>1.119884E-2</v>
      </c>
      <c r="AC208">
        <v>1.091312E-2</v>
      </c>
      <c r="AD208">
        <v>1.0630840000000001E-2</v>
      </c>
      <c r="AE208">
        <v>1.0308869999999999E-2</v>
      </c>
      <c r="AF208">
        <v>9.9735940000000006E-3</v>
      </c>
      <c r="AG208">
        <v>9.6449810000000004E-3</v>
      </c>
      <c r="AH208">
        <v>9.3274410000000006E-3</v>
      </c>
      <c r="AI208">
        <v>9.0531190000000001E-3</v>
      </c>
      <c r="AJ208">
        <v>8.8280519999999994E-3</v>
      </c>
      <c r="AK208">
        <v>8.6297570000000001E-3</v>
      </c>
      <c r="AL208">
        <v>8.4454379999999996E-3</v>
      </c>
      <c r="AM208">
        <v>8.2701319999999995E-3</v>
      </c>
      <c r="AN208">
        <v>8.1026829999999994E-3</v>
      </c>
      <c r="AO208">
        <v>7.9456189999999993E-3</v>
      </c>
      <c r="AP208">
        <v>7.7976709999999999E-3</v>
      </c>
      <c r="AQ208">
        <v>7.6378310000000003E-3</v>
      </c>
      <c r="AR208">
        <v>7.4616209999999999E-3</v>
      </c>
      <c r="AS208">
        <v>7.29008E-3</v>
      </c>
      <c r="AT208">
        <v>7.1249140000000004E-3</v>
      </c>
      <c r="AU208">
        <v>6.963894E-3</v>
      </c>
      <c r="AV208">
        <v>6.806182E-3</v>
      </c>
      <c r="AW208">
        <v>6.6524160000000004E-3</v>
      </c>
      <c r="AX208">
        <v>6.5026099999999998E-3</v>
      </c>
      <c r="AY208">
        <v>6.3524080000000004E-3</v>
      </c>
      <c r="AZ208">
        <v>6.1810720000000001E-3</v>
      </c>
      <c r="BA208">
        <v>5.9780830000000004E-3</v>
      </c>
      <c r="BB208">
        <v>5.7559439999999998E-3</v>
      </c>
      <c r="BC208">
        <v>5.53923E-3</v>
      </c>
      <c r="BD208">
        <v>5.3556130000000004E-3</v>
      </c>
      <c r="BE208">
        <v>5.207606E-3</v>
      </c>
      <c r="BF208">
        <v>5.0866260000000003E-3</v>
      </c>
      <c r="BG208">
        <v>4.984914E-3</v>
      </c>
      <c r="BH208">
        <v>4.896498E-3</v>
      </c>
      <c r="BI208">
        <v>4.8169199999999997E-3</v>
      </c>
      <c r="BJ208">
        <v>4.7434570000000004E-3</v>
      </c>
      <c r="BK208">
        <v>4.681396E-3</v>
      </c>
      <c r="BL208">
        <v>4.6471259999999997E-3</v>
      </c>
      <c r="BM208">
        <v>4.629696E-3</v>
      </c>
      <c r="BN208">
        <v>4.6130880000000004E-3</v>
      </c>
      <c r="BO208">
        <v>4.5892980000000003E-3</v>
      </c>
      <c r="BP208">
        <v>4.5575520000000003E-3</v>
      </c>
      <c r="BQ208">
        <v>4.5193949999999998E-3</v>
      </c>
      <c r="BR208">
        <v>4.4775589999999999E-3</v>
      </c>
      <c r="BS208">
        <v>4.4338299999999997E-3</v>
      </c>
      <c r="BT208">
        <v>4.3896320000000001E-3</v>
      </c>
      <c r="BU208">
        <v>4.3451430000000001E-3</v>
      </c>
      <c r="BV208">
        <v>4.2981080000000001E-3</v>
      </c>
      <c r="BW208">
        <v>4.2422839999999998E-3</v>
      </c>
      <c r="BX208">
        <v>4.1684230000000001E-3</v>
      </c>
      <c r="BY208">
        <v>4.0698069999999999E-3</v>
      </c>
      <c r="BZ208">
        <v>3.9457390000000002E-3</v>
      </c>
      <c r="CA208">
        <v>3.7990039999999999E-3</v>
      </c>
      <c r="CB208">
        <v>3.6372570000000001E-3</v>
      </c>
      <c r="CC208">
        <v>3.4805980000000001E-3</v>
      </c>
      <c r="CD208">
        <v>3.3508539999999999E-3</v>
      </c>
      <c r="CE208">
        <v>3.249718E-3</v>
      </c>
      <c r="CF208">
        <v>3.1724029999999999E-3</v>
      </c>
      <c r="CG208">
        <v>3.123153E-3</v>
      </c>
      <c r="CH208">
        <v>3.1058829999999998E-3</v>
      </c>
      <c r="CI208">
        <v>3.1178310000000002E-3</v>
      </c>
      <c r="CJ208">
        <v>3.1444609999999999E-3</v>
      </c>
      <c r="CK208">
        <v>3.165012E-3</v>
      </c>
      <c r="CL208">
        <v>3.1730310000000002E-3</v>
      </c>
      <c r="CM208">
        <v>3.1707290000000002E-3</v>
      </c>
      <c r="CN208">
        <v>3.160847E-3</v>
      </c>
      <c r="CO208">
        <v>3.1450129999999999E-3</v>
      </c>
      <c r="CP208">
        <v>3.125016E-3</v>
      </c>
      <c r="CQ208">
        <v>3.1024619999999998E-3</v>
      </c>
      <c r="CR208">
        <v>3.078388E-3</v>
      </c>
      <c r="CS208">
        <v>3.0530330000000001E-3</v>
      </c>
      <c r="CT208">
        <v>3.0255780000000001E-3</v>
      </c>
      <c r="CU208">
        <v>2.9967560000000002E-3</v>
      </c>
      <c r="CV208">
        <v>2.967819E-3</v>
      </c>
      <c r="CW208">
        <v>2.9362110000000002E-3</v>
      </c>
      <c r="CX208">
        <v>2.895154E-3</v>
      </c>
      <c r="CY208">
        <v>2.8388770000000001E-3</v>
      </c>
      <c r="CZ208">
        <v>2.7654590000000001E-3</v>
      </c>
      <c r="DA208">
        <v>2.6750989999999998E-3</v>
      </c>
      <c r="DB208">
        <v>2.5696019999999998E-3</v>
      </c>
      <c r="DC208">
        <v>2.4526029999999998E-3</v>
      </c>
      <c r="DD208">
        <v>2.3317979999999999E-3</v>
      </c>
      <c r="DE208">
        <v>2.2194929999999999E-3</v>
      </c>
      <c r="DF208">
        <v>2.129663E-3</v>
      </c>
      <c r="DG208">
        <v>2.0749409999999999E-3</v>
      </c>
      <c r="DH208">
        <v>2.0556699999999999E-3</v>
      </c>
      <c r="DI208">
        <v>2.0639880000000001E-3</v>
      </c>
      <c r="DJ208">
        <v>2.0851979999999999E-3</v>
      </c>
      <c r="DK208">
        <v>2.1025919999999999E-3</v>
      </c>
      <c r="DL208">
        <v>2.1110209999999998E-3</v>
      </c>
      <c r="DM208">
        <v>2.1116989999999999E-3</v>
      </c>
      <c r="DN208">
        <v>2.1064899999999999E-3</v>
      </c>
      <c r="DO208">
        <v>2.097256E-3</v>
      </c>
      <c r="DP208">
        <v>2.0857950000000001E-3</v>
      </c>
      <c r="DQ208">
        <v>2.073395E-3</v>
      </c>
      <c r="DR208">
        <v>2.0602319999999999E-3</v>
      </c>
      <c r="DS208">
        <v>2.0460790000000001E-3</v>
      </c>
      <c r="DT208">
        <v>2.0304849999999998E-3</v>
      </c>
      <c r="DU208">
        <v>2.0136820000000001E-3</v>
      </c>
      <c r="DV208">
        <v>1.9965899999999999E-3</v>
      </c>
      <c r="DW208">
        <v>1.9796430000000001E-3</v>
      </c>
      <c r="DX208">
        <v>1.962933E-3</v>
      </c>
      <c r="DY208">
        <v>1.9463600000000001E-3</v>
      </c>
      <c r="DZ208">
        <v>1.9287830000000001E-3</v>
      </c>
      <c r="EA208">
        <v>1.9068589999999999E-3</v>
      </c>
      <c r="EB208">
        <v>1.87682E-3</v>
      </c>
      <c r="EC208">
        <v>1.8368779999999999E-3</v>
      </c>
      <c r="ED208">
        <v>1.78824E-3</v>
      </c>
      <c r="EE208">
        <v>1.735222E-3</v>
      </c>
      <c r="EF208">
        <v>1.681753E-3</v>
      </c>
      <c r="EG208">
        <v>1.629995E-3</v>
      </c>
      <c r="EH208">
        <v>1.5816630000000001E-3</v>
      </c>
      <c r="EI208">
        <v>1.5380770000000001E-3</v>
      </c>
      <c r="EJ208">
        <v>1.49997E-3</v>
      </c>
      <c r="EK208">
        <v>1.467363E-3</v>
      </c>
      <c r="EL208">
        <v>1.440088E-3</v>
      </c>
      <c r="EM208">
        <v>1.4181510000000001E-3</v>
      </c>
      <c r="EN208">
        <v>1.399902E-3</v>
      </c>
      <c r="EO208">
        <v>1.3839080000000001E-3</v>
      </c>
      <c r="EP208">
        <v>1.3694569999999999E-3</v>
      </c>
      <c r="EQ208">
        <v>1.3560810000000001E-3</v>
      </c>
      <c r="ER208">
        <v>1.3436100000000001E-3</v>
      </c>
      <c r="ES208">
        <v>1.331924E-3</v>
      </c>
      <c r="ET208">
        <v>1.3209540000000001E-3</v>
      </c>
      <c r="EU208">
        <v>1.310622E-3</v>
      </c>
      <c r="EV208">
        <v>1.3008410000000001E-3</v>
      </c>
      <c r="EW208">
        <v>1.2914770000000001E-3</v>
      </c>
      <c r="EX208">
        <v>1.2824069999999999E-3</v>
      </c>
      <c r="EY208">
        <v>1.273642E-3</v>
      </c>
      <c r="EZ208">
        <v>1.265165E-3</v>
      </c>
    </row>
    <row r="209" spans="1:156" x14ac:dyDescent="0.25">
      <c r="A209" t="str">
        <f t="shared" si="3"/>
        <v>Boom-MEDIUM-0.8-20-20</v>
      </c>
      <c r="B209" t="s">
        <v>196</v>
      </c>
      <c r="C209" t="s">
        <v>42</v>
      </c>
      <c r="D209" s="52">
        <v>0.8</v>
      </c>
      <c r="E209" s="52">
        <v>20</v>
      </c>
      <c r="F209" s="82">
        <v>20</v>
      </c>
      <c r="G209">
        <v>5.2742690000000002E-2</v>
      </c>
      <c r="H209">
        <v>4.32523E-2</v>
      </c>
      <c r="I209">
        <v>3.6490179999999997E-2</v>
      </c>
      <c r="J209">
        <v>3.1186789999999999E-2</v>
      </c>
      <c r="K209">
        <v>2.523678E-2</v>
      </c>
      <c r="L209">
        <v>2.1779900000000001E-2</v>
      </c>
      <c r="M209">
        <v>1.813149E-2</v>
      </c>
      <c r="N209">
        <v>1.420736E-2</v>
      </c>
      <c r="O209">
        <v>1.352889E-2</v>
      </c>
      <c r="P209">
        <v>1.2783070000000001E-2</v>
      </c>
      <c r="Q209">
        <v>1.178213E-2</v>
      </c>
      <c r="R209">
        <v>1.019424E-2</v>
      </c>
      <c r="S209">
        <v>9.1645900000000002E-3</v>
      </c>
      <c r="T209">
        <v>8.8516080000000004E-3</v>
      </c>
      <c r="U209">
        <v>8.6703400000000003E-3</v>
      </c>
      <c r="V209">
        <v>8.3137790000000003E-3</v>
      </c>
      <c r="W209">
        <v>7.8649670000000005E-3</v>
      </c>
      <c r="X209">
        <v>7.3979809999999997E-3</v>
      </c>
      <c r="Y209">
        <v>6.9464050000000001E-3</v>
      </c>
      <c r="Z209">
        <v>6.5610829999999997E-3</v>
      </c>
      <c r="AA209">
        <v>6.2305290000000003E-3</v>
      </c>
      <c r="AB209">
        <v>5.9608439999999999E-3</v>
      </c>
      <c r="AC209">
        <v>5.7320310000000003E-3</v>
      </c>
      <c r="AD209">
        <v>5.5287699999999997E-3</v>
      </c>
      <c r="AE209">
        <v>5.3567689999999999E-3</v>
      </c>
      <c r="AF209">
        <v>5.1644910000000002E-3</v>
      </c>
      <c r="AG209">
        <v>4.957815E-3</v>
      </c>
      <c r="AH209">
        <v>4.746452E-3</v>
      </c>
      <c r="AI209">
        <v>4.5582799999999996E-3</v>
      </c>
      <c r="AJ209">
        <v>4.3951399999999996E-3</v>
      </c>
      <c r="AK209">
        <v>4.2318049999999999E-3</v>
      </c>
      <c r="AL209">
        <v>4.0597519999999998E-3</v>
      </c>
      <c r="AM209">
        <v>3.898206E-3</v>
      </c>
      <c r="AN209">
        <v>3.7678920000000001E-3</v>
      </c>
      <c r="AO209">
        <v>3.6623990000000002E-3</v>
      </c>
      <c r="AP209">
        <v>3.5768729999999999E-3</v>
      </c>
      <c r="AQ209">
        <v>3.5044579999999998E-3</v>
      </c>
      <c r="AR209">
        <v>3.4429539999999998E-3</v>
      </c>
      <c r="AS209">
        <v>3.3873610000000002E-3</v>
      </c>
      <c r="AT209">
        <v>3.3370560000000001E-3</v>
      </c>
      <c r="AU209">
        <v>3.299139E-3</v>
      </c>
      <c r="AV209">
        <v>3.284506E-3</v>
      </c>
      <c r="AW209">
        <v>3.2883600000000002E-3</v>
      </c>
      <c r="AX209">
        <v>3.2937460000000002E-3</v>
      </c>
      <c r="AY209">
        <v>3.289719E-3</v>
      </c>
      <c r="AZ209">
        <v>3.2656040000000001E-3</v>
      </c>
      <c r="BA209">
        <v>3.2013660000000002E-3</v>
      </c>
      <c r="BB209">
        <v>3.105254E-3</v>
      </c>
      <c r="BC209">
        <v>2.9887E-3</v>
      </c>
      <c r="BD209">
        <v>2.8643050000000001E-3</v>
      </c>
      <c r="BE209">
        <v>2.753265E-3</v>
      </c>
      <c r="BF209">
        <v>2.6666210000000001E-3</v>
      </c>
      <c r="BG209">
        <v>2.5985209999999999E-3</v>
      </c>
      <c r="BH209">
        <v>2.5443739999999999E-3</v>
      </c>
      <c r="BI209">
        <v>2.5004509999999999E-3</v>
      </c>
      <c r="BJ209">
        <v>2.46474E-3</v>
      </c>
      <c r="BK209">
        <v>2.4445640000000002E-3</v>
      </c>
      <c r="BL209">
        <v>2.4431600000000002E-3</v>
      </c>
      <c r="BM209">
        <v>2.460079E-3</v>
      </c>
      <c r="BN209">
        <v>2.4922149999999999E-3</v>
      </c>
      <c r="BO209">
        <v>2.5335459999999998E-3</v>
      </c>
      <c r="BP209">
        <v>2.5718E-3</v>
      </c>
      <c r="BQ209">
        <v>2.6016479999999998E-3</v>
      </c>
      <c r="BR209">
        <v>2.618581E-3</v>
      </c>
      <c r="BS209">
        <v>2.621609E-3</v>
      </c>
      <c r="BT209">
        <v>2.600991E-3</v>
      </c>
      <c r="BU209">
        <v>2.5494699999999999E-3</v>
      </c>
      <c r="BV209">
        <v>2.4734790000000002E-3</v>
      </c>
      <c r="BW209">
        <v>2.3829979999999999E-3</v>
      </c>
      <c r="BX209">
        <v>2.2856809999999999E-3</v>
      </c>
      <c r="BY209">
        <v>2.1872580000000001E-3</v>
      </c>
      <c r="BZ209">
        <v>2.1074179999999998E-3</v>
      </c>
      <c r="CA209">
        <v>2.0570839999999998E-3</v>
      </c>
      <c r="CB209">
        <v>2.0279730000000002E-3</v>
      </c>
      <c r="CC209">
        <v>2.0127209999999999E-3</v>
      </c>
      <c r="CD209">
        <v>2.0098730000000001E-3</v>
      </c>
      <c r="CE209">
        <v>2.0228540000000001E-3</v>
      </c>
      <c r="CF209">
        <v>2.0530090000000002E-3</v>
      </c>
      <c r="CG209">
        <v>2.0993829999999998E-3</v>
      </c>
      <c r="CH209">
        <v>2.1617530000000002E-3</v>
      </c>
      <c r="CI209">
        <v>2.2385009999999999E-3</v>
      </c>
      <c r="CJ209">
        <v>2.3260099999999999E-3</v>
      </c>
      <c r="CK209">
        <v>2.4132020000000001E-3</v>
      </c>
      <c r="CL209">
        <v>2.4796639999999999E-3</v>
      </c>
      <c r="CM209">
        <v>2.5124919999999999E-3</v>
      </c>
      <c r="CN209">
        <v>2.5132800000000001E-3</v>
      </c>
      <c r="CO209">
        <v>2.4848959999999999E-3</v>
      </c>
      <c r="CP209">
        <v>2.4310859999999998E-3</v>
      </c>
      <c r="CQ209">
        <v>2.3559010000000001E-3</v>
      </c>
      <c r="CR209">
        <v>2.264009E-3</v>
      </c>
      <c r="CS209">
        <v>2.1612279999999998E-3</v>
      </c>
      <c r="CT209">
        <v>2.0518810000000002E-3</v>
      </c>
      <c r="CU209">
        <v>1.940514E-3</v>
      </c>
      <c r="CV209">
        <v>1.833323E-3</v>
      </c>
      <c r="CW209">
        <v>1.7366879999999999E-3</v>
      </c>
      <c r="CX209">
        <v>1.6522970000000001E-3</v>
      </c>
      <c r="CY209">
        <v>1.5805019999999999E-3</v>
      </c>
      <c r="CZ209">
        <v>1.5190410000000001E-3</v>
      </c>
      <c r="DA209">
        <v>1.4688279999999999E-3</v>
      </c>
      <c r="DB209">
        <v>1.4253740000000001E-3</v>
      </c>
      <c r="DC209">
        <v>1.3892450000000001E-3</v>
      </c>
      <c r="DD209">
        <v>1.3571760000000001E-3</v>
      </c>
      <c r="DE209">
        <v>1.3275699999999999E-3</v>
      </c>
      <c r="DF209">
        <v>1.2995870000000001E-3</v>
      </c>
      <c r="DG209">
        <v>1.2618289999999999E-3</v>
      </c>
      <c r="DH209">
        <v>1.2090040000000001E-3</v>
      </c>
      <c r="DI209">
        <v>1.146663E-3</v>
      </c>
      <c r="DJ209">
        <v>1.080496E-3</v>
      </c>
      <c r="DK209">
        <v>1.013052E-3</v>
      </c>
      <c r="DL209">
        <v>9.4685159999999995E-4</v>
      </c>
      <c r="DM209">
        <v>8.8283060000000002E-4</v>
      </c>
      <c r="DN209">
        <v>8.2212020000000004E-4</v>
      </c>
      <c r="DO209">
        <v>7.6521089999999998E-4</v>
      </c>
      <c r="DP209">
        <v>7.1511600000000002E-4</v>
      </c>
      <c r="DQ209">
        <v>6.7818000000000002E-4</v>
      </c>
      <c r="DR209">
        <v>6.5434680000000004E-4</v>
      </c>
      <c r="DS209">
        <v>6.4062519999999999E-4</v>
      </c>
      <c r="DT209">
        <v>6.352183E-4</v>
      </c>
      <c r="DU209">
        <v>6.372169E-4</v>
      </c>
      <c r="DV209">
        <v>6.4617240000000001E-4</v>
      </c>
      <c r="DW209">
        <v>6.6197840000000005E-4</v>
      </c>
      <c r="DX209">
        <v>6.8451639999999995E-4</v>
      </c>
      <c r="DY209">
        <v>7.1384020000000005E-4</v>
      </c>
      <c r="DZ209">
        <v>7.4931569999999999E-4</v>
      </c>
      <c r="EA209">
        <v>7.8959229999999998E-4</v>
      </c>
      <c r="EB209">
        <v>8.3233769999999996E-4</v>
      </c>
      <c r="EC209">
        <v>8.7581550000000001E-4</v>
      </c>
      <c r="ED209">
        <v>9.1884629999999996E-4</v>
      </c>
      <c r="EE209">
        <v>9.5960900000000005E-4</v>
      </c>
      <c r="EF209">
        <v>9.9697099999999992E-4</v>
      </c>
      <c r="EG209">
        <v>1.030069E-3</v>
      </c>
      <c r="EH209">
        <v>1.0571560000000001E-3</v>
      </c>
      <c r="EI209">
        <v>1.078678E-3</v>
      </c>
      <c r="EJ209">
        <v>1.0932940000000001E-3</v>
      </c>
      <c r="EK209">
        <v>1.1015350000000001E-3</v>
      </c>
      <c r="EL209">
        <v>1.1040500000000001E-3</v>
      </c>
      <c r="EM209">
        <v>1.1005240000000001E-3</v>
      </c>
      <c r="EN209">
        <v>1.093636E-3</v>
      </c>
      <c r="EO209">
        <v>1.0825159999999999E-3</v>
      </c>
      <c r="EP209">
        <v>1.0698389999999999E-3</v>
      </c>
      <c r="EQ209">
        <v>1.0551359999999999E-3</v>
      </c>
      <c r="ER209">
        <v>1.0394549999999999E-3</v>
      </c>
      <c r="ES209">
        <v>1.0233779999999999E-3</v>
      </c>
      <c r="ET209">
        <v>1.0063680000000001E-3</v>
      </c>
      <c r="EU209">
        <v>9.8964800000000009E-4</v>
      </c>
      <c r="EV209">
        <v>9.7154909999999997E-4</v>
      </c>
      <c r="EW209">
        <v>9.4970549999999997E-4</v>
      </c>
      <c r="EX209">
        <v>9.148041E-4</v>
      </c>
      <c r="EY209">
        <v>8.6941769999999995E-4</v>
      </c>
      <c r="EZ209">
        <v>8.1864190000000003E-4</v>
      </c>
    </row>
    <row r="210" spans="1:156" x14ac:dyDescent="0.25">
      <c r="A210" t="str">
        <f t="shared" si="3"/>
        <v>Boom-MEDIUM-0.8-10-20</v>
      </c>
      <c r="B210" t="s">
        <v>196</v>
      </c>
      <c r="C210" t="s">
        <v>42</v>
      </c>
      <c r="D210" s="52">
        <v>0.8</v>
      </c>
      <c r="E210" s="52">
        <v>10</v>
      </c>
      <c r="F210" s="82">
        <v>20</v>
      </c>
      <c r="G210">
        <v>1.857812E-2</v>
      </c>
      <c r="H210">
        <v>1.55146E-2</v>
      </c>
      <c r="I210">
        <v>1.6753759999999999E-2</v>
      </c>
      <c r="J210">
        <v>1.7068799999999999E-2</v>
      </c>
      <c r="K210">
        <v>1.5422119999999999E-2</v>
      </c>
      <c r="L210">
        <v>1.382163E-2</v>
      </c>
      <c r="M210">
        <v>1.326168E-2</v>
      </c>
      <c r="N210">
        <v>1.27642E-2</v>
      </c>
      <c r="O210">
        <v>1.216799E-2</v>
      </c>
      <c r="P210">
        <v>1.14296E-2</v>
      </c>
      <c r="Q210">
        <v>1.080064E-2</v>
      </c>
      <c r="R210">
        <v>9.7499590000000008E-3</v>
      </c>
      <c r="S210">
        <v>8.9055829999999999E-3</v>
      </c>
      <c r="T210">
        <v>8.3587220000000007E-3</v>
      </c>
      <c r="U210">
        <v>7.9588539999999996E-3</v>
      </c>
      <c r="V210">
        <v>7.6396930000000004E-3</v>
      </c>
      <c r="W210">
        <v>7.3938099999999998E-3</v>
      </c>
      <c r="X210">
        <v>7.1520769999999997E-3</v>
      </c>
      <c r="Y210">
        <v>6.9739299999999997E-3</v>
      </c>
      <c r="Z210">
        <v>6.79439E-3</v>
      </c>
      <c r="AA210">
        <v>6.6217170000000001E-3</v>
      </c>
      <c r="AB210">
        <v>6.4827590000000003E-3</v>
      </c>
      <c r="AC210">
        <v>6.3776229999999998E-3</v>
      </c>
      <c r="AD210">
        <v>6.2724039999999997E-3</v>
      </c>
      <c r="AE210">
        <v>6.1248769999999999E-3</v>
      </c>
      <c r="AF210">
        <v>5.9194479999999999E-3</v>
      </c>
      <c r="AG210">
        <v>5.6643049999999997E-3</v>
      </c>
      <c r="AH210">
        <v>5.3708159999999996E-3</v>
      </c>
      <c r="AI210">
        <v>5.0748850000000003E-3</v>
      </c>
      <c r="AJ210">
        <v>4.8038580000000003E-3</v>
      </c>
      <c r="AK210">
        <v>4.5520730000000002E-3</v>
      </c>
      <c r="AL210">
        <v>4.3157739999999997E-3</v>
      </c>
      <c r="AM210">
        <v>4.093859E-3</v>
      </c>
      <c r="AN210">
        <v>3.8877790000000001E-3</v>
      </c>
      <c r="AO210">
        <v>3.7147539999999998E-3</v>
      </c>
      <c r="AP210">
        <v>3.5992340000000002E-3</v>
      </c>
      <c r="AQ210">
        <v>3.51462E-3</v>
      </c>
      <c r="AR210">
        <v>3.4467199999999999E-3</v>
      </c>
      <c r="AS210">
        <v>3.4027129999999999E-3</v>
      </c>
      <c r="AT210">
        <v>3.3767939999999998E-3</v>
      </c>
      <c r="AU210">
        <v>3.360409E-3</v>
      </c>
      <c r="AV210">
        <v>3.3483969999999999E-3</v>
      </c>
      <c r="AW210">
        <v>3.3383530000000001E-3</v>
      </c>
      <c r="AX210">
        <v>3.3291729999999999E-3</v>
      </c>
      <c r="AY210">
        <v>3.3178840000000001E-3</v>
      </c>
      <c r="AZ210">
        <v>3.2911049999999999E-3</v>
      </c>
      <c r="BA210">
        <v>3.235566E-3</v>
      </c>
      <c r="BB210">
        <v>3.1418589999999999E-3</v>
      </c>
      <c r="BC210">
        <v>3.012519E-3</v>
      </c>
      <c r="BD210">
        <v>2.8574080000000001E-3</v>
      </c>
      <c r="BE210">
        <v>2.6899279999999999E-3</v>
      </c>
      <c r="BF210">
        <v>2.5209910000000002E-3</v>
      </c>
      <c r="BG210">
        <v>2.3583549999999999E-3</v>
      </c>
      <c r="BH210">
        <v>2.204793E-3</v>
      </c>
      <c r="BI210">
        <v>2.0613929999999999E-3</v>
      </c>
      <c r="BJ210">
        <v>1.9278959999999999E-3</v>
      </c>
      <c r="BK210">
        <v>1.807681E-3</v>
      </c>
      <c r="BL210">
        <v>1.712912E-3</v>
      </c>
      <c r="BM210">
        <v>1.6586789999999999E-3</v>
      </c>
      <c r="BN210">
        <v>1.647269E-3</v>
      </c>
      <c r="BO210">
        <v>1.666657E-3</v>
      </c>
      <c r="BP210">
        <v>1.705753E-3</v>
      </c>
      <c r="BQ210">
        <v>1.7564900000000001E-3</v>
      </c>
      <c r="BR210">
        <v>1.8148890000000001E-3</v>
      </c>
      <c r="BS210">
        <v>1.878635E-3</v>
      </c>
      <c r="BT210">
        <v>1.946508E-3</v>
      </c>
      <c r="BU210">
        <v>2.0165780000000002E-3</v>
      </c>
      <c r="BV210">
        <v>2.0775009999999998E-3</v>
      </c>
      <c r="BW210">
        <v>2.107481E-3</v>
      </c>
      <c r="BX210">
        <v>2.1041160000000001E-3</v>
      </c>
      <c r="BY210">
        <v>2.0707709999999999E-3</v>
      </c>
      <c r="BZ210">
        <v>2.0120210000000001E-3</v>
      </c>
      <c r="CA210">
        <v>1.932387E-3</v>
      </c>
      <c r="CB210">
        <v>1.8368200000000001E-3</v>
      </c>
      <c r="CC210">
        <v>1.7310489999999999E-3</v>
      </c>
      <c r="CD210">
        <v>1.621007E-3</v>
      </c>
      <c r="CE210">
        <v>1.511912E-3</v>
      </c>
      <c r="CF210">
        <v>1.4082859999999999E-3</v>
      </c>
      <c r="CG210">
        <v>1.3169E-3</v>
      </c>
      <c r="CH210">
        <v>1.2416129999999999E-3</v>
      </c>
      <c r="CI210">
        <v>1.182518E-3</v>
      </c>
      <c r="CJ210">
        <v>1.137866E-3</v>
      </c>
      <c r="CK210">
        <v>1.1052010000000001E-3</v>
      </c>
      <c r="CL210">
        <v>1.083121E-3</v>
      </c>
      <c r="CM210">
        <v>1.076703E-3</v>
      </c>
      <c r="CN210">
        <v>1.0887010000000001E-3</v>
      </c>
      <c r="CO210">
        <v>1.114854E-3</v>
      </c>
      <c r="CP210">
        <v>1.1508110000000001E-3</v>
      </c>
      <c r="CQ210">
        <v>1.194208E-3</v>
      </c>
      <c r="CR210">
        <v>1.2432529999999999E-3</v>
      </c>
      <c r="CS210">
        <v>1.2945439999999999E-3</v>
      </c>
      <c r="CT210">
        <v>1.3359789999999999E-3</v>
      </c>
      <c r="CU210">
        <v>1.36024E-3</v>
      </c>
      <c r="CV210">
        <v>1.3712970000000001E-3</v>
      </c>
      <c r="CW210">
        <v>1.372037E-3</v>
      </c>
      <c r="CX210">
        <v>1.361892E-3</v>
      </c>
      <c r="CY210">
        <v>1.339762E-3</v>
      </c>
      <c r="CZ210">
        <v>1.305863E-3</v>
      </c>
      <c r="DA210">
        <v>1.2609559999999999E-3</v>
      </c>
      <c r="DB210">
        <v>1.2062220000000001E-3</v>
      </c>
      <c r="DC210">
        <v>1.14361E-3</v>
      </c>
      <c r="DD210">
        <v>1.077216E-3</v>
      </c>
      <c r="DE210">
        <v>1.012986E-3</v>
      </c>
      <c r="DF210">
        <v>9.5516939999999999E-4</v>
      </c>
      <c r="DG210">
        <v>9.0576670000000004E-4</v>
      </c>
      <c r="DH210">
        <v>8.653981E-4</v>
      </c>
      <c r="DI210">
        <v>8.3376279999999999E-4</v>
      </c>
      <c r="DJ210">
        <v>8.0954059999999997E-4</v>
      </c>
      <c r="DK210">
        <v>7.9087359999999998E-4</v>
      </c>
      <c r="DL210">
        <v>7.7587269999999996E-4</v>
      </c>
      <c r="DM210">
        <v>7.6304460000000004E-4</v>
      </c>
      <c r="DN210">
        <v>7.5145810000000002E-4</v>
      </c>
      <c r="DO210">
        <v>7.4189090000000002E-4</v>
      </c>
      <c r="DP210">
        <v>7.3877470000000001E-4</v>
      </c>
      <c r="DQ210">
        <v>7.4700869999999998E-4</v>
      </c>
      <c r="DR210">
        <v>7.6550960000000003E-4</v>
      </c>
      <c r="DS210">
        <v>7.9012030000000005E-4</v>
      </c>
      <c r="DT210">
        <v>8.1253860000000001E-4</v>
      </c>
      <c r="DU210">
        <v>8.2676150000000003E-4</v>
      </c>
      <c r="DV210">
        <v>8.3402750000000005E-4</v>
      </c>
      <c r="DW210">
        <v>8.36651E-4</v>
      </c>
      <c r="DX210">
        <v>8.3615200000000005E-4</v>
      </c>
      <c r="DY210">
        <v>8.3345979999999999E-4</v>
      </c>
      <c r="DZ210">
        <v>8.2874339999999998E-4</v>
      </c>
      <c r="EA210">
        <v>8.2096519999999996E-4</v>
      </c>
      <c r="EB210">
        <v>8.0872319999999998E-4</v>
      </c>
      <c r="EC210">
        <v>7.913843E-4</v>
      </c>
      <c r="ED210">
        <v>7.6959499999999998E-4</v>
      </c>
      <c r="EE210">
        <v>7.4533559999999995E-4</v>
      </c>
      <c r="EF210">
        <v>7.2033670000000005E-4</v>
      </c>
      <c r="EG210">
        <v>6.9558360000000004E-4</v>
      </c>
      <c r="EH210">
        <v>6.718367E-4</v>
      </c>
      <c r="EI210">
        <v>6.4987140000000003E-4</v>
      </c>
      <c r="EJ210">
        <v>6.3033360000000005E-4</v>
      </c>
      <c r="EK210">
        <v>6.1353160000000005E-4</v>
      </c>
      <c r="EL210">
        <v>5.9939309999999997E-4</v>
      </c>
      <c r="EM210">
        <v>5.8748109999999997E-4</v>
      </c>
      <c r="EN210">
        <v>5.7709519999999998E-4</v>
      </c>
      <c r="EO210">
        <v>5.6772449999999998E-4</v>
      </c>
      <c r="EP210">
        <v>5.5903599999999995E-4</v>
      </c>
      <c r="EQ210">
        <v>5.5062670000000005E-4</v>
      </c>
      <c r="ER210">
        <v>5.4252290000000002E-4</v>
      </c>
      <c r="ES210">
        <v>5.3461630000000001E-4</v>
      </c>
      <c r="ET210">
        <v>5.2689909999999998E-4</v>
      </c>
      <c r="EU210">
        <v>5.1947539999999996E-4</v>
      </c>
      <c r="EV210">
        <v>5.1262789999999996E-4</v>
      </c>
      <c r="EW210">
        <v>5.0670360000000005E-4</v>
      </c>
      <c r="EX210">
        <v>5.012498E-4</v>
      </c>
      <c r="EY210">
        <v>4.9616030000000004E-4</v>
      </c>
      <c r="EZ210">
        <v>4.9143159999999995E-4</v>
      </c>
    </row>
    <row r="211" spans="1:156" x14ac:dyDescent="0.25">
      <c r="A211" t="str">
        <f t="shared" si="3"/>
        <v>Boom-COARSE-0.8-20-Any</v>
      </c>
      <c r="B211" t="s">
        <v>196</v>
      </c>
      <c r="C211" t="s">
        <v>40</v>
      </c>
      <c r="D211" s="52">
        <v>0.8</v>
      </c>
      <c r="E211" s="52">
        <v>20</v>
      </c>
      <c r="F211" s="82" t="s">
        <v>187</v>
      </c>
      <c r="G211">
        <v>4.4827369999999998E-2</v>
      </c>
      <c r="H211">
        <v>4.00545E-2</v>
      </c>
      <c r="I211">
        <v>3.6200919999999998E-2</v>
      </c>
      <c r="J211">
        <v>3.4490649999999998E-2</v>
      </c>
      <c r="K211">
        <v>3.1147580000000001E-2</v>
      </c>
      <c r="L211">
        <v>2.904661E-2</v>
      </c>
      <c r="M211">
        <v>2.6692790000000001E-2</v>
      </c>
      <c r="N211">
        <v>2.2842790000000002E-2</v>
      </c>
      <c r="O211">
        <v>2.2125880000000001E-2</v>
      </c>
      <c r="P211">
        <v>2.116898E-2</v>
      </c>
      <c r="Q211">
        <v>1.9881630000000001E-2</v>
      </c>
      <c r="R211">
        <v>1.8460569999999999E-2</v>
      </c>
      <c r="S211">
        <v>1.7603899999999999E-2</v>
      </c>
      <c r="T211">
        <v>1.6826130000000002E-2</v>
      </c>
      <c r="U211">
        <v>1.6013630000000001E-2</v>
      </c>
      <c r="V211">
        <v>1.525731E-2</v>
      </c>
      <c r="W211">
        <v>1.456213E-2</v>
      </c>
      <c r="X211">
        <v>1.3891769999999999E-2</v>
      </c>
      <c r="Y211">
        <v>1.331656E-2</v>
      </c>
      <c r="Z211">
        <v>1.282349E-2</v>
      </c>
      <c r="AA211">
        <v>1.23801E-2</v>
      </c>
      <c r="AB211">
        <v>1.200733E-2</v>
      </c>
      <c r="AC211">
        <v>1.1686439999999999E-2</v>
      </c>
      <c r="AD211">
        <v>1.1416310000000001E-2</v>
      </c>
      <c r="AE211">
        <v>1.123336E-2</v>
      </c>
      <c r="AF211">
        <v>1.105836E-2</v>
      </c>
      <c r="AG211">
        <v>1.0889279999999999E-2</v>
      </c>
      <c r="AH211">
        <v>1.072732E-2</v>
      </c>
      <c r="AI211">
        <v>1.0568940000000001E-2</v>
      </c>
      <c r="AJ211">
        <v>1.0414959999999999E-2</v>
      </c>
      <c r="AK211">
        <v>1.0260679999999999E-2</v>
      </c>
      <c r="AL211">
        <v>1.0114990000000001E-2</v>
      </c>
      <c r="AM211">
        <v>9.9807669999999998E-3</v>
      </c>
      <c r="AN211">
        <v>9.8532589999999996E-3</v>
      </c>
      <c r="AO211">
        <v>9.7290480000000006E-3</v>
      </c>
      <c r="AP211">
        <v>9.6066039999999995E-3</v>
      </c>
      <c r="AQ211">
        <v>9.4855110000000003E-3</v>
      </c>
      <c r="AR211">
        <v>9.3681370000000003E-3</v>
      </c>
      <c r="AS211">
        <v>9.2536949999999993E-3</v>
      </c>
      <c r="AT211">
        <v>9.1429679999999996E-3</v>
      </c>
      <c r="AU211">
        <v>9.0513030000000001E-3</v>
      </c>
      <c r="AV211">
        <v>8.9925479999999995E-3</v>
      </c>
      <c r="AW211">
        <v>8.9559389999999996E-3</v>
      </c>
      <c r="AX211">
        <v>8.9175299999999999E-3</v>
      </c>
      <c r="AY211">
        <v>8.8615910000000003E-3</v>
      </c>
      <c r="AZ211">
        <v>8.7761430000000001E-3</v>
      </c>
      <c r="BA211">
        <v>8.6644549999999997E-3</v>
      </c>
      <c r="BB211">
        <v>8.5327219999999995E-3</v>
      </c>
      <c r="BC211">
        <v>8.3870860000000002E-3</v>
      </c>
      <c r="BD211">
        <v>8.2330419999999994E-3</v>
      </c>
      <c r="BE211">
        <v>8.0746310000000005E-3</v>
      </c>
      <c r="BF211">
        <v>7.9175080000000002E-3</v>
      </c>
      <c r="BG211">
        <v>7.7625799999999998E-3</v>
      </c>
      <c r="BH211">
        <v>7.6107600000000003E-3</v>
      </c>
      <c r="BI211">
        <v>7.4666749999999999E-3</v>
      </c>
      <c r="BJ211">
        <v>7.3321999999999997E-3</v>
      </c>
      <c r="BK211">
        <v>7.2092290000000002E-3</v>
      </c>
      <c r="BL211">
        <v>7.0976499999999996E-3</v>
      </c>
      <c r="BM211">
        <v>6.9963350000000002E-3</v>
      </c>
      <c r="BN211">
        <v>6.9037439999999999E-3</v>
      </c>
      <c r="BO211">
        <v>6.8193730000000001E-3</v>
      </c>
      <c r="BP211">
        <v>6.7429969999999997E-3</v>
      </c>
      <c r="BQ211">
        <v>6.6729559999999999E-3</v>
      </c>
      <c r="BR211">
        <v>6.6072120000000003E-3</v>
      </c>
      <c r="BS211">
        <v>6.5441570000000001E-3</v>
      </c>
      <c r="BT211">
        <v>6.480843E-3</v>
      </c>
      <c r="BU211">
        <v>6.4187319999999999E-3</v>
      </c>
      <c r="BV211">
        <v>6.358598E-3</v>
      </c>
      <c r="BW211">
        <v>6.3001990000000003E-3</v>
      </c>
      <c r="BX211">
        <v>6.2435219999999996E-3</v>
      </c>
      <c r="BY211">
        <v>6.188804E-3</v>
      </c>
      <c r="BZ211">
        <v>6.1371560000000004E-3</v>
      </c>
      <c r="CA211">
        <v>6.0877459999999998E-3</v>
      </c>
      <c r="CB211">
        <v>6.03989E-3</v>
      </c>
      <c r="CC211">
        <v>5.9925559999999996E-3</v>
      </c>
      <c r="CD211">
        <v>5.9486799999999996E-3</v>
      </c>
      <c r="CE211">
        <v>5.917584E-3</v>
      </c>
      <c r="CF211">
        <v>5.9016700000000004E-3</v>
      </c>
      <c r="CG211">
        <v>5.8991249999999999E-3</v>
      </c>
      <c r="CH211">
        <v>5.9081899999999998E-3</v>
      </c>
      <c r="CI211">
        <v>5.9266309999999999E-3</v>
      </c>
      <c r="CJ211">
        <v>5.9490029999999996E-3</v>
      </c>
      <c r="CK211">
        <v>5.9660549999999996E-3</v>
      </c>
      <c r="CL211">
        <v>5.9734610000000002E-3</v>
      </c>
      <c r="CM211">
        <v>5.9693639999999996E-3</v>
      </c>
      <c r="CN211">
        <v>5.9531970000000003E-3</v>
      </c>
      <c r="CO211">
        <v>5.9256029999999998E-3</v>
      </c>
      <c r="CP211">
        <v>5.8839540000000003E-3</v>
      </c>
      <c r="CQ211">
        <v>5.8272799999999998E-3</v>
      </c>
      <c r="CR211">
        <v>5.7576010000000002E-3</v>
      </c>
      <c r="CS211">
        <v>5.6782839999999996E-3</v>
      </c>
      <c r="CT211">
        <v>5.5912150000000001E-3</v>
      </c>
      <c r="CU211">
        <v>5.4987960000000002E-3</v>
      </c>
      <c r="CV211">
        <v>5.4031929999999997E-3</v>
      </c>
      <c r="CW211">
        <v>5.305901E-3</v>
      </c>
      <c r="CX211">
        <v>5.2069780000000001E-3</v>
      </c>
      <c r="CY211">
        <v>5.1075920000000002E-3</v>
      </c>
      <c r="CZ211">
        <v>5.0077960000000001E-3</v>
      </c>
      <c r="DA211">
        <v>4.9088550000000002E-3</v>
      </c>
      <c r="DB211">
        <v>4.8114489999999998E-3</v>
      </c>
      <c r="DC211">
        <v>4.7174069999999999E-3</v>
      </c>
      <c r="DD211">
        <v>4.6300969999999997E-3</v>
      </c>
      <c r="DE211">
        <v>4.5512240000000004E-3</v>
      </c>
      <c r="DF211">
        <v>4.48067E-3</v>
      </c>
      <c r="DG211">
        <v>4.417359E-3</v>
      </c>
      <c r="DH211">
        <v>4.3597879999999999E-3</v>
      </c>
      <c r="DI211">
        <v>4.3071610000000003E-3</v>
      </c>
      <c r="DJ211">
        <v>4.258731E-3</v>
      </c>
      <c r="DK211">
        <v>4.213769E-3</v>
      </c>
      <c r="DL211">
        <v>4.1725850000000004E-3</v>
      </c>
      <c r="DM211">
        <v>4.1345349999999999E-3</v>
      </c>
      <c r="DN211">
        <v>4.0996369999999997E-3</v>
      </c>
      <c r="DO211">
        <v>4.0670810000000002E-3</v>
      </c>
      <c r="DP211">
        <v>4.0365389999999996E-3</v>
      </c>
      <c r="DQ211">
        <v>4.0102590000000004E-3</v>
      </c>
      <c r="DR211">
        <v>3.9916769999999999E-3</v>
      </c>
      <c r="DS211">
        <v>3.9817330000000003E-3</v>
      </c>
      <c r="DT211">
        <v>3.9797130000000002E-3</v>
      </c>
      <c r="DU211">
        <v>3.9853120000000004E-3</v>
      </c>
      <c r="DV211">
        <v>3.9982969999999996E-3</v>
      </c>
      <c r="DW211">
        <v>4.0179029999999998E-3</v>
      </c>
      <c r="DX211">
        <v>4.0431479999999999E-3</v>
      </c>
      <c r="DY211">
        <v>4.0729190000000004E-3</v>
      </c>
      <c r="DZ211">
        <v>4.104959E-3</v>
      </c>
      <c r="EA211">
        <v>4.1360620000000002E-3</v>
      </c>
      <c r="EB211">
        <v>4.1618419999999998E-3</v>
      </c>
      <c r="EC211">
        <v>4.1802890000000002E-3</v>
      </c>
      <c r="ED211">
        <v>4.1903440000000004E-3</v>
      </c>
      <c r="EE211">
        <v>4.1925840000000001E-3</v>
      </c>
      <c r="EF211">
        <v>4.1881230000000002E-3</v>
      </c>
      <c r="EG211">
        <v>4.1779579999999998E-3</v>
      </c>
      <c r="EH211">
        <v>4.1632489999999999E-3</v>
      </c>
      <c r="EI211">
        <v>4.1442839999999998E-3</v>
      </c>
      <c r="EJ211">
        <v>4.1202330000000001E-3</v>
      </c>
      <c r="EK211">
        <v>4.0890809999999996E-3</v>
      </c>
      <c r="EL211">
        <v>4.0498260000000003E-3</v>
      </c>
      <c r="EM211">
        <v>4.0030630000000003E-3</v>
      </c>
      <c r="EN211">
        <v>3.9493560000000002E-3</v>
      </c>
      <c r="EO211">
        <v>3.890686E-3</v>
      </c>
      <c r="EP211">
        <v>3.828686E-3</v>
      </c>
      <c r="EQ211">
        <v>3.7645500000000002E-3</v>
      </c>
      <c r="ER211">
        <v>3.6997319999999998E-3</v>
      </c>
      <c r="ES211">
        <v>3.6338820000000002E-3</v>
      </c>
      <c r="ET211">
        <v>3.5670319999999999E-3</v>
      </c>
      <c r="EU211">
        <v>3.4995569999999999E-3</v>
      </c>
      <c r="EV211">
        <v>3.4318249999999999E-3</v>
      </c>
      <c r="EW211">
        <v>3.3643850000000001E-3</v>
      </c>
      <c r="EX211">
        <v>3.296733E-3</v>
      </c>
      <c r="EY211">
        <v>3.2298510000000002E-3</v>
      </c>
      <c r="EZ211">
        <v>3.1642409999999999E-3</v>
      </c>
    </row>
    <row r="212" spans="1:156" x14ac:dyDescent="0.25">
      <c r="A212" t="str">
        <f t="shared" si="3"/>
        <v>Boom-COARSE-0.8-10-Any</v>
      </c>
      <c r="B212" t="s">
        <v>196</v>
      </c>
      <c r="C212" t="s">
        <v>40</v>
      </c>
      <c r="D212" s="52">
        <v>0.8</v>
      </c>
      <c r="E212" s="52">
        <v>10</v>
      </c>
      <c r="F212" s="82" t="s">
        <v>187</v>
      </c>
      <c r="G212">
        <v>2.363616E-2</v>
      </c>
      <c r="H212">
        <v>2.4044059999999999E-2</v>
      </c>
      <c r="I212">
        <v>2.4327290000000001E-2</v>
      </c>
      <c r="J212">
        <v>2.4455040000000001E-2</v>
      </c>
      <c r="K212">
        <v>2.259278E-2</v>
      </c>
      <c r="L212">
        <v>2.127561E-2</v>
      </c>
      <c r="M212">
        <v>2.084627E-2</v>
      </c>
      <c r="N212">
        <v>2.0346199999999998E-2</v>
      </c>
      <c r="O212">
        <v>1.962384E-2</v>
      </c>
      <c r="P212">
        <v>1.873435E-2</v>
      </c>
      <c r="Q212">
        <v>1.7709829999999999E-2</v>
      </c>
      <c r="R212">
        <v>1.6299040000000001E-2</v>
      </c>
      <c r="S212">
        <v>1.5557049999999999E-2</v>
      </c>
      <c r="T212">
        <v>1.4933419999999999E-2</v>
      </c>
      <c r="U212">
        <v>1.441768E-2</v>
      </c>
      <c r="V212">
        <v>1.3961070000000001E-2</v>
      </c>
      <c r="W212">
        <v>1.3533089999999999E-2</v>
      </c>
      <c r="X212">
        <v>1.316724E-2</v>
      </c>
      <c r="Y212">
        <v>1.282633E-2</v>
      </c>
      <c r="Z212">
        <v>1.2507239999999999E-2</v>
      </c>
      <c r="AA212">
        <v>1.2205840000000001E-2</v>
      </c>
      <c r="AB212">
        <v>1.1956720000000001E-2</v>
      </c>
      <c r="AC212">
        <v>1.174687E-2</v>
      </c>
      <c r="AD212">
        <v>1.154345E-2</v>
      </c>
      <c r="AE212">
        <v>1.132614E-2</v>
      </c>
      <c r="AF212">
        <v>1.1099370000000001E-2</v>
      </c>
      <c r="AG212">
        <v>1.086843E-2</v>
      </c>
      <c r="AH212">
        <v>1.06359E-2</v>
      </c>
      <c r="AI212">
        <v>1.0416460000000001E-2</v>
      </c>
      <c r="AJ212">
        <v>1.0213470000000001E-2</v>
      </c>
      <c r="AK212">
        <v>1.002304E-2</v>
      </c>
      <c r="AL212">
        <v>9.8392370000000007E-3</v>
      </c>
      <c r="AM212">
        <v>9.6564809999999997E-3</v>
      </c>
      <c r="AN212">
        <v>9.473993E-3</v>
      </c>
      <c r="AO212">
        <v>9.2949169999999998E-3</v>
      </c>
      <c r="AP212">
        <v>9.1206129999999996E-3</v>
      </c>
      <c r="AQ212">
        <v>8.9464109999999996E-3</v>
      </c>
      <c r="AR212">
        <v>8.7816490000000007E-3</v>
      </c>
      <c r="AS212">
        <v>8.6452419999999992E-3</v>
      </c>
      <c r="AT212">
        <v>8.5305820000000001E-3</v>
      </c>
      <c r="AU212">
        <v>8.4263570000000006E-3</v>
      </c>
      <c r="AV212">
        <v>8.3256760000000006E-3</v>
      </c>
      <c r="AW212">
        <v>8.2267320000000005E-3</v>
      </c>
      <c r="AX212">
        <v>8.1299969999999999E-3</v>
      </c>
      <c r="AY212">
        <v>8.0337729999999993E-3</v>
      </c>
      <c r="AZ212">
        <v>7.9278200000000004E-3</v>
      </c>
      <c r="BA212">
        <v>7.8026659999999998E-3</v>
      </c>
      <c r="BB212">
        <v>7.6614480000000004E-3</v>
      </c>
      <c r="BC212">
        <v>7.5122039999999998E-3</v>
      </c>
      <c r="BD212">
        <v>7.36077E-3</v>
      </c>
      <c r="BE212">
        <v>7.2092679999999996E-3</v>
      </c>
      <c r="BF212">
        <v>7.0585429999999996E-3</v>
      </c>
      <c r="BG212">
        <v>6.9102119999999998E-3</v>
      </c>
      <c r="BH212">
        <v>6.7675260000000003E-3</v>
      </c>
      <c r="BI212">
        <v>6.6346510000000001E-3</v>
      </c>
      <c r="BJ212">
        <v>6.5134670000000002E-3</v>
      </c>
      <c r="BK212">
        <v>6.4062549999999996E-3</v>
      </c>
      <c r="BL212">
        <v>6.3199620000000001E-3</v>
      </c>
      <c r="BM212">
        <v>6.2510659999999996E-3</v>
      </c>
      <c r="BN212">
        <v>6.1930800000000001E-3</v>
      </c>
      <c r="BO212">
        <v>6.1393059999999998E-3</v>
      </c>
      <c r="BP212">
        <v>6.0854380000000003E-3</v>
      </c>
      <c r="BQ212">
        <v>6.0303559999999997E-3</v>
      </c>
      <c r="BR212">
        <v>5.9753790000000003E-3</v>
      </c>
      <c r="BS212">
        <v>5.9217250000000001E-3</v>
      </c>
      <c r="BT212">
        <v>5.8693920000000002E-3</v>
      </c>
      <c r="BU212">
        <v>5.8171799999999999E-3</v>
      </c>
      <c r="BV212">
        <v>5.7629250000000003E-3</v>
      </c>
      <c r="BW212">
        <v>5.7033439999999999E-3</v>
      </c>
      <c r="BX212">
        <v>5.6347710000000002E-3</v>
      </c>
      <c r="BY212">
        <v>5.5553410000000001E-3</v>
      </c>
      <c r="BZ212">
        <v>5.4656840000000002E-3</v>
      </c>
      <c r="CA212">
        <v>5.36864E-3</v>
      </c>
      <c r="CB212">
        <v>5.2682919999999999E-3</v>
      </c>
      <c r="CC212">
        <v>5.1681670000000004E-3</v>
      </c>
      <c r="CD212">
        <v>5.06954E-3</v>
      </c>
      <c r="CE212">
        <v>4.9720479999999997E-3</v>
      </c>
      <c r="CF212">
        <v>4.8767439999999997E-3</v>
      </c>
      <c r="CG212">
        <v>4.7898180000000004E-3</v>
      </c>
      <c r="CH212">
        <v>4.7152560000000001E-3</v>
      </c>
      <c r="CI212">
        <v>4.651741E-3</v>
      </c>
      <c r="CJ212">
        <v>4.5957849999999998E-3</v>
      </c>
      <c r="CK212">
        <v>4.5451040000000003E-3</v>
      </c>
      <c r="CL212">
        <v>4.499159E-3</v>
      </c>
      <c r="CM212">
        <v>4.4576349999999997E-3</v>
      </c>
      <c r="CN212">
        <v>4.4191819999999998E-3</v>
      </c>
      <c r="CO212">
        <v>4.3817780000000002E-3</v>
      </c>
      <c r="CP212">
        <v>4.3438859999999999E-3</v>
      </c>
      <c r="CQ212">
        <v>4.3053350000000004E-3</v>
      </c>
      <c r="CR212">
        <v>4.26685E-3</v>
      </c>
      <c r="CS212">
        <v>4.2285109999999999E-3</v>
      </c>
      <c r="CT212">
        <v>4.1897710000000001E-3</v>
      </c>
      <c r="CU212">
        <v>4.1511689999999997E-3</v>
      </c>
      <c r="CV212">
        <v>4.1137439999999999E-3</v>
      </c>
      <c r="CW212">
        <v>4.0761979999999996E-3</v>
      </c>
      <c r="CX212">
        <v>4.0347050000000004E-3</v>
      </c>
      <c r="CY212">
        <v>3.9865100000000004E-3</v>
      </c>
      <c r="CZ212">
        <v>3.9312009999999996E-3</v>
      </c>
      <c r="DA212">
        <v>3.8698220000000002E-3</v>
      </c>
      <c r="DB212">
        <v>3.8041939999999999E-3</v>
      </c>
      <c r="DC212">
        <v>3.736091E-3</v>
      </c>
      <c r="DD212">
        <v>3.6687820000000002E-3</v>
      </c>
      <c r="DE212">
        <v>3.6072370000000001E-3</v>
      </c>
      <c r="DF212">
        <v>3.5540279999999999E-3</v>
      </c>
      <c r="DG212">
        <v>3.5090350000000002E-3</v>
      </c>
      <c r="DH212">
        <v>3.4705980000000001E-3</v>
      </c>
      <c r="DI212">
        <v>3.436634E-3</v>
      </c>
      <c r="DJ212">
        <v>3.4049900000000001E-3</v>
      </c>
      <c r="DK212">
        <v>3.3745680000000001E-3</v>
      </c>
      <c r="DL212">
        <v>3.3452349999999998E-3</v>
      </c>
      <c r="DM212">
        <v>3.316771E-3</v>
      </c>
      <c r="DN212">
        <v>3.2889600000000001E-3</v>
      </c>
      <c r="DO212">
        <v>3.2618399999999998E-3</v>
      </c>
      <c r="DP212">
        <v>3.2357269999999999E-3</v>
      </c>
      <c r="DQ212">
        <v>3.2107559999999999E-3</v>
      </c>
      <c r="DR212">
        <v>3.1864390000000001E-3</v>
      </c>
      <c r="DS212">
        <v>3.1621000000000002E-3</v>
      </c>
      <c r="DT212">
        <v>3.1370220000000002E-3</v>
      </c>
      <c r="DU212">
        <v>3.111122E-3</v>
      </c>
      <c r="DV212">
        <v>3.08436E-3</v>
      </c>
      <c r="DW212">
        <v>3.0556799999999999E-3</v>
      </c>
      <c r="DX212">
        <v>3.0242440000000002E-3</v>
      </c>
      <c r="DY212">
        <v>2.9899660000000002E-3</v>
      </c>
      <c r="DZ212">
        <v>2.9525380000000002E-3</v>
      </c>
      <c r="EA212">
        <v>2.910569E-3</v>
      </c>
      <c r="EB212">
        <v>2.8634300000000001E-3</v>
      </c>
      <c r="EC212">
        <v>2.8124180000000001E-3</v>
      </c>
      <c r="ED212">
        <v>2.760186E-3</v>
      </c>
      <c r="EE212">
        <v>2.7101880000000001E-3</v>
      </c>
      <c r="EF212">
        <v>2.6645499999999999E-3</v>
      </c>
      <c r="EG212">
        <v>2.6236969999999999E-3</v>
      </c>
      <c r="EH212">
        <v>2.5875730000000001E-3</v>
      </c>
      <c r="EI212">
        <v>2.5557760000000001E-3</v>
      </c>
      <c r="EJ212">
        <v>2.5276909999999999E-3</v>
      </c>
      <c r="EK212">
        <v>2.5026459999999999E-3</v>
      </c>
      <c r="EL212">
        <v>2.4800360000000001E-3</v>
      </c>
      <c r="EM212">
        <v>2.4591130000000002E-3</v>
      </c>
      <c r="EN212">
        <v>2.4392039999999999E-3</v>
      </c>
      <c r="EO212">
        <v>2.4198990000000001E-3</v>
      </c>
      <c r="EP212">
        <v>2.4008469999999998E-3</v>
      </c>
      <c r="EQ212">
        <v>2.3817619999999999E-3</v>
      </c>
      <c r="ER212">
        <v>2.3627600000000002E-3</v>
      </c>
      <c r="ES212">
        <v>2.3439620000000002E-3</v>
      </c>
      <c r="ET212">
        <v>2.325485E-3</v>
      </c>
      <c r="EU212">
        <v>2.3074469999999998E-3</v>
      </c>
      <c r="EV212">
        <v>2.2899560000000001E-3</v>
      </c>
      <c r="EW212">
        <v>2.2728459999999998E-3</v>
      </c>
      <c r="EX212">
        <v>2.2559239999999999E-3</v>
      </c>
      <c r="EY212">
        <v>2.2390859999999999E-3</v>
      </c>
      <c r="EZ212">
        <v>2.2221860000000001E-3</v>
      </c>
    </row>
    <row r="213" spans="1:156" x14ac:dyDescent="0.25">
      <c r="A213" t="str">
        <f t="shared" si="3"/>
        <v>Boom-COARSE-0.8-20-60</v>
      </c>
      <c r="B213" t="s">
        <v>196</v>
      </c>
      <c r="C213" t="s">
        <v>40</v>
      </c>
      <c r="D213" s="52">
        <v>0.8</v>
      </c>
      <c r="E213" s="52">
        <v>20</v>
      </c>
      <c r="F213" s="82">
        <v>60</v>
      </c>
      <c r="G213">
        <v>3.8057510000000003E-2</v>
      </c>
      <c r="H213">
        <v>3.2996780000000003E-2</v>
      </c>
      <c r="I213">
        <v>2.8885009999999999E-2</v>
      </c>
      <c r="J213">
        <v>2.6956230000000001E-2</v>
      </c>
      <c r="K213">
        <v>2.3493690000000001E-2</v>
      </c>
      <c r="L213">
        <v>2.1287339999999998E-2</v>
      </c>
      <c r="M213">
        <v>1.8910799999999998E-2</v>
      </c>
      <c r="N213">
        <v>1.501921E-2</v>
      </c>
      <c r="O213">
        <v>1.4373E-2</v>
      </c>
      <c r="P213">
        <v>1.3612640000000001E-2</v>
      </c>
      <c r="Q213">
        <v>1.2626510000000001E-2</v>
      </c>
      <c r="R213">
        <v>1.155488E-2</v>
      </c>
      <c r="S213">
        <v>1.0836119999999999E-2</v>
      </c>
      <c r="T213">
        <v>1.0201419999999999E-2</v>
      </c>
      <c r="U213">
        <v>9.5365859999999997E-3</v>
      </c>
      <c r="V213">
        <v>8.9307280000000006E-3</v>
      </c>
      <c r="W213">
        <v>8.3866459999999993E-3</v>
      </c>
      <c r="X213">
        <v>7.8924540000000001E-3</v>
      </c>
      <c r="Y213">
        <v>7.4736510000000004E-3</v>
      </c>
      <c r="Z213">
        <v>7.1178020000000003E-3</v>
      </c>
      <c r="AA213">
        <v>6.8003289999999999E-3</v>
      </c>
      <c r="AB213">
        <v>6.5338530000000001E-3</v>
      </c>
      <c r="AC213">
        <v>6.3062969999999998E-3</v>
      </c>
      <c r="AD213">
        <v>6.1179060000000002E-3</v>
      </c>
      <c r="AE213">
        <v>5.9997540000000004E-3</v>
      </c>
      <c r="AF213">
        <v>5.8896649999999997E-3</v>
      </c>
      <c r="AG213">
        <v>5.7846699999999996E-3</v>
      </c>
      <c r="AH213">
        <v>5.6848389999999997E-3</v>
      </c>
      <c r="AI213">
        <v>5.5871940000000002E-3</v>
      </c>
      <c r="AJ213">
        <v>5.4921060000000001E-3</v>
      </c>
      <c r="AK213">
        <v>5.3954249999999997E-3</v>
      </c>
      <c r="AL213">
        <v>5.303772E-3</v>
      </c>
      <c r="AM213">
        <v>5.2201900000000004E-3</v>
      </c>
      <c r="AN213">
        <v>5.1422580000000002E-3</v>
      </c>
      <c r="AO213">
        <v>5.066826E-3</v>
      </c>
      <c r="AP213">
        <v>4.9943160000000004E-3</v>
      </c>
      <c r="AQ213">
        <v>4.9232E-3</v>
      </c>
      <c r="AR213">
        <v>4.8547920000000001E-3</v>
      </c>
      <c r="AS213">
        <v>4.7878770000000003E-3</v>
      </c>
      <c r="AT213">
        <v>4.7235790000000003E-3</v>
      </c>
      <c r="AU213">
        <v>4.6756100000000002E-3</v>
      </c>
      <c r="AV213">
        <v>4.6577299999999997E-3</v>
      </c>
      <c r="AW213">
        <v>4.6633669999999999E-3</v>
      </c>
      <c r="AX213">
        <v>4.6696209999999997E-3</v>
      </c>
      <c r="AY213">
        <v>4.6629210000000004E-3</v>
      </c>
      <c r="AZ213">
        <v>4.6259689999999997E-3</v>
      </c>
      <c r="BA213">
        <v>4.5454989999999997E-3</v>
      </c>
      <c r="BB213">
        <v>4.4285349999999999E-3</v>
      </c>
      <c r="BC213">
        <v>4.2867540000000003E-3</v>
      </c>
      <c r="BD213">
        <v>4.1313239999999996E-3</v>
      </c>
      <c r="BE213">
        <v>3.9706799999999999E-3</v>
      </c>
      <c r="BF213">
        <v>3.8216410000000002E-3</v>
      </c>
      <c r="BG213">
        <v>3.699197E-3</v>
      </c>
      <c r="BH213">
        <v>3.599643E-3</v>
      </c>
      <c r="BI213">
        <v>3.5177659999999999E-3</v>
      </c>
      <c r="BJ213">
        <v>3.4476620000000002E-3</v>
      </c>
      <c r="BK213">
        <v>3.3873620000000001E-3</v>
      </c>
      <c r="BL213">
        <v>3.3352099999999999E-3</v>
      </c>
      <c r="BM213">
        <v>3.2892189999999999E-3</v>
      </c>
      <c r="BN213">
        <v>3.2480510000000001E-3</v>
      </c>
      <c r="BO213">
        <v>3.2106130000000002E-3</v>
      </c>
      <c r="BP213">
        <v>3.1772739999999999E-3</v>
      </c>
      <c r="BQ213">
        <v>3.1468680000000001E-3</v>
      </c>
      <c r="BR213">
        <v>3.117632E-3</v>
      </c>
      <c r="BS213">
        <v>3.0889810000000002E-3</v>
      </c>
      <c r="BT213">
        <v>3.059071E-3</v>
      </c>
      <c r="BU213">
        <v>3.0289789999999998E-3</v>
      </c>
      <c r="BV213">
        <v>2.9996950000000001E-3</v>
      </c>
      <c r="BW213">
        <v>2.971043E-3</v>
      </c>
      <c r="BX213">
        <v>2.9434370000000001E-3</v>
      </c>
      <c r="BY213">
        <v>2.9168250000000001E-3</v>
      </c>
      <c r="BZ213">
        <v>2.8925700000000001E-3</v>
      </c>
      <c r="CA213">
        <v>2.8698270000000001E-3</v>
      </c>
      <c r="CB213">
        <v>2.847844E-3</v>
      </c>
      <c r="CC213">
        <v>2.8261570000000001E-3</v>
      </c>
      <c r="CD213">
        <v>2.807543E-3</v>
      </c>
      <c r="CE213">
        <v>2.8008949999999999E-3</v>
      </c>
      <c r="CF213">
        <v>2.8089930000000001E-3</v>
      </c>
      <c r="CG213">
        <v>2.8325669999999998E-3</v>
      </c>
      <c r="CH213">
        <v>2.870685E-3</v>
      </c>
      <c r="CI213">
        <v>2.9225000000000002E-3</v>
      </c>
      <c r="CJ213">
        <v>2.9829650000000002E-3</v>
      </c>
      <c r="CK213">
        <v>3.041621E-3</v>
      </c>
      <c r="CL213">
        <v>3.0916580000000002E-3</v>
      </c>
      <c r="CM213">
        <v>3.120332E-3</v>
      </c>
      <c r="CN213">
        <v>3.1143170000000001E-3</v>
      </c>
      <c r="CO213">
        <v>3.0759429999999998E-3</v>
      </c>
      <c r="CP213">
        <v>3.010357E-3</v>
      </c>
      <c r="CQ213">
        <v>2.924023E-3</v>
      </c>
      <c r="CR213">
        <v>2.8221309999999999E-3</v>
      </c>
      <c r="CS213">
        <v>2.7114370000000001E-3</v>
      </c>
      <c r="CT213">
        <v>2.596091E-3</v>
      </c>
      <c r="CU213">
        <v>2.4798419999999999E-3</v>
      </c>
      <c r="CV213">
        <v>2.3691129999999999E-3</v>
      </c>
      <c r="CW213">
        <v>2.2734719999999999E-3</v>
      </c>
      <c r="CX213">
        <v>2.1962589999999999E-3</v>
      </c>
      <c r="CY213">
        <v>2.133902E-3</v>
      </c>
      <c r="CZ213">
        <v>2.082885E-3</v>
      </c>
      <c r="DA213">
        <v>2.0408980000000002E-3</v>
      </c>
      <c r="DB213">
        <v>2.0055720000000002E-3</v>
      </c>
      <c r="DC213">
        <v>1.975802E-3</v>
      </c>
      <c r="DD213">
        <v>1.95013E-3</v>
      </c>
      <c r="DE213">
        <v>1.927635E-3</v>
      </c>
      <c r="DF213">
        <v>1.9078840000000001E-3</v>
      </c>
      <c r="DG213">
        <v>1.889862E-3</v>
      </c>
      <c r="DH213">
        <v>1.872936E-3</v>
      </c>
      <c r="DI213">
        <v>1.8569190000000001E-3</v>
      </c>
      <c r="DJ213">
        <v>1.841887E-3</v>
      </c>
      <c r="DK213">
        <v>1.827359E-3</v>
      </c>
      <c r="DL213">
        <v>1.813418E-3</v>
      </c>
      <c r="DM213">
        <v>1.7999229999999999E-3</v>
      </c>
      <c r="DN213">
        <v>1.7867720000000001E-3</v>
      </c>
      <c r="DO213">
        <v>1.7740830000000001E-3</v>
      </c>
      <c r="DP213">
        <v>1.7619929999999999E-3</v>
      </c>
      <c r="DQ213">
        <v>1.752464E-3</v>
      </c>
      <c r="DR213">
        <v>1.7490240000000001E-3</v>
      </c>
      <c r="DS213">
        <v>1.753257E-3</v>
      </c>
      <c r="DT213">
        <v>1.7661210000000001E-3</v>
      </c>
      <c r="DU213">
        <v>1.787767E-3</v>
      </c>
      <c r="DV213">
        <v>1.81873E-3</v>
      </c>
      <c r="DW213">
        <v>1.8590080000000001E-3</v>
      </c>
      <c r="DX213">
        <v>1.9079710000000001E-3</v>
      </c>
      <c r="DY213">
        <v>1.9654899999999999E-3</v>
      </c>
      <c r="DZ213">
        <v>2.0293709999999999E-3</v>
      </c>
      <c r="EA213">
        <v>2.0962910000000001E-3</v>
      </c>
      <c r="EB213">
        <v>2.1608759999999999E-3</v>
      </c>
      <c r="EC213">
        <v>2.2167070000000001E-3</v>
      </c>
      <c r="ED213">
        <v>2.2522280000000002E-3</v>
      </c>
      <c r="EE213">
        <v>2.2612029999999998E-3</v>
      </c>
      <c r="EF213">
        <v>2.246638E-3</v>
      </c>
      <c r="EG213">
        <v>2.2111570000000001E-3</v>
      </c>
      <c r="EH213">
        <v>2.158105E-3</v>
      </c>
      <c r="EI213">
        <v>2.0913210000000002E-3</v>
      </c>
      <c r="EJ213">
        <v>2.0135700000000001E-3</v>
      </c>
      <c r="EK213">
        <v>1.929077E-3</v>
      </c>
      <c r="EL213">
        <v>1.840057E-3</v>
      </c>
      <c r="EM213">
        <v>1.74935E-3</v>
      </c>
      <c r="EN213">
        <v>1.658564E-3</v>
      </c>
      <c r="EO213">
        <v>1.5696149999999999E-3</v>
      </c>
      <c r="EP213">
        <v>1.4847790000000001E-3</v>
      </c>
      <c r="EQ213">
        <v>1.4072290000000001E-3</v>
      </c>
      <c r="ER213">
        <v>1.343384E-3</v>
      </c>
      <c r="ES213">
        <v>1.2927959999999999E-3</v>
      </c>
      <c r="ET213">
        <v>1.252246E-3</v>
      </c>
      <c r="EU213">
        <v>1.2193950000000001E-3</v>
      </c>
      <c r="EV213">
        <v>1.1922230000000001E-3</v>
      </c>
      <c r="EW213">
        <v>1.1695130000000001E-3</v>
      </c>
      <c r="EX213">
        <v>1.1498260000000001E-3</v>
      </c>
      <c r="EY213">
        <v>1.132891E-3</v>
      </c>
      <c r="EZ213">
        <v>1.1183219999999999E-3</v>
      </c>
    </row>
    <row r="214" spans="1:156" x14ac:dyDescent="0.25">
      <c r="A214" t="str">
        <f t="shared" si="3"/>
        <v>Boom-COARSE-0.8-10-60</v>
      </c>
      <c r="B214" t="s">
        <v>196</v>
      </c>
      <c r="C214" t="s">
        <v>40</v>
      </c>
      <c r="D214" s="52">
        <v>0.8</v>
      </c>
      <c r="E214" s="52">
        <v>10</v>
      </c>
      <c r="F214" s="82">
        <v>60</v>
      </c>
      <c r="G214">
        <v>1.6197300000000001E-2</v>
      </c>
      <c r="H214">
        <v>1.6291859999999998E-2</v>
      </c>
      <c r="I214">
        <v>1.640144E-2</v>
      </c>
      <c r="J214">
        <v>1.6443059999999999E-2</v>
      </c>
      <c r="K214">
        <v>1.448647E-2</v>
      </c>
      <c r="L214">
        <v>1.312488E-2</v>
      </c>
      <c r="M214">
        <v>1.278523E-2</v>
      </c>
      <c r="N214">
        <v>1.246565E-2</v>
      </c>
      <c r="O214">
        <v>1.2014469999999999E-2</v>
      </c>
      <c r="P214">
        <v>1.158757E-2</v>
      </c>
      <c r="Q214">
        <v>1.124873E-2</v>
      </c>
      <c r="R214">
        <v>1.0408890000000001E-2</v>
      </c>
      <c r="S214">
        <v>9.8577539999999998E-3</v>
      </c>
      <c r="T214">
        <v>9.3055020000000002E-3</v>
      </c>
      <c r="U214">
        <v>8.789926E-3</v>
      </c>
      <c r="V214">
        <v>8.3317240000000004E-3</v>
      </c>
      <c r="W214">
        <v>7.9520140000000003E-3</v>
      </c>
      <c r="X214">
        <v>7.7166040000000002E-3</v>
      </c>
      <c r="Y214">
        <v>7.5102700000000003E-3</v>
      </c>
      <c r="Z214">
        <v>7.3250770000000002E-3</v>
      </c>
      <c r="AA214">
        <v>7.1553679999999996E-3</v>
      </c>
      <c r="AB214">
        <v>7.0321130000000004E-3</v>
      </c>
      <c r="AC214">
        <v>6.9450780000000004E-3</v>
      </c>
      <c r="AD214">
        <v>6.8624549999999999E-3</v>
      </c>
      <c r="AE214">
        <v>6.7623580000000004E-3</v>
      </c>
      <c r="AF214">
        <v>6.6421529999999996E-3</v>
      </c>
      <c r="AG214">
        <v>6.4987910000000003E-3</v>
      </c>
      <c r="AH214">
        <v>6.3261860000000001E-3</v>
      </c>
      <c r="AI214">
        <v>6.1426620000000001E-3</v>
      </c>
      <c r="AJ214">
        <v>5.9586839999999997E-3</v>
      </c>
      <c r="AK214">
        <v>5.778643E-3</v>
      </c>
      <c r="AL214">
        <v>5.6042820000000004E-3</v>
      </c>
      <c r="AM214">
        <v>5.4363090000000003E-3</v>
      </c>
      <c r="AN214">
        <v>5.2751509999999996E-3</v>
      </c>
      <c r="AO214">
        <v>5.1227900000000003E-3</v>
      </c>
      <c r="AP214">
        <v>4.9792509999999996E-3</v>
      </c>
      <c r="AQ214">
        <v>4.8392779999999998E-3</v>
      </c>
      <c r="AR214">
        <v>4.7114269999999998E-3</v>
      </c>
      <c r="AS214">
        <v>4.6168880000000004E-3</v>
      </c>
      <c r="AT214">
        <v>4.5549889999999997E-3</v>
      </c>
      <c r="AU214">
        <v>4.5152389999999999E-3</v>
      </c>
      <c r="AV214">
        <v>4.4886420000000002E-3</v>
      </c>
      <c r="AW214">
        <v>4.4702980000000002E-3</v>
      </c>
      <c r="AX214">
        <v>4.457333E-3</v>
      </c>
      <c r="AY214">
        <v>4.4459130000000001E-3</v>
      </c>
      <c r="AZ214">
        <v>4.426017E-3</v>
      </c>
      <c r="BA214">
        <v>4.3879779999999998E-3</v>
      </c>
      <c r="BB214">
        <v>4.3320859999999997E-3</v>
      </c>
      <c r="BC214">
        <v>4.2587170000000004E-3</v>
      </c>
      <c r="BD214">
        <v>4.1708769999999999E-3</v>
      </c>
      <c r="BE214">
        <v>4.0733430000000001E-3</v>
      </c>
      <c r="BF214">
        <v>3.9707350000000004E-3</v>
      </c>
      <c r="BG214">
        <v>3.8665489999999999E-3</v>
      </c>
      <c r="BH214">
        <v>3.7630799999999998E-3</v>
      </c>
      <c r="BI214">
        <v>3.6615390000000001E-3</v>
      </c>
      <c r="BJ214">
        <v>3.562763E-3</v>
      </c>
      <c r="BK214">
        <v>3.4702869999999999E-3</v>
      </c>
      <c r="BL214">
        <v>3.3926550000000001E-3</v>
      </c>
      <c r="BM214">
        <v>3.331227E-3</v>
      </c>
      <c r="BN214">
        <v>3.282844E-3</v>
      </c>
      <c r="BO214">
        <v>3.2420840000000001E-3</v>
      </c>
      <c r="BP214">
        <v>3.2053120000000001E-3</v>
      </c>
      <c r="BQ214">
        <v>3.1703579999999999E-3</v>
      </c>
      <c r="BR214">
        <v>3.1369100000000001E-3</v>
      </c>
      <c r="BS214">
        <v>3.107332E-3</v>
      </c>
      <c r="BT214">
        <v>3.0854089999999999E-3</v>
      </c>
      <c r="BU214">
        <v>3.07165E-3</v>
      </c>
      <c r="BV214">
        <v>3.0631090000000001E-3</v>
      </c>
      <c r="BW214">
        <v>3.0552230000000001E-3</v>
      </c>
      <c r="BX214">
        <v>3.0434580000000002E-3</v>
      </c>
      <c r="BY214">
        <v>3.024484E-3</v>
      </c>
      <c r="BZ214">
        <v>2.9948790000000002E-3</v>
      </c>
      <c r="CA214">
        <v>2.9518169999999998E-3</v>
      </c>
      <c r="CB214">
        <v>2.8973990000000002E-3</v>
      </c>
      <c r="CC214">
        <v>2.83599E-3</v>
      </c>
      <c r="CD214">
        <v>2.7709240000000001E-3</v>
      </c>
      <c r="CE214">
        <v>2.7038610000000001E-3</v>
      </c>
      <c r="CF214">
        <v>2.6372840000000002E-3</v>
      </c>
      <c r="CG214">
        <v>2.5770390000000002E-3</v>
      </c>
      <c r="CH214">
        <v>2.5265980000000001E-3</v>
      </c>
      <c r="CI214">
        <v>2.485204E-3</v>
      </c>
      <c r="CJ214">
        <v>2.450116E-3</v>
      </c>
      <c r="CK214">
        <v>2.4193050000000001E-3</v>
      </c>
      <c r="CL214">
        <v>2.3920230000000001E-3</v>
      </c>
      <c r="CM214">
        <v>2.3678560000000002E-3</v>
      </c>
      <c r="CN214">
        <v>2.3459930000000002E-3</v>
      </c>
      <c r="CO214">
        <v>2.3251489999999999E-3</v>
      </c>
      <c r="CP214">
        <v>2.3046949999999998E-3</v>
      </c>
      <c r="CQ214">
        <v>2.2844110000000001E-3</v>
      </c>
      <c r="CR214">
        <v>2.264168E-3</v>
      </c>
      <c r="CS214">
        <v>2.2436270000000002E-3</v>
      </c>
      <c r="CT214">
        <v>2.221982E-3</v>
      </c>
      <c r="CU214">
        <v>2.1998690000000001E-3</v>
      </c>
      <c r="CV214">
        <v>2.1793450000000001E-3</v>
      </c>
      <c r="CW214">
        <v>2.1613420000000001E-3</v>
      </c>
      <c r="CX214">
        <v>2.143715E-3</v>
      </c>
      <c r="CY214">
        <v>2.1238519999999999E-3</v>
      </c>
      <c r="CZ214">
        <v>2.0995229999999998E-3</v>
      </c>
      <c r="DA214">
        <v>2.0684599999999998E-3</v>
      </c>
      <c r="DB214">
        <v>2.0308489999999999E-3</v>
      </c>
      <c r="DC214">
        <v>1.988549E-3</v>
      </c>
      <c r="DD214">
        <v>1.9449789999999999E-3</v>
      </c>
      <c r="DE214">
        <v>1.904785E-3</v>
      </c>
      <c r="DF214">
        <v>1.8704710000000001E-3</v>
      </c>
      <c r="DG214">
        <v>1.8422639999999999E-3</v>
      </c>
      <c r="DH214">
        <v>1.819003E-3</v>
      </c>
      <c r="DI214">
        <v>1.7991509999999999E-3</v>
      </c>
      <c r="DJ214">
        <v>1.7810390000000001E-3</v>
      </c>
      <c r="DK214">
        <v>1.763751E-3</v>
      </c>
      <c r="DL214">
        <v>1.747218E-3</v>
      </c>
      <c r="DM214">
        <v>1.731326E-3</v>
      </c>
      <c r="DN214">
        <v>1.7158939999999999E-3</v>
      </c>
      <c r="DO214">
        <v>1.7009919999999999E-3</v>
      </c>
      <c r="DP214">
        <v>1.686913E-3</v>
      </c>
      <c r="DQ214">
        <v>1.6738059999999999E-3</v>
      </c>
      <c r="DR214">
        <v>1.661219E-3</v>
      </c>
      <c r="DS214">
        <v>1.6485639999999999E-3</v>
      </c>
      <c r="DT214">
        <v>1.635215E-3</v>
      </c>
      <c r="DU214">
        <v>1.621176E-3</v>
      </c>
      <c r="DV214">
        <v>1.6070419999999999E-3</v>
      </c>
      <c r="DW214">
        <v>1.593059E-3</v>
      </c>
      <c r="DX214">
        <v>1.579298E-3</v>
      </c>
      <c r="DY214">
        <v>1.565657E-3</v>
      </c>
      <c r="DZ214">
        <v>1.5512779999999999E-3</v>
      </c>
      <c r="EA214">
        <v>1.5336670000000001E-3</v>
      </c>
      <c r="EB214">
        <v>1.5101369999999999E-3</v>
      </c>
      <c r="EC214">
        <v>1.479972E-3</v>
      </c>
      <c r="ED214">
        <v>1.4455900000000001E-3</v>
      </c>
      <c r="EE214">
        <v>1.411727E-3</v>
      </c>
      <c r="EF214">
        <v>1.381391E-3</v>
      </c>
      <c r="EG214">
        <v>1.3552600000000001E-3</v>
      </c>
      <c r="EH214">
        <v>1.3331389999999999E-3</v>
      </c>
      <c r="EI214">
        <v>1.3144890000000001E-3</v>
      </c>
      <c r="EJ214">
        <v>1.2986460000000001E-3</v>
      </c>
      <c r="EK214">
        <v>1.2849199999999999E-3</v>
      </c>
      <c r="EL214">
        <v>1.272738E-3</v>
      </c>
      <c r="EM214">
        <v>1.2616000000000001E-3</v>
      </c>
      <c r="EN214">
        <v>1.2511180000000001E-3</v>
      </c>
      <c r="EO214">
        <v>1.2411329999999999E-3</v>
      </c>
      <c r="EP214">
        <v>1.231539E-3</v>
      </c>
      <c r="EQ214">
        <v>1.222199E-3</v>
      </c>
      <c r="ER214">
        <v>1.2130559999999999E-3</v>
      </c>
      <c r="ES214">
        <v>1.2040760000000001E-3</v>
      </c>
      <c r="ET214">
        <v>1.1952219999999999E-3</v>
      </c>
      <c r="EU214">
        <v>1.186482E-3</v>
      </c>
      <c r="EV214">
        <v>1.177834E-3</v>
      </c>
      <c r="EW214">
        <v>1.169233E-3</v>
      </c>
      <c r="EX214">
        <v>1.160644E-3</v>
      </c>
      <c r="EY214">
        <v>1.1521350000000001E-3</v>
      </c>
      <c r="EZ214">
        <v>1.143745E-3</v>
      </c>
    </row>
    <row r="215" spans="1:156" x14ac:dyDescent="0.25">
      <c r="A215" t="str">
        <f t="shared" si="3"/>
        <v>Boom-COARSE-0.8-20-40</v>
      </c>
      <c r="B215" t="s">
        <v>196</v>
      </c>
      <c r="C215" t="s">
        <v>40</v>
      </c>
      <c r="D215" s="52">
        <v>0.8</v>
      </c>
      <c r="E215" s="52">
        <v>20</v>
      </c>
      <c r="F215" s="82">
        <v>40</v>
      </c>
      <c r="G215">
        <v>3.2727399999999997E-2</v>
      </c>
      <c r="H215">
        <v>2.7686519999999999E-2</v>
      </c>
      <c r="I215">
        <v>2.3662019999999999E-2</v>
      </c>
      <c r="J215">
        <v>2.2493229999999999E-2</v>
      </c>
      <c r="K215">
        <v>2.013384E-2</v>
      </c>
      <c r="L215">
        <v>1.8739820000000001E-2</v>
      </c>
      <c r="M215">
        <v>1.6830769999999998E-2</v>
      </c>
      <c r="N215">
        <v>1.316787E-2</v>
      </c>
      <c r="O215">
        <v>1.264435E-2</v>
      </c>
      <c r="P215">
        <v>1.1959859999999999E-2</v>
      </c>
      <c r="Q215">
        <v>1.1038849999999999E-2</v>
      </c>
      <c r="R215">
        <v>1.003852E-2</v>
      </c>
      <c r="S215">
        <v>9.3276850000000005E-3</v>
      </c>
      <c r="T215">
        <v>8.6509719999999998E-3</v>
      </c>
      <c r="U215">
        <v>7.9190830000000004E-3</v>
      </c>
      <c r="V215">
        <v>7.2234830000000002E-3</v>
      </c>
      <c r="W215">
        <v>6.5786680000000002E-3</v>
      </c>
      <c r="X215">
        <v>6.0334580000000002E-3</v>
      </c>
      <c r="Y215">
        <v>5.5668519999999997E-3</v>
      </c>
      <c r="Z215">
        <v>5.1679389999999999E-3</v>
      </c>
      <c r="AA215">
        <v>4.8090590000000001E-3</v>
      </c>
      <c r="AB215">
        <v>4.4964219999999999E-3</v>
      </c>
      <c r="AC215">
        <v>4.2317739999999998E-3</v>
      </c>
      <c r="AD215">
        <v>4.030858E-3</v>
      </c>
      <c r="AE215">
        <v>3.9076950000000001E-3</v>
      </c>
      <c r="AF215">
        <v>3.8075880000000002E-3</v>
      </c>
      <c r="AG215">
        <v>3.7232340000000002E-3</v>
      </c>
      <c r="AH215">
        <v>3.650464E-3</v>
      </c>
      <c r="AI215">
        <v>3.5841940000000002E-3</v>
      </c>
      <c r="AJ215">
        <v>3.522421E-3</v>
      </c>
      <c r="AK215">
        <v>3.4611479999999998E-3</v>
      </c>
      <c r="AL215">
        <v>3.40405E-3</v>
      </c>
      <c r="AM215">
        <v>3.3529789999999999E-3</v>
      </c>
      <c r="AN215">
        <v>3.3058800000000002E-3</v>
      </c>
      <c r="AO215">
        <v>3.260434E-3</v>
      </c>
      <c r="AP215">
        <v>3.216928E-3</v>
      </c>
      <c r="AQ215">
        <v>3.1742810000000002E-3</v>
      </c>
      <c r="AR215">
        <v>3.1334330000000001E-3</v>
      </c>
      <c r="AS215">
        <v>3.093396E-3</v>
      </c>
      <c r="AT215">
        <v>3.0552029999999998E-3</v>
      </c>
      <c r="AU215">
        <v>3.028888E-3</v>
      </c>
      <c r="AV215">
        <v>3.025738E-3</v>
      </c>
      <c r="AW215">
        <v>3.0417949999999999E-3</v>
      </c>
      <c r="AX215">
        <v>3.0612259999999998E-3</v>
      </c>
      <c r="AY215">
        <v>3.073101E-3</v>
      </c>
      <c r="AZ215">
        <v>3.0708010000000002E-3</v>
      </c>
      <c r="BA215">
        <v>3.0517650000000001E-3</v>
      </c>
      <c r="BB215">
        <v>3.017264E-3</v>
      </c>
      <c r="BC215">
        <v>2.9706770000000001E-3</v>
      </c>
      <c r="BD215">
        <v>2.9160219999999999E-3</v>
      </c>
      <c r="BE215">
        <v>2.8565359999999998E-3</v>
      </c>
      <c r="BF215">
        <v>2.795035E-3</v>
      </c>
      <c r="BG215">
        <v>2.7340419999999999E-3</v>
      </c>
      <c r="BH215">
        <v>2.6730059999999999E-3</v>
      </c>
      <c r="BI215">
        <v>2.6133380000000002E-3</v>
      </c>
      <c r="BJ215">
        <v>2.5449130000000002E-3</v>
      </c>
      <c r="BK215">
        <v>2.46036E-3</v>
      </c>
      <c r="BL215">
        <v>2.3642609999999999E-3</v>
      </c>
      <c r="BM215">
        <v>2.262942E-3</v>
      </c>
      <c r="BN215">
        <v>2.160337E-3</v>
      </c>
      <c r="BO215">
        <v>2.059646E-3</v>
      </c>
      <c r="BP215">
        <v>1.9707330000000001E-3</v>
      </c>
      <c r="BQ215">
        <v>1.9020700000000001E-3</v>
      </c>
      <c r="BR215">
        <v>1.848766E-3</v>
      </c>
      <c r="BS215">
        <v>1.806595E-3</v>
      </c>
      <c r="BT215">
        <v>1.771496E-3</v>
      </c>
      <c r="BU215">
        <v>1.7421610000000001E-3</v>
      </c>
      <c r="BV215">
        <v>1.7175479999999999E-3</v>
      </c>
      <c r="BW215">
        <v>1.6963659999999999E-3</v>
      </c>
      <c r="BX215">
        <v>1.677993E-3</v>
      </c>
      <c r="BY215">
        <v>1.661612E-3</v>
      </c>
      <c r="BZ215">
        <v>1.6476590000000001E-3</v>
      </c>
      <c r="CA215">
        <v>1.6352420000000001E-3</v>
      </c>
      <c r="CB215">
        <v>1.6236390000000001E-3</v>
      </c>
      <c r="CC215">
        <v>1.612376E-3</v>
      </c>
      <c r="CD215">
        <v>1.603246E-3</v>
      </c>
      <c r="CE215">
        <v>1.601692E-3</v>
      </c>
      <c r="CF215">
        <v>1.6100590000000001E-3</v>
      </c>
      <c r="CG215">
        <v>1.6287610000000001E-3</v>
      </c>
      <c r="CH215">
        <v>1.658196E-3</v>
      </c>
      <c r="CI215">
        <v>1.697776E-3</v>
      </c>
      <c r="CJ215">
        <v>1.744996E-3</v>
      </c>
      <c r="CK215">
        <v>1.7932410000000001E-3</v>
      </c>
      <c r="CL215">
        <v>1.837935E-3</v>
      </c>
      <c r="CM215">
        <v>1.8763040000000001E-3</v>
      </c>
      <c r="CN215">
        <v>1.9053550000000001E-3</v>
      </c>
      <c r="CO215">
        <v>1.924867E-3</v>
      </c>
      <c r="CP215">
        <v>1.933152E-3</v>
      </c>
      <c r="CQ215">
        <v>1.9320660000000001E-3</v>
      </c>
      <c r="CR215">
        <v>1.9208280000000001E-3</v>
      </c>
      <c r="CS215">
        <v>1.9031479999999999E-3</v>
      </c>
      <c r="CT215">
        <v>1.8794770000000001E-3</v>
      </c>
      <c r="CU215">
        <v>1.8514460000000001E-3</v>
      </c>
      <c r="CV215">
        <v>1.820798E-3</v>
      </c>
      <c r="CW215">
        <v>1.7803070000000001E-3</v>
      </c>
      <c r="CX215">
        <v>1.7241719999999999E-3</v>
      </c>
      <c r="CY215">
        <v>1.6571629999999999E-3</v>
      </c>
      <c r="CZ215">
        <v>1.5836789999999999E-3</v>
      </c>
      <c r="DA215">
        <v>1.507591E-3</v>
      </c>
      <c r="DB215">
        <v>1.4304980000000001E-3</v>
      </c>
      <c r="DC215">
        <v>1.354662E-3</v>
      </c>
      <c r="DD215">
        <v>1.2810199999999999E-3</v>
      </c>
      <c r="DE215">
        <v>1.2103470000000001E-3</v>
      </c>
      <c r="DF215">
        <v>1.145828E-3</v>
      </c>
      <c r="DG215">
        <v>1.092965E-3</v>
      </c>
      <c r="DH215">
        <v>1.052232E-3</v>
      </c>
      <c r="DI215">
        <v>1.0202849999999999E-3</v>
      </c>
      <c r="DJ215">
        <v>9.9495040000000001E-4</v>
      </c>
      <c r="DK215">
        <v>9.7444610000000005E-4</v>
      </c>
      <c r="DL215">
        <v>9.5770999999999996E-4</v>
      </c>
      <c r="DM215">
        <v>9.4385059999999997E-4</v>
      </c>
      <c r="DN215">
        <v>9.3221969999999999E-4</v>
      </c>
      <c r="DO215">
        <v>9.2232920000000001E-4</v>
      </c>
      <c r="DP215">
        <v>9.1394100000000004E-4</v>
      </c>
      <c r="DQ215">
        <v>9.0782039999999997E-4</v>
      </c>
      <c r="DR215">
        <v>9.0566859999999998E-4</v>
      </c>
      <c r="DS215">
        <v>9.083378E-4</v>
      </c>
      <c r="DT215">
        <v>9.162161E-4</v>
      </c>
      <c r="DU215">
        <v>9.2958899999999998E-4</v>
      </c>
      <c r="DV215">
        <v>9.4876719999999995E-4</v>
      </c>
      <c r="DW215">
        <v>9.7405470000000004E-4</v>
      </c>
      <c r="DX215">
        <v>1.0052399999999999E-3</v>
      </c>
      <c r="DY215">
        <v>1.0425650000000001E-3</v>
      </c>
      <c r="DZ215">
        <v>1.0848660000000001E-3</v>
      </c>
      <c r="EA215">
        <v>1.1304189999999999E-3</v>
      </c>
      <c r="EB215">
        <v>1.176304E-3</v>
      </c>
      <c r="EC215">
        <v>1.220215E-3</v>
      </c>
      <c r="ED215">
        <v>1.261325E-3</v>
      </c>
      <c r="EE215">
        <v>1.297472E-3</v>
      </c>
      <c r="EF215">
        <v>1.3281580000000001E-3</v>
      </c>
      <c r="EG215">
        <v>1.3523680000000001E-3</v>
      </c>
      <c r="EH215">
        <v>1.3692909999999999E-3</v>
      </c>
      <c r="EI215">
        <v>1.3794569999999999E-3</v>
      </c>
      <c r="EJ215">
        <v>1.3823139999999999E-3</v>
      </c>
      <c r="EK215">
        <v>1.379056E-3</v>
      </c>
      <c r="EL215">
        <v>1.36995E-3</v>
      </c>
      <c r="EM215">
        <v>1.353021E-3</v>
      </c>
      <c r="EN215">
        <v>1.3219429999999999E-3</v>
      </c>
      <c r="EO215">
        <v>1.276424E-3</v>
      </c>
      <c r="EP215">
        <v>1.222421E-3</v>
      </c>
      <c r="EQ215">
        <v>1.1630329999999999E-3</v>
      </c>
      <c r="ER215">
        <v>1.1013660000000001E-3</v>
      </c>
      <c r="ES215">
        <v>1.0394340000000001E-3</v>
      </c>
      <c r="ET215">
        <v>9.780403E-4</v>
      </c>
      <c r="EU215">
        <v>9.1890679999999999E-4</v>
      </c>
      <c r="EV215">
        <v>8.616079E-4</v>
      </c>
      <c r="EW215">
        <v>8.0727499999999998E-4</v>
      </c>
      <c r="EX215">
        <v>7.5520950000000002E-4</v>
      </c>
      <c r="EY215">
        <v>7.0632810000000002E-4</v>
      </c>
      <c r="EZ215">
        <v>6.6089549999999995E-4</v>
      </c>
    </row>
    <row r="216" spans="1:156" x14ac:dyDescent="0.25">
      <c r="A216" t="str">
        <f t="shared" si="3"/>
        <v>Boom-COARSE-0.8-10-40</v>
      </c>
      <c r="B216" t="s">
        <v>196</v>
      </c>
      <c r="C216" t="s">
        <v>40</v>
      </c>
      <c r="D216" s="52">
        <v>0.8</v>
      </c>
      <c r="E216" s="52">
        <v>10</v>
      </c>
      <c r="F216" s="82">
        <v>40</v>
      </c>
      <c r="G216">
        <v>1.229365E-2</v>
      </c>
      <c r="H216">
        <v>1.349587E-2</v>
      </c>
      <c r="I216">
        <v>1.4285259999999999E-2</v>
      </c>
      <c r="J216">
        <v>1.451789E-2</v>
      </c>
      <c r="K216">
        <v>1.256443E-2</v>
      </c>
      <c r="L216">
        <v>1.1155150000000001E-2</v>
      </c>
      <c r="M216">
        <v>1.0756170000000001E-2</v>
      </c>
      <c r="N216">
        <v>1.040046E-2</v>
      </c>
      <c r="O216">
        <v>9.9327870000000002E-3</v>
      </c>
      <c r="P216">
        <v>9.3426220000000001E-3</v>
      </c>
      <c r="Q216">
        <v>8.7680510000000007E-3</v>
      </c>
      <c r="R216">
        <v>7.9306979999999999E-3</v>
      </c>
      <c r="S216">
        <v>7.4520250000000001E-3</v>
      </c>
      <c r="T216">
        <v>7.0564160000000003E-3</v>
      </c>
      <c r="U216">
        <v>6.7235230000000003E-3</v>
      </c>
      <c r="V216">
        <v>6.4363470000000002E-3</v>
      </c>
      <c r="W216">
        <v>6.2030829999999999E-3</v>
      </c>
      <c r="X216">
        <v>5.996665E-3</v>
      </c>
      <c r="Y216">
        <v>5.7907690000000003E-3</v>
      </c>
      <c r="Z216">
        <v>5.589208E-3</v>
      </c>
      <c r="AA216">
        <v>5.3963809999999996E-3</v>
      </c>
      <c r="AB216">
        <v>5.2426189999999996E-3</v>
      </c>
      <c r="AC216">
        <v>5.120454E-3</v>
      </c>
      <c r="AD216">
        <v>5.0008850000000001E-3</v>
      </c>
      <c r="AE216">
        <v>4.8616149999999997E-3</v>
      </c>
      <c r="AF216">
        <v>4.715454E-3</v>
      </c>
      <c r="AG216">
        <v>4.5776519999999998E-3</v>
      </c>
      <c r="AH216">
        <v>4.4480040000000002E-3</v>
      </c>
      <c r="AI216">
        <v>4.3327549999999998E-3</v>
      </c>
      <c r="AJ216">
        <v>4.2307559999999996E-3</v>
      </c>
      <c r="AK216">
        <v>4.1379379999999999E-3</v>
      </c>
      <c r="AL216">
        <v>4.0513609999999999E-3</v>
      </c>
      <c r="AM216">
        <v>3.9691379999999997E-3</v>
      </c>
      <c r="AN216">
        <v>3.8907360000000001E-3</v>
      </c>
      <c r="AO216">
        <v>3.8175069999999999E-3</v>
      </c>
      <c r="AP216">
        <v>3.749325E-3</v>
      </c>
      <c r="AQ216">
        <v>3.6773830000000002E-3</v>
      </c>
      <c r="AR216">
        <v>3.601866E-3</v>
      </c>
      <c r="AS216">
        <v>3.539394E-3</v>
      </c>
      <c r="AT216">
        <v>3.4865429999999999E-3</v>
      </c>
      <c r="AU216">
        <v>3.4375450000000002E-3</v>
      </c>
      <c r="AV216">
        <v>3.3896349999999998E-3</v>
      </c>
      <c r="AW216">
        <v>3.3426430000000002E-3</v>
      </c>
      <c r="AX216">
        <v>3.2965189999999999E-3</v>
      </c>
      <c r="AY216">
        <v>3.2489820000000001E-3</v>
      </c>
      <c r="AZ216">
        <v>3.1889050000000001E-3</v>
      </c>
      <c r="BA216">
        <v>3.1054720000000002E-3</v>
      </c>
      <c r="BB216">
        <v>3.0015279999999998E-3</v>
      </c>
      <c r="BC216">
        <v>2.892988E-3</v>
      </c>
      <c r="BD216">
        <v>2.7979340000000002E-3</v>
      </c>
      <c r="BE216">
        <v>2.7200779999999999E-3</v>
      </c>
      <c r="BF216">
        <v>2.6559980000000001E-3</v>
      </c>
      <c r="BG216">
        <v>2.6019429999999998E-3</v>
      </c>
      <c r="BH216">
        <v>2.5548540000000001E-3</v>
      </c>
      <c r="BI216">
        <v>2.512402E-3</v>
      </c>
      <c r="BJ216">
        <v>2.4731779999999999E-3</v>
      </c>
      <c r="BK216">
        <v>2.439971E-3</v>
      </c>
      <c r="BL216">
        <v>2.4214499999999999E-3</v>
      </c>
      <c r="BM216">
        <v>2.41194E-3</v>
      </c>
      <c r="BN216">
        <v>2.4030039999999998E-3</v>
      </c>
      <c r="BO216">
        <v>2.390386E-3</v>
      </c>
      <c r="BP216">
        <v>2.3736260000000002E-3</v>
      </c>
      <c r="BQ216">
        <v>2.3535240000000001E-3</v>
      </c>
      <c r="BR216">
        <v>2.3314960000000002E-3</v>
      </c>
      <c r="BS216">
        <v>2.3084799999999999E-3</v>
      </c>
      <c r="BT216">
        <v>2.2852189999999998E-3</v>
      </c>
      <c r="BU216">
        <v>2.261809E-3</v>
      </c>
      <c r="BV216">
        <v>2.2370670000000001E-3</v>
      </c>
      <c r="BW216">
        <v>2.2077310000000001E-3</v>
      </c>
      <c r="BX216">
        <v>2.1689639999999998E-3</v>
      </c>
      <c r="BY216">
        <v>2.1172410000000002E-3</v>
      </c>
      <c r="BZ216">
        <v>2.0521820000000001E-3</v>
      </c>
      <c r="CA216">
        <v>1.9752239999999998E-3</v>
      </c>
      <c r="CB216">
        <v>1.89036E-3</v>
      </c>
      <c r="CC216">
        <v>1.8081250000000001E-3</v>
      </c>
      <c r="CD216">
        <v>1.7399679999999999E-3</v>
      </c>
      <c r="CE216">
        <v>1.686772E-3</v>
      </c>
      <c r="CF216">
        <v>1.646025E-3</v>
      </c>
      <c r="CG216">
        <v>1.6199299999999999E-3</v>
      </c>
      <c r="CH216">
        <v>1.6105410000000001E-3</v>
      </c>
      <c r="CI216">
        <v>1.616428E-3</v>
      </c>
      <c r="CJ216">
        <v>1.6300209999999999E-3</v>
      </c>
      <c r="CK216">
        <v>1.640463E-3</v>
      </c>
      <c r="CL216">
        <v>1.644373E-3</v>
      </c>
      <c r="CM216">
        <v>1.642901E-3</v>
      </c>
      <c r="CN216">
        <v>1.6374790000000001E-3</v>
      </c>
      <c r="CO216">
        <v>1.6289589999999999E-3</v>
      </c>
      <c r="CP216">
        <v>1.618275E-3</v>
      </c>
      <c r="CQ216">
        <v>1.6062649999999999E-3</v>
      </c>
      <c r="CR216">
        <v>1.593468E-3</v>
      </c>
      <c r="CS216">
        <v>1.5800110000000001E-3</v>
      </c>
      <c r="CT216">
        <v>1.5654670000000001E-3</v>
      </c>
      <c r="CU216">
        <v>1.5502179999999999E-3</v>
      </c>
      <c r="CV216">
        <v>1.534915E-3</v>
      </c>
      <c r="CW216">
        <v>1.518234E-3</v>
      </c>
      <c r="CX216">
        <v>1.496659E-3</v>
      </c>
      <c r="CY216">
        <v>1.4671969999999999E-3</v>
      </c>
      <c r="CZ216">
        <v>1.42885E-3</v>
      </c>
      <c r="DA216">
        <v>1.381719E-3</v>
      </c>
      <c r="DB216">
        <v>1.3267330000000001E-3</v>
      </c>
      <c r="DC216">
        <v>1.265778E-3</v>
      </c>
      <c r="DD216">
        <v>1.202849E-3</v>
      </c>
      <c r="DE216">
        <v>1.144347E-3</v>
      </c>
      <c r="DF216">
        <v>1.097586E-3</v>
      </c>
      <c r="DG216">
        <v>1.0691640000000001E-3</v>
      </c>
      <c r="DH216">
        <v>1.0592259999999999E-3</v>
      </c>
      <c r="DI216">
        <v>1.063666E-3</v>
      </c>
      <c r="DJ216">
        <v>1.0748450000000001E-3</v>
      </c>
      <c r="DK216">
        <v>1.0840719999999999E-3</v>
      </c>
      <c r="DL216">
        <v>1.0886629999999999E-3</v>
      </c>
      <c r="DM216">
        <v>1.0892440000000001E-3</v>
      </c>
      <c r="DN216">
        <v>1.086778E-3</v>
      </c>
      <c r="DO216">
        <v>1.0822270000000001E-3</v>
      </c>
      <c r="DP216">
        <v>1.0765219999999999E-3</v>
      </c>
      <c r="DQ216">
        <v>1.0703290000000001E-3</v>
      </c>
      <c r="DR216">
        <v>1.063739E-3</v>
      </c>
      <c r="DS216">
        <v>1.056633E-3</v>
      </c>
      <c r="DT216">
        <v>1.048778E-3</v>
      </c>
      <c r="DU216">
        <v>1.0402930000000001E-3</v>
      </c>
      <c r="DV216">
        <v>1.031655E-3</v>
      </c>
      <c r="DW216">
        <v>1.023087E-3</v>
      </c>
      <c r="DX216">
        <v>1.0146389999999999E-3</v>
      </c>
      <c r="DY216">
        <v>1.0062579999999999E-3</v>
      </c>
      <c r="DZ216">
        <v>9.9735160000000004E-4</v>
      </c>
      <c r="EA216">
        <v>9.8618290000000003E-4</v>
      </c>
      <c r="EB216">
        <v>9.7078959999999999E-4</v>
      </c>
      <c r="EC216">
        <v>9.5023519999999997E-4</v>
      </c>
      <c r="ED216">
        <v>9.2513480000000004E-4</v>
      </c>
      <c r="EE216">
        <v>8.9771589999999997E-4</v>
      </c>
      <c r="EF216">
        <v>8.7000819999999998E-4</v>
      </c>
      <c r="EG216">
        <v>8.4312969999999999E-4</v>
      </c>
      <c r="EH216">
        <v>8.179703E-4</v>
      </c>
      <c r="EI216">
        <v>7.9522380000000001E-4</v>
      </c>
      <c r="EJ216">
        <v>7.7528880000000001E-4</v>
      </c>
      <c r="EK216">
        <v>7.581965E-4</v>
      </c>
      <c r="EL216">
        <v>7.4387140000000004E-4</v>
      </c>
      <c r="EM216">
        <v>7.3230910000000003E-4</v>
      </c>
      <c r="EN216">
        <v>7.2262930000000002E-4</v>
      </c>
      <c r="EO216">
        <v>7.1408979999999995E-4</v>
      </c>
      <c r="EP216">
        <v>7.0633369999999998E-4</v>
      </c>
      <c r="EQ216">
        <v>6.9912869999999995E-4</v>
      </c>
      <c r="ER216">
        <v>6.9238969999999998E-4</v>
      </c>
      <c r="ES216">
        <v>6.8605689999999997E-4</v>
      </c>
      <c r="ET216">
        <v>6.800962E-4</v>
      </c>
      <c r="EU216">
        <v>6.7446719999999995E-4</v>
      </c>
      <c r="EV216">
        <v>6.6912630000000002E-4</v>
      </c>
      <c r="EW216">
        <v>6.6400319999999999E-4</v>
      </c>
      <c r="EX216">
        <v>6.5903520000000005E-4</v>
      </c>
      <c r="EY216">
        <v>6.5422750000000002E-4</v>
      </c>
      <c r="EZ216">
        <v>6.4957239999999998E-4</v>
      </c>
    </row>
    <row r="217" spans="1:156" x14ac:dyDescent="0.25">
      <c r="A217" t="str">
        <f t="shared" si="3"/>
        <v>Boom-COARSE-0.8-20-20</v>
      </c>
      <c r="B217" t="s">
        <v>196</v>
      </c>
      <c r="C217" t="s">
        <v>40</v>
      </c>
      <c r="D217" s="52">
        <v>0.8</v>
      </c>
      <c r="E217" s="52">
        <v>20</v>
      </c>
      <c r="F217" s="82">
        <v>20</v>
      </c>
      <c r="G217">
        <v>3.016336E-2</v>
      </c>
      <c r="H217">
        <v>2.4655750000000001E-2</v>
      </c>
      <c r="I217">
        <v>2.0271669999999999E-2</v>
      </c>
      <c r="J217">
        <v>1.8024539999999999E-2</v>
      </c>
      <c r="K217">
        <v>1.463444E-2</v>
      </c>
      <c r="L217">
        <v>1.262303E-2</v>
      </c>
      <c r="M217">
        <v>1.0456129999999999E-2</v>
      </c>
      <c r="N217">
        <v>6.3253980000000003E-3</v>
      </c>
      <c r="O217">
        <v>6.132584E-3</v>
      </c>
      <c r="P217">
        <v>5.9375399999999998E-3</v>
      </c>
      <c r="Q217">
        <v>5.6484980000000001E-3</v>
      </c>
      <c r="R217">
        <v>5.3218759999999997E-3</v>
      </c>
      <c r="S217">
        <v>5.1425749999999999E-3</v>
      </c>
      <c r="T217">
        <v>5.1775160000000001E-3</v>
      </c>
      <c r="U217">
        <v>4.9540069999999999E-3</v>
      </c>
      <c r="V217">
        <v>4.5178900000000001E-3</v>
      </c>
      <c r="W217">
        <v>4.0163159999999998E-3</v>
      </c>
      <c r="X217">
        <v>3.6238500000000001E-3</v>
      </c>
      <c r="Y217">
        <v>3.2906950000000002E-3</v>
      </c>
      <c r="Z217">
        <v>3.008555E-3</v>
      </c>
      <c r="AA217">
        <v>2.761912E-3</v>
      </c>
      <c r="AB217">
        <v>2.555098E-3</v>
      </c>
      <c r="AC217">
        <v>2.377732E-3</v>
      </c>
      <c r="AD217">
        <v>2.2311789999999998E-3</v>
      </c>
      <c r="AE217">
        <v>2.1486280000000001E-3</v>
      </c>
      <c r="AF217">
        <v>2.0736610000000001E-3</v>
      </c>
      <c r="AG217">
        <v>2.004891E-3</v>
      </c>
      <c r="AH217">
        <v>1.9403199999999999E-3</v>
      </c>
      <c r="AI217">
        <v>1.8781570000000001E-3</v>
      </c>
      <c r="AJ217">
        <v>1.817246E-3</v>
      </c>
      <c r="AK217">
        <v>1.7428109999999999E-3</v>
      </c>
      <c r="AL217">
        <v>1.6593420000000001E-3</v>
      </c>
      <c r="AM217">
        <v>1.584331E-3</v>
      </c>
      <c r="AN217">
        <v>1.528918E-3</v>
      </c>
      <c r="AO217">
        <v>1.486961E-3</v>
      </c>
      <c r="AP217">
        <v>1.4546509999999999E-3</v>
      </c>
      <c r="AQ217">
        <v>1.428611E-3</v>
      </c>
      <c r="AR217">
        <v>1.407288E-3</v>
      </c>
      <c r="AS217">
        <v>1.388724E-3</v>
      </c>
      <c r="AT217">
        <v>1.3723870000000001E-3</v>
      </c>
      <c r="AU217">
        <v>1.363363E-3</v>
      </c>
      <c r="AV217">
        <v>1.367895E-3</v>
      </c>
      <c r="AW217">
        <v>1.3850170000000001E-3</v>
      </c>
      <c r="AX217">
        <v>1.4069169999999999E-3</v>
      </c>
      <c r="AY217">
        <v>1.4270909999999999E-3</v>
      </c>
      <c r="AZ217">
        <v>1.4404489999999999E-3</v>
      </c>
      <c r="BA217">
        <v>1.4441809999999999E-3</v>
      </c>
      <c r="BB217">
        <v>1.4377680000000001E-3</v>
      </c>
      <c r="BC217">
        <v>1.4222429999999999E-3</v>
      </c>
      <c r="BD217">
        <v>1.400278E-3</v>
      </c>
      <c r="BE217">
        <v>1.3733319999999999E-3</v>
      </c>
      <c r="BF217">
        <v>1.3445009999999999E-3</v>
      </c>
      <c r="BG217">
        <v>1.314848E-3</v>
      </c>
      <c r="BH217">
        <v>1.2854800000000001E-3</v>
      </c>
      <c r="BI217">
        <v>1.2566210000000001E-3</v>
      </c>
      <c r="BJ217">
        <v>1.228425E-3</v>
      </c>
      <c r="BK217">
        <v>1.200865E-3</v>
      </c>
      <c r="BL217">
        <v>1.173976E-3</v>
      </c>
      <c r="BM217">
        <v>1.1480590000000001E-3</v>
      </c>
      <c r="BN217">
        <v>1.1225759999999999E-3</v>
      </c>
      <c r="BO217">
        <v>1.0981020000000001E-3</v>
      </c>
      <c r="BP217">
        <v>1.073772E-3</v>
      </c>
      <c r="BQ217">
        <v>1.050622E-3</v>
      </c>
      <c r="BR217">
        <v>1.0271810000000001E-3</v>
      </c>
      <c r="BS217">
        <v>1.004392E-3</v>
      </c>
      <c r="BT217">
        <v>9.7453939999999999E-4</v>
      </c>
      <c r="BU217">
        <v>9.3428520000000004E-4</v>
      </c>
      <c r="BV217">
        <v>8.8769649999999995E-4</v>
      </c>
      <c r="BW217">
        <v>8.3893149999999996E-4</v>
      </c>
      <c r="BX217">
        <v>7.9033200000000004E-4</v>
      </c>
      <c r="BY217">
        <v>7.4344850000000002E-4</v>
      </c>
      <c r="BZ217">
        <v>7.0467000000000001E-4</v>
      </c>
      <c r="CA217">
        <v>6.7697199999999997E-4</v>
      </c>
      <c r="CB217">
        <v>6.56922E-4</v>
      </c>
      <c r="CC217">
        <v>6.4183290000000004E-4</v>
      </c>
      <c r="CD217">
        <v>6.3114639999999999E-4</v>
      </c>
      <c r="CE217">
        <v>6.2630729999999999E-4</v>
      </c>
      <c r="CF217">
        <v>6.2775220000000004E-4</v>
      </c>
      <c r="CG217">
        <v>6.3538560000000002E-4</v>
      </c>
      <c r="CH217">
        <v>6.4939629999999999E-4</v>
      </c>
      <c r="CI217">
        <v>6.6961739999999998E-4</v>
      </c>
      <c r="CJ217">
        <v>6.9519999999999998E-4</v>
      </c>
      <c r="CK217">
        <v>7.2321980000000004E-4</v>
      </c>
      <c r="CL217">
        <v>7.5138440000000004E-4</v>
      </c>
      <c r="CM217">
        <v>7.7779439999999997E-4</v>
      </c>
      <c r="CN217">
        <v>8.009162E-4</v>
      </c>
      <c r="CO217">
        <v>8.1952070000000004E-4</v>
      </c>
      <c r="CP217">
        <v>8.3300889999999997E-4</v>
      </c>
      <c r="CQ217">
        <v>8.4090559999999996E-4</v>
      </c>
      <c r="CR217">
        <v>8.4323440000000003E-4</v>
      </c>
      <c r="CS217">
        <v>8.4091989999999996E-4</v>
      </c>
      <c r="CT217">
        <v>8.3458610000000004E-4</v>
      </c>
      <c r="CU217">
        <v>8.2523899999999996E-4</v>
      </c>
      <c r="CV217">
        <v>8.1398479999999997E-4</v>
      </c>
      <c r="CW217">
        <v>8.0175139999999999E-4</v>
      </c>
      <c r="CX217">
        <v>7.8855519999999999E-4</v>
      </c>
      <c r="CY217">
        <v>7.7568890000000005E-4</v>
      </c>
      <c r="CZ217">
        <v>7.6195180000000003E-4</v>
      </c>
      <c r="DA217">
        <v>7.4907800000000003E-4</v>
      </c>
      <c r="DB217">
        <v>7.3534909999999998E-4</v>
      </c>
      <c r="DC217">
        <v>7.2226020000000003E-4</v>
      </c>
      <c r="DD217">
        <v>7.0894350000000003E-4</v>
      </c>
      <c r="DE217">
        <v>6.953552E-4</v>
      </c>
      <c r="DF217">
        <v>6.8166310000000003E-4</v>
      </c>
      <c r="DG217">
        <v>6.6211350000000004E-4</v>
      </c>
      <c r="DH217">
        <v>6.3426900000000002E-4</v>
      </c>
      <c r="DI217">
        <v>6.0132570000000002E-4</v>
      </c>
      <c r="DJ217">
        <v>5.6635319999999998E-4</v>
      </c>
      <c r="DK217">
        <v>5.3072250000000003E-4</v>
      </c>
      <c r="DL217">
        <v>4.9576229999999995E-4</v>
      </c>
      <c r="DM217">
        <v>4.6197669999999998E-4</v>
      </c>
      <c r="DN217">
        <v>4.299576E-4</v>
      </c>
      <c r="DO217">
        <v>3.9996520000000002E-4</v>
      </c>
      <c r="DP217">
        <v>3.7358040000000001E-4</v>
      </c>
      <c r="DQ217">
        <v>3.541288E-4</v>
      </c>
      <c r="DR217">
        <v>3.4155379999999998E-4</v>
      </c>
      <c r="DS217">
        <v>3.342784E-4</v>
      </c>
      <c r="DT217">
        <v>3.3135599999999999E-4</v>
      </c>
      <c r="DU217">
        <v>3.3230880000000002E-4</v>
      </c>
      <c r="DV217">
        <v>3.3690229999999997E-4</v>
      </c>
      <c r="DW217">
        <v>3.4508139999999999E-4</v>
      </c>
      <c r="DX217">
        <v>3.5678830000000002E-4</v>
      </c>
      <c r="DY217">
        <v>3.7205389999999999E-4</v>
      </c>
      <c r="DZ217">
        <v>3.9055369999999999E-4</v>
      </c>
      <c r="EA217">
        <v>4.1158679999999997E-4</v>
      </c>
      <c r="EB217">
        <v>4.3393220000000001E-4</v>
      </c>
      <c r="EC217">
        <v>4.5669029999999999E-4</v>
      </c>
      <c r="ED217">
        <v>4.792307E-4</v>
      </c>
      <c r="EE217">
        <v>5.006082E-4</v>
      </c>
      <c r="EF217">
        <v>5.2021870000000005E-4</v>
      </c>
      <c r="EG217">
        <v>5.3760410000000005E-4</v>
      </c>
      <c r="EH217">
        <v>5.5185749999999995E-4</v>
      </c>
      <c r="EI217">
        <v>5.6318839999999998E-4</v>
      </c>
      <c r="EJ217">
        <v>5.7091070000000002E-4</v>
      </c>
      <c r="EK217">
        <v>5.7527770000000004E-4</v>
      </c>
      <c r="EL217">
        <v>5.7663409999999995E-4</v>
      </c>
      <c r="EM217">
        <v>5.7481410000000002E-4</v>
      </c>
      <c r="EN217">
        <v>5.7120559999999996E-4</v>
      </c>
      <c r="EO217">
        <v>5.6537670000000005E-4</v>
      </c>
      <c r="EP217">
        <v>5.5870949999999996E-4</v>
      </c>
      <c r="EQ217">
        <v>5.5098009999999999E-4</v>
      </c>
      <c r="ER217">
        <v>5.4273129999999996E-4</v>
      </c>
      <c r="ES217">
        <v>5.3426760000000004E-4</v>
      </c>
      <c r="ET217">
        <v>5.2532109999999996E-4</v>
      </c>
      <c r="EU217">
        <v>5.165158E-4</v>
      </c>
      <c r="EV217">
        <v>5.0699410000000001E-4</v>
      </c>
      <c r="EW217">
        <v>4.9549809999999996E-4</v>
      </c>
      <c r="EX217">
        <v>4.7714859999999998E-4</v>
      </c>
      <c r="EY217">
        <v>4.5332139999999999E-4</v>
      </c>
      <c r="EZ217">
        <v>4.2668449999999999E-4</v>
      </c>
    </row>
    <row r="218" spans="1:156" x14ac:dyDescent="0.25">
      <c r="A218" t="str">
        <f t="shared" si="3"/>
        <v>Boom-COARSE-0.8-10-20</v>
      </c>
      <c r="B218" t="s">
        <v>196</v>
      </c>
      <c r="C218" t="s">
        <v>40</v>
      </c>
      <c r="D218" s="52">
        <v>0.8</v>
      </c>
      <c r="E218" s="52">
        <v>10</v>
      </c>
      <c r="F218" s="82">
        <v>20</v>
      </c>
      <c r="G218">
        <v>9.0512960000000003E-3</v>
      </c>
      <c r="H218">
        <v>8.9385860000000001E-3</v>
      </c>
      <c r="I218">
        <v>8.9715439999999997E-3</v>
      </c>
      <c r="J218">
        <v>8.9554730000000003E-3</v>
      </c>
      <c r="K218">
        <v>6.8864649999999996E-3</v>
      </c>
      <c r="L218">
        <v>5.3995459999999999E-3</v>
      </c>
      <c r="M218">
        <v>5.1154099999999999E-3</v>
      </c>
      <c r="N218">
        <v>4.9784369999999996E-3</v>
      </c>
      <c r="O218">
        <v>4.7983660000000001E-3</v>
      </c>
      <c r="P218">
        <v>4.553166E-3</v>
      </c>
      <c r="Q218">
        <v>4.630711E-3</v>
      </c>
      <c r="R218">
        <v>4.5528870000000003E-3</v>
      </c>
      <c r="S218">
        <v>4.2924590000000002E-3</v>
      </c>
      <c r="T218">
        <v>3.9243009999999998E-3</v>
      </c>
      <c r="U218">
        <v>3.5880930000000001E-3</v>
      </c>
      <c r="V218">
        <v>3.3062529999999999E-3</v>
      </c>
      <c r="W218">
        <v>3.080593E-3</v>
      </c>
      <c r="X218">
        <v>2.9862640000000002E-3</v>
      </c>
      <c r="Y218">
        <v>2.9044439999999999E-3</v>
      </c>
      <c r="Z218">
        <v>2.830188E-3</v>
      </c>
      <c r="AA218">
        <v>2.7617230000000002E-3</v>
      </c>
      <c r="AB218">
        <v>2.725622E-3</v>
      </c>
      <c r="AC218">
        <v>2.7208969999999999E-3</v>
      </c>
      <c r="AD218">
        <v>2.719909E-3</v>
      </c>
      <c r="AE218">
        <v>2.700348E-3</v>
      </c>
      <c r="AF218">
        <v>2.6533500000000001E-3</v>
      </c>
      <c r="AG218">
        <v>2.580312E-3</v>
      </c>
      <c r="AH218">
        <v>2.4713280000000001E-3</v>
      </c>
      <c r="AI218">
        <v>2.334975E-3</v>
      </c>
      <c r="AJ218">
        <v>2.193375E-3</v>
      </c>
      <c r="AK218">
        <v>2.056792E-3</v>
      </c>
      <c r="AL218">
        <v>1.9285470000000001E-3</v>
      </c>
      <c r="AM218">
        <v>1.8089549999999999E-3</v>
      </c>
      <c r="AN218">
        <v>1.698602E-3</v>
      </c>
      <c r="AO218">
        <v>1.6049599999999999E-3</v>
      </c>
      <c r="AP218">
        <v>1.5386110000000001E-3</v>
      </c>
      <c r="AQ218">
        <v>1.49201E-3</v>
      </c>
      <c r="AR218">
        <v>1.4620880000000001E-3</v>
      </c>
      <c r="AS218">
        <v>1.4560930000000001E-3</v>
      </c>
      <c r="AT218">
        <v>1.4710420000000001E-3</v>
      </c>
      <c r="AU218">
        <v>1.4985249999999999E-3</v>
      </c>
      <c r="AV218">
        <v>1.531536E-3</v>
      </c>
      <c r="AW218">
        <v>1.5671140000000001E-3</v>
      </c>
      <c r="AX218">
        <v>1.604128E-3</v>
      </c>
      <c r="AY218">
        <v>1.640926E-3</v>
      </c>
      <c r="AZ218">
        <v>1.6696180000000001E-3</v>
      </c>
      <c r="BA218">
        <v>1.6712299999999999E-3</v>
      </c>
      <c r="BB218">
        <v>1.6354480000000001E-3</v>
      </c>
      <c r="BC218">
        <v>1.572235E-3</v>
      </c>
      <c r="BD218">
        <v>1.4919219999999999E-3</v>
      </c>
      <c r="BE218">
        <v>1.403905E-3</v>
      </c>
      <c r="BF218">
        <v>1.3148350000000001E-3</v>
      </c>
      <c r="BG218">
        <v>1.2290479999999999E-3</v>
      </c>
      <c r="BH218">
        <v>1.148086E-3</v>
      </c>
      <c r="BI218">
        <v>1.0725260000000001E-3</v>
      </c>
      <c r="BJ218">
        <v>1.0022399999999999E-3</v>
      </c>
      <c r="BK218">
        <v>9.3898530000000003E-4</v>
      </c>
      <c r="BL218">
        <v>8.8912750000000003E-4</v>
      </c>
      <c r="BM218">
        <v>8.6057430000000001E-4</v>
      </c>
      <c r="BN218">
        <v>8.5449319999999997E-4</v>
      </c>
      <c r="BO218">
        <v>8.6457850000000002E-4</v>
      </c>
      <c r="BP218">
        <v>8.8500530000000001E-4</v>
      </c>
      <c r="BQ218">
        <v>9.1154660000000005E-4</v>
      </c>
      <c r="BR218">
        <v>9.4209589999999998E-4</v>
      </c>
      <c r="BS218">
        <v>9.7544210000000001E-4</v>
      </c>
      <c r="BT218">
        <v>1.010951E-3</v>
      </c>
      <c r="BU218">
        <v>1.04761E-3</v>
      </c>
      <c r="BV218">
        <v>1.0794369999999999E-3</v>
      </c>
      <c r="BW218">
        <v>1.095033E-3</v>
      </c>
      <c r="BX218">
        <v>1.093199E-3</v>
      </c>
      <c r="BY218">
        <v>1.0757220000000001E-3</v>
      </c>
      <c r="BZ218">
        <v>1.04499E-3</v>
      </c>
      <c r="CA218">
        <v>1.003353E-3</v>
      </c>
      <c r="CB218">
        <v>9.5338210000000005E-4</v>
      </c>
      <c r="CC218">
        <v>8.9806269999999995E-4</v>
      </c>
      <c r="CD218">
        <v>8.4049709999999998E-4</v>
      </c>
      <c r="CE218">
        <v>7.8342899999999998E-4</v>
      </c>
      <c r="CF218">
        <v>7.2923490000000003E-4</v>
      </c>
      <c r="CG218">
        <v>6.81443E-4</v>
      </c>
      <c r="CH218">
        <v>6.4206400000000002E-4</v>
      </c>
      <c r="CI218">
        <v>6.1114049999999999E-4</v>
      </c>
      <c r="CJ218">
        <v>5.8776849999999997E-4</v>
      </c>
      <c r="CK218">
        <v>5.7067330000000005E-4</v>
      </c>
      <c r="CL218">
        <v>5.5912979999999995E-4</v>
      </c>
      <c r="CM218">
        <v>5.5577269999999997E-4</v>
      </c>
      <c r="CN218">
        <v>5.6200249999999998E-4</v>
      </c>
      <c r="CO218">
        <v>5.7557650000000001E-4</v>
      </c>
      <c r="CP218">
        <v>5.9423379999999995E-4</v>
      </c>
      <c r="CQ218">
        <v>6.1674570000000005E-4</v>
      </c>
      <c r="CR218">
        <v>6.4218350000000001E-4</v>
      </c>
      <c r="CS218">
        <v>6.6876809999999996E-4</v>
      </c>
      <c r="CT218">
        <v>6.9017670000000005E-4</v>
      </c>
      <c r="CU218">
        <v>7.026278E-4</v>
      </c>
      <c r="CV218">
        <v>7.0821600000000001E-4</v>
      </c>
      <c r="CW218">
        <v>7.0845420000000003E-4</v>
      </c>
      <c r="CX218">
        <v>7.0305699999999999E-4</v>
      </c>
      <c r="CY218">
        <v>6.9146140000000001E-4</v>
      </c>
      <c r="CZ218">
        <v>6.7378149999999999E-4</v>
      </c>
      <c r="DA218">
        <v>6.5041169999999996E-4</v>
      </c>
      <c r="DB218">
        <v>6.2196180000000003E-4</v>
      </c>
      <c r="DC218">
        <v>5.8943730000000005E-4</v>
      </c>
      <c r="DD218">
        <v>5.5495459999999996E-4</v>
      </c>
      <c r="DE218">
        <v>5.2158830000000002E-4</v>
      </c>
      <c r="DF218">
        <v>4.9154000000000005E-4</v>
      </c>
      <c r="DG218">
        <v>4.6585060000000001E-4</v>
      </c>
      <c r="DH218">
        <v>4.4484960000000002E-4</v>
      </c>
      <c r="DI218">
        <v>4.2838780000000002E-4</v>
      </c>
      <c r="DJ218">
        <v>4.157888E-4</v>
      </c>
      <c r="DK218">
        <v>4.060903E-4</v>
      </c>
      <c r="DL218">
        <v>3.983104E-4</v>
      </c>
      <c r="DM218">
        <v>3.9166919999999999E-4</v>
      </c>
      <c r="DN218">
        <v>3.8568080000000001E-4</v>
      </c>
      <c r="DO218">
        <v>3.807506E-4</v>
      </c>
      <c r="DP218">
        <v>3.791984E-4</v>
      </c>
      <c r="DQ218">
        <v>3.8354969999999998E-4</v>
      </c>
      <c r="DR218">
        <v>3.9321910000000002E-4</v>
      </c>
      <c r="DS218">
        <v>4.0604569999999997E-4</v>
      </c>
      <c r="DT218">
        <v>4.1772329999999999E-4</v>
      </c>
      <c r="DU218">
        <v>4.2515739999999998E-4</v>
      </c>
      <c r="DV218">
        <v>4.2899920000000002E-4</v>
      </c>
      <c r="DW218">
        <v>4.3044650000000003E-4</v>
      </c>
      <c r="DX218">
        <v>4.3028359999999999E-4</v>
      </c>
      <c r="DY218">
        <v>4.2898950000000002E-4</v>
      </c>
      <c r="DZ218">
        <v>4.2665040000000002E-4</v>
      </c>
      <c r="EA218">
        <v>4.2273039999999999E-4</v>
      </c>
      <c r="EB218">
        <v>4.1650319999999999E-4</v>
      </c>
      <c r="EC218">
        <v>4.0763920000000002E-4</v>
      </c>
      <c r="ED218">
        <v>3.9646789999999999E-4</v>
      </c>
      <c r="EE218">
        <v>3.8400640000000002E-4</v>
      </c>
      <c r="EF218">
        <v>3.7114389999999998E-4</v>
      </c>
      <c r="EG218">
        <v>3.583843E-4</v>
      </c>
      <c r="EH218">
        <v>3.461173E-4</v>
      </c>
      <c r="EI218">
        <v>3.3474230000000001E-4</v>
      </c>
      <c r="EJ218">
        <v>3.2459699999999998E-4</v>
      </c>
      <c r="EK218">
        <v>3.1584979999999999E-4</v>
      </c>
      <c r="EL218">
        <v>3.084723E-4</v>
      </c>
      <c r="EM218">
        <v>3.0224590000000001E-4</v>
      </c>
      <c r="EN218">
        <v>2.9681279999999998E-4</v>
      </c>
      <c r="EO218">
        <v>2.9190759999999998E-4</v>
      </c>
      <c r="EP218">
        <v>2.8735769999999999E-4</v>
      </c>
      <c r="EQ218">
        <v>2.8295510000000002E-4</v>
      </c>
      <c r="ER218">
        <v>2.787116E-4</v>
      </c>
      <c r="ES218">
        <v>2.745709E-4</v>
      </c>
      <c r="ET218">
        <v>2.7053009999999998E-4</v>
      </c>
      <c r="EU218">
        <v>2.6664249999999999E-4</v>
      </c>
      <c r="EV218">
        <v>2.6305220000000002E-4</v>
      </c>
      <c r="EW218">
        <v>2.5992609999999998E-4</v>
      </c>
      <c r="EX218">
        <v>2.5702530000000002E-4</v>
      </c>
      <c r="EY218">
        <v>2.5430260000000002E-4</v>
      </c>
      <c r="EZ218">
        <v>2.5176210000000003E-4</v>
      </c>
    </row>
    <row r="219" spans="1:156" x14ac:dyDescent="0.25">
      <c r="A219" t="str">
        <f t="shared" si="3"/>
        <v>Boom-VERY COARSE-0.8-20-Any</v>
      </c>
      <c r="B219" t="s">
        <v>196</v>
      </c>
      <c r="C219" t="s">
        <v>43</v>
      </c>
      <c r="D219" s="52">
        <v>0.8</v>
      </c>
      <c r="E219" s="52">
        <v>20</v>
      </c>
      <c r="F219" s="82" t="s">
        <v>187</v>
      </c>
      <c r="G219">
        <v>2.5284729999999998E-2</v>
      </c>
      <c r="H219">
        <v>2.165158E-2</v>
      </c>
      <c r="I219">
        <v>2.0543209999999999E-2</v>
      </c>
      <c r="J219">
        <v>2.001855E-2</v>
      </c>
      <c r="K219">
        <v>1.676482E-2</v>
      </c>
      <c r="L219">
        <v>1.626505E-2</v>
      </c>
      <c r="M219">
        <v>1.5695839999999999E-2</v>
      </c>
      <c r="N219">
        <v>1.3328660000000001E-2</v>
      </c>
      <c r="O219">
        <v>1.28497E-2</v>
      </c>
      <c r="P219">
        <v>1.221063E-2</v>
      </c>
      <c r="Q219">
        <v>1.1366360000000001E-2</v>
      </c>
      <c r="R219">
        <v>1.0437109999999999E-2</v>
      </c>
      <c r="S219">
        <v>9.9399569999999993E-3</v>
      </c>
      <c r="T219">
        <v>9.4889329999999997E-3</v>
      </c>
      <c r="U219">
        <v>9.0203639999999995E-3</v>
      </c>
      <c r="V219">
        <v>8.5837900000000009E-3</v>
      </c>
      <c r="W219">
        <v>8.1945100000000003E-3</v>
      </c>
      <c r="X219">
        <v>7.8183709999999993E-3</v>
      </c>
      <c r="Y219">
        <v>7.5086579999999997E-3</v>
      </c>
      <c r="Z219">
        <v>7.2350519999999996E-3</v>
      </c>
      <c r="AA219">
        <v>6.9852509999999996E-3</v>
      </c>
      <c r="AB219">
        <v>6.7971129999999996E-3</v>
      </c>
      <c r="AC219">
        <v>6.6281339999999999E-3</v>
      </c>
      <c r="AD219">
        <v>6.4731449999999996E-3</v>
      </c>
      <c r="AE219">
        <v>6.3692820000000004E-3</v>
      </c>
      <c r="AF219">
        <v>6.2699670000000004E-3</v>
      </c>
      <c r="AG219">
        <v>6.1740229999999998E-3</v>
      </c>
      <c r="AH219">
        <v>6.0821E-3</v>
      </c>
      <c r="AI219">
        <v>5.9922309999999998E-3</v>
      </c>
      <c r="AJ219">
        <v>5.9048249999999998E-3</v>
      </c>
      <c r="AK219">
        <v>5.817254E-3</v>
      </c>
      <c r="AL219">
        <v>5.7345640000000002E-3</v>
      </c>
      <c r="AM219">
        <v>5.6583939999999998E-3</v>
      </c>
      <c r="AN219">
        <v>5.5860579999999996E-3</v>
      </c>
      <c r="AO219">
        <v>5.5155930000000001E-3</v>
      </c>
      <c r="AP219">
        <v>5.446088E-3</v>
      </c>
      <c r="AQ219">
        <v>5.3773629999999996E-3</v>
      </c>
      <c r="AR219">
        <v>5.3107290000000001E-3</v>
      </c>
      <c r="AS219">
        <v>5.2457600000000004E-3</v>
      </c>
      <c r="AT219">
        <v>5.1828949999999999E-3</v>
      </c>
      <c r="AU219">
        <v>5.1309069999999997E-3</v>
      </c>
      <c r="AV219">
        <v>5.0976850000000002E-3</v>
      </c>
      <c r="AW219">
        <v>5.0771089999999998E-3</v>
      </c>
      <c r="AX219">
        <v>5.0554420000000003E-3</v>
      </c>
      <c r="AY219">
        <v>5.0237049999999998E-3</v>
      </c>
      <c r="AZ219">
        <v>4.9750380000000002E-3</v>
      </c>
      <c r="BA219">
        <v>4.9113109999999998E-3</v>
      </c>
      <c r="BB219">
        <v>4.8361000000000003E-3</v>
      </c>
      <c r="BC219">
        <v>4.752923E-3</v>
      </c>
      <c r="BD219">
        <v>4.6649220000000002E-3</v>
      </c>
      <c r="BE219">
        <v>4.5744440000000004E-3</v>
      </c>
      <c r="BF219">
        <v>4.4847039999999999E-3</v>
      </c>
      <c r="BG219">
        <v>4.3962330000000003E-3</v>
      </c>
      <c r="BH219">
        <v>4.3095579999999998E-3</v>
      </c>
      <c r="BI219">
        <v>4.2273290000000002E-3</v>
      </c>
      <c r="BJ219">
        <v>4.150623E-3</v>
      </c>
      <c r="BK219">
        <v>4.0805069999999997E-3</v>
      </c>
      <c r="BL219">
        <v>4.0169120000000001E-3</v>
      </c>
      <c r="BM219">
        <v>3.9591909999999999E-3</v>
      </c>
      <c r="BN219">
        <v>3.9064579999999998E-3</v>
      </c>
      <c r="BO219">
        <v>3.8584190000000001E-3</v>
      </c>
      <c r="BP219">
        <v>3.8149429999999999E-3</v>
      </c>
      <c r="BQ219">
        <v>3.7750779999999999E-3</v>
      </c>
      <c r="BR219">
        <v>3.7376670000000001E-3</v>
      </c>
      <c r="BS219">
        <v>3.7017909999999998E-3</v>
      </c>
      <c r="BT219">
        <v>3.665766E-3</v>
      </c>
      <c r="BU219">
        <v>3.6304229999999998E-3</v>
      </c>
      <c r="BV219">
        <v>3.596208E-3</v>
      </c>
      <c r="BW219">
        <v>3.5629820000000001E-3</v>
      </c>
      <c r="BX219">
        <v>3.5307350000000001E-3</v>
      </c>
      <c r="BY219">
        <v>3.4996070000000001E-3</v>
      </c>
      <c r="BZ219">
        <v>3.4702209999999999E-3</v>
      </c>
      <c r="CA219">
        <v>3.4421109999999999E-3</v>
      </c>
      <c r="CB219">
        <v>3.4148820000000002E-3</v>
      </c>
      <c r="CC219">
        <v>3.3879600000000002E-3</v>
      </c>
      <c r="CD219">
        <v>3.363011E-3</v>
      </c>
      <c r="CE219">
        <v>3.3453810000000001E-3</v>
      </c>
      <c r="CF219">
        <v>3.3364340000000001E-3</v>
      </c>
      <c r="CG219">
        <v>3.3351600000000002E-3</v>
      </c>
      <c r="CH219">
        <v>3.3405459999999998E-3</v>
      </c>
      <c r="CI219">
        <v>3.351316E-3</v>
      </c>
      <c r="CJ219">
        <v>3.3643670000000001E-3</v>
      </c>
      <c r="CK219">
        <v>3.3744280000000001E-3</v>
      </c>
      <c r="CL219">
        <v>3.379029E-3</v>
      </c>
      <c r="CM219">
        <v>3.3770969999999999E-3</v>
      </c>
      <c r="CN219">
        <v>3.3683010000000002E-3</v>
      </c>
      <c r="CO219">
        <v>3.352996E-3</v>
      </c>
      <c r="CP219">
        <v>3.3296670000000001E-3</v>
      </c>
      <c r="CQ219">
        <v>3.2977380000000001E-3</v>
      </c>
      <c r="CR219">
        <v>3.2583780000000001E-3</v>
      </c>
      <c r="CS219">
        <v>3.213498E-3</v>
      </c>
      <c r="CT219">
        <v>3.164179E-3</v>
      </c>
      <c r="CU219">
        <v>3.1117969999999999E-3</v>
      </c>
      <c r="CV219">
        <v>3.0575899999999998E-3</v>
      </c>
      <c r="CW219">
        <v>3.002415E-3</v>
      </c>
      <c r="CX219">
        <v>2.946307E-3</v>
      </c>
      <c r="CY219">
        <v>2.889923E-3</v>
      </c>
      <c r="CZ219">
        <v>2.8333070000000002E-3</v>
      </c>
      <c r="DA219">
        <v>2.777168E-3</v>
      </c>
      <c r="DB219">
        <v>2.7219010000000001E-3</v>
      </c>
      <c r="DC219">
        <v>2.668555E-3</v>
      </c>
      <c r="DD219">
        <v>2.6190480000000001E-3</v>
      </c>
      <c r="DE219">
        <v>2.574359E-3</v>
      </c>
      <c r="DF219">
        <v>2.5344159999999998E-3</v>
      </c>
      <c r="DG219">
        <v>2.4986050000000001E-3</v>
      </c>
      <c r="DH219">
        <v>2.4660680000000001E-3</v>
      </c>
      <c r="DI219">
        <v>2.4363449999999999E-3</v>
      </c>
      <c r="DJ219">
        <v>2.4090079999999998E-3</v>
      </c>
      <c r="DK219">
        <v>2.3836500000000002E-3</v>
      </c>
      <c r="DL219">
        <v>2.3604350000000001E-3</v>
      </c>
      <c r="DM219">
        <v>2.3390059999999998E-3</v>
      </c>
      <c r="DN219">
        <v>2.3193670000000001E-3</v>
      </c>
      <c r="DO219">
        <v>2.3010579999999999E-3</v>
      </c>
      <c r="DP219">
        <v>2.283897E-3</v>
      </c>
      <c r="DQ219">
        <v>2.2691529999999999E-3</v>
      </c>
      <c r="DR219">
        <v>2.2587850000000001E-3</v>
      </c>
      <c r="DS219">
        <v>2.253325E-3</v>
      </c>
      <c r="DT219">
        <v>2.2523650000000001E-3</v>
      </c>
      <c r="DU219">
        <v>2.2557409999999999E-3</v>
      </c>
      <c r="DV219">
        <v>2.2633190000000002E-3</v>
      </c>
      <c r="DW219">
        <v>2.2746659999999998E-3</v>
      </c>
      <c r="DX219">
        <v>2.2892310000000001E-3</v>
      </c>
      <c r="DY219">
        <v>2.3063710000000002E-3</v>
      </c>
      <c r="DZ219">
        <v>2.3248100000000001E-3</v>
      </c>
      <c r="EA219">
        <v>2.3427169999999998E-3</v>
      </c>
      <c r="EB219">
        <v>2.3575829999999999E-3</v>
      </c>
      <c r="EC219">
        <v>2.368265E-3</v>
      </c>
      <c r="ED219">
        <v>2.3741470000000001E-3</v>
      </c>
      <c r="EE219">
        <v>2.375561E-3</v>
      </c>
      <c r="EF219">
        <v>2.373142E-3</v>
      </c>
      <c r="EG219">
        <v>2.3674519999999999E-3</v>
      </c>
      <c r="EH219">
        <v>2.3591620000000002E-3</v>
      </c>
      <c r="EI219">
        <v>2.3484310000000002E-3</v>
      </c>
      <c r="EJ219">
        <v>2.3347799999999998E-3</v>
      </c>
      <c r="EK219">
        <v>2.3170640000000002E-3</v>
      </c>
      <c r="EL219">
        <v>2.2947000000000002E-3</v>
      </c>
      <c r="EM219">
        <v>2.268038E-3</v>
      </c>
      <c r="EN219">
        <v>2.237405E-3</v>
      </c>
      <c r="EO219">
        <v>2.2039310000000001E-3</v>
      </c>
      <c r="EP219">
        <v>2.1685580000000001E-3</v>
      </c>
      <c r="EQ219">
        <v>2.13197E-3</v>
      </c>
      <c r="ER219">
        <v>2.094991E-3</v>
      </c>
      <c r="ES219">
        <v>2.057433E-3</v>
      </c>
      <c r="ET219">
        <v>2.0193049999999999E-3</v>
      </c>
      <c r="EU219">
        <v>1.9808220000000001E-3</v>
      </c>
      <c r="EV219">
        <v>1.942201E-3</v>
      </c>
      <c r="EW219">
        <v>1.9037469999999999E-3</v>
      </c>
      <c r="EX219">
        <v>1.8651780000000001E-3</v>
      </c>
      <c r="EY219">
        <v>1.827054E-3</v>
      </c>
      <c r="EZ219">
        <v>1.789655E-3</v>
      </c>
    </row>
    <row r="220" spans="1:156" x14ac:dyDescent="0.25">
      <c r="A220" t="str">
        <f t="shared" si="3"/>
        <v>Boom-VERY COARSE-0.8-10-Any</v>
      </c>
      <c r="B220" t="s">
        <v>196</v>
      </c>
      <c r="C220" t="s">
        <v>43</v>
      </c>
      <c r="D220" s="52">
        <v>0.8</v>
      </c>
      <c r="E220" s="52">
        <v>10</v>
      </c>
      <c r="F220" s="82" t="s">
        <v>187</v>
      </c>
      <c r="G220">
        <v>1.3367840000000001E-2</v>
      </c>
      <c r="H220">
        <v>1.3742290000000001E-2</v>
      </c>
      <c r="I220">
        <v>1.402116E-2</v>
      </c>
      <c r="J220">
        <v>1.4183619999999999E-2</v>
      </c>
      <c r="K220">
        <v>1.3146680000000001E-2</v>
      </c>
      <c r="L220">
        <v>1.239817E-2</v>
      </c>
      <c r="M220">
        <v>1.214662E-2</v>
      </c>
      <c r="N220">
        <v>1.182942E-2</v>
      </c>
      <c r="O220">
        <v>1.13598E-2</v>
      </c>
      <c r="P220">
        <v>1.0774570000000001E-2</v>
      </c>
      <c r="Q220">
        <v>1.0097989999999999E-2</v>
      </c>
      <c r="R220">
        <v>9.1923000000000005E-3</v>
      </c>
      <c r="S220">
        <v>8.7653680000000008E-3</v>
      </c>
      <c r="T220">
        <v>8.4200569999999999E-3</v>
      </c>
      <c r="U220">
        <v>8.1407189999999994E-3</v>
      </c>
      <c r="V220">
        <v>7.8798630000000008E-3</v>
      </c>
      <c r="W220">
        <v>7.6406110000000003E-3</v>
      </c>
      <c r="X220">
        <v>7.4334930000000002E-3</v>
      </c>
      <c r="Y220">
        <v>7.2405220000000001E-3</v>
      </c>
      <c r="Z220">
        <v>7.0599310000000002E-3</v>
      </c>
      <c r="AA220">
        <v>6.8893729999999999E-3</v>
      </c>
      <c r="AB220">
        <v>6.7485840000000002E-3</v>
      </c>
      <c r="AC220">
        <v>6.630146E-3</v>
      </c>
      <c r="AD220">
        <v>6.5153169999999996E-3</v>
      </c>
      <c r="AE220">
        <v>6.3924710000000003E-3</v>
      </c>
      <c r="AF220">
        <v>6.264047E-3</v>
      </c>
      <c r="AG220">
        <v>6.133019E-3</v>
      </c>
      <c r="AH220">
        <v>6.0008559999999997E-3</v>
      </c>
      <c r="AI220">
        <v>5.8760069999999999E-3</v>
      </c>
      <c r="AJ220">
        <v>5.7604350000000004E-3</v>
      </c>
      <c r="AK220">
        <v>5.6519359999999998E-3</v>
      </c>
      <c r="AL220">
        <v>5.5471610000000001E-3</v>
      </c>
      <c r="AM220">
        <v>5.4429420000000001E-3</v>
      </c>
      <c r="AN220">
        <v>5.3388480000000002E-3</v>
      </c>
      <c r="AO220">
        <v>5.2366870000000003E-3</v>
      </c>
      <c r="AP220">
        <v>5.1372370000000002E-3</v>
      </c>
      <c r="AQ220">
        <v>5.0378580000000001E-3</v>
      </c>
      <c r="AR220">
        <v>4.9438850000000003E-3</v>
      </c>
      <c r="AS220">
        <v>4.8661210000000002E-3</v>
      </c>
      <c r="AT220">
        <v>4.8007859999999996E-3</v>
      </c>
      <c r="AU220">
        <v>4.7414079999999999E-3</v>
      </c>
      <c r="AV220">
        <v>4.684049E-3</v>
      </c>
      <c r="AW220">
        <v>4.6276659999999999E-3</v>
      </c>
      <c r="AX220">
        <v>4.5725280000000002E-3</v>
      </c>
      <c r="AY220">
        <v>4.5176499999999998E-3</v>
      </c>
      <c r="AZ220">
        <v>4.4571660000000003E-3</v>
      </c>
      <c r="BA220">
        <v>4.3856659999999999E-3</v>
      </c>
      <c r="BB220">
        <v>4.3049500000000001E-3</v>
      </c>
      <c r="BC220">
        <v>4.219619E-3</v>
      </c>
      <c r="BD220">
        <v>4.1330239999999999E-3</v>
      </c>
      <c r="BE220">
        <v>4.0463809999999999E-3</v>
      </c>
      <c r="BF220">
        <v>3.9601949999999997E-3</v>
      </c>
      <c r="BG220">
        <v>3.8753849999999999E-3</v>
      </c>
      <c r="BH220">
        <v>3.7937600000000002E-3</v>
      </c>
      <c r="BI220">
        <v>3.7176119999999999E-3</v>
      </c>
      <c r="BJ220">
        <v>3.6479730000000001E-3</v>
      </c>
      <c r="BK220">
        <v>3.5861489999999998E-3</v>
      </c>
      <c r="BL220">
        <v>3.5361059999999998E-3</v>
      </c>
      <c r="BM220">
        <v>3.4959320000000002E-3</v>
      </c>
      <c r="BN220">
        <v>3.461998E-3</v>
      </c>
      <c r="BO220">
        <v>3.4305109999999998E-3</v>
      </c>
      <c r="BP220">
        <v>3.3990190000000001E-3</v>
      </c>
      <c r="BQ220">
        <v>3.366885E-3</v>
      </c>
      <c r="BR220">
        <v>3.3348359999999999E-3</v>
      </c>
      <c r="BS220">
        <v>3.3035479999999999E-3</v>
      </c>
      <c r="BT220">
        <v>3.273017E-3</v>
      </c>
      <c r="BU220">
        <v>3.242581E-3</v>
      </c>
      <c r="BV220">
        <v>3.211017E-3</v>
      </c>
      <c r="BW220">
        <v>3.17644E-3</v>
      </c>
      <c r="BX220">
        <v>3.136706E-3</v>
      </c>
      <c r="BY220">
        <v>3.0907259999999998E-3</v>
      </c>
      <c r="BZ220">
        <v>3.0388619999999998E-3</v>
      </c>
      <c r="CA220">
        <v>2.9827410000000001E-3</v>
      </c>
      <c r="CB220">
        <v>2.9247019999999999E-3</v>
      </c>
      <c r="CC220">
        <v>2.866768E-3</v>
      </c>
      <c r="CD220">
        <v>2.8096979999999998E-3</v>
      </c>
      <c r="CE220">
        <v>2.7533179999999998E-3</v>
      </c>
      <c r="CF220">
        <v>2.6982450000000002E-3</v>
      </c>
      <c r="CG220">
        <v>2.6479720000000002E-3</v>
      </c>
      <c r="CH220">
        <v>2.6047380000000001E-3</v>
      </c>
      <c r="CI220">
        <v>2.5677859999999999E-3</v>
      </c>
      <c r="CJ220">
        <v>2.5351420000000002E-3</v>
      </c>
      <c r="CK220">
        <v>2.5055049999999999E-3</v>
      </c>
      <c r="CL220">
        <v>2.4785570000000002E-3</v>
      </c>
      <c r="CM220">
        <v>2.454108E-3</v>
      </c>
      <c r="CN220">
        <v>2.4314039999999999E-3</v>
      </c>
      <c r="CO220">
        <v>2.4093410000000002E-3</v>
      </c>
      <c r="CP220">
        <v>2.387106E-3</v>
      </c>
      <c r="CQ220">
        <v>2.3646240000000001E-3</v>
      </c>
      <c r="CR220">
        <v>2.3422819999999998E-3</v>
      </c>
      <c r="CS220">
        <v>2.3201060000000002E-3</v>
      </c>
      <c r="CT220">
        <v>2.2977649999999998E-3</v>
      </c>
      <c r="CU220">
        <v>2.275549E-3</v>
      </c>
      <c r="CV220">
        <v>2.2540260000000001E-3</v>
      </c>
      <c r="CW220">
        <v>2.2324699999999999E-3</v>
      </c>
      <c r="CX220">
        <v>2.2087610000000001E-3</v>
      </c>
      <c r="CY220">
        <v>2.181381E-3</v>
      </c>
      <c r="CZ220">
        <v>2.1501039999999999E-3</v>
      </c>
      <c r="DA220">
        <v>2.1155050000000002E-3</v>
      </c>
      <c r="DB220">
        <v>2.0785840000000001E-3</v>
      </c>
      <c r="DC220">
        <v>2.040324E-3</v>
      </c>
      <c r="DD220">
        <v>2.0025540000000001E-3</v>
      </c>
      <c r="DE220">
        <v>1.9680650000000002E-3</v>
      </c>
      <c r="DF220">
        <v>1.9382959999999999E-3</v>
      </c>
      <c r="DG220">
        <v>1.913173E-3</v>
      </c>
      <c r="DH220">
        <v>1.8917719999999999E-3</v>
      </c>
      <c r="DI220">
        <v>1.872926E-3</v>
      </c>
      <c r="DJ220">
        <v>1.8554260000000001E-3</v>
      </c>
      <c r="DK220">
        <v>1.838639E-3</v>
      </c>
      <c r="DL220">
        <v>1.822475E-3</v>
      </c>
      <c r="DM220">
        <v>1.8068019999999999E-3</v>
      </c>
      <c r="DN220">
        <v>1.791494E-3</v>
      </c>
      <c r="DO220">
        <v>1.7765680000000001E-3</v>
      </c>
      <c r="DP220">
        <v>1.7621939999999999E-3</v>
      </c>
      <c r="DQ220">
        <v>1.748444E-3</v>
      </c>
      <c r="DR220">
        <v>1.735054E-3</v>
      </c>
      <c r="DS220">
        <v>1.7216569999999999E-3</v>
      </c>
      <c r="DT220">
        <v>1.7078620000000001E-3</v>
      </c>
      <c r="DU220">
        <v>1.6936189999999999E-3</v>
      </c>
      <c r="DV220">
        <v>1.6789039999999999E-3</v>
      </c>
      <c r="DW220">
        <v>1.6631389999999999E-3</v>
      </c>
      <c r="DX220">
        <v>1.645865E-3</v>
      </c>
      <c r="DY220">
        <v>1.627035E-3</v>
      </c>
      <c r="DZ220">
        <v>1.606489E-3</v>
      </c>
      <c r="EA220">
        <v>1.583489E-3</v>
      </c>
      <c r="EB220">
        <v>1.5577259999999999E-3</v>
      </c>
      <c r="EC220">
        <v>1.5299350000000001E-3</v>
      </c>
      <c r="ED220">
        <v>1.5015740000000001E-3</v>
      </c>
      <c r="EE220">
        <v>1.474527E-3</v>
      </c>
      <c r="EF220">
        <v>1.4499459999999999E-3</v>
      </c>
      <c r="EG220">
        <v>1.4280510000000001E-3</v>
      </c>
      <c r="EH220">
        <v>1.4087959999999999E-3</v>
      </c>
      <c r="EI220">
        <v>1.3919480000000001E-3</v>
      </c>
      <c r="EJ220">
        <v>1.3771600000000001E-3</v>
      </c>
      <c r="EK220">
        <v>1.364054E-3</v>
      </c>
      <c r="EL220">
        <v>1.3522919999999999E-3</v>
      </c>
      <c r="EM220">
        <v>1.34146E-3</v>
      </c>
      <c r="EN220">
        <v>1.331182E-3</v>
      </c>
      <c r="EO220">
        <v>1.321231E-3</v>
      </c>
      <c r="EP220">
        <v>1.3114089999999999E-3</v>
      </c>
      <c r="EQ220">
        <v>1.30156E-3</v>
      </c>
      <c r="ER220">
        <v>1.2917460000000001E-3</v>
      </c>
      <c r="ES220">
        <v>1.2820360000000001E-3</v>
      </c>
      <c r="ET220">
        <v>1.2724920000000001E-3</v>
      </c>
      <c r="EU220">
        <v>1.263183E-3</v>
      </c>
      <c r="EV220">
        <v>1.2541679999999999E-3</v>
      </c>
      <c r="EW220">
        <v>1.2453570000000001E-3</v>
      </c>
      <c r="EX220">
        <v>1.236642E-3</v>
      </c>
      <c r="EY220">
        <v>1.227964E-3</v>
      </c>
      <c r="EZ220">
        <v>1.219241E-3</v>
      </c>
    </row>
    <row r="221" spans="1:156" x14ac:dyDescent="0.25">
      <c r="A221" t="str">
        <f t="shared" si="3"/>
        <v>Boom-VERY COARSE-0.8-20-60</v>
      </c>
      <c r="B221" t="s">
        <v>196</v>
      </c>
      <c r="C221" t="s">
        <v>43</v>
      </c>
      <c r="D221" s="52">
        <v>0.8</v>
      </c>
      <c r="E221" s="52">
        <v>20</v>
      </c>
      <c r="F221" s="82">
        <v>60</v>
      </c>
      <c r="G221">
        <v>2.145886E-2</v>
      </c>
      <c r="H221">
        <v>1.7623699999999999E-2</v>
      </c>
      <c r="I221">
        <v>1.6330560000000001E-2</v>
      </c>
      <c r="J221">
        <v>1.565078E-2</v>
      </c>
      <c r="K221">
        <v>1.230614E-2</v>
      </c>
      <c r="L221">
        <v>1.173427E-2</v>
      </c>
      <c r="M221">
        <v>1.115591E-2</v>
      </c>
      <c r="N221">
        <v>8.7740140000000001E-3</v>
      </c>
      <c r="O221">
        <v>8.3546969999999995E-3</v>
      </c>
      <c r="P221">
        <v>7.8567900000000006E-3</v>
      </c>
      <c r="Q221">
        <v>7.2211760000000002E-3</v>
      </c>
      <c r="R221">
        <v>6.5333730000000003E-3</v>
      </c>
      <c r="S221">
        <v>6.1175420000000001E-3</v>
      </c>
      <c r="T221">
        <v>5.7508589999999997E-3</v>
      </c>
      <c r="U221">
        <v>5.3689790000000003E-3</v>
      </c>
      <c r="V221">
        <v>5.0208409999999998E-3</v>
      </c>
      <c r="W221">
        <v>4.7163079999999998E-3</v>
      </c>
      <c r="X221">
        <v>4.4397320000000001E-3</v>
      </c>
      <c r="Y221">
        <v>4.2143069999999996E-3</v>
      </c>
      <c r="Z221">
        <v>4.0172630000000001E-3</v>
      </c>
      <c r="AA221">
        <v>3.8388630000000001E-3</v>
      </c>
      <c r="AB221">
        <v>3.7051860000000001E-3</v>
      </c>
      <c r="AC221">
        <v>3.5860610000000002E-3</v>
      </c>
      <c r="AD221">
        <v>3.4779889999999999E-3</v>
      </c>
      <c r="AE221">
        <v>3.411075E-3</v>
      </c>
      <c r="AF221">
        <v>3.3487650000000001E-3</v>
      </c>
      <c r="AG221">
        <v>3.2893620000000001E-3</v>
      </c>
      <c r="AH221">
        <v>3.2328740000000002E-3</v>
      </c>
      <c r="AI221">
        <v>3.1776339999999999E-3</v>
      </c>
      <c r="AJ221">
        <v>3.1238210000000001E-3</v>
      </c>
      <c r="AK221">
        <v>3.0690940000000001E-3</v>
      </c>
      <c r="AL221">
        <v>3.017212E-3</v>
      </c>
      <c r="AM221">
        <v>2.9699380000000001E-3</v>
      </c>
      <c r="AN221">
        <v>2.9258700000000001E-3</v>
      </c>
      <c r="AO221">
        <v>2.8832269999999999E-3</v>
      </c>
      <c r="AP221">
        <v>2.842228E-3</v>
      </c>
      <c r="AQ221">
        <v>2.8020240000000002E-3</v>
      </c>
      <c r="AR221">
        <v>2.7633380000000002E-3</v>
      </c>
      <c r="AS221">
        <v>2.7255069999999998E-3</v>
      </c>
      <c r="AT221">
        <v>2.6891480000000001E-3</v>
      </c>
      <c r="AU221">
        <v>2.6621290000000001E-3</v>
      </c>
      <c r="AV221">
        <v>2.652331E-3</v>
      </c>
      <c r="AW221">
        <v>2.656018E-3</v>
      </c>
      <c r="AX221">
        <v>2.6600790000000001E-3</v>
      </c>
      <c r="AY221">
        <v>2.6566939999999998E-3</v>
      </c>
      <c r="AZ221">
        <v>2.6358850000000001E-3</v>
      </c>
      <c r="BA221">
        <v>2.5899579999999998E-3</v>
      </c>
      <c r="BB221">
        <v>2.5229800000000002E-3</v>
      </c>
      <c r="BC221">
        <v>2.4416809999999998E-3</v>
      </c>
      <c r="BD221">
        <v>2.3525030000000001E-3</v>
      </c>
      <c r="BE221">
        <v>2.2603250000000001E-3</v>
      </c>
      <c r="BF221">
        <v>2.1748150000000001E-3</v>
      </c>
      <c r="BG221">
        <v>2.1045700000000001E-3</v>
      </c>
      <c r="BH221">
        <v>2.0474450000000002E-3</v>
      </c>
      <c r="BI221">
        <v>2.000436E-3</v>
      </c>
      <c r="BJ221">
        <v>1.960163E-3</v>
      </c>
      <c r="BK221">
        <v>1.9254960000000001E-3</v>
      </c>
      <c r="BL221">
        <v>1.8954849999999999E-3</v>
      </c>
      <c r="BM221">
        <v>1.868998E-3</v>
      </c>
      <c r="BN221">
        <v>1.8452659999999999E-3</v>
      </c>
      <c r="BO221">
        <v>1.823669E-3</v>
      </c>
      <c r="BP221">
        <v>1.80441E-3</v>
      </c>
      <c r="BQ221">
        <v>1.7868269999999999E-3</v>
      </c>
      <c r="BR221">
        <v>1.7699160000000001E-3</v>
      </c>
      <c r="BS221">
        <v>1.7533399999999999E-3</v>
      </c>
      <c r="BT221">
        <v>1.7360469999999999E-3</v>
      </c>
      <c r="BU221">
        <v>1.718656E-3</v>
      </c>
      <c r="BV221">
        <v>1.701726E-3</v>
      </c>
      <c r="BW221">
        <v>1.6851640000000001E-3</v>
      </c>
      <c r="BX221">
        <v>1.6691989999999999E-3</v>
      </c>
      <c r="BY221">
        <v>1.6538080000000001E-3</v>
      </c>
      <c r="BZ221">
        <v>1.6397580000000001E-3</v>
      </c>
      <c r="CA221">
        <v>1.6265749999999999E-3</v>
      </c>
      <c r="CB221">
        <v>1.6138249999999999E-3</v>
      </c>
      <c r="CC221">
        <v>1.60125E-3</v>
      </c>
      <c r="CD221">
        <v>1.5904269999999999E-3</v>
      </c>
      <c r="CE221">
        <v>1.5864309999999999E-3</v>
      </c>
      <c r="CF221">
        <v>1.590852E-3</v>
      </c>
      <c r="CG221">
        <v>1.604116E-3</v>
      </c>
      <c r="CH221">
        <v>1.62571E-3</v>
      </c>
      <c r="CI221">
        <v>1.655157E-3</v>
      </c>
      <c r="CJ221">
        <v>1.689589E-3</v>
      </c>
      <c r="CK221">
        <v>1.7230520000000001E-3</v>
      </c>
      <c r="CL221">
        <v>1.7516540000000001E-3</v>
      </c>
      <c r="CM221">
        <v>1.768099E-3</v>
      </c>
      <c r="CN221">
        <v>1.7647679999999999E-3</v>
      </c>
      <c r="CO221">
        <v>1.742986E-3</v>
      </c>
      <c r="CP221">
        <v>1.7056969999999999E-3</v>
      </c>
      <c r="CQ221">
        <v>1.656572E-3</v>
      </c>
      <c r="CR221">
        <v>1.5985800000000001E-3</v>
      </c>
      <c r="CS221">
        <v>1.5355690000000001E-3</v>
      </c>
      <c r="CT221">
        <v>1.469911E-3</v>
      </c>
      <c r="CU221">
        <v>1.40375E-3</v>
      </c>
      <c r="CV221">
        <v>1.3407650000000001E-3</v>
      </c>
      <c r="CW221">
        <v>1.2864459999999999E-3</v>
      </c>
      <c r="CX221">
        <v>1.2426729999999999E-3</v>
      </c>
      <c r="CY221">
        <v>1.207376E-3</v>
      </c>
      <c r="CZ221">
        <v>1.178541E-3</v>
      </c>
      <c r="DA221">
        <v>1.1548420000000001E-3</v>
      </c>
      <c r="DB221">
        <v>1.134932E-3</v>
      </c>
      <c r="DC221">
        <v>1.1181769999999999E-3</v>
      </c>
      <c r="DD221">
        <v>1.1037499999999999E-3</v>
      </c>
      <c r="DE221">
        <v>1.091126E-3</v>
      </c>
      <c r="DF221">
        <v>1.0800580000000001E-3</v>
      </c>
      <c r="DG221">
        <v>1.069972E-3</v>
      </c>
      <c r="DH221">
        <v>1.0605059999999999E-3</v>
      </c>
      <c r="DI221">
        <v>1.0515559999999999E-3</v>
      </c>
      <c r="DJ221">
        <v>1.04316E-3</v>
      </c>
      <c r="DK221">
        <v>1.0350520000000001E-3</v>
      </c>
      <c r="DL221">
        <v>1.027273E-3</v>
      </c>
      <c r="DM221">
        <v>1.019746E-3</v>
      </c>
      <c r="DN221">
        <v>1.012413E-3</v>
      </c>
      <c r="DO221">
        <v>1.00534E-3</v>
      </c>
      <c r="DP221">
        <v>9.9860539999999999E-4</v>
      </c>
      <c r="DQ221">
        <v>9.9332549999999993E-4</v>
      </c>
      <c r="DR221">
        <v>9.9150650000000002E-4</v>
      </c>
      <c r="DS221">
        <v>9.9405390000000004E-4</v>
      </c>
      <c r="DT221">
        <v>1.001516E-3</v>
      </c>
      <c r="DU221">
        <v>1.0139859999999999E-3</v>
      </c>
      <c r="DV221">
        <v>1.031777E-3</v>
      </c>
      <c r="DW221">
        <v>1.0548930000000001E-3</v>
      </c>
      <c r="DX221">
        <v>1.082988E-3</v>
      </c>
      <c r="DY221">
        <v>1.115989E-3</v>
      </c>
      <c r="DZ221">
        <v>1.1526570000000001E-3</v>
      </c>
      <c r="EA221">
        <v>1.1910880000000001E-3</v>
      </c>
      <c r="EB221">
        <v>1.228217E-3</v>
      </c>
      <c r="EC221">
        <v>1.2603479999999999E-3</v>
      </c>
      <c r="ED221">
        <v>1.2808089999999999E-3</v>
      </c>
      <c r="EE221">
        <v>1.286031E-3</v>
      </c>
      <c r="EF221">
        <v>1.2777450000000001E-3</v>
      </c>
      <c r="EG221">
        <v>1.257462E-3</v>
      </c>
      <c r="EH221">
        <v>1.227101E-3</v>
      </c>
      <c r="EI221">
        <v>1.188854E-3</v>
      </c>
      <c r="EJ221">
        <v>1.144314E-3</v>
      </c>
      <c r="EK221">
        <v>1.0958999999999999E-3</v>
      </c>
      <c r="EL221">
        <v>1.044889E-3</v>
      </c>
      <c r="EM221">
        <v>9.9291940000000001E-4</v>
      </c>
      <c r="EN221">
        <v>9.4091590000000005E-4</v>
      </c>
      <c r="EO221">
        <v>8.8998620000000001E-4</v>
      </c>
      <c r="EP221">
        <v>8.4143379999999999E-4</v>
      </c>
      <c r="EQ221">
        <v>7.9709900000000001E-4</v>
      </c>
      <c r="ER221">
        <v>7.6066489999999996E-4</v>
      </c>
      <c r="ES221">
        <v>7.3184360000000002E-4</v>
      </c>
      <c r="ET221">
        <v>7.0876839999999995E-4</v>
      </c>
      <c r="EU221">
        <v>6.900888E-4</v>
      </c>
      <c r="EV221">
        <v>6.7464979999999999E-4</v>
      </c>
      <c r="EW221">
        <v>6.6175130000000002E-4</v>
      </c>
      <c r="EX221">
        <v>6.5057639999999996E-4</v>
      </c>
      <c r="EY221">
        <v>6.4096620000000004E-4</v>
      </c>
      <c r="EZ221">
        <v>6.327018E-4</v>
      </c>
    </row>
    <row r="222" spans="1:156" x14ac:dyDescent="0.25">
      <c r="A222" t="str">
        <f t="shared" si="3"/>
        <v>Boom-VERY COARSE-0.8-10-60</v>
      </c>
      <c r="B222" t="s">
        <v>196</v>
      </c>
      <c r="C222" t="s">
        <v>43</v>
      </c>
      <c r="D222" s="52">
        <v>0.8</v>
      </c>
      <c r="E222" s="52">
        <v>10</v>
      </c>
      <c r="F222" s="82">
        <v>60</v>
      </c>
      <c r="G222">
        <v>9.1706659999999992E-3</v>
      </c>
      <c r="H222">
        <v>9.3212439999999994E-3</v>
      </c>
      <c r="I222">
        <v>9.4627200000000009E-3</v>
      </c>
      <c r="J222">
        <v>9.5462080000000005E-3</v>
      </c>
      <c r="K222">
        <v>8.4343899999999999E-3</v>
      </c>
      <c r="L222">
        <v>7.6495019999999999E-3</v>
      </c>
      <c r="M222">
        <v>7.4499930000000002E-3</v>
      </c>
      <c r="N222">
        <v>7.2477679999999999E-3</v>
      </c>
      <c r="O222">
        <v>6.9548179999999998E-3</v>
      </c>
      <c r="P222">
        <v>6.6644729999999998E-3</v>
      </c>
      <c r="Q222">
        <v>6.4149189999999998E-3</v>
      </c>
      <c r="R222">
        <v>5.8707560000000004E-3</v>
      </c>
      <c r="S222">
        <v>5.553494E-3</v>
      </c>
      <c r="T222">
        <v>5.2459480000000003E-3</v>
      </c>
      <c r="U222">
        <v>4.9627830000000001E-3</v>
      </c>
      <c r="V222">
        <v>4.7010280000000003E-3</v>
      </c>
      <c r="W222">
        <v>4.4882109999999998E-3</v>
      </c>
      <c r="X222">
        <v>4.3549840000000001E-3</v>
      </c>
      <c r="Y222">
        <v>4.2382820000000003E-3</v>
      </c>
      <c r="Z222">
        <v>4.133584E-3</v>
      </c>
      <c r="AA222">
        <v>4.0376750000000001E-3</v>
      </c>
      <c r="AB222">
        <v>3.9682090000000003E-3</v>
      </c>
      <c r="AC222">
        <v>3.9193609999999997E-3</v>
      </c>
      <c r="AD222">
        <v>3.8730069999999999E-3</v>
      </c>
      <c r="AE222">
        <v>3.816701E-3</v>
      </c>
      <c r="AF222">
        <v>3.7489400000000001E-3</v>
      </c>
      <c r="AG222">
        <v>3.6679640000000001E-3</v>
      </c>
      <c r="AH222">
        <v>3.5703010000000001E-3</v>
      </c>
      <c r="AI222">
        <v>3.4664140000000001E-3</v>
      </c>
      <c r="AJ222">
        <v>3.3622579999999999E-3</v>
      </c>
      <c r="AK222">
        <v>3.260331E-3</v>
      </c>
      <c r="AL222">
        <v>3.16162E-3</v>
      </c>
      <c r="AM222">
        <v>3.0665269999999999E-3</v>
      </c>
      <c r="AN222">
        <v>2.9752960000000001E-3</v>
      </c>
      <c r="AO222">
        <v>2.8890610000000001E-3</v>
      </c>
      <c r="AP222">
        <v>2.807838E-3</v>
      </c>
      <c r="AQ222">
        <v>2.7286350000000001E-3</v>
      </c>
      <c r="AR222">
        <v>2.656341E-3</v>
      </c>
      <c r="AS222">
        <v>2.6030749999999998E-3</v>
      </c>
      <c r="AT222">
        <v>2.5684639999999999E-3</v>
      </c>
      <c r="AU222">
        <v>2.5464960000000001E-3</v>
      </c>
      <c r="AV222">
        <v>2.5320199999999998E-3</v>
      </c>
      <c r="AW222">
        <v>2.5222270000000001E-3</v>
      </c>
      <c r="AX222">
        <v>2.5154840000000001E-3</v>
      </c>
      <c r="AY222">
        <v>2.5096070000000001E-3</v>
      </c>
      <c r="AZ222">
        <v>2.4988900000000001E-3</v>
      </c>
      <c r="BA222">
        <v>2.477805E-3</v>
      </c>
      <c r="BB222">
        <v>2.4465020000000001E-3</v>
      </c>
      <c r="BC222">
        <v>2.4051739999999999E-3</v>
      </c>
      <c r="BD222">
        <v>2.355542E-3</v>
      </c>
      <c r="BE222">
        <v>2.3003400000000001E-3</v>
      </c>
      <c r="BF222">
        <v>2.242221E-3</v>
      </c>
      <c r="BG222">
        <v>2.1831870000000001E-3</v>
      </c>
      <c r="BH222">
        <v>2.124548E-3</v>
      </c>
      <c r="BI222">
        <v>2.0669989999999999E-3</v>
      </c>
      <c r="BJ222">
        <v>2.0110169999999999E-3</v>
      </c>
      <c r="BK222">
        <v>1.9586109999999999E-3</v>
      </c>
      <c r="BL222">
        <v>1.914633E-3</v>
      </c>
      <c r="BM222">
        <v>1.879859E-3</v>
      </c>
      <c r="BN222">
        <v>1.8525029999999999E-3</v>
      </c>
      <c r="BO222">
        <v>1.829479E-3</v>
      </c>
      <c r="BP222">
        <v>1.808713E-3</v>
      </c>
      <c r="BQ222">
        <v>1.788977E-3</v>
      </c>
      <c r="BR222">
        <v>1.7700789999999999E-3</v>
      </c>
      <c r="BS222">
        <v>1.753323E-3</v>
      </c>
      <c r="BT222">
        <v>1.7408E-3</v>
      </c>
      <c r="BU222">
        <v>1.7327989999999999E-3</v>
      </c>
      <c r="BV222">
        <v>1.7276609999999999E-3</v>
      </c>
      <c r="BW222">
        <v>1.7227950000000001E-3</v>
      </c>
      <c r="BX222">
        <v>1.7156020000000001E-3</v>
      </c>
      <c r="BY222">
        <v>1.704175E-3</v>
      </c>
      <c r="BZ222">
        <v>1.6865700000000001E-3</v>
      </c>
      <c r="CA222">
        <v>1.661201E-3</v>
      </c>
      <c r="CB222">
        <v>1.6293049999999999E-3</v>
      </c>
      <c r="CC222">
        <v>1.5934090000000001E-3</v>
      </c>
      <c r="CD222">
        <v>1.5554430000000001E-3</v>
      </c>
      <c r="CE222">
        <v>1.516379E-3</v>
      </c>
      <c r="CF222">
        <v>1.477639E-3</v>
      </c>
      <c r="CG222">
        <v>1.4425320000000001E-3</v>
      </c>
      <c r="CH222">
        <v>1.4130169999999999E-3</v>
      </c>
      <c r="CI222">
        <v>1.3886549999999999E-3</v>
      </c>
      <c r="CJ222">
        <v>1.367891E-3</v>
      </c>
      <c r="CK222">
        <v>1.349573E-3</v>
      </c>
      <c r="CL222">
        <v>1.333271E-3</v>
      </c>
      <c r="CM222">
        <v>1.3187450000000001E-3</v>
      </c>
      <c r="CN222">
        <v>1.3055320000000001E-3</v>
      </c>
      <c r="CO222">
        <v>1.2929090000000001E-3</v>
      </c>
      <c r="CP222">
        <v>1.280523E-3</v>
      </c>
      <c r="CQ222">
        <v>1.2682500000000001E-3</v>
      </c>
      <c r="CR222">
        <v>1.256016E-3</v>
      </c>
      <c r="CS222">
        <v>1.2436319999999999E-3</v>
      </c>
      <c r="CT222">
        <v>1.2306439999999999E-3</v>
      </c>
      <c r="CU222">
        <v>1.217407E-3</v>
      </c>
      <c r="CV222">
        <v>1.205057E-3</v>
      </c>
      <c r="CW222">
        <v>1.1940869999999999E-3</v>
      </c>
      <c r="CX222">
        <v>1.183283E-3</v>
      </c>
      <c r="CY222">
        <v>1.1711989999999999E-3</v>
      </c>
      <c r="CZ222">
        <v>1.1566289999999999E-3</v>
      </c>
      <c r="DA222">
        <v>1.1383680000000001E-3</v>
      </c>
      <c r="DB222">
        <v>1.1165389999999999E-3</v>
      </c>
      <c r="DC222">
        <v>1.092179E-3</v>
      </c>
      <c r="DD222">
        <v>1.0671910000000001E-3</v>
      </c>
      <c r="DE222">
        <v>1.0441669999999999E-3</v>
      </c>
      <c r="DF222">
        <v>1.0244989999999999E-3</v>
      </c>
      <c r="DG222">
        <v>1.008302E-3</v>
      </c>
      <c r="DH222">
        <v>9.9492609999999996E-4</v>
      </c>
      <c r="DI222">
        <v>9.8350429999999995E-4</v>
      </c>
      <c r="DJ222">
        <v>9.7309939999999998E-4</v>
      </c>
      <c r="DK222">
        <v>9.6318719999999997E-4</v>
      </c>
      <c r="DL222">
        <v>9.5371629999999995E-4</v>
      </c>
      <c r="DM222">
        <v>9.4461339999999999E-4</v>
      </c>
      <c r="DN222">
        <v>9.3577549999999997E-4</v>
      </c>
      <c r="DO222">
        <v>9.2723649999999996E-4</v>
      </c>
      <c r="DP222">
        <v>9.1915520000000002E-4</v>
      </c>
      <c r="DQ222">
        <v>9.11611E-4</v>
      </c>
      <c r="DR222">
        <v>9.0435750000000001E-4</v>
      </c>
      <c r="DS222">
        <v>8.9707359999999996E-4</v>
      </c>
      <c r="DT222">
        <v>8.8941629999999996E-4</v>
      </c>
      <c r="DU222">
        <v>8.8138870000000001E-4</v>
      </c>
      <c r="DV222">
        <v>8.7331599999999996E-4</v>
      </c>
      <c r="DW222">
        <v>8.6533309999999996E-4</v>
      </c>
      <c r="DX222">
        <v>8.5747880000000001E-4</v>
      </c>
      <c r="DY222">
        <v>8.4969760000000005E-4</v>
      </c>
      <c r="DZ222">
        <v>8.4152260000000003E-4</v>
      </c>
      <c r="EA222">
        <v>8.316008E-4</v>
      </c>
      <c r="EB222">
        <v>8.1847889999999996E-4</v>
      </c>
      <c r="EC222">
        <v>8.0179130000000004E-4</v>
      </c>
      <c r="ED222">
        <v>7.8289129999999996E-4</v>
      </c>
      <c r="EE222">
        <v>7.6437629999999998E-4</v>
      </c>
      <c r="EF222">
        <v>7.4787789999999996E-4</v>
      </c>
      <c r="EG222">
        <v>7.3374689999999995E-4</v>
      </c>
      <c r="EH222">
        <v>7.2186009999999998E-4</v>
      </c>
      <c r="EI222">
        <v>7.1190649999999995E-4</v>
      </c>
      <c r="EJ222">
        <v>7.0351150000000004E-4</v>
      </c>
      <c r="EK222">
        <v>6.9628820000000005E-4</v>
      </c>
      <c r="EL222">
        <v>6.8991709999999999E-4</v>
      </c>
      <c r="EM222">
        <v>6.8412020000000004E-4</v>
      </c>
      <c r="EN222">
        <v>6.7868289999999999E-4</v>
      </c>
      <c r="EO222">
        <v>6.7351539999999999E-4</v>
      </c>
      <c r="EP222">
        <v>6.6855840000000001E-4</v>
      </c>
      <c r="EQ222">
        <v>6.6373630000000005E-4</v>
      </c>
      <c r="ER222">
        <v>6.5901839999999996E-4</v>
      </c>
      <c r="ES222">
        <v>6.5438560000000005E-4</v>
      </c>
      <c r="ET222">
        <v>6.4981830000000003E-4</v>
      </c>
      <c r="EU222">
        <v>6.4530890000000002E-4</v>
      </c>
      <c r="EV222">
        <v>6.4084669999999995E-4</v>
      </c>
      <c r="EW222">
        <v>6.3640669999999997E-4</v>
      </c>
      <c r="EX222">
        <v>6.3197100000000005E-4</v>
      </c>
      <c r="EY222">
        <v>6.275753E-4</v>
      </c>
      <c r="EZ222">
        <v>6.2324169999999999E-4</v>
      </c>
    </row>
    <row r="223" spans="1:156" x14ac:dyDescent="0.25">
      <c r="A223" t="str">
        <f t="shared" si="3"/>
        <v>Boom-VERY COARSE-0.8-20-40</v>
      </c>
      <c r="B223" t="s">
        <v>196</v>
      </c>
      <c r="C223" t="s">
        <v>43</v>
      </c>
      <c r="D223" s="52">
        <v>0.8</v>
      </c>
      <c r="E223" s="52">
        <v>20</v>
      </c>
      <c r="F223" s="82">
        <v>40</v>
      </c>
      <c r="G223">
        <v>1.84215E-2</v>
      </c>
      <c r="H223">
        <v>1.455772E-2</v>
      </c>
      <c r="I223">
        <v>1.329083E-2</v>
      </c>
      <c r="J223">
        <v>1.3041860000000001E-2</v>
      </c>
      <c r="K223">
        <v>1.030641E-2</v>
      </c>
      <c r="L223">
        <v>1.023E-2</v>
      </c>
      <c r="M223">
        <v>9.9351360000000007E-3</v>
      </c>
      <c r="N223">
        <v>7.690873E-3</v>
      </c>
      <c r="O223">
        <v>7.3474949999999999E-3</v>
      </c>
      <c r="P223">
        <v>6.8995790000000003E-3</v>
      </c>
      <c r="Q223">
        <v>6.3092039999999997E-3</v>
      </c>
      <c r="R223">
        <v>5.6713229999999998E-3</v>
      </c>
      <c r="S223">
        <v>5.2604729999999999E-3</v>
      </c>
      <c r="T223">
        <v>4.8703490000000004E-3</v>
      </c>
      <c r="U223">
        <v>4.4508580000000002E-3</v>
      </c>
      <c r="V223">
        <v>4.0525090000000001E-3</v>
      </c>
      <c r="W223">
        <v>3.6908520000000001E-3</v>
      </c>
      <c r="X223">
        <v>3.3854169999999999E-3</v>
      </c>
      <c r="Y223">
        <v>3.1320150000000001E-3</v>
      </c>
      <c r="Z223">
        <v>2.910167E-3</v>
      </c>
      <c r="AA223">
        <v>2.7081119999999999E-3</v>
      </c>
      <c r="AB223">
        <v>2.5453120000000001E-3</v>
      </c>
      <c r="AC223">
        <v>2.4026949999999998E-3</v>
      </c>
      <c r="AD223">
        <v>2.2876559999999999E-3</v>
      </c>
      <c r="AE223">
        <v>2.217779E-3</v>
      </c>
      <c r="AF223">
        <v>2.1610739999999998E-3</v>
      </c>
      <c r="AG223">
        <v>2.1133599999999999E-3</v>
      </c>
      <c r="AH223">
        <v>2.0722319999999998E-3</v>
      </c>
      <c r="AI223">
        <v>2.0348110000000001E-3</v>
      </c>
      <c r="AJ223">
        <v>1.9999369999999998E-3</v>
      </c>
      <c r="AK223">
        <v>1.965343E-3</v>
      </c>
      <c r="AL223">
        <v>1.9331140000000001E-3</v>
      </c>
      <c r="AM223">
        <v>1.904317E-3</v>
      </c>
      <c r="AN223">
        <v>1.8777710000000001E-3</v>
      </c>
      <c r="AO223">
        <v>1.852165E-3</v>
      </c>
      <c r="AP223">
        <v>1.827647E-3</v>
      </c>
      <c r="AQ223">
        <v>1.803621E-3</v>
      </c>
      <c r="AR223">
        <v>1.7806E-3</v>
      </c>
      <c r="AS223">
        <v>1.7580460000000001E-3</v>
      </c>
      <c r="AT223">
        <v>1.736525E-3</v>
      </c>
      <c r="AU223">
        <v>1.721787E-3</v>
      </c>
      <c r="AV223">
        <v>1.7202739999999999E-3</v>
      </c>
      <c r="AW223">
        <v>1.7297619999999999E-3</v>
      </c>
      <c r="AX223">
        <v>1.741205E-3</v>
      </c>
      <c r="AY223">
        <v>1.748344E-3</v>
      </c>
      <c r="AZ223">
        <v>1.747361E-3</v>
      </c>
      <c r="BA223">
        <v>1.736757E-3</v>
      </c>
      <c r="BB223">
        <v>1.717236E-3</v>
      </c>
      <c r="BC223">
        <v>1.6907300000000001E-3</v>
      </c>
      <c r="BD223">
        <v>1.659542E-3</v>
      </c>
      <c r="BE223">
        <v>1.6255429999999999E-3</v>
      </c>
      <c r="BF223">
        <v>1.5903689999999999E-3</v>
      </c>
      <c r="BG223">
        <v>1.5554639999999999E-3</v>
      </c>
      <c r="BH223">
        <v>1.5205419999999999E-3</v>
      </c>
      <c r="BI223">
        <v>1.4863770000000001E-3</v>
      </c>
      <c r="BJ223">
        <v>1.4471810000000001E-3</v>
      </c>
      <c r="BK223">
        <v>1.398697E-3</v>
      </c>
      <c r="BL223">
        <v>1.343615E-3</v>
      </c>
      <c r="BM223">
        <v>1.285561E-3</v>
      </c>
      <c r="BN223">
        <v>1.2268030000000001E-3</v>
      </c>
      <c r="BO223">
        <v>1.1691659999999999E-3</v>
      </c>
      <c r="BP223">
        <v>1.1182989999999999E-3</v>
      </c>
      <c r="BQ223">
        <v>1.079017E-3</v>
      </c>
      <c r="BR223">
        <v>1.0485080000000001E-3</v>
      </c>
      <c r="BS223">
        <v>1.0243470000000001E-3</v>
      </c>
      <c r="BT223">
        <v>1.004217E-3</v>
      </c>
      <c r="BU223">
        <v>9.8737169999999993E-4</v>
      </c>
      <c r="BV223">
        <v>9.7321300000000001E-4</v>
      </c>
      <c r="BW223">
        <v>9.6101179999999995E-4</v>
      </c>
      <c r="BX223">
        <v>9.5040649999999995E-4</v>
      </c>
      <c r="BY223">
        <v>9.4093870000000002E-4</v>
      </c>
      <c r="BZ223">
        <v>9.3284879999999996E-4</v>
      </c>
      <c r="CA223">
        <v>9.2563629999999997E-4</v>
      </c>
      <c r="CB223">
        <v>9.188849E-4</v>
      </c>
      <c r="CC223">
        <v>9.1233199999999997E-4</v>
      </c>
      <c r="CD223">
        <v>9.0698910000000001E-4</v>
      </c>
      <c r="CE223">
        <v>9.0595949999999997E-4</v>
      </c>
      <c r="CF223">
        <v>9.1057089999999996E-4</v>
      </c>
      <c r="CG223">
        <v>9.2107449999999998E-4</v>
      </c>
      <c r="CH223">
        <v>9.3769839999999997E-4</v>
      </c>
      <c r="CI223">
        <v>9.6012370000000003E-4</v>
      </c>
      <c r="CJ223">
        <v>9.8693109999999995E-4</v>
      </c>
      <c r="CK223">
        <v>1.0143680000000001E-3</v>
      </c>
      <c r="CL223">
        <v>1.0398320000000001E-3</v>
      </c>
      <c r="CM223">
        <v>1.061724E-3</v>
      </c>
      <c r="CN223">
        <v>1.078344E-3</v>
      </c>
      <c r="CO223">
        <v>1.089535E-3</v>
      </c>
      <c r="CP223">
        <v>1.0943529999999999E-3</v>
      </c>
      <c r="CQ223">
        <v>1.093814E-3</v>
      </c>
      <c r="CR223">
        <v>1.0874960000000001E-3</v>
      </c>
      <c r="CS223">
        <v>1.077482E-3</v>
      </c>
      <c r="CT223">
        <v>1.0640479999999999E-3</v>
      </c>
      <c r="CU223">
        <v>1.048113E-3</v>
      </c>
      <c r="CV223">
        <v>1.0306790000000001E-3</v>
      </c>
      <c r="CW223">
        <v>1.0076219999999999E-3</v>
      </c>
      <c r="CX223">
        <v>9.7565279999999998E-4</v>
      </c>
      <c r="CY223">
        <v>9.3750340000000004E-4</v>
      </c>
      <c r="CZ223">
        <v>8.9569379999999998E-4</v>
      </c>
      <c r="DA223">
        <v>8.5242E-4</v>
      </c>
      <c r="DB223">
        <v>8.0859789999999996E-4</v>
      </c>
      <c r="DC223">
        <v>7.6550990000000003E-4</v>
      </c>
      <c r="DD223">
        <v>7.2368390000000001E-4</v>
      </c>
      <c r="DE223">
        <v>6.8356570000000004E-4</v>
      </c>
      <c r="DF223">
        <v>6.4696830000000004E-4</v>
      </c>
      <c r="DG223">
        <v>6.1704170000000005E-4</v>
      </c>
      <c r="DH223">
        <v>5.9402429999999996E-4</v>
      </c>
      <c r="DI223">
        <v>5.7600130000000002E-4</v>
      </c>
      <c r="DJ223">
        <v>5.6172809999999998E-4</v>
      </c>
      <c r="DK223">
        <v>5.5019390000000002E-4</v>
      </c>
      <c r="DL223">
        <v>5.4079249999999996E-4</v>
      </c>
      <c r="DM223">
        <v>5.3302079999999999E-4</v>
      </c>
      <c r="DN223">
        <v>5.2650950000000005E-4</v>
      </c>
      <c r="DO223">
        <v>5.209829E-4</v>
      </c>
      <c r="DP223">
        <v>5.163066E-4</v>
      </c>
      <c r="DQ223">
        <v>5.1291279999999997E-4</v>
      </c>
      <c r="DR223">
        <v>5.1176719999999995E-4</v>
      </c>
      <c r="DS223">
        <v>5.1335270000000004E-4</v>
      </c>
      <c r="DT223">
        <v>5.1789290000000003E-4</v>
      </c>
      <c r="DU223">
        <v>5.25553E-4</v>
      </c>
      <c r="DV223">
        <v>5.3651390000000005E-4</v>
      </c>
      <c r="DW223">
        <v>5.5095229999999995E-4</v>
      </c>
      <c r="DX223">
        <v>5.6875719999999999E-4</v>
      </c>
      <c r="DY223">
        <v>5.9006729999999999E-4</v>
      </c>
      <c r="DZ223">
        <v>6.1423209999999996E-4</v>
      </c>
      <c r="EA223">
        <v>6.4027020000000003E-4</v>
      </c>
      <c r="EB223">
        <v>6.665245E-4</v>
      </c>
      <c r="EC223">
        <v>6.9168120000000005E-4</v>
      </c>
      <c r="ED223">
        <v>7.1525980000000005E-4</v>
      </c>
      <c r="EE223">
        <v>7.3602729999999999E-4</v>
      </c>
      <c r="EF223">
        <v>7.5368729999999995E-4</v>
      </c>
      <c r="EG223">
        <v>7.6765239999999999E-4</v>
      </c>
      <c r="EH223">
        <v>7.7745090000000004E-4</v>
      </c>
      <c r="EI223">
        <v>7.8337250000000001E-4</v>
      </c>
      <c r="EJ223">
        <v>7.8509490000000005E-4</v>
      </c>
      <c r="EK223">
        <v>7.8329400000000003E-4</v>
      </c>
      <c r="EL223">
        <v>7.7811310000000002E-4</v>
      </c>
      <c r="EM223">
        <v>7.6841729999999997E-4</v>
      </c>
      <c r="EN223">
        <v>7.5056340000000002E-4</v>
      </c>
      <c r="EO223">
        <v>7.2442730000000003E-4</v>
      </c>
      <c r="EP223">
        <v>6.9344329999999996E-4</v>
      </c>
      <c r="EQ223">
        <v>6.5940180000000005E-4</v>
      </c>
      <c r="ER223">
        <v>6.2408660000000003E-4</v>
      </c>
      <c r="ES223">
        <v>5.8864900000000001E-4</v>
      </c>
      <c r="ET223">
        <v>5.5355089999999997E-4</v>
      </c>
      <c r="EU223">
        <v>5.1976970000000003E-4</v>
      </c>
      <c r="EV223">
        <v>4.8706470000000002E-4</v>
      </c>
      <c r="EW223">
        <v>4.5607409999999998E-4</v>
      </c>
      <c r="EX223">
        <v>4.264014E-4</v>
      </c>
      <c r="EY223">
        <v>3.9856320000000001E-4</v>
      </c>
      <c r="EZ223">
        <v>3.7271E-4</v>
      </c>
    </row>
    <row r="224" spans="1:156" x14ac:dyDescent="0.25">
      <c r="A224" t="str">
        <f t="shared" si="3"/>
        <v>Boom-VERY COARSE-0.8-10-40</v>
      </c>
      <c r="B224" t="s">
        <v>196</v>
      </c>
      <c r="C224" t="s">
        <v>43</v>
      </c>
      <c r="D224" s="52">
        <v>0.8</v>
      </c>
      <c r="E224" s="52">
        <v>10</v>
      </c>
      <c r="F224" s="82">
        <v>40</v>
      </c>
      <c r="G224">
        <v>6.9593759999999998E-3</v>
      </c>
      <c r="H224">
        <v>7.729489E-3</v>
      </c>
      <c r="I224">
        <v>8.2557359999999996E-3</v>
      </c>
      <c r="J224">
        <v>8.4447710000000002E-3</v>
      </c>
      <c r="K224">
        <v>7.3308130000000003E-3</v>
      </c>
      <c r="L224">
        <v>6.5155780000000002E-3</v>
      </c>
      <c r="M224">
        <v>6.2807569999999997E-3</v>
      </c>
      <c r="N224">
        <v>6.0592659999999998E-3</v>
      </c>
      <c r="O224">
        <v>5.7607250000000004E-3</v>
      </c>
      <c r="P224">
        <v>5.3822799999999997E-3</v>
      </c>
      <c r="Q224">
        <v>5.0071739999999997E-3</v>
      </c>
      <c r="R224">
        <v>4.4785220000000004E-3</v>
      </c>
      <c r="S224">
        <v>4.2029650000000003E-3</v>
      </c>
      <c r="T224">
        <v>3.9830810000000003E-3</v>
      </c>
      <c r="U224">
        <v>3.802256E-3</v>
      </c>
      <c r="V224">
        <v>3.6374810000000001E-3</v>
      </c>
      <c r="W224">
        <v>3.5074749999999999E-3</v>
      </c>
      <c r="X224">
        <v>3.3903850000000001E-3</v>
      </c>
      <c r="Y224">
        <v>3.2735139999999999E-3</v>
      </c>
      <c r="Z224">
        <v>3.1590709999999998E-3</v>
      </c>
      <c r="AA224">
        <v>3.049581E-3</v>
      </c>
      <c r="AB224">
        <v>2.9623309999999999E-3</v>
      </c>
      <c r="AC224">
        <v>2.8930660000000001E-3</v>
      </c>
      <c r="AD224">
        <v>2.8252609999999999E-3</v>
      </c>
      <c r="AE224">
        <v>2.7462139999999999E-3</v>
      </c>
      <c r="AF224">
        <v>2.6632740000000002E-3</v>
      </c>
      <c r="AG224">
        <v>2.5851469999999999E-3</v>
      </c>
      <c r="AH224">
        <v>2.5116790000000002E-3</v>
      </c>
      <c r="AI224">
        <v>2.446424E-3</v>
      </c>
      <c r="AJ224">
        <v>2.388706E-3</v>
      </c>
      <c r="AK224">
        <v>2.3362119999999998E-3</v>
      </c>
      <c r="AL224">
        <v>2.2872470000000001E-3</v>
      </c>
      <c r="AM224">
        <v>2.2407460000000001E-3</v>
      </c>
      <c r="AN224">
        <v>2.1964010000000002E-3</v>
      </c>
      <c r="AO224">
        <v>2.1549910000000002E-3</v>
      </c>
      <c r="AP224">
        <v>2.1164370000000001E-3</v>
      </c>
      <c r="AQ224">
        <v>2.0757499999999999E-3</v>
      </c>
      <c r="AR224">
        <v>2.033076E-3</v>
      </c>
      <c r="AS224">
        <v>1.9979099999999999E-3</v>
      </c>
      <c r="AT224">
        <v>1.9682839999999998E-3</v>
      </c>
      <c r="AU224">
        <v>1.940869E-3</v>
      </c>
      <c r="AV224">
        <v>1.9140750000000001E-3</v>
      </c>
      <c r="AW224">
        <v>1.887782E-3</v>
      </c>
      <c r="AX224">
        <v>1.861971E-3</v>
      </c>
      <c r="AY224">
        <v>1.835333E-3</v>
      </c>
      <c r="AZ224">
        <v>1.8015290000000001E-3</v>
      </c>
      <c r="BA224">
        <v>1.7543400000000001E-3</v>
      </c>
      <c r="BB224">
        <v>1.6953700000000001E-3</v>
      </c>
      <c r="BC224">
        <v>1.633717E-3</v>
      </c>
      <c r="BD224">
        <v>1.5798030000000001E-3</v>
      </c>
      <c r="BE224">
        <v>1.5357299999999999E-3</v>
      </c>
      <c r="BF224">
        <v>1.4995360000000001E-3</v>
      </c>
      <c r="BG224">
        <v>1.469059E-3</v>
      </c>
      <c r="BH224">
        <v>1.4425480000000001E-3</v>
      </c>
      <c r="BI224">
        <v>1.418671E-3</v>
      </c>
      <c r="BJ224">
        <v>1.3966269999999999E-3</v>
      </c>
      <c r="BK224">
        <v>1.3780000000000001E-3</v>
      </c>
      <c r="BL224">
        <v>1.3677260000000001E-3</v>
      </c>
      <c r="BM224">
        <v>1.3625550000000001E-3</v>
      </c>
      <c r="BN224">
        <v>1.357666E-3</v>
      </c>
      <c r="BO224">
        <v>1.350651E-3</v>
      </c>
      <c r="BP224">
        <v>1.3412490000000001E-3</v>
      </c>
      <c r="BQ224">
        <v>1.3299340000000001E-3</v>
      </c>
      <c r="BR224">
        <v>1.31751E-3</v>
      </c>
      <c r="BS224">
        <v>1.3045209999999999E-3</v>
      </c>
      <c r="BT224">
        <v>1.291382E-3</v>
      </c>
      <c r="BU224">
        <v>1.2781579999999999E-3</v>
      </c>
      <c r="BV224">
        <v>1.264168E-3</v>
      </c>
      <c r="BW224">
        <v>1.2475539999999999E-3</v>
      </c>
      <c r="BX224">
        <v>1.225542E-3</v>
      </c>
      <c r="BY224">
        <v>1.196105E-3</v>
      </c>
      <c r="BZ224">
        <v>1.1589949999999999E-3</v>
      </c>
      <c r="CA224">
        <v>1.115001E-3</v>
      </c>
      <c r="CB224">
        <v>1.0663809999999999E-3</v>
      </c>
      <c r="CC224">
        <v>1.0191289999999999E-3</v>
      </c>
      <c r="CD224">
        <v>9.7981210000000008E-4</v>
      </c>
      <c r="CE224">
        <v>9.4897449999999995E-4</v>
      </c>
      <c r="CF224">
        <v>9.2520799999999995E-4</v>
      </c>
      <c r="CG224">
        <v>9.0976040000000005E-4</v>
      </c>
      <c r="CH224">
        <v>9.0380379999999995E-4</v>
      </c>
      <c r="CI224">
        <v>9.0653149999999998E-4</v>
      </c>
      <c r="CJ224">
        <v>9.1363670000000003E-4</v>
      </c>
      <c r="CK224">
        <v>9.1891640000000001E-4</v>
      </c>
      <c r="CL224">
        <v>9.2046160000000001E-4</v>
      </c>
      <c r="CM224">
        <v>9.1893919999999998E-4</v>
      </c>
      <c r="CN224">
        <v>9.1517680000000002E-4</v>
      </c>
      <c r="CO224">
        <v>9.0966639999999997E-4</v>
      </c>
      <c r="CP224">
        <v>9.0294300000000002E-4</v>
      </c>
      <c r="CQ224">
        <v>8.9548229999999996E-4</v>
      </c>
      <c r="CR224">
        <v>8.8758999999999995E-4</v>
      </c>
      <c r="CS224">
        <v>8.7933900000000003E-4</v>
      </c>
      <c r="CT224">
        <v>8.7048880000000005E-4</v>
      </c>
      <c r="CU224">
        <v>8.6125820000000001E-4</v>
      </c>
      <c r="CV224">
        <v>8.5201129999999995E-4</v>
      </c>
      <c r="CW224">
        <v>8.4201369999999998E-4</v>
      </c>
      <c r="CX224">
        <v>8.2931029999999998E-4</v>
      </c>
      <c r="CY224">
        <v>8.1224400000000005E-4</v>
      </c>
      <c r="CZ224">
        <v>7.9026460000000004E-4</v>
      </c>
      <c r="DA224">
        <v>7.634346E-4</v>
      </c>
      <c r="DB224">
        <v>7.3227600000000002E-4</v>
      </c>
      <c r="DC224">
        <v>6.978412E-4</v>
      </c>
      <c r="DD224">
        <v>6.6235570000000002E-4</v>
      </c>
      <c r="DE224">
        <v>6.2937590000000003E-4</v>
      </c>
      <c r="DF224">
        <v>6.0294980000000003E-4</v>
      </c>
      <c r="DG224">
        <v>5.8671380000000005E-4</v>
      </c>
      <c r="DH224">
        <v>5.8074310000000003E-4</v>
      </c>
      <c r="DI224">
        <v>5.8277410000000002E-4</v>
      </c>
      <c r="DJ224">
        <v>5.8859699999999995E-4</v>
      </c>
      <c r="DK224">
        <v>5.9339050000000002E-4</v>
      </c>
      <c r="DL224">
        <v>5.9564939999999999E-4</v>
      </c>
      <c r="DM224">
        <v>5.957073E-4</v>
      </c>
      <c r="DN224">
        <v>5.9409320000000003E-4</v>
      </c>
      <c r="DO224">
        <v>5.913356E-4</v>
      </c>
      <c r="DP224">
        <v>5.8794640000000003E-4</v>
      </c>
      <c r="DQ224">
        <v>5.8429109999999995E-4</v>
      </c>
      <c r="DR224">
        <v>5.8042149999999997E-4</v>
      </c>
      <c r="DS224">
        <v>5.7627290000000005E-4</v>
      </c>
      <c r="DT224">
        <v>5.717179E-4</v>
      </c>
      <c r="DU224">
        <v>5.6682290000000001E-4</v>
      </c>
      <c r="DV224">
        <v>5.6184810000000003E-4</v>
      </c>
      <c r="DW224">
        <v>5.5691680000000002E-4</v>
      </c>
      <c r="DX224">
        <v>5.5205550000000003E-4</v>
      </c>
      <c r="DY224">
        <v>5.472354E-4</v>
      </c>
      <c r="DZ224">
        <v>5.4213410000000003E-4</v>
      </c>
      <c r="EA224">
        <v>5.358079E-4</v>
      </c>
      <c r="EB224">
        <v>5.2719180000000004E-4</v>
      </c>
      <c r="EC224">
        <v>5.1578080000000003E-4</v>
      </c>
      <c r="ED224">
        <v>5.0191340000000002E-4</v>
      </c>
      <c r="EE224">
        <v>4.8680510000000002E-4</v>
      </c>
      <c r="EF224">
        <v>4.7156169999999997E-4</v>
      </c>
      <c r="EG224">
        <v>4.5679299999999999E-4</v>
      </c>
      <c r="EH224">
        <v>4.4298509999999999E-4</v>
      </c>
      <c r="EI224">
        <v>4.3051679999999998E-4</v>
      </c>
      <c r="EJ224">
        <v>4.1960670000000002E-4</v>
      </c>
      <c r="EK224">
        <v>4.1027149999999998E-4</v>
      </c>
      <c r="EL224">
        <v>4.0247569999999998E-4</v>
      </c>
      <c r="EM224">
        <v>3.9623330000000001E-4</v>
      </c>
      <c r="EN224">
        <v>3.9106939999999999E-4</v>
      </c>
      <c r="EO224">
        <v>3.865575E-4</v>
      </c>
      <c r="EP224">
        <v>3.8248600000000002E-4</v>
      </c>
      <c r="EQ224">
        <v>3.7872040000000001E-4</v>
      </c>
      <c r="ER224">
        <v>3.7521069999999998E-4</v>
      </c>
      <c r="ES224">
        <v>3.7192220000000002E-4</v>
      </c>
      <c r="ET224">
        <v>3.6883510000000001E-4</v>
      </c>
      <c r="EU224">
        <v>3.6592740000000002E-4</v>
      </c>
      <c r="EV224">
        <v>3.6317480000000002E-4</v>
      </c>
      <c r="EW224">
        <v>3.6053920000000001E-4</v>
      </c>
      <c r="EX224">
        <v>3.5798649999999998E-4</v>
      </c>
      <c r="EY224">
        <v>3.5551920000000001E-4</v>
      </c>
      <c r="EZ224">
        <v>3.53133E-4</v>
      </c>
    </row>
    <row r="225" spans="1:156" x14ac:dyDescent="0.25">
      <c r="A225" t="str">
        <f t="shared" si="3"/>
        <v>Boom-VERY COARSE-0.8-20-20</v>
      </c>
      <c r="B225" t="s">
        <v>196</v>
      </c>
      <c r="C225" t="s">
        <v>43</v>
      </c>
      <c r="D225" s="52">
        <v>0.8</v>
      </c>
      <c r="E225" s="52">
        <v>20</v>
      </c>
      <c r="F225" s="82">
        <v>20</v>
      </c>
      <c r="G225">
        <v>1.6967530000000001E-2</v>
      </c>
      <c r="H225">
        <v>1.284273E-2</v>
      </c>
      <c r="I225">
        <v>1.134341E-2</v>
      </c>
      <c r="J225">
        <v>1.044089E-2</v>
      </c>
      <c r="K225">
        <v>7.0903700000000004E-3</v>
      </c>
      <c r="L225">
        <v>6.6199320000000002E-3</v>
      </c>
      <c r="M225">
        <v>6.1989130000000003E-3</v>
      </c>
      <c r="N225">
        <v>3.6863360000000001E-3</v>
      </c>
      <c r="O225">
        <v>3.5531299999999998E-3</v>
      </c>
      <c r="P225">
        <v>3.4143239999999998E-3</v>
      </c>
      <c r="Q225">
        <v>3.2172559999999999E-3</v>
      </c>
      <c r="R225">
        <v>2.995887E-3</v>
      </c>
      <c r="S225">
        <v>2.8888609999999999E-3</v>
      </c>
      <c r="T225">
        <v>2.9041710000000001E-3</v>
      </c>
      <c r="U225">
        <v>2.7739729999999999E-3</v>
      </c>
      <c r="V225">
        <v>2.5244239999999999E-3</v>
      </c>
      <c r="W225">
        <v>2.2436539999999999E-3</v>
      </c>
      <c r="X225">
        <v>2.0246930000000002E-3</v>
      </c>
      <c r="Y225">
        <v>1.8440609999999999E-3</v>
      </c>
      <c r="Z225">
        <v>1.6876599999999999E-3</v>
      </c>
      <c r="AA225">
        <v>1.549356E-3</v>
      </c>
      <c r="AB225">
        <v>1.4439990000000001E-3</v>
      </c>
      <c r="AC225">
        <v>1.3500490000000001E-3</v>
      </c>
      <c r="AD225">
        <v>1.265789E-3</v>
      </c>
      <c r="AE225">
        <v>1.2187770000000001E-3</v>
      </c>
      <c r="AF225">
        <v>1.1761320000000001E-3</v>
      </c>
      <c r="AG225">
        <v>1.1370270000000001E-3</v>
      </c>
      <c r="AH225">
        <v>1.1003199999999999E-3</v>
      </c>
      <c r="AI225">
        <v>1.0649850000000001E-3</v>
      </c>
      <c r="AJ225">
        <v>1.030364E-3</v>
      </c>
      <c r="AK225">
        <v>9.8802869999999998E-4</v>
      </c>
      <c r="AL225">
        <v>9.4055790000000005E-4</v>
      </c>
      <c r="AM225">
        <v>8.9796190000000005E-4</v>
      </c>
      <c r="AN225">
        <v>8.6656660000000003E-4</v>
      </c>
      <c r="AO225">
        <v>8.4284129999999998E-4</v>
      </c>
      <c r="AP225">
        <v>8.2459799999999995E-4</v>
      </c>
      <c r="AQ225">
        <v>8.0992219999999999E-4</v>
      </c>
      <c r="AR225">
        <v>7.9792060000000002E-4</v>
      </c>
      <c r="AS225">
        <v>7.8748909999999997E-4</v>
      </c>
      <c r="AT225">
        <v>7.7831720000000001E-4</v>
      </c>
      <c r="AU225">
        <v>7.7330610000000001E-4</v>
      </c>
      <c r="AV225">
        <v>7.7600870000000004E-4</v>
      </c>
      <c r="AW225">
        <v>7.8589420000000005E-4</v>
      </c>
      <c r="AX225">
        <v>7.9852820000000002E-4</v>
      </c>
      <c r="AY225">
        <v>8.1020319999999997E-4</v>
      </c>
      <c r="AZ225">
        <v>8.1800419999999996E-4</v>
      </c>
      <c r="BA225">
        <v>8.2030839999999998E-4</v>
      </c>
      <c r="BB225">
        <v>8.1679490000000001E-4</v>
      </c>
      <c r="BC225">
        <v>8.080486E-4</v>
      </c>
      <c r="BD225">
        <v>7.9557879999999997E-4</v>
      </c>
      <c r="BE225">
        <v>7.8023649999999997E-4</v>
      </c>
      <c r="BF225">
        <v>7.637891E-4</v>
      </c>
      <c r="BG225">
        <v>7.4686700000000002E-4</v>
      </c>
      <c r="BH225">
        <v>7.3009870000000001E-4</v>
      </c>
      <c r="BI225">
        <v>7.1361890000000005E-4</v>
      </c>
      <c r="BJ225">
        <v>6.9751670000000004E-4</v>
      </c>
      <c r="BK225">
        <v>6.8177470000000003E-4</v>
      </c>
      <c r="BL225">
        <v>6.6641910000000005E-4</v>
      </c>
      <c r="BM225">
        <v>6.516146E-4</v>
      </c>
      <c r="BN225">
        <v>6.3706489999999999E-4</v>
      </c>
      <c r="BO225">
        <v>6.2308280000000001E-4</v>
      </c>
      <c r="BP225">
        <v>6.0919429999999996E-4</v>
      </c>
      <c r="BQ225">
        <v>5.9596620000000003E-4</v>
      </c>
      <c r="BR225">
        <v>5.8258680000000001E-4</v>
      </c>
      <c r="BS225">
        <v>5.6956110000000004E-4</v>
      </c>
      <c r="BT225">
        <v>5.524986E-4</v>
      </c>
      <c r="BU225">
        <v>5.2948220000000002E-4</v>
      </c>
      <c r="BV225">
        <v>5.0287409999999998E-4</v>
      </c>
      <c r="BW225">
        <v>4.7504200000000001E-4</v>
      </c>
      <c r="BX225">
        <v>4.4732339999999999E-4</v>
      </c>
      <c r="BY225">
        <v>4.2060330000000002E-4</v>
      </c>
      <c r="BZ225">
        <v>3.985118E-4</v>
      </c>
      <c r="CA225">
        <v>3.8273190000000001E-4</v>
      </c>
      <c r="CB225">
        <v>3.7129410000000002E-4</v>
      </c>
      <c r="CC225">
        <v>3.6267420000000002E-4</v>
      </c>
      <c r="CD225">
        <v>3.565485E-4</v>
      </c>
      <c r="CE225">
        <v>3.5373879999999998E-4</v>
      </c>
      <c r="CF225">
        <v>3.5448789999999999E-4</v>
      </c>
      <c r="CG225">
        <v>3.5874779999999997E-4</v>
      </c>
      <c r="CH225">
        <v>3.6662519999999999E-4</v>
      </c>
      <c r="CI225">
        <v>3.7803469999999999E-4</v>
      </c>
      <c r="CJ225">
        <v>3.924992E-4</v>
      </c>
      <c r="CK225">
        <v>4.083709E-4</v>
      </c>
      <c r="CL225">
        <v>4.2434839999999998E-4</v>
      </c>
      <c r="CM225">
        <v>4.3935319999999998E-4</v>
      </c>
      <c r="CN225">
        <v>4.5250709999999998E-4</v>
      </c>
      <c r="CO225">
        <v>4.631096E-4</v>
      </c>
      <c r="CP225">
        <v>4.7081439999999998E-4</v>
      </c>
      <c r="CQ225">
        <v>4.7534690000000001E-4</v>
      </c>
      <c r="CR225">
        <v>4.7671390000000001E-4</v>
      </c>
      <c r="CS225">
        <v>4.754343E-4</v>
      </c>
      <c r="CT225">
        <v>4.7186500000000002E-4</v>
      </c>
      <c r="CU225">
        <v>4.6656900000000001E-4</v>
      </c>
      <c r="CV225">
        <v>4.6018790000000001E-4</v>
      </c>
      <c r="CW225">
        <v>4.532378E-4</v>
      </c>
      <c r="CX225">
        <v>4.4574639999999998E-4</v>
      </c>
      <c r="CY225">
        <v>4.3842870000000001E-4</v>
      </c>
      <c r="CZ225">
        <v>4.3063070000000001E-4</v>
      </c>
      <c r="DA225">
        <v>4.2330779999999999E-4</v>
      </c>
      <c r="DB225">
        <v>4.1551169999999999E-4</v>
      </c>
      <c r="DC225">
        <v>4.080717E-4</v>
      </c>
      <c r="DD225">
        <v>4.0050479999999999E-4</v>
      </c>
      <c r="DE225">
        <v>3.9278609999999998E-4</v>
      </c>
      <c r="DF225">
        <v>3.8500280000000001E-4</v>
      </c>
      <c r="DG225">
        <v>3.7389379999999998E-4</v>
      </c>
      <c r="DH225">
        <v>3.5807580000000002E-4</v>
      </c>
      <c r="DI225">
        <v>3.3938030000000001E-4</v>
      </c>
      <c r="DJ225">
        <v>3.19544E-4</v>
      </c>
      <c r="DK225">
        <v>2.9934919999999998E-4</v>
      </c>
      <c r="DL225">
        <v>2.7954219999999999E-4</v>
      </c>
      <c r="DM225">
        <v>2.6041250000000002E-4</v>
      </c>
      <c r="DN225">
        <v>2.4229030000000001E-4</v>
      </c>
      <c r="DO225">
        <v>2.2532389999999999E-4</v>
      </c>
      <c r="DP225">
        <v>2.1041429999999999E-4</v>
      </c>
      <c r="DQ225">
        <v>1.9944550000000001E-4</v>
      </c>
      <c r="DR225">
        <v>1.923699E-4</v>
      </c>
      <c r="DS225">
        <v>1.8828829999999999E-4</v>
      </c>
      <c r="DT225">
        <v>1.8666479999999999E-4</v>
      </c>
      <c r="DU225">
        <v>1.8722979999999999E-4</v>
      </c>
      <c r="DV225">
        <v>1.8985240000000001E-4</v>
      </c>
      <c r="DW225">
        <v>1.9450340000000001E-4</v>
      </c>
      <c r="DX225">
        <v>2.011533E-4</v>
      </c>
      <c r="DY225">
        <v>2.098221E-4</v>
      </c>
      <c r="DZ225">
        <v>2.2033139999999999E-4</v>
      </c>
      <c r="EA225">
        <v>2.3228530000000001E-4</v>
      </c>
      <c r="EB225">
        <v>2.4499800000000001E-4</v>
      </c>
      <c r="EC225">
        <v>2.5795800000000003E-4</v>
      </c>
      <c r="ED225">
        <v>2.7080870000000001E-4</v>
      </c>
      <c r="EE225">
        <v>2.8301139999999998E-4</v>
      </c>
      <c r="EF225">
        <v>2.9422159999999999E-4</v>
      </c>
      <c r="EG225">
        <v>3.041734E-4</v>
      </c>
      <c r="EH225">
        <v>3.1235159999999998E-4</v>
      </c>
      <c r="EI225">
        <v>3.1886579999999999E-4</v>
      </c>
      <c r="EJ225">
        <v>3.2332340000000001E-4</v>
      </c>
      <c r="EK225">
        <v>3.2586410000000002E-4</v>
      </c>
      <c r="EL225">
        <v>3.2667349999999999E-4</v>
      </c>
      <c r="EM225">
        <v>3.2566440000000001E-4</v>
      </c>
      <c r="EN225">
        <v>3.2361569999999999E-4</v>
      </c>
      <c r="EO225">
        <v>3.2029250000000002E-4</v>
      </c>
      <c r="EP225">
        <v>3.1647830000000002E-4</v>
      </c>
      <c r="EQ225">
        <v>3.120531E-4</v>
      </c>
      <c r="ER225">
        <v>3.073253E-4</v>
      </c>
      <c r="ES225">
        <v>3.0247390000000002E-4</v>
      </c>
      <c r="ET225">
        <v>2.9734500000000002E-4</v>
      </c>
      <c r="EU225">
        <v>2.9229510000000001E-4</v>
      </c>
      <c r="EV225">
        <v>2.8683730000000001E-4</v>
      </c>
      <c r="EW225">
        <v>2.8024359999999999E-4</v>
      </c>
      <c r="EX225">
        <v>2.6973829999999999E-4</v>
      </c>
      <c r="EY225">
        <v>2.561234E-4</v>
      </c>
      <c r="EZ225">
        <v>2.4092800000000001E-4</v>
      </c>
    </row>
    <row r="226" spans="1:156" x14ac:dyDescent="0.25">
      <c r="A226" t="str">
        <f t="shared" si="3"/>
        <v>Boom-VERY COARSE-0.8-10-20</v>
      </c>
      <c r="B226" t="s">
        <v>196</v>
      </c>
      <c r="C226" t="s">
        <v>43</v>
      </c>
      <c r="D226" s="52">
        <v>0.8</v>
      </c>
      <c r="E226" s="52">
        <v>10</v>
      </c>
      <c r="F226" s="82">
        <v>20</v>
      </c>
      <c r="G226">
        <v>5.1305739999999997E-3</v>
      </c>
      <c r="H226">
        <v>5.1195859999999998E-3</v>
      </c>
      <c r="I226">
        <v>5.181766E-3</v>
      </c>
      <c r="J226">
        <v>5.2046549999999999E-3</v>
      </c>
      <c r="K226">
        <v>4.007694E-3</v>
      </c>
      <c r="L226">
        <v>3.1383219999999998E-3</v>
      </c>
      <c r="M226">
        <v>2.970945E-3</v>
      </c>
      <c r="N226">
        <v>2.8855320000000001E-3</v>
      </c>
      <c r="O226">
        <v>2.7691909999999998E-3</v>
      </c>
      <c r="P226">
        <v>2.6111620000000002E-3</v>
      </c>
      <c r="Q226">
        <v>2.6372700000000002E-3</v>
      </c>
      <c r="R226">
        <v>2.5674669999999999E-3</v>
      </c>
      <c r="S226">
        <v>2.4175770000000002E-3</v>
      </c>
      <c r="T226">
        <v>2.2114349999999999E-3</v>
      </c>
      <c r="U226">
        <v>2.0253350000000001E-3</v>
      </c>
      <c r="V226">
        <v>1.864185E-3</v>
      </c>
      <c r="W226">
        <v>1.7374440000000001E-3</v>
      </c>
      <c r="X226">
        <v>1.6841250000000001E-3</v>
      </c>
      <c r="Y226">
        <v>1.6378930000000001E-3</v>
      </c>
      <c r="Z226">
        <v>1.595944E-3</v>
      </c>
      <c r="AA226">
        <v>1.5572730000000001E-3</v>
      </c>
      <c r="AB226">
        <v>1.5370270000000001E-3</v>
      </c>
      <c r="AC226">
        <v>1.534699E-3</v>
      </c>
      <c r="AD226">
        <v>1.534533E-3</v>
      </c>
      <c r="AE226">
        <v>1.523808E-3</v>
      </c>
      <c r="AF226">
        <v>1.4974540000000001E-3</v>
      </c>
      <c r="AG226">
        <v>1.4561750000000001E-3</v>
      </c>
      <c r="AH226">
        <v>1.394207E-3</v>
      </c>
      <c r="AI226">
        <v>1.316537E-3</v>
      </c>
      <c r="AJ226">
        <v>1.235873E-3</v>
      </c>
      <c r="AK226">
        <v>1.158109E-3</v>
      </c>
      <c r="AL226">
        <v>1.0851319999999999E-3</v>
      </c>
      <c r="AM226">
        <v>1.0171360000000001E-3</v>
      </c>
      <c r="AN226">
        <v>9.544334E-4</v>
      </c>
      <c r="AO226">
        <v>9.0133949999999998E-4</v>
      </c>
      <c r="AP226">
        <v>8.6383290000000001E-4</v>
      </c>
      <c r="AQ226">
        <v>8.3754540000000001E-4</v>
      </c>
      <c r="AR226">
        <v>8.2069759999999999E-4</v>
      </c>
      <c r="AS226">
        <v>8.1742070000000004E-4</v>
      </c>
      <c r="AT226">
        <v>8.2607540000000004E-4</v>
      </c>
      <c r="AU226">
        <v>8.4192139999999995E-4</v>
      </c>
      <c r="AV226">
        <v>8.609453E-4</v>
      </c>
      <c r="AW226">
        <v>8.8143830000000001E-4</v>
      </c>
      <c r="AX226">
        <v>9.0276169999999999E-4</v>
      </c>
      <c r="AY226">
        <v>9.2397919999999997E-4</v>
      </c>
      <c r="AZ226">
        <v>9.4060930000000001E-4</v>
      </c>
      <c r="BA226">
        <v>9.41792E-4</v>
      </c>
      <c r="BB226">
        <v>9.2166559999999999E-4</v>
      </c>
      <c r="BC226">
        <v>8.8588230000000005E-4</v>
      </c>
      <c r="BD226">
        <v>8.4030249999999997E-4</v>
      </c>
      <c r="BE226">
        <v>7.9026270000000004E-4</v>
      </c>
      <c r="BF226">
        <v>7.3960249999999996E-4</v>
      </c>
      <c r="BG226">
        <v>6.9080740000000002E-4</v>
      </c>
      <c r="BH226">
        <v>6.4478690000000004E-4</v>
      </c>
      <c r="BI226">
        <v>6.0186449999999998E-4</v>
      </c>
      <c r="BJ226">
        <v>5.6197660000000004E-4</v>
      </c>
      <c r="BK226">
        <v>5.2610120000000002E-4</v>
      </c>
      <c r="BL226">
        <v>4.9784850000000002E-4</v>
      </c>
      <c r="BM226">
        <v>4.817426E-4</v>
      </c>
      <c r="BN226">
        <v>4.784147E-4</v>
      </c>
      <c r="BO226">
        <v>4.842666E-4</v>
      </c>
      <c r="BP226">
        <v>4.959904E-4</v>
      </c>
      <c r="BQ226">
        <v>5.1119760000000001E-4</v>
      </c>
      <c r="BR226">
        <v>5.2868619999999996E-4</v>
      </c>
      <c r="BS226">
        <v>5.4777540000000005E-4</v>
      </c>
      <c r="BT226">
        <v>5.6809820000000002E-4</v>
      </c>
      <c r="BU226">
        <v>5.8909070000000003E-4</v>
      </c>
      <c r="BV226">
        <v>6.0729450000000004E-4</v>
      </c>
      <c r="BW226">
        <v>6.1622119999999998E-4</v>
      </c>
      <c r="BX226">
        <v>6.1523519999999996E-4</v>
      </c>
      <c r="BY226">
        <v>6.0537340000000001E-4</v>
      </c>
      <c r="BZ226">
        <v>5.8797750000000001E-4</v>
      </c>
      <c r="CA226">
        <v>5.6436509999999997E-4</v>
      </c>
      <c r="CB226">
        <v>5.3597650000000003E-4</v>
      </c>
      <c r="CC226">
        <v>5.0449740000000005E-4</v>
      </c>
      <c r="CD226">
        <v>4.7170069999999999E-4</v>
      </c>
      <c r="CE226">
        <v>4.3916829999999997E-4</v>
      </c>
      <c r="CF226">
        <v>4.0827769999999999E-4</v>
      </c>
      <c r="CG226">
        <v>3.8103209999999999E-4</v>
      </c>
      <c r="CH226">
        <v>3.585719E-4</v>
      </c>
      <c r="CI226">
        <v>3.4091440000000002E-4</v>
      </c>
      <c r="CJ226">
        <v>3.2755579999999999E-4</v>
      </c>
      <c r="CK226">
        <v>3.177756E-4</v>
      </c>
      <c r="CL226">
        <v>3.1116759999999999E-4</v>
      </c>
      <c r="CM226">
        <v>3.0919360000000002E-4</v>
      </c>
      <c r="CN226">
        <v>3.1261169999999999E-4</v>
      </c>
      <c r="CO226">
        <v>3.201368E-4</v>
      </c>
      <c r="CP226">
        <v>3.3049920000000001E-4</v>
      </c>
      <c r="CQ226">
        <v>3.4300550000000002E-4</v>
      </c>
      <c r="CR226">
        <v>3.571367E-4</v>
      </c>
      <c r="CS226">
        <v>3.7187510000000001E-4</v>
      </c>
      <c r="CT226">
        <v>3.8361729999999999E-4</v>
      </c>
      <c r="CU226">
        <v>3.9026810000000002E-4</v>
      </c>
      <c r="CV226">
        <v>3.9305049999999999E-4</v>
      </c>
      <c r="CW226">
        <v>3.9283729999999999E-4</v>
      </c>
      <c r="CX226">
        <v>3.8948569999999998E-4</v>
      </c>
      <c r="CY226">
        <v>3.8269680000000003E-4</v>
      </c>
      <c r="CZ226">
        <v>3.7254289999999999E-4</v>
      </c>
      <c r="DA226">
        <v>3.592515E-4</v>
      </c>
      <c r="DB226">
        <v>3.4316549999999999E-4</v>
      </c>
      <c r="DC226">
        <v>3.2484670000000002E-4</v>
      </c>
      <c r="DD226">
        <v>3.0546920000000001E-4</v>
      </c>
      <c r="DE226">
        <v>2.8673650000000001E-4</v>
      </c>
      <c r="DF226">
        <v>2.698674E-4</v>
      </c>
      <c r="DG226">
        <v>2.5544039999999998E-4</v>
      </c>
      <c r="DH226">
        <v>2.436413E-4</v>
      </c>
      <c r="DI226">
        <v>2.3439129999999999E-4</v>
      </c>
      <c r="DJ226">
        <v>2.2731929999999999E-4</v>
      </c>
      <c r="DK226">
        <v>2.218891E-4</v>
      </c>
      <c r="DL226">
        <v>2.1755130000000001E-4</v>
      </c>
      <c r="DM226">
        <v>2.1386110000000001E-4</v>
      </c>
      <c r="DN226">
        <v>2.1054219999999999E-4</v>
      </c>
      <c r="DO226">
        <v>2.0780740000000001E-4</v>
      </c>
      <c r="DP226">
        <v>2.0692430000000001E-4</v>
      </c>
      <c r="DQ226">
        <v>2.092684E-4</v>
      </c>
      <c r="DR226">
        <v>2.145162E-4</v>
      </c>
      <c r="DS226">
        <v>2.214784E-4</v>
      </c>
      <c r="DT226">
        <v>2.2778499999999999E-4</v>
      </c>
      <c r="DU226">
        <v>2.317477E-4</v>
      </c>
      <c r="DV226">
        <v>2.337366E-4</v>
      </c>
      <c r="DW226">
        <v>2.3441339999999999E-4</v>
      </c>
      <c r="DX226">
        <v>2.3420959999999999E-4</v>
      </c>
      <c r="DY226">
        <v>2.333887E-4</v>
      </c>
      <c r="DZ226">
        <v>2.3199900000000001E-4</v>
      </c>
      <c r="EA226">
        <v>2.2975059999999999E-4</v>
      </c>
      <c r="EB226">
        <v>2.2625020000000001E-4</v>
      </c>
      <c r="EC226">
        <v>2.2132090000000001E-4</v>
      </c>
      <c r="ED226">
        <v>2.151442E-4</v>
      </c>
      <c r="EE226">
        <v>2.0827439999999999E-4</v>
      </c>
      <c r="EF226">
        <v>2.0119579999999999E-4</v>
      </c>
      <c r="EG226">
        <v>1.9418239999999999E-4</v>
      </c>
      <c r="EH226">
        <v>1.8744700000000001E-4</v>
      </c>
      <c r="EI226">
        <v>1.8120659999999999E-4</v>
      </c>
      <c r="EJ226">
        <v>1.7564650000000001E-4</v>
      </c>
      <c r="EK226">
        <v>1.70858E-4</v>
      </c>
      <c r="EL226">
        <v>1.6682630000000001E-4</v>
      </c>
      <c r="EM226">
        <v>1.634319E-4</v>
      </c>
      <c r="EN226">
        <v>1.6047669999999999E-4</v>
      </c>
      <c r="EO226">
        <v>1.5781470000000001E-4</v>
      </c>
      <c r="EP226">
        <v>1.553487E-4</v>
      </c>
      <c r="EQ226">
        <v>1.5296520000000001E-4</v>
      </c>
      <c r="ER226">
        <v>1.506693E-4</v>
      </c>
      <c r="ES226">
        <v>1.4843039999999999E-4</v>
      </c>
      <c r="ET226">
        <v>1.4624629999999999E-4</v>
      </c>
      <c r="EU226">
        <v>1.4414690000000001E-4</v>
      </c>
      <c r="EV226">
        <v>1.4221519999999999E-4</v>
      </c>
      <c r="EW226">
        <v>1.4055099999999999E-4</v>
      </c>
      <c r="EX226">
        <v>1.390245E-4</v>
      </c>
      <c r="EY226">
        <v>1.3760169999999999E-4</v>
      </c>
      <c r="EZ226">
        <v>1.362805E-4</v>
      </c>
    </row>
    <row r="227" spans="1:156" x14ac:dyDescent="0.25">
      <c r="A227" t="str">
        <f t="shared" si="3"/>
        <v>Boom-EXTREMELY COARSE-0.8-20-Any</v>
      </c>
      <c r="B227" t="s">
        <v>196</v>
      </c>
      <c r="C227" t="s">
        <v>44</v>
      </c>
      <c r="D227" s="52">
        <v>0.8</v>
      </c>
      <c r="E227" s="52">
        <v>20</v>
      </c>
      <c r="F227" s="82" t="s">
        <v>187</v>
      </c>
      <c r="G227">
        <v>1.5318139999999999E-2</v>
      </c>
      <c r="H227">
        <v>1.3098139999999999E-2</v>
      </c>
      <c r="I227">
        <v>1.2473430000000001E-2</v>
      </c>
      <c r="J227">
        <v>1.2212779999999999E-2</v>
      </c>
      <c r="K227">
        <v>1.020356E-2</v>
      </c>
      <c r="L227">
        <v>9.9133180000000008E-3</v>
      </c>
      <c r="M227">
        <v>9.5633479999999993E-3</v>
      </c>
      <c r="N227">
        <v>8.0769250000000004E-3</v>
      </c>
      <c r="O227">
        <v>7.7597350000000002E-3</v>
      </c>
      <c r="P227">
        <v>7.3313279999999998E-3</v>
      </c>
      <c r="Q227">
        <v>6.7724459999999997E-3</v>
      </c>
      <c r="R227">
        <v>6.1566870000000001E-3</v>
      </c>
      <c r="S227">
        <v>5.8501350000000002E-3</v>
      </c>
      <c r="T227">
        <v>5.5757849999999998E-3</v>
      </c>
      <c r="U227">
        <v>5.2951550000000002E-3</v>
      </c>
      <c r="V227">
        <v>5.0381419999999998E-3</v>
      </c>
      <c r="W227">
        <v>4.8019450000000002E-3</v>
      </c>
      <c r="X227">
        <v>4.5750529999999999E-3</v>
      </c>
      <c r="Y227">
        <v>4.3891010000000003E-3</v>
      </c>
      <c r="Z227">
        <v>4.2252080000000003E-3</v>
      </c>
      <c r="AA227">
        <v>4.0756810000000003E-3</v>
      </c>
      <c r="AB227">
        <v>3.9633630000000001E-3</v>
      </c>
      <c r="AC227">
        <v>3.8625809999999999E-3</v>
      </c>
      <c r="AD227">
        <v>3.7701980000000002E-3</v>
      </c>
      <c r="AE227">
        <v>3.7084370000000002E-3</v>
      </c>
      <c r="AF227">
        <v>3.649373E-3</v>
      </c>
      <c r="AG227">
        <v>3.592329E-3</v>
      </c>
      <c r="AH227">
        <v>3.5376330000000001E-3</v>
      </c>
      <c r="AI227">
        <v>3.484179E-3</v>
      </c>
      <c r="AJ227">
        <v>3.4321600000000001E-3</v>
      </c>
      <c r="AK227">
        <v>3.3799860000000002E-3</v>
      </c>
      <c r="AL227">
        <v>3.3306949999999998E-3</v>
      </c>
      <c r="AM227">
        <v>3.2852900000000002E-3</v>
      </c>
      <c r="AN227">
        <v>3.2421709999999999E-3</v>
      </c>
      <c r="AO227">
        <v>3.2001880000000001E-3</v>
      </c>
      <c r="AP227">
        <v>3.1587310000000001E-3</v>
      </c>
      <c r="AQ227">
        <v>3.117744E-3</v>
      </c>
      <c r="AR227">
        <v>3.0779789999999998E-3</v>
      </c>
      <c r="AS227">
        <v>3.0392050000000001E-3</v>
      </c>
      <c r="AT227">
        <v>3.001695E-3</v>
      </c>
      <c r="AU227">
        <v>2.9707370000000002E-3</v>
      </c>
      <c r="AV227">
        <v>2.951127E-3</v>
      </c>
      <c r="AW227">
        <v>2.9392379999999998E-3</v>
      </c>
      <c r="AX227">
        <v>2.926784E-3</v>
      </c>
      <c r="AY227">
        <v>2.9083780000000001E-3</v>
      </c>
      <c r="AZ227">
        <v>2.879805E-3</v>
      </c>
      <c r="BA227">
        <v>2.8421919999999999E-3</v>
      </c>
      <c r="BB227">
        <v>2.7977000000000002E-3</v>
      </c>
      <c r="BC227">
        <v>2.748421E-3</v>
      </c>
      <c r="BD227">
        <v>2.6962829999999998E-3</v>
      </c>
      <c r="BE227">
        <v>2.6426420000000002E-3</v>
      </c>
      <c r="BF227">
        <v>2.5894550000000001E-3</v>
      </c>
      <c r="BG227">
        <v>2.537044E-3</v>
      </c>
      <c r="BH227">
        <v>2.4856549999999998E-3</v>
      </c>
      <c r="BI227">
        <v>2.4367719999999998E-3</v>
      </c>
      <c r="BJ227">
        <v>2.3908969999999999E-3</v>
      </c>
      <c r="BK227">
        <v>2.3487209999999998E-3</v>
      </c>
      <c r="BL227">
        <v>2.310234E-3</v>
      </c>
      <c r="BM227">
        <v>2.2750700000000001E-3</v>
      </c>
      <c r="BN227">
        <v>2.2427739999999999E-3</v>
      </c>
      <c r="BO227">
        <v>2.2131350000000002E-3</v>
      </c>
      <c r="BP227">
        <v>2.1861459999999999E-3</v>
      </c>
      <c r="BQ227">
        <v>2.1612469999999998E-3</v>
      </c>
      <c r="BR227">
        <v>2.137749E-3</v>
      </c>
      <c r="BS227">
        <v>2.1151429999999999E-3</v>
      </c>
      <c r="BT227">
        <v>2.0924160000000002E-3</v>
      </c>
      <c r="BU227">
        <v>2.0701029999999998E-3</v>
      </c>
      <c r="BV227">
        <v>2.0484610000000001E-3</v>
      </c>
      <c r="BW227">
        <v>2.0274210000000002E-3</v>
      </c>
      <c r="BX227">
        <v>2.006992E-3</v>
      </c>
      <c r="BY227">
        <v>1.987221E-3</v>
      </c>
      <c r="BZ227">
        <v>1.968511E-3</v>
      </c>
      <c r="CA227">
        <v>1.9505729999999999E-3</v>
      </c>
      <c r="CB227">
        <v>1.9331610000000001E-3</v>
      </c>
      <c r="CC227">
        <v>1.915953E-3</v>
      </c>
      <c r="CD227">
        <v>1.899895E-3</v>
      </c>
      <c r="CE227">
        <v>1.8881589999999999E-3</v>
      </c>
      <c r="CF227">
        <v>1.881506E-3</v>
      </c>
      <c r="CG227">
        <v>1.8793810000000001E-3</v>
      </c>
      <c r="CH227">
        <v>1.8811870000000001E-3</v>
      </c>
      <c r="CI227">
        <v>1.886139E-3</v>
      </c>
      <c r="CJ227">
        <v>1.892454E-3</v>
      </c>
      <c r="CK227">
        <v>1.8969810000000001E-3</v>
      </c>
      <c r="CL227">
        <v>1.8982739999999999E-3</v>
      </c>
      <c r="CM227">
        <v>1.8956660000000001E-3</v>
      </c>
      <c r="CN227">
        <v>1.888965E-3</v>
      </c>
      <c r="CO227">
        <v>1.8784559999999999E-3</v>
      </c>
      <c r="CP227">
        <v>1.863347E-3</v>
      </c>
      <c r="CQ227">
        <v>1.843435E-3</v>
      </c>
      <c r="CR227">
        <v>1.8193930000000001E-3</v>
      </c>
      <c r="CS227">
        <v>1.792306E-3</v>
      </c>
      <c r="CT227">
        <v>1.7628330000000001E-3</v>
      </c>
      <c r="CU227">
        <v>1.7317159999999999E-3</v>
      </c>
      <c r="CV227">
        <v>1.699688E-3</v>
      </c>
      <c r="CW227">
        <v>1.667188E-3</v>
      </c>
      <c r="CX227">
        <v>1.6342430000000001E-3</v>
      </c>
      <c r="CY227">
        <v>1.6012489999999999E-3</v>
      </c>
      <c r="CZ227">
        <v>1.5682090000000001E-3</v>
      </c>
      <c r="DA227">
        <v>1.5355290000000001E-3</v>
      </c>
      <c r="DB227">
        <v>1.5034060000000001E-3</v>
      </c>
      <c r="DC227">
        <v>1.472416E-3</v>
      </c>
      <c r="DD227">
        <v>1.443644E-3</v>
      </c>
      <c r="DE227">
        <v>1.4176029999999999E-3</v>
      </c>
      <c r="DF227">
        <v>1.3942640000000001E-3</v>
      </c>
      <c r="DG227">
        <v>1.373244E-3</v>
      </c>
      <c r="DH227">
        <v>1.35407E-3</v>
      </c>
      <c r="DI227">
        <v>1.3365040000000001E-3</v>
      </c>
      <c r="DJ227">
        <v>1.3202929999999999E-3</v>
      </c>
      <c r="DK227">
        <v>1.305222E-3</v>
      </c>
      <c r="DL227">
        <v>1.291358E-3</v>
      </c>
      <c r="DM227">
        <v>1.2785069999999999E-3</v>
      </c>
      <c r="DN227">
        <v>1.2666699999999999E-3</v>
      </c>
      <c r="DO227">
        <v>1.255581E-3</v>
      </c>
      <c r="DP227">
        <v>1.245152E-3</v>
      </c>
      <c r="DQ227">
        <v>1.236081E-3</v>
      </c>
      <c r="DR227">
        <v>1.229511E-3</v>
      </c>
      <c r="DS227">
        <v>1.225765E-3</v>
      </c>
      <c r="DT227">
        <v>1.2246169999999999E-3</v>
      </c>
      <c r="DU227">
        <v>1.225987E-3</v>
      </c>
      <c r="DV227">
        <v>1.2297759999999999E-3</v>
      </c>
      <c r="DW227">
        <v>1.2357480000000001E-3</v>
      </c>
      <c r="DX227">
        <v>1.243582E-3</v>
      </c>
      <c r="DY227">
        <v>1.2528999999999999E-3</v>
      </c>
      <c r="DZ227">
        <v>1.2630059999999999E-3</v>
      </c>
      <c r="EA227">
        <v>1.2728699999999999E-3</v>
      </c>
      <c r="EB227">
        <v>1.281138E-3</v>
      </c>
      <c r="EC227">
        <v>1.2871689999999999E-3</v>
      </c>
      <c r="ED227">
        <v>1.2906180000000001E-3</v>
      </c>
      <c r="EE227">
        <v>1.2916710000000001E-3</v>
      </c>
      <c r="EF227">
        <v>1.29065E-3</v>
      </c>
      <c r="EG227">
        <v>1.2878760000000001E-3</v>
      </c>
      <c r="EH227">
        <v>1.2837009999999999E-3</v>
      </c>
      <c r="EI227">
        <v>1.278204E-3</v>
      </c>
      <c r="EJ227">
        <v>1.271129E-3</v>
      </c>
      <c r="EK227">
        <v>1.2618130000000001E-3</v>
      </c>
      <c r="EL227">
        <v>1.2499500000000001E-3</v>
      </c>
      <c r="EM227">
        <v>1.235714E-3</v>
      </c>
      <c r="EN227">
        <v>1.2192889999999999E-3</v>
      </c>
      <c r="EO227">
        <v>1.2012990000000001E-3</v>
      </c>
      <c r="EP227">
        <v>1.182244E-3</v>
      </c>
      <c r="EQ227">
        <v>1.1625170000000001E-3</v>
      </c>
      <c r="ER227">
        <v>1.142557E-3</v>
      </c>
      <c r="ES227">
        <v>1.1222680000000001E-3</v>
      </c>
      <c r="ET227">
        <v>1.101655E-3</v>
      </c>
      <c r="EU227">
        <v>1.080831E-3</v>
      </c>
      <c r="EV227">
        <v>1.059927E-3</v>
      </c>
      <c r="EW227">
        <v>1.0390989999999999E-3</v>
      </c>
      <c r="EX227">
        <v>1.018206E-3</v>
      </c>
      <c r="EY227">
        <v>9.9754719999999996E-4</v>
      </c>
      <c r="EZ227">
        <v>9.7727610000000005E-4</v>
      </c>
    </row>
    <row r="228" spans="1:156" x14ac:dyDescent="0.25">
      <c r="A228" t="str">
        <f t="shared" si="3"/>
        <v>Boom-EXTREMELY COARSE-0.8-10-Any</v>
      </c>
      <c r="B228" t="s">
        <v>196</v>
      </c>
      <c r="C228" t="s">
        <v>44</v>
      </c>
      <c r="D228" s="52">
        <v>0.8</v>
      </c>
      <c r="E228" s="52">
        <v>10</v>
      </c>
      <c r="F228" s="82" t="s">
        <v>187</v>
      </c>
      <c r="G228">
        <v>7.6837679999999997E-3</v>
      </c>
      <c r="H228">
        <v>7.9720369999999995E-3</v>
      </c>
      <c r="I228">
        <v>8.1955009999999991E-3</v>
      </c>
      <c r="J228">
        <v>8.3386799999999994E-3</v>
      </c>
      <c r="K228">
        <v>7.7131919999999998E-3</v>
      </c>
      <c r="L228">
        <v>7.2565190000000003E-3</v>
      </c>
      <c r="M228">
        <v>7.1072449999999999E-3</v>
      </c>
      <c r="N228">
        <v>6.9090260000000004E-3</v>
      </c>
      <c r="O228">
        <v>6.6078559999999996E-3</v>
      </c>
      <c r="P228">
        <v>6.2289370000000004E-3</v>
      </c>
      <c r="Q228">
        <v>5.7898680000000001E-3</v>
      </c>
      <c r="R228">
        <v>5.2124670000000001E-3</v>
      </c>
      <c r="S228">
        <v>4.9611059999999998E-3</v>
      </c>
      <c r="T228">
        <v>4.7565120000000001E-3</v>
      </c>
      <c r="U228">
        <v>4.590836E-3</v>
      </c>
      <c r="V228">
        <v>4.4359569999999999E-3</v>
      </c>
      <c r="W228">
        <v>4.2945880000000002E-3</v>
      </c>
      <c r="X228">
        <v>4.173431E-3</v>
      </c>
      <c r="Y228">
        <v>4.0606069999999999E-3</v>
      </c>
      <c r="Z228">
        <v>3.9550469999999997E-3</v>
      </c>
      <c r="AA228">
        <v>3.8553760000000002E-3</v>
      </c>
      <c r="AB228">
        <v>3.7734600000000002E-3</v>
      </c>
      <c r="AC228">
        <v>3.704911E-3</v>
      </c>
      <c r="AD228">
        <v>3.638414E-3</v>
      </c>
      <c r="AE228">
        <v>3.5669539999999998E-3</v>
      </c>
      <c r="AF228">
        <v>3.4919180000000001E-3</v>
      </c>
      <c r="AG228">
        <v>3.415151E-3</v>
      </c>
      <c r="AH228">
        <v>3.3376410000000001E-3</v>
      </c>
      <c r="AI228">
        <v>3.2643720000000002E-3</v>
      </c>
      <c r="AJ228">
        <v>3.196501E-3</v>
      </c>
      <c r="AK228">
        <v>3.1327669999999998E-3</v>
      </c>
      <c r="AL228">
        <v>3.0712890000000001E-3</v>
      </c>
      <c r="AM228">
        <v>3.0103249999999999E-3</v>
      </c>
      <c r="AN228">
        <v>2.9496119999999999E-3</v>
      </c>
      <c r="AO228">
        <v>2.8901479999999999E-3</v>
      </c>
      <c r="AP228">
        <v>2.8323390000000001E-3</v>
      </c>
      <c r="AQ228">
        <v>2.774692E-3</v>
      </c>
      <c r="AR228">
        <v>2.7203459999999998E-3</v>
      </c>
      <c r="AS228">
        <v>2.675597E-3</v>
      </c>
      <c r="AT228">
        <v>2.6381909999999998E-3</v>
      </c>
      <c r="AU228">
        <v>2.6043080000000001E-3</v>
      </c>
      <c r="AV228">
        <v>2.571626E-3</v>
      </c>
      <c r="AW228">
        <v>2.5395270000000002E-3</v>
      </c>
      <c r="AX228">
        <v>2.5081349999999999E-3</v>
      </c>
      <c r="AY228">
        <v>2.4769200000000001E-3</v>
      </c>
      <c r="AZ228">
        <v>2.44269E-3</v>
      </c>
      <c r="BA228">
        <v>2.4024419999999999E-3</v>
      </c>
      <c r="BB228">
        <v>2.3572229999999999E-3</v>
      </c>
      <c r="BC228">
        <v>2.3095749999999999E-3</v>
      </c>
      <c r="BD228">
        <v>2.261323E-3</v>
      </c>
      <c r="BE228">
        <v>2.2131020000000002E-3</v>
      </c>
      <c r="BF228">
        <v>2.1651790000000001E-3</v>
      </c>
      <c r="BG228">
        <v>2.1180499999999998E-3</v>
      </c>
      <c r="BH228">
        <v>2.0726870000000001E-3</v>
      </c>
      <c r="BI228">
        <v>2.0303360000000002E-3</v>
      </c>
      <c r="BJ228">
        <v>1.9915530000000001E-3</v>
      </c>
      <c r="BK228">
        <v>1.957117E-3</v>
      </c>
      <c r="BL228">
        <v>1.929413E-3</v>
      </c>
      <c r="BM228">
        <v>1.9073919999999999E-3</v>
      </c>
      <c r="BN228">
        <v>1.888963E-3</v>
      </c>
      <c r="BO228">
        <v>1.871943E-3</v>
      </c>
      <c r="BP228">
        <v>1.854919E-3</v>
      </c>
      <c r="BQ228">
        <v>1.8375240000000001E-3</v>
      </c>
      <c r="BR228">
        <v>1.8201440000000001E-3</v>
      </c>
      <c r="BS228">
        <v>1.803168E-3</v>
      </c>
      <c r="BT228">
        <v>1.786595E-3</v>
      </c>
      <c r="BU228">
        <v>1.770066E-3</v>
      </c>
      <c r="BV228">
        <v>1.752909E-3</v>
      </c>
      <c r="BW228">
        <v>1.7340879999999999E-3</v>
      </c>
      <c r="BX228">
        <v>1.7124219999999999E-3</v>
      </c>
      <c r="BY228">
        <v>1.687308E-3</v>
      </c>
      <c r="BZ228">
        <v>1.6589420000000001E-3</v>
      </c>
      <c r="CA228">
        <v>1.6282239999999999E-3</v>
      </c>
      <c r="CB228">
        <v>1.5964379999999999E-3</v>
      </c>
      <c r="CC228">
        <v>1.5647090000000001E-3</v>
      </c>
      <c r="CD228">
        <v>1.533457E-3</v>
      </c>
      <c r="CE228">
        <v>1.5025800000000001E-3</v>
      </c>
      <c r="CF228">
        <v>1.472412E-3</v>
      </c>
      <c r="CG228">
        <v>1.4448379999999999E-3</v>
      </c>
      <c r="CH228">
        <v>1.421081E-3</v>
      </c>
      <c r="CI228">
        <v>1.4007259999999999E-3</v>
      </c>
      <c r="CJ228">
        <v>1.3827030000000001E-3</v>
      </c>
      <c r="CK228">
        <v>1.366309E-3</v>
      </c>
      <c r="CL228">
        <v>1.351379E-3</v>
      </c>
      <c r="CM228">
        <v>1.337822E-3</v>
      </c>
      <c r="CN228">
        <v>1.3252310000000001E-3</v>
      </c>
      <c r="CO228">
        <v>1.312997E-3</v>
      </c>
      <c r="CP228">
        <v>1.3006840000000001E-3</v>
      </c>
      <c r="CQ228">
        <v>1.2882530000000001E-3</v>
      </c>
      <c r="CR228">
        <v>1.2759220000000001E-3</v>
      </c>
      <c r="CS228">
        <v>1.2637E-3</v>
      </c>
      <c r="CT228">
        <v>1.2514030000000001E-3</v>
      </c>
      <c r="CU228">
        <v>1.239186E-3</v>
      </c>
      <c r="CV228">
        <v>1.227353E-3</v>
      </c>
      <c r="CW228">
        <v>1.2154900000000001E-3</v>
      </c>
      <c r="CX228">
        <v>1.2024049999999999E-3</v>
      </c>
      <c r="CY228">
        <v>1.1872429999999999E-3</v>
      </c>
      <c r="CZ228">
        <v>1.1698780000000001E-3</v>
      </c>
      <c r="DA228">
        <v>1.1506299999999999E-3</v>
      </c>
      <c r="DB228">
        <v>1.1300609999999999E-3</v>
      </c>
      <c r="DC228">
        <v>1.1087250000000001E-3</v>
      </c>
      <c r="DD228">
        <v>1.08764E-3</v>
      </c>
      <c r="DE228">
        <v>1.068346E-3</v>
      </c>
      <c r="DF228">
        <v>1.051637E-3</v>
      </c>
      <c r="DG228">
        <v>1.0374780000000001E-3</v>
      </c>
      <c r="DH228">
        <v>1.0253650000000001E-3</v>
      </c>
      <c r="DI228">
        <v>1.0146599999999999E-3</v>
      </c>
      <c r="DJ228">
        <v>1.0047000000000001E-3</v>
      </c>
      <c r="DK228">
        <v>9.9513480000000001E-4</v>
      </c>
      <c r="DL228">
        <v>9.8591619999999994E-4</v>
      </c>
      <c r="DM228">
        <v>9.7697189999999996E-4</v>
      </c>
      <c r="DN228">
        <v>9.6823540000000004E-4</v>
      </c>
      <c r="DO228">
        <v>9.597141E-4</v>
      </c>
      <c r="DP228">
        <v>9.5150020000000005E-4</v>
      </c>
      <c r="DQ228">
        <v>9.4363260000000001E-4</v>
      </c>
      <c r="DR228">
        <v>9.3596700000000001E-4</v>
      </c>
      <c r="DS228">
        <v>9.2830500000000004E-4</v>
      </c>
      <c r="DT228">
        <v>9.2043099999999998E-4</v>
      </c>
      <c r="DU228">
        <v>9.1231649999999999E-4</v>
      </c>
      <c r="DV228">
        <v>9.0395299999999998E-4</v>
      </c>
      <c r="DW228">
        <v>8.9502959999999997E-4</v>
      </c>
      <c r="DX228">
        <v>8.8530019999999996E-4</v>
      </c>
      <c r="DY228">
        <v>8.7473970000000005E-4</v>
      </c>
      <c r="DZ228">
        <v>8.6325469999999995E-4</v>
      </c>
      <c r="EA228">
        <v>8.5041740000000004E-4</v>
      </c>
      <c r="EB228">
        <v>8.3599779999999995E-4</v>
      </c>
      <c r="EC228">
        <v>8.2033400000000004E-4</v>
      </c>
      <c r="ED228">
        <v>8.0420369999999999E-4</v>
      </c>
      <c r="EE228">
        <v>7.8865070000000003E-4</v>
      </c>
      <c r="EF228">
        <v>7.7433009999999997E-4</v>
      </c>
      <c r="EG228">
        <v>7.6138439999999996E-4</v>
      </c>
      <c r="EH228">
        <v>7.4981189999999995E-4</v>
      </c>
      <c r="EI228">
        <v>7.3950420000000005E-4</v>
      </c>
      <c r="EJ228">
        <v>7.3028459999999998E-4</v>
      </c>
      <c r="EK228">
        <v>7.2195349999999996E-4</v>
      </c>
      <c r="EL228">
        <v>7.1433520000000004E-4</v>
      </c>
      <c r="EM228">
        <v>7.0721819999999998E-4</v>
      </c>
      <c r="EN228">
        <v>7.0041799999999996E-4</v>
      </c>
      <c r="EO228">
        <v>6.9381089999999998E-4</v>
      </c>
      <c r="EP228">
        <v>6.8729049999999997E-4</v>
      </c>
      <c r="EQ228">
        <v>6.8077209999999999E-4</v>
      </c>
      <c r="ER228">
        <v>6.7429190000000002E-4</v>
      </c>
      <c r="ES228">
        <v>6.6788489999999997E-4</v>
      </c>
      <c r="ET228">
        <v>6.6158519999999998E-4</v>
      </c>
      <c r="EU228">
        <v>6.5542129999999999E-4</v>
      </c>
      <c r="EV228">
        <v>6.4942449999999996E-4</v>
      </c>
      <c r="EW228">
        <v>6.4355369999999996E-4</v>
      </c>
      <c r="EX228">
        <v>6.3776179999999998E-4</v>
      </c>
      <c r="EY228">
        <v>6.3201520000000005E-4</v>
      </c>
      <c r="EZ228">
        <v>6.2626689999999998E-4</v>
      </c>
    </row>
    <row r="229" spans="1:156" x14ac:dyDescent="0.25">
      <c r="A229" t="str">
        <f t="shared" si="3"/>
        <v>Boom-EXTREMELY COARSE-0.8-20-60</v>
      </c>
      <c r="B229" t="s">
        <v>196</v>
      </c>
      <c r="C229" t="s">
        <v>44</v>
      </c>
      <c r="D229" s="52">
        <v>0.8</v>
      </c>
      <c r="E229" s="52">
        <v>20</v>
      </c>
      <c r="F229" s="82">
        <v>60</v>
      </c>
      <c r="G229">
        <v>1.3098459999999999E-2</v>
      </c>
      <c r="H229">
        <v>1.07365E-2</v>
      </c>
      <c r="I229">
        <v>9.9826089999999999E-3</v>
      </c>
      <c r="J229">
        <v>9.6126609999999998E-3</v>
      </c>
      <c r="K229">
        <v>7.537518E-3</v>
      </c>
      <c r="L229">
        <v>7.1969549999999997E-3</v>
      </c>
      <c r="M229">
        <v>6.839309E-3</v>
      </c>
      <c r="N229">
        <v>5.3466210000000002E-3</v>
      </c>
      <c r="O229">
        <v>5.0723729999999998E-3</v>
      </c>
      <c r="P229">
        <v>4.741309E-3</v>
      </c>
      <c r="Q229">
        <v>4.3237400000000004E-3</v>
      </c>
      <c r="R229">
        <v>3.8711190000000001E-3</v>
      </c>
      <c r="S229">
        <v>3.6147850000000001E-3</v>
      </c>
      <c r="T229">
        <v>3.3913820000000001E-3</v>
      </c>
      <c r="U229">
        <v>3.1619539999999998E-3</v>
      </c>
      <c r="V229">
        <v>2.9560459999999999E-3</v>
      </c>
      <c r="W229">
        <v>2.7714800000000002E-3</v>
      </c>
      <c r="X229">
        <v>2.605137E-3</v>
      </c>
      <c r="Y229">
        <v>2.4701900000000001E-3</v>
      </c>
      <c r="Z229">
        <v>2.3525239999999999E-3</v>
      </c>
      <c r="AA229">
        <v>2.2460940000000001E-3</v>
      </c>
      <c r="AB229">
        <v>2.166566E-3</v>
      </c>
      <c r="AC229">
        <v>2.0957789999999999E-3</v>
      </c>
      <c r="AD229">
        <v>2.0316119999999999E-3</v>
      </c>
      <c r="AE229">
        <v>1.992008E-3</v>
      </c>
      <c r="AF229">
        <v>1.9551410000000001E-3</v>
      </c>
      <c r="AG229">
        <v>1.9200140000000001E-3</v>
      </c>
      <c r="AH229">
        <v>1.8865760000000001E-3</v>
      </c>
      <c r="AI229">
        <v>1.8538980000000001E-3</v>
      </c>
      <c r="AJ229">
        <v>1.8220300000000001E-3</v>
      </c>
      <c r="AK229">
        <v>1.78958E-3</v>
      </c>
      <c r="AL229">
        <v>1.7588040000000001E-3</v>
      </c>
      <c r="AM229">
        <v>1.7307729999999999E-3</v>
      </c>
      <c r="AN229">
        <v>1.704651E-3</v>
      </c>
      <c r="AO229">
        <v>1.679385E-3</v>
      </c>
      <c r="AP229">
        <v>1.655061E-3</v>
      </c>
      <c r="AQ229">
        <v>1.631218E-3</v>
      </c>
      <c r="AR229">
        <v>1.6082449999999999E-3</v>
      </c>
      <c r="AS229">
        <v>1.5857899999999999E-3</v>
      </c>
      <c r="AT229">
        <v>1.564202E-3</v>
      </c>
      <c r="AU229">
        <v>1.5482580000000001E-3</v>
      </c>
      <c r="AV229">
        <v>1.542779E-3</v>
      </c>
      <c r="AW229">
        <v>1.545626E-3</v>
      </c>
      <c r="AX229">
        <v>1.54897E-3</v>
      </c>
      <c r="AY229">
        <v>1.547989E-3</v>
      </c>
      <c r="AZ229">
        <v>1.536419E-3</v>
      </c>
      <c r="BA229">
        <v>1.5094279999999999E-3</v>
      </c>
      <c r="BB229">
        <v>1.4695369999999999E-3</v>
      </c>
      <c r="BC229">
        <v>1.4208440000000001E-3</v>
      </c>
      <c r="BD229">
        <v>1.36732E-3</v>
      </c>
      <c r="BE229">
        <v>1.311967E-3</v>
      </c>
      <c r="BF229">
        <v>1.260703E-3</v>
      </c>
      <c r="BG229">
        <v>1.2187249999999999E-3</v>
      </c>
      <c r="BH229">
        <v>1.18464E-3</v>
      </c>
      <c r="BI229">
        <v>1.1566199999999999E-3</v>
      </c>
      <c r="BJ229">
        <v>1.1326000000000001E-3</v>
      </c>
      <c r="BK229">
        <v>1.1119050000000001E-3</v>
      </c>
      <c r="BL229">
        <v>1.093973E-3</v>
      </c>
      <c r="BM229">
        <v>1.0781230000000001E-3</v>
      </c>
      <c r="BN229">
        <v>1.063909E-3</v>
      </c>
      <c r="BO229">
        <v>1.0509479999999999E-3</v>
      </c>
      <c r="BP229">
        <v>1.0393640000000001E-3</v>
      </c>
      <c r="BQ229">
        <v>1.02877E-3</v>
      </c>
      <c r="BR229">
        <v>1.0185680000000001E-3</v>
      </c>
      <c r="BS229">
        <v>1.0085770000000001E-3</v>
      </c>
      <c r="BT229">
        <v>9.9815540000000006E-4</v>
      </c>
      <c r="BU229">
        <v>9.8767519999999999E-4</v>
      </c>
      <c r="BV229">
        <v>9.7747159999999993E-4</v>
      </c>
      <c r="BW229">
        <v>9.6748989999999996E-4</v>
      </c>
      <c r="BX229">
        <v>9.578659E-4</v>
      </c>
      <c r="BY229">
        <v>9.4857820000000001E-4</v>
      </c>
      <c r="BZ229">
        <v>9.4007279999999997E-4</v>
      </c>
      <c r="CA229">
        <v>9.320846E-4</v>
      </c>
      <c r="CB229">
        <v>9.2434449999999997E-4</v>
      </c>
      <c r="CC229">
        <v>9.167229E-4</v>
      </c>
      <c r="CD229">
        <v>9.1012160000000005E-4</v>
      </c>
      <c r="CE229">
        <v>9.0753749999999999E-4</v>
      </c>
      <c r="CF229">
        <v>9.0993029999999998E-4</v>
      </c>
      <c r="CG229">
        <v>9.1757250000000002E-4</v>
      </c>
      <c r="CH229">
        <v>9.3022540000000005E-4</v>
      </c>
      <c r="CI229">
        <v>9.4760229999999997E-4</v>
      </c>
      <c r="CJ229">
        <v>9.6806370000000004E-4</v>
      </c>
      <c r="CK229">
        <v>9.8810210000000007E-4</v>
      </c>
      <c r="CL229">
        <v>1.005375E-3</v>
      </c>
      <c r="CM229">
        <v>1.015471E-3</v>
      </c>
      <c r="CN229">
        <v>1.0137550000000001E-3</v>
      </c>
      <c r="CO229">
        <v>1.0010489999999999E-3</v>
      </c>
      <c r="CP229">
        <v>9.7910139999999994E-4</v>
      </c>
      <c r="CQ229">
        <v>9.5006840000000001E-4</v>
      </c>
      <c r="CR229">
        <v>9.1576760000000004E-4</v>
      </c>
      <c r="CS229">
        <v>8.7842689999999995E-4</v>
      </c>
      <c r="CT229">
        <v>8.3953249999999999E-4</v>
      </c>
      <c r="CU229">
        <v>8.0035679999999995E-4</v>
      </c>
      <c r="CV229">
        <v>7.6303790000000003E-4</v>
      </c>
      <c r="CW229">
        <v>7.3075199999999999E-4</v>
      </c>
      <c r="CX229">
        <v>7.0453479999999999E-4</v>
      </c>
      <c r="CY229">
        <v>6.832203E-4</v>
      </c>
      <c r="CZ229">
        <v>6.6563259999999997E-4</v>
      </c>
      <c r="DA229">
        <v>6.5100379999999999E-4</v>
      </c>
      <c r="DB229">
        <v>6.3856980000000002E-4</v>
      </c>
      <c r="DC229">
        <v>6.2794279999999999E-4</v>
      </c>
      <c r="DD229">
        <v>6.1866790000000003E-4</v>
      </c>
      <c r="DE229">
        <v>6.1043070000000004E-4</v>
      </c>
      <c r="DF229">
        <v>6.0309359999999995E-4</v>
      </c>
      <c r="DG229">
        <v>5.9632879999999997E-4</v>
      </c>
      <c r="DH229">
        <v>5.8992110000000001E-4</v>
      </c>
      <c r="DI229">
        <v>5.8383190000000002E-4</v>
      </c>
      <c r="DJ229">
        <v>5.7806419999999995E-4</v>
      </c>
      <c r="DK229">
        <v>5.7248100000000001E-4</v>
      </c>
      <c r="DL229">
        <v>5.6710059999999995E-4</v>
      </c>
      <c r="DM229">
        <v>5.6187309999999999E-4</v>
      </c>
      <c r="DN229">
        <v>5.5677859999999995E-4</v>
      </c>
      <c r="DO229">
        <v>5.5183719999999997E-4</v>
      </c>
      <c r="DP229">
        <v>5.4710670000000002E-4</v>
      </c>
      <c r="DQ229">
        <v>5.4319579999999995E-4</v>
      </c>
      <c r="DR229">
        <v>5.4121759999999997E-4</v>
      </c>
      <c r="DS229">
        <v>5.4168650000000005E-4</v>
      </c>
      <c r="DT229">
        <v>5.4488520000000001E-4</v>
      </c>
      <c r="DU229">
        <v>5.5089009999999999E-4</v>
      </c>
      <c r="DV229">
        <v>5.5986359999999995E-4</v>
      </c>
      <c r="DW229">
        <v>5.7181850000000004E-4</v>
      </c>
      <c r="DX229">
        <v>5.8658910000000002E-4</v>
      </c>
      <c r="DY229">
        <v>6.0410539999999999E-4</v>
      </c>
      <c r="DZ229">
        <v>6.2372920000000002E-4</v>
      </c>
      <c r="EA229">
        <v>6.4438169999999999E-4</v>
      </c>
      <c r="EB229">
        <v>6.6439880000000002E-4</v>
      </c>
      <c r="EC229">
        <v>6.817708E-4</v>
      </c>
      <c r="ED229">
        <v>6.928282E-4</v>
      </c>
      <c r="EE229">
        <v>6.9566500000000004E-4</v>
      </c>
      <c r="EF229">
        <v>6.9116659999999999E-4</v>
      </c>
      <c r="EG229">
        <v>6.8017779999999996E-4</v>
      </c>
      <c r="EH229">
        <v>6.6372869999999995E-4</v>
      </c>
      <c r="EI229">
        <v>6.4299310000000005E-4</v>
      </c>
      <c r="EJ229">
        <v>6.1886790000000003E-4</v>
      </c>
      <c r="EK229">
        <v>5.9261809999999998E-4</v>
      </c>
      <c r="EL229">
        <v>5.6498330000000002E-4</v>
      </c>
      <c r="EM229">
        <v>5.3681889999999998E-4</v>
      </c>
      <c r="EN229">
        <v>5.0863830000000005E-4</v>
      </c>
      <c r="EO229">
        <v>4.81056E-4</v>
      </c>
      <c r="EP229">
        <v>4.5474959999999999E-4</v>
      </c>
      <c r="EQ229">
        <v>4.307723E-4</v>
      </c>
      <c r="ER229">
        <v>4.1110510000000002E-4</v>
      </c>
      <c r="ES229">
        <v>3.9559680000000001E-4</v>
      </c>
      <c r="ET229">
        <v>3.8321690000000001E-4</v>
      </c>
      <c r="EU229">
        <v>3.732184E-4</v>
      </c>
      <c r="EV229">
        <v>3.6498459999999999E-4</v>
      </c>
      <c r="EW229">
        <v>3.5812220000000001E-4</v>
      </c>
      <c r="EX229">
        <v>3.5219670000000001E-4</v>
      </c>
      <c r="EY229">
        <v>3.471177E-4</v>
      </c>
      <c r="EZ229">
        <v>3.4276519999999999E-4</v>
      </c>
    </row>
    <row r="230" spans="1:156" x14ac:dyDescent="0.25">
      <c r="A230" t="str">
        <f t="shared" si="3"/>
        <v>Boom-EXTREMELY COARSE-0.8-10-60</v>
      </c>
      <c r="B230" t="s">
        <v>196</v>
      </c>
      <c r="C230" t="s">
        <v>44</v>
      </c>
      <c r="D230" s="52">
        <v>0.8</v>
      </c>
      <c r="E230" s="52">
        <v>10</v>
      </c>
      <c r="F230" s="82">
        <v>60</v>
      </c>
      <c r="G230">
        <v>5.3432719999999996E-3</v>
      </c>
      <c r="H230">
        <v>5.4825869999999997E-3</v>
      </c>
      <c r="I230">
        <v>5.6089299999999998E-3</v>
      </c>
      <c r="J230">
        <v>5.6919800000000001E-3</v>
      </c>
      <c r="K230">
        <v>5.0121480000000001E-3</v>
      </c>
      <c r="L230">
        <v>4.5276450000000003E-3</v>
      </c>
      <c r="M230">
        <v>4.4090370000000002E-3</v>
      </c>
      <c r="N230">
        <v>4.2843539999999998E-3</v>
      </c>
      <c r="O230">
        <v>4.0972700000000001E-3</v>
      </c>
      <c r="P230">
        <v>3.9061650000000001E-3</v>
      </c>
      <c r="Q230">
        <v>3.734794E-3</v>
      </c>
      <c r="R230">
        <v>3.3839209999999998E-3</v>
      </c>
      <c r="S230">
        <v>3.1969810000000002E-3</v>
      </c>
      <c r="T230">
        <v>3.0151380000000001E-3</v>
      </c>
      <c r="U230">
        <v>2.8481299999999999E-3</v>
      </c>
      <c r="V230">
        <v>2.693394E-3</v>
      </c>
      <c r="W230">
        <v>2.5670939999999998E-3</v>
      </c>
      <c r="X230">
        <v>2.4878970000000002E-3</v>
      </c>
      <c r="Y230">
        <v>2.4182510000000002E-3</v>
      </c>
      <c r="Z230">
        <v>2.3555759999999999E-3</v>
      </c>
      <c r="AA230">
        <v>2.2980380000000001E-3</v>
      </c>
      <c r="AB230">
        <v>2.2563119999999999E-3</v>
      </c>
      <c r="AC230">
        <v>2.2269880000000001E-3</v>
      </c>
      <c r="AD230">
        <v>2.1990830000000001E-3</v>
      </c>
      <c r="AE230">
        <v>2.1650599999999999E-3</v>
      </c>
      <c r="AF230">
        <v>2.123995E-3</v>
      </c>
      <c r="AG230">
        <v>2.0749610000000002E-3</v>
      </c>
      <c r="AH230">
        <v>2.0161020000000001E-3</v>
      </c>
      <c r="AI230">
        <v>1.953687E-3</v>
      </c>
      <c r="AJ230">
        <v>1.891256E-3</v>
      </c>
      <c r="AK230">
        <v>1.830274E-3</v>
      </c>
      <c r="AL230">
        <v>1.7713029999999999E-3</v>
      </c>
      <c r="AM230">
        <v>1.7145680000000001E-3</v>
      </c>
      <c r="AN230">
        <v>1.6601890000000001E-3</v>
      </c>
      <c r="AO230">
        <v>1.6087950000000001E-3</v>
      </c>
      <c r="AP230">
        <v>1.5603850000000001E-3</v>
      </c>
      <c r="AQ230">
        <v>1.5132679999999999E-3</v>
      </c>
      <c r="AR230">
        <v>1.470264E-3</v>
      </c>
      <c r="AS230">
        <v>1.4382970000000001E-3</v>
      </c>
      <c r="AT230">
        <v>1.4170910000000001E-3</v>
      </c>
      <c r="AU230">
        <v>1.4031250000000001E-3</v>
      </c>
      <c r="AV230">
        <v>1.393406E-3</v>
      </c>
      <c r="AW230">
        <v>1.3863219999999999E-3</v>
      </c>
      <c r="AX230">
        <v>1.3809390000000001E-3</v>
      </c>
      <c r="AY230">
        <v>1.376045E-3</v>
      </c>
      <c r="AZ230">
        <v>1.368516E-3</v>
      </c>
      <c r="BA230">
        <v>1.3553059999999999E-3</v>
      </c>
      <c r="BB230">
        <v>1.336594E-3</v>
      </c>
      <c r="BC230">
        <v>1.312608E-3</v>
      </c>
      <c r="BD230">
        <v>1.2842999999999999E-3</v>
      </c>
      <c r="BE230">
        <v>1.253112E-3</v>
      </c>
      <c r="BF230">
        <v>1.2204519999999999E-3</v>
      </c>
      <c r="BG230">
        <v>1.1873820000000001E-3</v>
      </c>
      <c r="BH230">
        <v>1.1545920000000001E-3</v>
      </c>
      <c r="BI230">
        <v>1.122453E-3</v>
      </c>
      <c r="BJ230">
        <v>1.09122E-3</v>
      </c>
      <c r="BK230">
        <v>1.062033E-3</v>
      </c>
      <c r="BL230">
        <v>1.0376859999999999E-3</v>
      </c>
      <c r="BM230">
        <v>1.0186349999999999E-3</v>
      </c>
      <c r="BN230">
        <v>1.0038460000000001E-3</v>
      </c>
      <c r="BO230">
        <v>9.9155810000000006E-4</v>
      </c>
      <c r="BP230">
        <v>9.8056420000000003E-4</v>
      </c>
      <c r="BQ230">
        <v>9.701582E-4</v>
      </c>
      <c r="BR230">
        <v>9.6021159999999997E-4</v>
      </c>
      <c r="BS230">
        <v>9.5145940000000001E-4</v>
      </c>
      <c r="BT230">
        <v>9.450646E-4</v>
      </c>
      <c r="BU230">
        <v>9.4119099999999997E-4</v>
      </c>
      <c r="BV230">
        <v>9.3891980000000003E-4</v>
      </c>
      <c r="BW230">
        <v>9.3682900000000003E-4</v>
      </c>
      <c r="BX230">
        <v>9.3349950000000002E-4</v>
      </c>
      <c r="BY230">
        <v>9.2788150000000004E-4</v>
      </c>
      <c r="BZ230">
        <v>9.1888780000000001E-4</v>
      </c>
      <c r="CA230">
        <v>9.056251E-4</v>
      </c>
      <c r="CB230">
        <v>8.8875930000000003E-4</v>
      </c>
      <c r="CC230">
        <v>8.6967909999999997E-4</v>
      </c>
      <c r="CD230">
        <v>8.4943910000000004E-4</v>
      </c>
      <c r="CE230">
        <v>8.2856770000000002E-4</v>
      </c>
      <c r="CF230">
        <v>8.0784490000000004E-4</v>
      </c>
      <c r="CG230">
        <v>7.8907480000000002E-4</v>
      </c>
      <c r="CH230">
        <v>7.7333570000000002E-4</v>
      </c>
      <c r="CI230">
        <v>7.6038850000000003E-4</v>
      </c>
      <c r="CJ230">
        <v>7.4938580000000004E-4</v>
      </c>
      <c r="CK230">
        <v>7.3970410000000002E-4</v>
      </c>
      <c r="CL230">
        <v>7.3111499999999996E-4</v>
      </c>
      <c r="CM230">
        <v>7.2349580000000005E-4</v>
      </c>
      <c r="CN230">
        <v>7.1659600000000001E-4</v>
      </c>
      <c r="CO230">
        <v>7.1001270000000001E-4</v>
      </c>
      <c r="CP230">
        <v>7.0355419999999997E-4</v>
      </c>
      <c r="CQ230">
        <v>6.9714760000000005E-4</v>
      </c>
      <c r="CR230">
        <v>6.9075500000000004E-4</v>
      </c>
      <c r="CS230">
        <v>6.8426939999999996E-4</v>
      </c>
      <c r="CT230">
        <v>6.7743760000000001E-4</v>
      </c>
      <c r="CU230">
        <v>6.7045630000000004E-4</v>
      </c>
      <c r="CV230">
        <v>6.6394139999999995E-4</v>
      </c>
      <c r="CW230">
        <v>6.5813779999999999E-4</v>
      </c>
      <c r="CX230">
        <v>6.5234090000000004E-4</v>
      </c>
      <c r="CY230">
        <v>6.4572939999999997E-4</v>
      </c>
      <c r="CZ230">
        <v>6.3762140000000003E-4</v>
      </c>
      <c r="DA230">
        <v>6.2734309999999997E-4</v>
      </c>
      <c r="DB230">
        <v>6.1498239999999995E-4</v>
      </c>
      <c r="DC230">
        <v>6.0114749999999996E-4</v>
      </c>
      <c r="DD230">
        <v>5.8691940000000001E-4</v>
      </c>
      <c r="DE230">
        <v>5.7374719999999995E-4</v>
      </c>
      <c r="DF230">
        <v>5.6240990000000002E-4</v>
      </c>
      <c r="DG230">
        <v>5.5297750000000002E-4</v>
      </c>
      <c r="DH230">
        <v>5.4509320000000003E-4</v>
      </c>
      <c r="DI230">
        <v>5.3828290000000004E-4</v>
      </c>
      <c r="DJ230">
        <v>5.3203069999999998E-4</v>
      </c>
      <c r="DK230">
        <v>5.2605160000000002E-4</v>
      </c>
      <c r="DL230">
        <v>5.2032200000000004E-4</v>
      </c>
      <c r="DM230">
        <v>5.1480289999999995E-4</v>
      </c>
      <c r="DN230">
        <v>5.0943970000000001E-4</v>
      </c>
      <c r="DO230">
        <v>5.0425030000000003E-4</v>
      </c>
      <c r="DP230">
        <v>4.9932209999999999E-4</v>
      </c>
      <c r="DQ230">
        <v>4.9469819999999997E-4</v>
      </c>
      <c r="DR230">
        <v>4.9024159999999997E-4</v>
      </c>
      <c r="DS230">
        <v>4.8577670000000001E-4</v>
      </c>
      <c r="DT230">
        <v>4.8111490000000002E-4</v>
      </c>
      <c r="DU230">
        <v>4.7625830000000001E-4</v>
      </c>
      <c r="DV230">
        <v>4.713869E-4</v>
      </c>
      <c r="DW230">
        <v>4.665742E-4</v>
      </c>
      <c r="DX230">
        <v>4.6184159999999999E-4</v>
      </c>
      <c r="DY230">
        <v>4.5715879999999999E-4</v>
      </c>
      <c r="DZ230">
        <v>4.5227229999999998E-4</v>
      </c>
      <c r="EA230">
        <v>4.4645049999999999E-4</v>
      </c>
      <c r="EB230">
        <v>4.3890949999999998E-4</v>
      </c>
      <c r="EC230">
        <v>4.2946940000000001E-4</v>
      </c>
      <c r="ED230">
        <v>4.1889930000000002E-4</v>
      </c>
      <c r="EE230">
        <v>4.0862929999999997E-4</v>
      </c>
      <c r="EF230">
        <v>3.9954569999999998E-4</v>
      </c>
      <c r="EG230">
        <v>3.9182620000000003E-4</v>
      </c>
      <c r="EH230">
        <v>3.8538869999999999E-4</v>
      </c>
      <c r="EI230">
        <v>3.8005020000000001E-4</v>
      </c>
      <c r="EJ230">
        <v>3.7559319999999998E-4</v>
      </c>
      <c r="EK230">
        <v>3.7179630000000002E-4</v>
      </c>
      <c r="EL230">
        <v>3.6847719999999999E-4</v>
      </c>
      <c r="EM230">
        <v>3.654773E-4</v>
      </c>
      <c r="EN230">
        <v>3.6267720000000001E-4</v>
      </c>
      <c r="EO230">
        <v>3.6002449999999997E-4</v>
      </c>
      <c r="EP230">
        <v>3.5748479999999998E-4</v>
      </c>
      <c r="EQ230">
        <v>3.5501720000000002E-4</v>
      </c>
      <c r="ER230">
        <v>3.5260430000000001E-4</v>
      </c>
      <c r="ES230">
        <v>3.502353E-4</v>
      </c>
      <c r="ET230">
        <v>3.4790029999999999E-4</v>
      </c>
      <c r="EU230">
        <v>3.4559450000000002E-4</v>
      </c>
      <c r="EV230">
        <v>3.4331269999999999E-4</v>
      </c>
      <c r="EW230">
        <v>3.4104090000000001E-4</v>
      </c>
      <c r="EX230">
        <v>3.3876959999999998E-4</v>
      </c>
      <c r="EY230">
        <v>3.365183E-4</v>
      </c>
      <c r="EZ230">
        <v>3.342986E-4</v>
      </c>
    </row>
    <row r="231" spans="1:156" x14ac:dyDescent="0.25">
      <c r="A231" t="str">
        <f t="shared" si="3"/>
        <v>Boom-EXTREMELY COARSE-0.8-20-40</v>
      </c>
      <c r="B231" t="s">
        <v>196</v>
      </c>
      <c r="C231" t="s">
        <v>44</v>
      </c>
      <c r="D231" s="52">
        <v>0.8</v>
      </c>
      <c r="E231" s="52">
        <v>20</v>
      </c>
      <c r="F231" s="82">
        <v>40</v>
      </c>
      <c r="G231">
        <v>1.1274340000000001E-2</v>
      </c>
      <c r="H231">
        <v>8.8796229999999997E-3</v>
      </c>
      <c r="I231">
        <v>8.1284449999999998E-3</v>
      </c>
      <c r="J231">
        <v>8.0192939999999997E-3</v>
      </c>
      <c r="K231">
        <v>6.3213419999999998E-3</v>
      </c>
      <c r="L231">
        <v>6.2913480000000004E-3</v>
      </c>
      <c r="M231">
        <v>6.1128450000000004E-3</v>
      </c>
      <c r="N231">
        <v>4.7080170000000001E-3</v>
      </c>
      <c r="O231">
        <v>4.4824030000000003E-3</v>
      </c>
      <c r="P231">
        <v>4.1838220000000002E-3</v>
      </c>
      <c r="Q231">
        <v>3.7960509999999999E-3</v>
      </c>
      <c r="R231">
        <v>3.3762000000000002E-3</v>
      </c>
      <c r="S231">
        <v>3.1219860000000002E-3</v>
      </c>
      <c r="T231">
        <v>2.8829929999999999E-3</v>
      </c>
      <c r="U231">
        <v>2.6290810000000001E-3</v>
      </c>
      <c r="V231">
        <v>2.390938E-3</v>
      </c>
      <c r="W231">
        <v>2.1706400000000002E-3</v>
      </c>
      <c r="X231">
        <v>1.9860400000000001E-3</v>
      </c>
      <c r="Y231">
        <v>1.833526E-3</v>
      </c>
      <c r="Z231">
        <v>1.7003859999999999E-3</v>
      </c>
      <c r="AA231">
        <v>1.5793479999999999E-3</v>
      </c>
      <c r="AB231">
        <v>1.482026E-3</v>
      </c>
      <c r="AC231">
        <v>1.397059E-3</v>
      </c>
      <c r="AD231">
        <v>1.3288309999999999E-3</v>
      </c>
      <c r="AE231">
        <v>1.2874780000000001E-3</v>
      </c>
      <c r="AF231">
        <v>1.2539890000000001E-3</v>
      </c>
      <c r="AG231">
        <v>1.2258589999999999E-3</v>
      </c>
      <c r="AH231">
        <v>1.201606E-3</v>
      </c>
      <c r="AI231">
        <v>1.179565E-3</v>
      </c>
      <c r="AJ231">
        <v>1.15901E-3</v>
      </c>
      <c r="AK231">
        <v>1.1386020000000001E-3</v>
      </c>
      <c r="AL231">
        <v>1.1195790000000001E-3</v>
      </c>
      <c r="AM231">
        <v>1.102579E-3</v>
      </c>
      <c r="AN231">
        <v>1.086907E-3</v>
      </c>
      <c r="AO231">
        <v>1.0717960000000001E-3</v>
      </c>
      <c r="AP231">
        <v>1.057306E-3</v>
      </c>
      <c r="AQ231">
        <v>1.0431119999999999E-3</v>
      </c>
      <c r="AR231">
        <v>1.0294880000000001E-3</v>
      </c>
      <c r="AS231">
        <v>1.0161510000000001E-3</v>
      </c>
      <c r="AT231">
        <v>1.003412E-3</v>
      </c>
      <c r="AU231">
        <v>9.9472990000000006E-4</v>
      </c>
      <c r="AV231">
        <v>9.9397859999999995E-4</v>
      </c>
      <c r="AW231">
        <v>9.9994449999999996E-4</v>
      </c>
      <c r="AX231">
        <v>1.0073129999999999E-3</v>
      </c>
      <c r="AY231">
        <v>1.0123039999999999E-3</v>
      </c>
      <c r="AZ231">
        <v>1.012495E-3</v>
      </c>
      <c r="BA231">
        <v>1.006893E-3</v>
      </c>
      <c r="BB231">
        <v>9.9584660000000009E-4</v>
      </c>
      <c r="BC231">
        <v>9.8047809999999994E-4</v>
      </c>
      <c r="BD231">
        <v>9.6217990000000005E-4</v>
      </c>
      <c r="BE231">
        <v>9.4208050000000004E-4</v>
      </c>
      <c r="BF231">
        <v>9.2121710000000003E-4</v>
      </c>
      <c r="BG231">
        <v>9.0048030000000005E-4</v>
      </c>
      <c r="BH231">
        <v>8.7972099999999998E-4</v>
      </c>
      <c r="BI231">
        <v>8.5939960000000004E-4</v>
      </c>
      <c r="BJ231">
        <v>8.3599650000000005E-4</v>
      </c>
      <c r="BK231">
        <v>8.0696830000000002E-4</v>
      </c>
      <c r="BL231">
        <v>7.7405080000000003E-4</v>
      </c>
      <c r="BM231">
        <v>7.3941619999999997E-4</v>
      </c>
      <c r="BN231">
        <v>7.0445329999999995E-4</v>
      </c>
      <c r="BO231">
        <v>6.7022920000000001E-4</v>
      </c>
      <c r="BP231">
        <v>6.4013709999999997E-4</v>
      </c>
      <c r="BQ231">
        <v>6.1698030000000004E-4</v>
      </c>
      <c r="BR231">
        <v>5.9901140000000002E-4</v>
      </c>
      <c r="BS231">
        <v>5.8477750000000004E-4</v>
      </c>
      <c r="BT231">
        <v>5.728981E-4</v>
      </c>
      <c r="BU231">
        <v>5.6293179999999997E-4</v>
      </c>
      <c r="BV231">
        <v>5.5453179999999998E-4</v>
      </c>
      <c r="BW231">
        <v>5.4727129999999999E-4</v>
      </c>
      <c r="BX231">
        <v>5.4093830000000002E-4</v>
      </c>
      <c r="BY231">
        <v>5.3526599999999995E-4</v>
      </c>
      <c r="BZ231">
        <v>5.3038789999999998E-4</v>
      </c>
      <c r="CA231">
        <v>5.2602249999999997E-4</v>
      </c>
      <c r="CB231">
        <v>5.2192039999999996E-4</v>
      </c>
      <c r="CC231">
        <v>5.1794359999999997E-4</v>
      </c>
      <c r="CD231">
        <v>5.1466100000000002E-4</v>
      </c>
      <c r="CE231">
        <v>5.1388319999999999E-4</v>
      </c>
      <c r="CF231">
        <v>5.1638400000000005E-4</v>
      </c>
      <c r="CG231">
        <v>5.2233520000000003E-4</v>
      </c>
      <c r="CH231">
        <v>5.3189709999999996E-4</v>
      </c>
      <c r="CI231">
        <v>5.4490729999999996E-4</v>
      </c>
      <c r="CJ231">
        <v>5.6056949999999997E-4</v>
      </c>
      <c r="CK231">
        <v>5.7671939999999998E-4</v>
      </c>
      <c r="CL231">
        <v>5.9182509999999996E-4</v>
      </c>
      <c r="CM231">
        <v>6.0492670000000001E-4</v>
      </c>
      <c r="CN231">
        <v>6.149851E-4</v>
      </c>
      <c r="CO231">
        <v>6.2187020000000002E-4</v>
      </c>
      <c r="CP231">
        <v>6.2500689999999998E-4</v>
      </c>
      <c r="CQ231">
        <v>6.249297E-4</v>
      </c>
      <c r="CR231">
        <v>6.2141270000000003E-4</v>
      </c>
      <c r="CS231">
        <v>6.1560680000000004E-4</v>
      </c>
      <c r="CT231">
        <v>6.0772799999999998E-4</v>
      </c>
      <c r="CU231">
        <v>5.9831629999999999E-4</v>
      </c>
      <c r="CV231">
        <v>5.8795899999999999E-4</v>
      </c>
      <c r="CW231">
        <v>5.7423320000000002E-4</v>
      </c>
      <c r="CX231">
        <v>5.5520350000000005E-4</v>
      </c>
      <c r="CY231">
        <v>5.3259029999999999E-4</v>
      </c>
      <c r="CZ231">
        <v>5.0789870000000003E-4</v>
      </c>
      <c r="DA231">
        <v>4.8241100000000003E-4</v>
      </c>
      <c r="DB231">
        <v>4.5669809999999999E-4</v>
      </c>
      <c r="DC231">
        <v>4.3146059999999998E-4</v>
      </c>
      <c r="DD231">
        <v>4.0703629999999999E-4</v>
      </c>
      <c r="DE231">
        <v>3.8365889999999997E-4</v>
      </c>
      <c r="DF231">
        <v>3.623462E-4</v>
      </c>
      <c r="DG231">
        <v>3.4486610000000002E-4</v>
      </c>
      <c r="DH231">
        <v>3.3130870000000001E-4</v>
      </c>
      <c r="DI231">
        <v>3.2059699999999999E-4</v>
      </c>
      <c r="DJ231">
        <v>3.1200949999999998E-4</v>
      </c>
      <c r="DK231">
        <v>3.0497750000000001E-4</v>
      </c>
      <c r="DL231">
        <v>2.9915570000000003E-4</v>
      </c>
      <c r="DM231">
        <v>2.9425430000000003E-4</v>
      </c>
      <c r="DN231">
        <v>2.9006980000000001E-4</v>
      </c>
      <c r="DO231">
        <v>2.8644100000000002E-4</v>
      </c>
      <c r="DP231">
        <v>2.8329480000000002E-4</v>
      </c>
      <c r="DQ231">
        <v>2.8086700000000002E-4</v>
      </c>
      <c r="DR231">
        <v>2.7968840000000002E-4</v>
      </c>
      <c r="DS231">
        <v>2.80029E-4</v>
      </c>
      <c r="DT231">
        <v>2.820028E-4</v>
      </c>
      <c r="DU231">
        <v>2.8570629999999999E-4</v>
      </c>
      <c r="DV231">
        <v>2.9123849999999999E-4</v>
      </c>
      <c r="DW231">
        <v>2.9869590000000001E-4</v>
      </c>
      <c r="DX231">
        <v>3.0803580000000002E-4</v>
      </c>
      <c r="DY231">
        <v>3.1932180000000002E-4</v>
      </c>
      <c r="DZ231">
        <v>3.32221E-4</v>
      </c>
      <c r="EA231">
        <v>3.4618600000000001E-4</v>
      </c>
      <c r="EB231">
        <v>3.6031159999999997E-4</v>
      </c>
      <c r="EC231">
        <v>3.7388949999999998E-4</v>
      </c>
      <c r="ED231">
        <v>3.8662499999999998E-4</v>
      </c>
      <c r="EE231">
        <v>3.9787139999999997E-4</v>
      </c>
      <c r="EF231">
        <v>4.074347E-4</v>
      </c>
      <c r="EG231">
        <v>4.1500350000000001E-4</v>
      </c>
      <c r="EH231">
        <v>4.2033149999999998E-4</v>
      </c>
      <c r="EI231">
        <v>4.235385E-4</v>
      </c>
      <c r="EJ231">
        <v>4.2449970000000002E-4</v>
      </c>
      <c r="EK231">
        <v>4.2352479999999999E-4</v>
      </c>
      <c r="EL231">
        <v>4.207309E-4</v>
      </c>
      <c r="EM231">
        <v>4.154874E-4</v>
      </c>
      <c r="EN231">
        <v>4.0579579999999997E-4</v>
      </c>
      <c r="EO231">
        <v>3.9163780000000002E-4</v>
      </c>
      <c r="EP231">
        <v>3.7482729999999999E-4</v>
      </c>
      <c r="EQ231">
        <v>3.5638610000000002E-4</v>
      </c>
      <c r="ER231">
        <v>3.3724800000000001E-4</v>
      </c>
      <c r="ES231">
        <v>3.1804879999999998E-4</v>
      </c>
      <c r="ET231">
        <v>2.9904749999999999E-4</v>
      </c>
      <c r="EU231">
        <v>2.8074790000000001E-4</v>
      </c>
      <c r="EV231">
        <v>2.6305209999999998E-4</v>
      </c>
      <c r="EW231">
        <v>2.4627500000000001E-4</v>
      </c>
      <c r="EX231">
        <v>2.3022289999999999E-4</v>
      </c>
      <c r="EY231">
        <v>2.1516680000000001E-4</v>
      </c>
      <c r="EZ231">
        <v>2.0118379999999999E-4</v>
      </c>
    </row>
    <row r="232" spans="1:156" x14ac:dyDescent="0.25">
      <c r="A232" t="str">
        <f t="shared" si="3"/>
        <v>Boom-EXTREMELY COARSE-0.8-10-40</v>
      </c>
      <c r="B232" t="s">
        <v>196</v>
      </c>
      <c r="C232" t="s">
        <v>44</v>
      </c>
      <c r="D232" s="52">
        <v>0.8</v>
      </c>
      <c r="E232" s="52">
        <v>10</v>
      </c>
      <c r="F232" s="82">
        <v>40</v>
      </c>
      <c r="G232">
        <v>4.0531480000000003E-3</v>
      </c>
      <c r="H232">
        <v>4.5565989999999997E-3</v>
      </c>
      <c r="I232">
        <v>4.9116919999999996E-3</v>
      </c>
      <c r="J232">
        <v>5.0566229999999997E-3</v>
      </c>
      <c r="K232">
        <v>4.3745490000000001E-3</v>
      </c>
      <c r="L232">
        <v>3.8709579999999999E-3</v>
      </c>
      <c r="M232">
        <v>3.7305540000000001E-3</v>
      </c>
      <c r="N232">
        <v>3.5943730000000001E-3</v>
      </c>
      <c r="O232">
        <v>3.4054350000000001E-3</v>
      </c>
      <c r="P232">
        <v>3.163885E-3</v>
      </c>
      <c r="Q232">
        <v>2.9220269999999998E-3</v>
      </c>
      <c r="R232">
        <v>2.5866800000000001E-3</v>
      </c>
      <c r="S232">
        <v>2.424364E-3</v>
      </c>
      <c r="T232">
        <v>2.2941699999999999E-3</v>
      </c>
      <c r="U232">
        <v>2.1874350000000002E-3</v>
      </c>
      <c r="V232">
        <v>2.0900749999999998E-3</v>
      </c>
      <c r="W232">
        <v>2.0132150000000001E-3</v>
      </c>
      <c r="X232">
        <v>1.944653E-3</v>
      </c>
      <c r="Y232">
        <v>1.8761920000000001E-3</v>
      </c>
      <c r="Z232">
        <v>1.8091509999999999E-3</v>
      </c>
      <c r="AA232">
        <v>1.7450230000000001E-3</v>
      </c>
      <c r="AB232">
        <v>1.6942019999999999E-3</v>
      </c>
      <c r="AC232">
        <v>1.6541920000000001E-3</v>
      </c>
      <c r="AD232">
        <v>1.6150030000000001E-3</v>
      </c>
      <c r="AE232">
        <v>1.5689219999999999E-3</v>
      </c>
      <c r="AF232">
        <v>1.519875E-3</v>
      </c>
      <c r="AG232">
        <v>1.473009E-3</v>
      </c>
      <c r="AH232">
        <v>1.4284969999999999E-3</v>
      </c>
      <c r="AI232">
        <v>1.3886619999999999E-3</v>
      </c>
      <c r="AJ232">
        <v>1.353216E-3</v>
      </c>
      <c r="AK232">
        <v>1.3208569999999999E-3</v>
      </c>
      <c r="AL232">
        <v>1.2905970000000001E-3</v>
      </c>
      <c r="AM232">
        <v>1.26183E-3</v>
      </c>
      <c r="AN232">
        <v>1.2343650000000001E-3</v>
      </c>
      <c r="AO232">
        <v>1.2086410000000001E-3</v>
      </c>
      <c r="AP232">
        <v>1.1846059999999999E-3</v>
      </c>
      <c r="AQ232">
        <v>1.1594330000000001E-3</v>
      </c>
      <c r="AR232">
        <v>1.133282E-3</v>
      </c>
      <c r="AS232">
        <v>1.111651E-3</v>
      </c>
      <c r="AT232">
        <v>1.0933589999999999E-3</v>
      </c>
      <c r="AU232">
        <v>1.076427E-3</v>
      </c>
      <c r="AV232">
        <v>1.059899E-3</v>
      </c>
      <c r="AW232">
        <v>1.043689E-3</v>
      </c>
      <c r="AX232">
        <v>1.0277820000000001E-3</v>
      </c>
      <c r="AY232">
        <v>1.0114519999999999E-3</v>
      </c>
      <c r="AZ232">
        <v>9.911989999999999E-4</v>
      </c>
      <c r="BA232">
        <v>9.6357699999999997E-4</v>
      </c>
      <c r="BB232">
        <v>9.2953090000000001E-4</v>
      </c>
      <c r="BC232">
        <v>8.9415589999999997E-4</v>
      </c>
      <c r="BD232">
        <v>8.6325249999999996E-4</v>
      </c>
      <c r="BE232">
        <v>8.3791620000000003E-4</v>
      </c>
      <c r="BF232">
        <v>8.1700830000000003E-4</v>
      </c>
      <c r="BG232">
        <v>7.9930609999999999E-4</v>
      </c>
      <c r="BH232">
        <v>7.8382240000000002E-4</v>
      </c>
      <c r="BI232">
        <v>7.6982009999999998E-4</v>
      </c>
      <c r="BJ232">
        <v>7.568551E-4</v>
      </c>
      <c r="BK232">
        <v>7.4581940000000002E-4</v>
      </c>
      <c r="BL232">
        <v>7.3954789999999999E-4</v>
      </c>
      <c r="BM232">
        <v>7.3642339999999997E-4</v>
      </c>
      <c r="BN232">
        <v>7.3377329999999995E-4</v>
      </c>
      <c r="BO232">
        <v>7.3014719999999996E-4</v>
      </c>
      <c r="BP232">
        <v>7.2529569999999995E-4</v>
      </c>
      <c r="BQ232">
        <v>7.1943059999999995E-4</v>
      </c>
      <c r="BR232">
        <v>7.1296179999999997E-4</v>
      </c>
      <c r="BS232">
        <v>7.0618429999999999E-4</v>
      </c>
      <c r="BT232">
        <v>6.9931949999999996E-4</v>
      </c>
      <c r="BU232">
        <v>6.9240429999999997E-4</v>
      </c>
      <c r="BV232">
        <v>6.8506540000000003E-4</v>
      </c>
      <c r="BW232">
        <v>6.762866E-4</v>
      </c>
      <c r="BX232">
        <v>6.6454510000000004E-4</v>
      </c>
      <c r="BY232">
        <v>6.4871589999999999E-4</v>
      </c>
      <c r="BZ232">
        <v>6.2864690000000005E-4</v>
      </c>
      <c r="CA232">
        <v>6.0475399999999999E-4</v>
      </c>
      <c r="CB232">
        <v>5.7827870000000002E-4</v>
      </c>
      <c r="CC232">
        <v>5.5259730000000004E-4</v>
      </c>
      <c r="CD232">
        <v>5.3138879999999999E-4</v>
      </c>
      <c r="CE232">
        <v>5.1490550000000003E-4</v>
      </c>
      <c r="CF232">
        <v>5.0232670000000001E-4</v>
      </c>
      <c r="CG232">
        <v>4.9430630000000001E-4</v>
      </c>
      <c r="CH232">
        <v>4.9148690000000005E-4</v>
      </c>
      <c r="CI232">
        <v>4.9342989999999996E-4</v>
      </c>
      <c r="CJ232">
        <v>4.9775969999999998E-4</v>
      </c>
      <c r="CK232">
        <v>5.010425E-4</v>
      </c>
      <c r="CL232">
        <v>5.0223740000000002E-4</v>
      </c>
      <c r="CM232">
        <v>5.0172819999999996E-4</v>
      </c>
      <c r="CN232">
        <v>4.9997629999999995E-4</v>
      </c>
      <c r="CO232">
        <v>4.9725439999999995E-4</v>
      </c>
      <c r="CP232">
        <v>4.9385900000000003E-4</v>
      </c>
      <c r="CQ232">
        <v>4.9005030000000001E-4</v>
      </c>
      <c r="CR232">
        <v>4.8599830000000001E-4</v>
      </c>
      <c r="CS232">
        <v>4.8174209999999999E-4</v>
      </c>
      <c r="CT232">
        <v>4.7714760000000002E-4</v>
      </c>
      <c r="CU232">
        <v>4.723377E-4</v>
      </c>
      <c r="CV232">
        <v>4.675112E-4</v>
      </c>
      <c r="CW232">
        <v>4.6226029999999998E-4</v>
      </c>
      <c r="CX232">
        <v>4.5549229999999999E-4</v>
      </c>
      <c r="CY232">
        <v>4.4627319999999997E-4</v>
      </c>
      <c r="CZ232">
        <v>4.3428139999999999E-4</v>
      </c>
      <c r="DA232">
        <v>4.1953150000000001E-4</v>
      </c>
      <c r="DB232">
        <v>4.0229440000000001E-4</v>
      </c>
      <c r="DC232">
        <v>3.831471E-4</v>
      </c>
      <c r="DD232">
        <v>3.6332759999999997E-4</v>
      </c>
      <c r="DE232">
        <v>3.4483479999999997E-4</v>
      </c>
      <c r="DF232">
        <v>3.2997039999999999E-4</v>
      </c>
      <c r="DG232">
        <v>3.2079850000000002E-4</v>
      </c>
      <c r="DH232">
        <v>3.1735699999999999E-4</v>
      </c>
      <c r="DI232">
        <v>3.1836959999999997E-4</v>
      </c>
      <c r="DJ232">
        <v>3.214518E-4</v>
      </c>
      <c r="DK232">
        <v>3.2388410000000001E-4</v>
      </c>
      <c r="DL232">
        <v>3.2485549999999999E-4</v>
      </c>
      <c r="DM232">
        <v>3.24581E-4</v>
      </c>
      <c r="DN232">
        <v>3.233709E-4</v>
      </c>
      <c r="DO232">
        <v>3.2152519999999998E-4</v>
      </c>
      <c r="DP232">
        <v>3.1933180000000001E-4</v>
      </c>
      <c r="DQ232">
        <v>3.1699369999999997E-4</v>
      </c>
      <c r="DR232">
        <v>3.1454049999999999E-4</v>
      </c>
      <c r="DS232">
        <v>3.1193909999999999E-4</v>
      </c>
      <c r="DT232">
        <v>3.0911959999999999E-4</v>
      </c>
      <c r="DU232">
        <v>3.0611970000000001E-4</v>
      </c>
      <c r="DV232">
        <v>3.030827E-4</v>
      </c>
      <c r="DW232">
        <v>3.0007539999999999E-4</v>
      </c>
      <c r="DX232">
        <v>2.9711270000000001E-4</v>
      </c>
      <c r="DY232">
        <v>2.9417879999999998E-4</v>
      </c>
      <c r="DZ232">
        <v>2.9109859999999998E-4</v>
      </c>
      <c r="EA232">
        <v>2.8736309999999999E-4</v>
      </c>
      <c r="EB232">
        <v>2.8239680000000003E-4</v>
      </c>
      <c r="EC232">
        <v>2.7592870000000001E-4</v>
      </c>
      <c r="ED232">
        <v>2.6814450000000001E-4</v>
      </c>
      <c r="EE232">
        <v>2.5970049999999998E-4</v>
      </c>
      <c r="EF232">
        <v>2.5119500000000001E-4</v>
      </c>
      <c r="EG232">
        <v>2.429574E-4</v>
      </c>
      <c r="EH232">
        <v>2.352516E-4</v>
      </c>
      <c r="EI232">
        <v>2.2829139999999999E-4</v>
      </c>
      <c r="EJ232">
        <v>2.222046E-4</v>
      </c>
      <c r="EK232">
        <v>2.170106E-4</v>
      </c>
      <c r="EL232">
        <v>2.1270419999999999E-4</v>
      </c>
      <c r="EM232">
        <v>2.0931199999999999E-4</v>
      </c>
      <c r="EN232">
        <v>2.0656980000000001E-4</v>
      </c>
      <c r="EO232">
        <v>2.04212E-4</v>
      </c>
      <c r="EP232">
        <v>2.0210399999999999E-4</v>
      </c>
      <c r="EQ232">
        <v>2.0016639999999999E-4</v>
      </c>
      <c r="ER232">
        <v>1.983679E-4</v>
      </c>
      <c r="ES232">
        <v>1.9668880000000001E-4</v>
      </c>
      <c r="ET232">
        <v>1.951175E-4</v>
      </c>
      <c r="EU232">
        <v>1.9364180000000001E-4</v>
      </c>
      <c r="EV232">
        <v>1.9224849999999999E-4</v>
      </c>
      <c r="EW232">
        <v>1.9091689999999999E-4</v>
      </c>
      <c r="EX232">
        <v>1.8962880000000001E-4</v>
      </c>
      <c r="EY232">
        <v>1.8838580000000001E-4</v>
      </c>
      <c r="EZ232">
        <v>1.871849E-4</v>
      </c>
    </row>
    <row r="233" spans="1:156" x14ac:dyDescent="0.25">
      <c r="A233" t="str">
        <f t="shared" si="3"/>
        <v>Boom-EXTREMELY COARSE-0.8-20-20</v>
      </c>
      <c r="B233" t="s">
        <v>196</v>
      </c>
      <c r="C233" t="s">
        <v>44</v>
      </c>
      <c r="D233" s="52">
        <v>0.8</v>
      </c>
      <c r="E233" s="52">
        <v>20</v>
      </c>
      <c r="F233" s="82">
        <v>20</v>
      </c>
      <c r="G233">
        <v>1.04367E-2</v>
      </c>
      <c r="H233">
        <v>7.8736569999999992E-3</v>
      </c>
      <c r="I233">
        <v>6.9699640000000004E-3</v>
      </c>
      <c r="J233">
        <v>6.4426249999999996E-3</v>
      </c>
      <c r="K233">
        <v>4.3512919999999997E-3</v>
      </c>
      <c r="L233">
        <v>4.0654410000000004E-3</v>
      </c>
      <c r="M233">
        <v>3.8041529999999998E-3</v>
      </c>
      <c r="N233">
        <v>2.2281599999999999E-3</v>
      </c>
      <c r="O233">
        <v>2.1394000000000001E-3</v>
      </c>
      <c r="P233">
        <v>2.0451219999999999E-3</v>
      </c>
      <c r="Q233">
        <v>1.9150250000000001E-3</v>
      </c>
      <c r="R233">
        <v>1.76772E-3</v>
      </c>
      <c r="S233">
        <v>1.7030319999999999E-3</v>
      </c>
      <c r="T233">
        <v>1.715276E-3</v>
      </c>
      <c r="U233">
        <v>1.637938E-3</v>
      </c>
      <c r="V233">
        <v>1.48912E-3</v>
      </c>
      <c r="W233">
        <v>1.318505E-3</v>
      </c>
      <c r="X233">
        <v>1.1866240000000001E-3</v>
      </c>
      <c r="Y233">
        <v>1.0782599999999999E-3</v>
      </c>
      <c r="Z233">
        <v>9.846961E-4</v>
      </c>
      <c r="AA233">
        <v>9.0210629999999995E-4</v>
      </c>
      <c r="AB233">
        <v>8.3930669999999997E-4</v>
      </c>
      <c r="AC233">
        <v>7.8340780000000002E-4</v>
      </c>
      <c r="AD233">
        <v>7.3334699999999997E-4</v>
      </c>
      <c r="AE233">
        <v>7.0552080000000001E-4</v>
      </c>
      <c r="AF233">
        <v>6.8035470000000001E-4</v>
      </c>
      <c r="AG233">
        <v>6.5731660000000001E-4</v>
      </c>
      <c r="AH233">
        <v>6.3570659999999998E-4</v>
      </c>
      <c r="AI233">
        <v>6.1492139999999996E-4</v>
      </c>
      <c r="AJ233">
        <v>5.9453610000000004E-4</v>
      </c>
      <c r="AK233">
        <v>5.6945080000000005E-4</v>
      </c>
      <c r="AL233">
        <v>5.4131619999999998E-4</v>
      </c>
      <c r="AM233">
        <v>5.161826E-4</v>
      </c>
      <c r="AN233">
        <v>4.9774149999999996E-4</v>
      </c>
      <c r="AO233">
        <v>4.8382269999999998E-4</v>
      </c>
      <c r="AP233">
        <v>4.731049E-4</v>
      </c>
      <c r="AQ233">
        <v>4.6447639999999999E-4</v>
      </c>
      <c r="AR233">
        <v>4.5739400000000002E-4</v>
      </c>
      <c r="AS233">
        <v>4.5123219999999999E-4</v>
      </c>
      <c r="AT233">
        <v>4.4579990000000001E-4</v>
      </c>
      <c r="AU233">
        <v>4.4280559999999999E-4</v>
      </c>
      <c r="AV233">
        <v>4.4434619999999999E-4</v>
      </c>
      <c r="AW233">
        <v>4.5017039999999998E-4</v>
      </c>
      <c r="AX233">
        <v>4.57754E-4</v>
      </c>
      <c r="AY233">
        <v>4.6492529999999998E-4</v>
      </c>
      <c r="AZ233">
        <v>4.6989999999999998E-4</v>
      </c>
      <c r="BA233">
        <v>4.7165649999999999E-4</v>
      </c>
      <c r="BB233">
        <v>4.6995240000000002E-4</v>
      </c>
      <c r="BC233">
        <v>4.6509790000000002E-4</v>
      </c>
      <c r="BD233">
        <v>4.5795070000000001E-4</v>
      </c>
      <c r="BE233">
        <v>4.4902400000000002E-4</v>
      </c>
      <c r="BF233">
        <v>4.3938160000000001E-4</v>
      </c>
      <c r="BG233">
        <v>4.29436E-4</v>
      </c>
      <c r="BH233">
        <v>4.1956460000000002E-4</v>
      </c>
      <c r="BI233">
        <v>4.0986160000000001E-4</v>
      </c>
      <c r="BJ233">
        <v>4.003705E-4</v>
      </c>
      <c r="BK233">
        <v>3.9109350000000003E-4</v>
      </c>
      <c r="BL233">
        <v>3.8204569999999999E-4</v>
      </c>
      <c r="BM233">
        <v>3.73316E-4</v>
      </c>
      <c r="BN233">
        <v>3.6475160000000001E-4</v>
      </c>
      <c r="BO233">
        <v>3.56511E-4</v>
      </c>
      <c r="BP233">
        <v>3.4833560000000001E-4</v>
      </c>
      <c r="BQ233">
        <v>3.4054369999999998E-4</v>
      </c>
      <c r="BR233">
        <v>3.3266790000000001E-4</v>
      </c>
      <c r="BS233">
        <v>3.2499280000000002E-4</v>
      </c>
      <c r="BT233">
        <v>3.1490830000000002E-4</v>
      </c>
      <c r="BU233">
        <v>3.0131130000000001E-4</v>
      </c>
      <c r="BV233">
        <v>2.856655E-4</v>
      </c>
      <c r="BW233">
        <v>2.693514E-4</v>
      </c>
      <c r="BX233">
        <v>2.5315590000000001E-4</v>
      </c>
      <c r="BY233">
        <v>2.3759120000000001E-4</v>
      </c>
      <c r="BZ233">
        <v>2.2477780000000001E-4</v>
      </c>
      <c r="CA233">
        <v>2.1565380000000001E-4</v>
      </c>
      <c r="CB233">
        <v>2.0903100000000001E-4</v>
      </c>
      <c r="CC233">
        <v>2.040291E-4</v>
      </c>
      <c r="CD233">
        <v>2.004481E-4</v>
      </c>
      <c r="CE233">
        <v>1.9875780000000001E-4</v>
      </c>
      <c r="CF233">
        <v>1.9909499999999999E-4</v>
      </c>
      <c r="CG233">
        <v>2.0144069999999999E-4</v>
      </c>
      <c r="CH233">
        <v>2.058657E-4</v>
      </c>
      <c r="CI233">
        <v>2.123374E-4</v>
      </c>
      <c r="CJ233">
        <v>2.206008E-4</v>
      </c>
      <c r="CK233">
        <v>2.2973469999999999E-4</v>
      </c>
      <c r="CL233">
        <v>2.3899469999999999E-4</v>
      </c>
      <c r="CM233">
        <v>2.4775600000000002E-4</v>
      </c>
      <c r="CN233">
        <v>2.5549079999999998E-4</v>
      </c>
      <c r="CO233">
        <v>2.617826E-4</v>
      </c>
      <c r="CP233">
        <v>2.6641099999999998E-4</v>
      </c>
      <c r="CQ233">
        <v>2.6919839999999998E-4</v>
      </c>
      <c r="CR233">
        <v>2.7013509999999999E-4</v>
      </c>
      <c r="CS233">
        <v>2.6949260000000002E-4</v>
      </c>
      <c r="CT233">
        <v>2.674811E-4</v>
      </c>
      <c r="CU233">
        <v>2.6442680000000001E-4</v>
      </c>
      <c r="CV233">
        <v>2.607059E-4</v>
      </c>
      <c r="CW233">
        <v>2.5663379999999998E-4</v>
      </c>
      <c r="CX233">
        <v>2.5223010000000002E-4</v>
      </c>
      <c r="CY233">
        <v>2.4791659999999998E-4</v>
      </c>
      <c r="CZ233">
        <v>2.4333119999999999E-4</v>
      </c>
      <c r="DA233">
        <v>2.3900540000000001E-4</v>
      </c>
      <c r="DB233">
        <v>2.3442100000000001E-4</v>
      </c>
      <c r="DC233">
        <v>2.3002330000000001E-4</v>
      </c>
      <c r="DD233">
        <v>2.2556160000000001E-4</v>
      </c>
      <c r="DE233">
        <v>2.2101090000000001E-4</v>
      </c>
      <c r="DF233">
        <v>2.1641339999999999E-4</v>
      </c>
      <c r="DG233">
        <v>2.098797E-4</v>
      </c>
      <c r="DH233">
        <v>2.0062429999999999E-4</v>
      </c>
      <c r="DI233">
        <v>1.8976250000000001E-4</v>
      </c>
      <c r="DJ233">
        <v>1.7828540000000001E-4</v>
      </c>
      <c r="DK233">
        <v>1.666455E-4</v>
      </c>
      <c r="DL233">
        <v>1.552716E-4</v>
      </c>
      <c r="DM233">
        <v>1.4431329999999999E-4</v>
      </c>
      <c r="DN233">
        <v>1.3396489999999999E-4</v>
      </c>
      <c r="DO233">
        <v>1.2429739999999999E-4</v>
      </c>
      <c r="DP233">
        <v>1.158068E-4</v>
      </c>
      <c r="DQ233">
        <v>1.0952579999999999E-4</v>
      </c>
      <c r="DR233">
        <v>1.054097E-4</v>
      </c>
      <c r="DS233">
        <v>1.029557E-4</v>
      </c>
      <c r="DT233">
        <v>1.018597E-4</v>
      </c>
      <c r="DU233">
        <v>1.019698E-4</v>
      </c>
      <c r="DV233">
        <v>1.0321130000000001E-4</v>
      </c>
      <c r="DW233">
        <v>1.055653E-4</v>
      </c>
      <c r="DX233">
        <v>1.0901879999999999E-4</v>
      </c>
      <c r="DY233">
        <v>1.135809E-4</v>
      </c>
      <c r="DZ233">
        <v>1.1916179999999999E-4</v>
      </c>
      <c r="EA233">
        <v>1.2554649999999999E-4</v>
      </c>
      <c r="EB233">
        <v>1.323617E-4</v>
      </c>
      <c r="EC233">
        <v>1.3933359999999999E-4</v>
      </c>
      <c r="ED233">
        <v>1.4625789999999999E-4</v>
      </c>
      <c r="EE233">
        <v>1.528469E-4</v>
      </c>
      <c r="EF233">
        <v>1.589049E-4</v>
      </c>
      <c r="EG233">
        <v>1.642847E-4</v>
      </c>
      <c r="EH233">
        <v>1.6871449999999999E-4</v>
      </c>
      <c r="EI233">
        <v>1.72239E-4</v>
      </c>
      <c r="EJ233">
        <v>1.746622E-4</v>
      </c>
      <c r="EK233">
        <v>1.760427E-4</v>
      </c>
      <c r="EL233">
        <v>1.7648729999999999E-4</v>
      </c>
      <c r="EM233">
        <v>1.7595149999999999E-4</v>
      </c>
      <c r="EN233">
        <v>1.748385E-4</v>
      </c>
      <c r="EO233">
        <v>1.730487E-4</v>
      </c>
      <c r="EP233">
        <v>1.7097790000000001E-4</v>
      </c>
      <c r="EQ233">
        <v>1.6858380000000001E-4</v>
      </c>
      <c r="ER233">
        <v>1.660272E-4</v>
      </c>
      <c r="ES233">
        <v>1.633924E-4</v>
      </c>
      <c r="ET233">
        <v>1.6062269999999999E-4</v>
      </c>
      <c r="EU233">
        <v>1.578793E-4</v>
      </c>
      <c r="EV233">
        <v>1.5492770000000001E-4</v>
      </c>
      <c r="EW233">
        <v>1.5135570000000001E-4</v>
      </c>
      <c r="EX233">
        <v>1.45663E-4</v>
      </c>
      <c r="EY233">
        <v>1.382954E-4</v>
      </c>
      <c r="EZ233">
        <v>1.300656E-4</v>
      </c>
    </row>
    <row r="234" spans="1:156" x14ac:dyDescent="0.25">
      <c r="A234" t="str">
        <f t="shared" si="3"/>
        <v>Boom-EXTREMELY COARSE-0.8-10-20</v>
      </c>
      <c r="B234" t="s">
        <v>196</v>
      </c>
      <c r="C234" t="s">
        <v>44</v>
      </c>
      <c r="D234" s="52">
        <v>0.8</v>
      </c>
      <c r="E234" s="52">
        <v>10</v>
      </c>
      <c r="F234" s="82">
        <v>20</v>
      </c>
      <c r="G234">
        <v>3.0147260000000001E-3</v>
      </c>
      <c r="H234">
        <v>3.0346990000000001E-3</v>
      </c>
      <c r="I234">
        <v>3.0943839999999999E-3</v>
      </c>
      <c r="J234">
        <v>3.1255229999999998E-3</v>
      </c>
      <c r="K234">
        <v>2.3822689999999998E-3</v>
      </c>
      <c r="L234">
        <v>1.8357989999999999E-3</v>
      </c>
      <c r="M234">
        <v>1.733554E-3</v>
      </c>
      <c r="N234">
        <v>1.683019E-3</v>
      </c>
      <c r="O234">
        <v>1.611377E-3</v>
      </c>
      <c r="P234">
        <v>1.5130510000000001E-3</v>
      </c>
      <c r="Q234">
        <v>1.5269299999999999E-3</v>
      </c>
      <c r="R234">
        <v>1.4780030000000001E-3</v>
      </c>
      <c r="S234">
        <v>1.390049E-3</v>
      </c>
      <c r="T234">
        <v>1.268103E-3</v>
      </c>
      <c r="U234">
        <v>1.1584029999999999E-3</v>
      </c>
      <c r="V234">
        <v>1.063488E-3</v>
      </c>
      <c r="W234">
        <v>9.8881849999999999E-4</v>
      </c>
      <c r="X234">
        <v>9.5783399999999996E-4</v>
      </c>
      <c r="Y234">
        <v>9.3096390000000002E-4</v>
      </c>
      <c r="Z234">
        <v>9.0657930000000002E-4</v>
      </c>
      <c r="AA234">
        <v>8.8409209999999998E-4</v>
      </c>
      <c r="AB234">
        <v>8.7257320000000004E-4</v>
      </c>
      <c r="AC234">
        <v>8.7193959999999995E-4</v>
      </c>
      <c r="AD234">
        <v>8.7268380000000002E-4</v>
      </c>
      <c r="AE234">
        <v>8.6725880000000004E-4</v>
      </c>
      <c r="AF234">
        <v>8.5261630000000004E-4</v>
      </c>
      <c r="AG234">
        <v>8.289937E-4</v>
      </c>
      <c r="AH234">
        <v>7.9274930000000003E-4</v>
      </c>
      <c r="AI234">
        <v>7.4702099999999995E-4</v>
      </c>
      <c r="AJ234">
        <v>6.9952239999999998E-4</v>
      </c>
      <c r="AK234">
        <v>6.5381269999999995E-4</v>
      </c>
      <c r="AL234">
        <v>6.1099760000000005E-4</v>
      </c>
      <c r="AM234">
        <v>5.7119180000000003E-4</v>
      </c>
      <c r="AN234">
        <v>5.345495E-4</v>
      </c>
      <c r="AO234">
        <v>5.0350410000000003E-4</v>
      </c>
      <c r="AP234">
        <v>4.8136130000000002E-4</v>
      </c>
      <c r="AQ234">
        <v>4.6559150000000002E-4</v>
      </c>
      <c r="AR234">
        <v>4.5518780000000002E-4</v>
      </c>
      <c r="AS234">
        <v>4.52552E-4</v>
      </c>
      <c r="AT234">
        <v>4.568261E-4</v>
      </c>
      <c r="AU234">
        <v>4.6531779999999998E-4</v>
      </c>
      <c r="AV234">
        <v>4.7565489999999998E-4</v>
      </c>
      <c r="AW234">
        <v>4.8681460000000001E-4</v>
      </c>
      <c r="AX234">
        <v>4.9842159999999996E-4</v>
      </c>
      <c r="AY234">
        <v>5.0994219999999995E-4</v>
      </c>
      <c r="AZ234">
        <v>5.1887959999999996E-4</v>
      </c>
      <c r="BA234">
        <v>5.1900980000000002E-4</v>
      </c>
      <c r="BB234">
        <v>5.0710179999999998E-4</v>
      </c>
      <c r="BC234">
        <v>4.8647250000000001E-4</v>
      </c>
      <c r="BD234">
        <v>4.6045899999999998E-4</v>
      </c>
      <c r="BE234">
        <v>4.3205309999999999E-4</v>
      </c>
      <c r="BF234">
        <v>4.0340269999999999E-4</v>
      </c>
      <c r="BG234">
        <v>3.7588340000000001E-4</v>
      </c>
      <c r="BH234">
        <v>3.4999569999999999E-4</v>
      </c>
      <c r="BI234">
        <v>3.2590540000000001E-4</v>
      </c>
      <c r="BJ234">
        <v>3.0357369999999998E-4</v>
      </c>
      <c r="BK234">
        <v>2.835232E-4</v>
      </c>
      <c r="BL234">
        <v>2.6773919999999998E-4</v>
      </c>
      <c r="BM234">
        <v>2.5870219999999999E-4</v>
      </c>
      <c r="BN234">
        <v>2.5673800000000001E-4</v>
      </c>
      <c r="BO234">
        <v>2.5987150000000001E-4</v>
      </c>
      <c r="BP234">
        <v>2.6627390000000001E-4</v>
      </c>
      <c r="BQ234">
        <v>2.7461549999999998E-4</v>
      </c>
      <c r="BR234">
        <v>2.842125E-4</v>
      </c>
      <c r="BS234">
        <v>2.9469480000000002E-4</v>
      </c>
      <c r="BT234">
        <v>3.0585870000000002E-4</v>
      </c>
      <c r="BU234">
        <v>3.1740030000000001E-4</v>
      </c>
      <c r="BV234">
        <v>3.2742729999999997E-4</v>
      </c>
      <c r="BW234">
        <v>3.3241489999999999E-4</v>
      </c>
      <c r="BX234">
        <v>3.3202360000000002E-4</v>
      </c>
      <c r="BY234">
        <v>3.2681080000000003E-4</v>
      </c>
      <c r="BZ234">
        <v>3.1749289999999998E-4</v>
      </c>
      <c r="CA234">
        <v>3.0477189999999999E-4</v>
      </c>
      <c r="CB234">
        <v>2.8941790000000002E-4</v>
      </c>
      <c r="CC234">
        <v>2.7234090000000002E-4</v>
      </c>
      <c r="CD234">
        <v>2.545116E-4</v>
      </c>
      <c r="CE234">
        <v>2.3680549999999999E-4</v>
      </c>
      <c r="CF234">
        <v>2.199871E-4</v>
      </c>
      <c r="CG234">
        <v>2.0514940000000001E-4</v>
      </c>
      <c r="CH234">
        <v>1.929147E-4</v>
      </c>
      <c r="CI234">
        <v>1.832906E-4</v>
      </c>
      <c r="CJ234">
        <v>1.760078E-4</v>
      </c>
      <c r="CK234">
        <v>1.706779E-4</v>
      </c>
      <c r="CL234">
        <v>1.6709839999999999E-4</v>
      </c>
      <c r="CM234">
        <v>1.661093E-4</v>
      </c>
      <c r="CN234">
        <v>1.6810889999999999E-4</v>
      </c>
      <c r="CO234">
        <v>1.723665E-4</v>
      </c>
      <c r="CP234">
        <v>1.781858E-4</v>
      </c>
      <c r="CQ234">
        <v>1.8518650000000001E-4</v>
      </c>
      <c r="CR234">
        <v>1.930898E-4</v>
      </c>
      <c r="CS234">
        <v>2.0133069999999999E-4</v>
      </c>
      <c r="CT234">
        <v>2.0791200000000001E-4</v>
      </c>
      <c r="CU234">
        <v>2.1169339999999999E-4</v>
      </c>
      <c r="CV234">
        <v>2.133561E-4</v>
      </c>
      <c r="CW234">
        <v>2.1338069999999999E-4</v>
      </c>
      <c r="CX234">
        <v>2.1168559999999999E-4</v>
      </c>
      <c r="CY234">
        <v>2.0810189999999999E-4</v>
      </c>
      <c r="CZ234">
        <v>2.026617E-4</v>
      </c>
      <c r="DA234">
        <v>1.954797E-4</v>
      </c>
      <c r="DB234">
        <v>1.8673339999999999E-4</v>
      </c>
      <c r="DC234">
        <v>1.7672170000000001E-4</v>
      </c>
      <c r="DD234">
        <v>1.660807E-4</v>
      </c>
      <c r="DE234">
        <v>1.557478E-4</v>
      </c>
      <c r="DF234">
        <v>1.464014E-4</v>
      </c>
      <c r="DG234">
        <v>1.3837459999999999E-4</v>
      </c>
      <c r="DH234">
        <v>1.317867E-4</v>
      </c>
      <c r="DI234">
        <v>1.2660389999999999E-4</v>
      </c>
      <c r="DJ234">
        <v>1.2263089999999999E-4</v>
      </c>
      <c r="DK234">
        <v>1.1957460000000001E-4</v>
      </c>
      <c r="DL234">
        <v>1.171296E-4</v>
      </c>
      <c r="DM234">
        <v>1.150491E-4</v>
      </c>
      <c r="DN234">
        <v>1.131783E-4</v>
      </c>
      <c r="DO234">
        <v>1.116352E-4</v>
      </c>
      <c r="DP234">
        <v>1.111274E-4</v>
      </c>
      <c r="DQ234">
        <v>1.123956E-4</v>
      </c>
      <c r="DR234">
        <v>1.152452E-4</v>
      </c>
      <c r="DS234">
        <v>1.190106E-4</v>
      </c>
      <c r="DT234">
        <v>1.2236509999999999E-4</v>
      </c>
      <c r="DU234">
        <v>1.2439950000000001E-4</v>
      </c>
      <c r="DV234">
        <v>1.253432E-4</v>
      </c>
      <c r="DW234">
        <v>1.255688E-4</v>
      </c>
      <c r="DX234">
        <v>1.253158E-4</v>
      </c>
      <c r="DY234">
        <v>1.2472930000000001E-4</v>
      </c>
      <c r="DZ234">
        <v>1.2383749999999999E-4</v>
      </c>
      <c r="EA234">
        <v>1.2248709999999999E-4</v>
      </c>
      <c r="EB234">
        <v>1.2046889999999999E-4</v>
      </c>
      <c r="EC234">
        <v>1.1769059999999999E-4</v>
      </c>
      <c r="ED234">
        <v>1.14251E-4</v>
      </c>
      <c r="EE234">
        <v>1.1044679999999999E-4</v>
      </c>
      <c r="EF234">
        <v>1.065374E-4</v>
      </c>
      <c r="EG234">
        <v>1.026672E-4</v>
      </c>
      <c r="EH234">
        <v>9.8949119999999999E-5</v>
      </c>
      <c r="EI234">
        <v>9.550052E-5</v>
      </c>
      <c r="EJ234">
        <v>9.2422089999999997E-5</v>
      </c>
      <c r="EK234">
        <v>8.9769559999999999E-5</v>
      </c>
      <c r="EL234">
        <v>8.754012E-5</v>
      </c>
      <c r="EM234">
        <v>8.5669569999999995E-5</v>
      </c>
      <c r="EN234">
        <v>8.4051470000000005E-5</v>
      </c>
      <c r="EO234">
        <v>8.2601200000000005E-5</v>
      </c>
      <c r="EP234">
        <v>8.1262160000000007E-5</v>
      </c>
      <c r="EQ234">
        <v>7.9972579999999999E-5</v>
      </c>
      <c r="ER234">
        <v>7.8731990000000004E-5</v>
      </c>
      <c r="ES234">
        <v>7.7524230000000001E-5</v>
      </c>
      <c r="ET234">
        <v>7.6348930000000006E-5</v>
      </c>
      <c r="EU234">
        <v>7.5221420000000006E-5</v>
      </c>
      <c r="EV234">
        <v>7.4192019999999998E-5</v>
      </c>
      <c r="EW234">
        <v>7.3321739999999996E-5</v>
      </c>
      <c r="EX234">
        <v>7.2537620000000003E-5</v>
      </c>
      <c r="EY234">
        <v>7.1814070000000005E-5</v>
      </c>
      <c r="EZ234">
        <v>7.1146189999999999E-5</v>
      </c>
    </row>
    <row r="235" spans="1:156" x14ac:dyDescent="0.25">
      <c r="A235" t="str">
        <f t="shared" si="3"/>
        <v>Boom-ULTRA COARSE-0.8-20-Any</v>
      </c>
      <c r="B235" t="s">
        <v>196</v>
      </c>
      <c r="C235" t="s">
        <v>72</v>
      </c>
      <c r="D235" s="52">
        <v>0.8</v>
      </c>
      <c r="E235" s="52">
        <v>20</v>
      </c>
      <c r="F235" s="82" t="s">
        <v>187</v>
      </c>
      <c r="G235">
        <v>1.100192E-2</v>
      </c>
      <c r="H235">
        <v>9.4573369999999997E-3</v>
      </c>
      <c r="I235">
        <v>9.0440940000000008E-3</v>
      </c>
      <c r="J235">
        <v>8.8809960000000004E-3</v>
      </c>
      <c r="K235">
        <v>7.4198559999999998E-3</v>
      </c>
      <c r="L235">
        <v>7.2148799999999999E-3</v>
      </c>
      <c r="M235">
        <v>6.9582180000000004E-3</v>
      </c>
      <c r="N235">
        <v>5.8566089999999996E-3</v>
      </c>
      <c r="O235">
        <v>5.612194E-3</v>
      </c>
      <c r="P235">
        <v>5.2814710000000003E-3</v>
      </c>
      <c r="Q235">
        <v>4.8527680000000004E-3</v>
      </c>
      <c r="R235">
        <v>4.3824720000000001E-3</v>
      </c>
      <c r="S235">
        <v>4.1716399999999999E-3</v>
      </c>
      <c r="T235">
        <v>3.9792889999999996E-3</v>
      </c>
      <c r="U235">
        <v>3.7797479999999999E-3</v>
      </c>
      <c r="V235">
        <v>3.5967439999999998E-3</v>
      </c>
      <c r="W235">
        <v>3.4282499999999999E-3</v>
      </c>
      <c r="X235">
        <v>3.2656819999999998E-3</v>
      </c>
      <c r="Y235">
        <v>3.1324310000000002E-3</v>
      </c>
      <c r="Z235">
        <v>3.0149830000000002E-3</v>
      </c>
      <c r="AA235">
        <v>2.9078670000000002E-3</v>
      </c>
      <c r="AB235">
        <v>2.8275549999999998E-3</v>
      </c>
      <c r="AC235">
        <v>2.7554879999999999E-3</v>
      </c>
      <c r="AD235">
        <v>2.6894269999999999E-3</v>
      </c>
      <c r="AE235">
        <v>2.6454740000000001E-3</v>
      </c>
      <c r="AF235">
        <v>2.6034420000000001E-3</v>
      </c>
      <c r="AG235">
        <v>2.5628500000000002E-3</v>
      </c>
      <c r="AH235">
        <v>2.5239329999999999E-3</v>
      </c>
      <c r="AI235">
        <v>2.4858979999999998E-3</v>
      </c>
      <c r="AJ235">
        <v>2.4488859999999999E-3</v>
      </c>
      <c r="AK235">
        <v>2.4117819999999999E-3</v>
      </c>
      <c r="AL235">
        <v>2.376731E-3</v>
      </c>
      <c r="AM235">
        <v>2.3444440000000002E-3</v>
      </c>
      <c r="AN235">
        <v>2.313781E-3</v>
      </c>
      <c r="AO235">
        <v>2.2839169999999999E-3</v>
      </c>
      <c r="AP235">
        <v>2.2544349999999999E-3</v>
      </c>
      <c r="AQ235">
        <v>2.2252859999999999E-3</v>
      </c>
      <c r="AR235">
        <v>2.1970050000000001E-3</v>
      </c>
      <c r="AS235">
        <v>2.169434E-3</v>
      </c>
      <c r="AT235">
        <v>2.1427500000000001E-3</v>
      </c>
      <c r="AU235">
        <v>2.120701E-3</v>
      </c>
      <c r="AV235">
        <v>2.1066560000000002E-3</v>
      </c>
      <c r="AW235">
        <v>2.0980320000000001E-3</v>
      </c>
      <c r="AX235">
        <v>2.0889379999999998E-3</v>
      </c>
      <c r="AY235">
        <v>2.0755589999999998E-3</v>
      </c>
      <c r="AZ235">
        <v>2.0549589999999999E-3</v>
      </c>
      <c r="BA235">
        <v>2.0279410000000001E-3</v>
      </c>
      <c r="BB235">
        <v>1.9960429999999999E-3</v>
      </c>
      <c r="BC235">
        <v>1.9607589999999999E-3</v>
      </c>
      <c r="BD235">
        <v>1.923452E-3</v>
      </c>
      <c r="BE235">
        <v>1.885103E-3</v>
      </c>
      <c r="BF235">
        <v>1.8470870000000001E-3</v>
      </c>
      <c r="BG235">
        <v>1.8096410000000001E-3</v>
      </c>
      <c r="BH235">
        <v>1.77297E-3</v>
      </c>
      <c r="BI235">
        <v>1.7382179999999999E-3</v>
      </c>
      <c r="BJ235">
        <v>1.705797E-3</v>
      </c>
      <c r="BK235">
        <v>1.6761670000000001E-3</v>
      </c>
      <c r="BL235">
        <v>1.6492950000000001E-3</v>
      </c>
      <c r="BM235">
        <v>1.6248949999999999E-3</v>
      </c>
      <c r="BN235">
        <v>1.60261E-3</v>
      </c>
      <c r="BO235">
        <v>1.582284E-3</v>
      </c>
      <c r="BP235">
        <v>1.5638780000000001E-3</v>
      </c>
      <c r="BQ235">
        <v>1.546986E-3</v>
      </c>
      <c r="BR235">
        <v>1.5311229999999999E-3</v>
      </c>
      <c r="BS235">
        <v>1.515916E-3</v>
      </c>
      <c r="BT235">
        <v>1.5006360000000001E-3</v>
      </c>
      <c r="BU235">
        <v>1.485646E-3</v>
      </c>
      <c r="BV235">
        <v>1.4711290000000001E-3</v>
      </c>
      <c r="BW235">
        <v>1.4570329999999999E-3</v>
      </c>
      <c r="BX235">
        <v>1.4433569999999999E-3</v>
      </c>
      <c r="BY235">
        <v>1.430141E-3</v>
      </c>
      <c r="BZ235">
        <v>1.4176589999999999E-3</v>
      </c>
      <c r="CA235">
        <v>1.405711E-3</v>
      </c>
      <c r="CB235">
        <v>1.3941330000000001E-3</v>
      </c>
      <c r="CC235">
        <v>1.382702E-3</v>
      </c>
      <c r="CD235">
        <v>1.3720959999999999E-3</v>
      </c>
      <c r="CE235">
        <v>1.3646050000000001E-3</v>
      </c>
      <c r="CF235">
        <v>1.36079E-3</v>
      </c>
      <c r="CG235">
        <v>1.360251E-3</v>
      </c>
      <c r="CH235">
        <v>1.3625620000000001E-3</v>
      </c>
      <c r="CI235">
        <v>1.3671670000000001E-3</v>
      </c>
      <c r="CJ235">
        <v>1.3727889999999999E-3</v>
      </c>
      <c r="CK235">
        <v>1.3772109999999999E-3</v>
      </c>
      <c r="CL235">
        <v>1.37941E-3</v>
      </c>
      <c r="CM235">
        <v>1.3789169999999999E-3</v>
      </c>
      <c r="CN235">
        <v>1.375575E-3</v>
      </c>
      <c r="CO235">
        <v>1.369538E-3</v>
      </c>
      <c r="CP235">
        <v>1.3601430000000001E-3</v>
      </c>
      <c r="CQ235">
        <v>1.347163E-3</v>
      </c>
      <c r="CR235">
        <v>1.3310749999999999E-3</v>
      </c>
      <c r="CS235">
        <v>1.312667E-3</v>
      </c>
      <c r="CT235">
        <v>1.2924119999999999E-3</v>
      </c>
      <c r="CU235">
        <v>1.270864E-3</v>
      </c>
      <c r="CV235">
        <v>1.248561E-3</v>
      </c>
      <c r="CW235">
        <v>1.2258499999999999E-3</v>
      </c>
      <c r="CX235">
        <v>1.202748E-3</v>
      </c>
      <c r="CY235">
        <v>1.1795309999999999E-3</v>
      </c>
      <c r="CZ235">
        <v>1.15621E-3</v>
      </c>
      <c r="DA235">
        <v>1.1330890000000001E-3</v>
      </c>
      <c r="DB235">
        <v>1.1103280000000001E-3</v>
      </c>
      <c r="DC235">
        <v>1.0883430000000001E-3</v>
      </c>
      <c r="DD235">
        <v>1.0679190000000001E-3</v>
      </c>
      <c r="DE235">
        <v>1.049438E-3</v>
      </c>
      <c r="DF235">
        <v>1.0328869999999999E-3</v>
      </c>
      <c r="DG235">
        <v>1.0180110000000001E-3</v>
      </c>
      <c r="DH235">
        <v>1.0044590000000001E-3</v>
      </c>
      <c r="DI235">
        <v>9.9205119999999994E-4</v>
      </c>
      <c r="DJ235">
        <v>9.8059889999999993E-4</v>
      </c>
      <c r="DK235">
        <v>9.699582E-4</v>
      </c>
      <c r="DL235">
        <v>9.6018120000000002E-4</v>
      </c>
      <c r="DM235">
        <v>9.5113330000000005E-4</v>
      </c>
      <c r="DN235">
        <v>9.4281289999999999E-4</v>
      </c>
      <c r="DO235">
        <v>9.3503110000000005E-4</v>
      </c>
      <c r="DP235">
        <v>9.2772690000000001E-4</v>
      </c>
      <c r="DQ235">
        <v>9.214135E-4</v>
      </c>
      <c r="DR235">
        <v>9.1690059999999999E-4</v>
      </c>
      <c r="DS235">
        <v>9.1440360000000004E-4</v>
      </c>
      <c r="DT235">
        <v>9.1374930000000004E-4</v>
      </c>
      <c r="DU235">
        <v>9.1488229999999999E-4</v>
      </c>
      <c r="DV235">
        <v>9.1773600000000005E-4</v>
      </c>
      <c r="DW235">
        <v>9.2213859999999996E-4</v>
      </c>
      <c r="DX235">
        <v>9.2786089999999995E-4</v>
      </c>
      <c r="DY235">
        <v>9.3463240000000005E-4</v>
      </c>
      <c r="DZ235">
        <v>9.4194289999999996E-4</v>
      </c>
      <c r="EA235">
        <v>9.4900940000000004E-4</v>
      </c>
      <c r="EB235">
        <v>9.547987E-4</v>
      </c>
      <c r="EC235">
        <v>9.58828E-4</v>
      </c>
      <c r="ED235">
        <v>9.608342E-4</v>
      </c>
      <c r="EE235">
        <v>9.6096810000000001E-4</v>
      </c>
      <c r="EF235">
        <v>9.594747E-4</v>
      </c>
      <c r="EG235">
        <v>9.5660150000000002E-4</v>
      </c>
      <c r="EH235">
        <v>9.526205E-4</v>
      </c>
      <c r="EI235">
        <v>9.4760489999999998E-4</v>
      </c>
      <c r="EJ235">
        <v>9.413863E-4</v>
      </c>
      <c r="EK235">
        <v>9.3351030000000002E-4</v>
      </c>
      <c r="EL235">
        <v>9.2377270000000003E-4</v>
      </c>
      <c r="EM235">
        <v>9.1231259999999996E-4</v>
      </c>
      <c r="EN235">
        <v>8.9926600000000002E-4</v>
      </c>
      <c r="EO235">
        <v>8.8510460000000004E-4</v>
      </c>
      <c r="EP235">
        <v>8.7020130000000002E-4</v>
      </c>
      <c r="EQ235">
        <v>8.5484709999999998E-4</v>
      </c>
      <c r="ER235">
        <v>8.3936459999999998E-4</v>
      </c>
      <c r="ES235">
        <v>8.2368079999999998E-4</v>
      </c>
      <c r="ET235">
        <v>8.0779840000000001E-4</v>
      </c>
      <c r="EU235">
        <v>7.9180020000000002E-4</v>
      </c>
      <c r="EV235">
        <v>7.7577579999999998E-4</v>
      </c>
      <c r="EW235">
        <v>7.5983769999999999E-4</v>
      </c>
      <c r="EX235">
        <v>7.4387539999999999E-4</v>
      </c>
      <c r="EY235">
        <v>7.2811239999999997E-4</v>
      </c>
      <c r="EZ235">
        <v>7.1266139999999999E-4</v>
      </c>
    </row>
    <row r="236" spans="1:156" x14ac:dyDescent="0.25">
      <c r="A236" t="str">
        <f t="shared" si="3"/>
        <v>Boom-ULTRA COARSE-0.8-10-Any</v>
      </c>
      <c r="B236" t="s">
        <v>196</v>
      </c>
      <c r="C236" t="s">
        <v>72</v>
      </c>
      <c r="D236" s="52">
        <v>0.8</v>
      </c>
      <c r="E236" s="52">
        <v>10</v>
      </c>
      <c r="F236" s="82" t="s">
        <v>187</v>
      </c>
      <c r="G236">
        <v>5.4996089999999999E-3</v>
      </c>
      <c r="H236">
        <v>5.7460580000000001E-3</v>
      </c>
      <c r="I236">
        <v>5.9394369999999997E-3</v>
      </c>
      <c r="J236">
        <v>6.0679280000000002E-3</v>
      </c>
      <c r="K236">
        <v>5.6373930000000001E-3</v>
      </c>
      <c r="L236">
        <v>5.3184850000000004E-3</v>
      </c>
      <c r="M236">
        <v>5.2103239999999997E-3</v>
      </c>
      <c r="N236">
        <v>5.0598229999999998E-3</v>
      </c>
      <c r="O236">
        <v>4.8276919999999997E-3</v>
      </c>
      <c r="P236">
        <v>4.5343659999999997E-3</v>
      </c>
      <c r="Q236">
        <v>4.1947160000000002E-3</v>
      </c>
      <c r="R236">
        <v>3.7540910000000002E-3</v>
      </c>
      <c r="S236">
        <v>3.5745019999999998E-3</v>
      </c>
      <c r="T236">
        <v>3.4278249999999998E-3</v>
      </c>
      <c r="U236">
        <v>3.3092759999999999E-3</v>
      </c>
      <c r="V236">
        <v>3.1986419999999998E-3</v>
      </c>
      <c r="W236">
        <v>3.0978949999999998E-3</v>
      </c>
      <c r="X236">
        <v>3.0117020000000002E-3</v>
      </c>
      <c r="Y236">
        <v>2.9314039999999999E-3</v>
      </c>
      <c r="Z236">
        <v>2.8562710000000001E-3</v>
      </c>
      <c r="AA236">
        <v>2.7853180000000002E-3</v>
      </c>
      <c r="AB236">
        <v>2.7269719999999998E-3</v>
      </c>
      <c r="AC236">
        <v>2.6780900000000002E-3</v>
      </c>
      <c r="AD236">
        <v>2.6306950000000002E-3</v>
      </c>
      <c r="AE236">
        <v>2.5798269999999998E-3</v>
      </c>
      <c r="AF236">
        <v>2.5264179999999999E-3</v>
      </c>
      <c r="AG236">
        <v>2.4716669999999999E-3</v>
      </c>
      <c r="AH236">
        <v>2.4161999999999999E-3</v>
      </c>
      <c r="AI236">
        <v>2.3636149999999999E-3</v>
      </c>
      <c r="AJ236">
        <v>2.314787E-3</v>
      </c>
      <c r="AK236">
        <v>2.2688510000000001E-3</v>
      </c>
      <c r="AL236">
        <v>2.2244769999999999E-3</v>
      </c>
      <c r="AM236">
        <v>2.1804149999999998E-3</v>
      </c>
      <c r="AN236">
        <v>2.1364940000000001E-3</v>
      </c>
      <c r="AO236">
        <v>2.0934590000000002E-3</v>
      </c>
      <c r="AP236">
        <v>2.051621E-3</v>
      </c>
      <c r="AQ236">
        <v>2.0098910000000002E-3</v>
      </c>
      <c r="AR236">
        <v>1.970491E-3</v>
      </c>
      <c r="AS236">
        <v>1.937937E-3</v>
      </c>
      <c r="AT236">
        <v>1.9106310000000001E-3</v>
      </c>
      <c r="AU236">
        <v>1.885844E-3</v>
      </c>
      <c r="AV236">
        <v>1.8619229999999999E-3</v>
      </c>
      <c r="AW236">
        <v>1.838417E-3</v>
      </c>
      <c r="AX236">
        <v>1.815423E-3</v>
      </c>
      <c r="AY236">
        <v>1.7925009999999999E-3</v>
      </c>
      <c r="AZ236">
        <v>1.7671900000000001E-3</v>
      </c>
      <c r="BA236">
        <v>1.7372310000000001E-3</v>
      </c>
      <c r="BB236">
        <v>1.7033829999999999E-3</v>
      </c>
      <c r="BC236">
        <v>1.6675570000000001E-3</v>
      </c>
      <c r="BD236">
        <v>1.6311850000000001E-3</v>
      </c>
      <c r="BE236">
        <v>1.594797E-3</v>
      </c>
      <c r="BF236">
        <v>1.5586459999999999E-3</v>
      </c>
      <c r="BG236">
        <v>1.523108E-3</v>
      </c>
      <c r="BH236">
        <v>1.4889079999999999E-3</v>
      </c>
      <c r="BI236">
        <v>1.456939E-3</v>
      </c>
      <c r="BJ236">
        <v>1.427605E-3</v>
      </c>
      <c r="BK236">
        <v>1.401443E-3</v>
      </c>
      <c r="BL236">
        <v>1.38009E-3</v>
      </c>
      <c r="BM236">
        <v>1.3628329999999999E-3</v>
      </c>
      <c r="BN236">
        <v>1.3482310000000001E-3</v>
      </c>
      <c r="BO236">
        <v>1.3347439999999999E-3</v>
      </c>
      <c r="BP236">
        <v>1.3213560000000001E-3</v>
      </c>
      <c r="BQ236">
        <v>1.3077919999999999E-3</v>
      </c>
      <c r="BR236">
        <v>1.294307E-3</v>
      </c>
      <c r="BS236">
        <v>1.2811529999999999E-3</v>
      </c>
      <c r="BT236">
        <v>1.2683169999999999E-3</v>
      </c>
      <c r="BU236">
        <v>1.2555439999999999E-3</v>
      </c>
      <c r="BV236">
        <v>1.2423410000000001E-3</v>
      </c>
      <c r="BW236">
        <v>1.2279490000000001E-3</v>
      </c>
      <c r="BX236">
        <v>1.2114929999999999E-3</v>
      </c>
      <c r="BY236">
        <v>1.19253E-3</v>
      </c>
      <c r="BZ236">
        <v>1.171205E-3</v>
      </c>
      <c r="CA236">
        <v>1.1481760000000001E-3</v>
      </c>
      <c r="CB236">
        <v>1.124379E-3</v>
      </c>
      <c r="CC236">
        <v>1.1006270000000001E-3</v>
      </c>
      <c r="CD236">
        <v>1.077235E-3</v>
      </c>
      <c r="CE236">
        <v>1.0541509999999999E-3</v>
      </c>
      <c r="CF236">
        <v>1.0316469999999999E-3</v>
      </c>
      <c r="CG236">
        <v>1.0111370000000001E-3</v>
      </c>
      <c r="CH236">
        <v>9.9352459999999996E-4</v>
      </c>
      <c r="CI236">
        <v>9.7849979999999992E-4</v>
      </c>
      <c r="CJ236">
        <v>9.6526429999999996E-4</v>
      </c>
      <c r="CK236">
        <v>9.5327520000000002E-4</v>
      </c>
      <c r="CL236">
        <v>9.4238380000000004E-4</v>
      </c>
      <c r="CM236">
        <v>9.3248880000000004E-4</v>
      </c>
      <c r="CN236">
        <v>9.232849E-4</v>
      </c>
      <c r="CO236">
        <v>9.1433319999999999E-4</v>
      </c>
      <c r="CP236">
        <v>9.0531089999999997E-4</v>
      </c>
      <c r="CQ236">
        <v>8.9617850000000003E-4</v>
      </c>
      <c r="CR236">
        <v>8.8707960000000002E-4</v>
      </c>
      <c r="CS236">
        <v>8.7802530000000004E-4</v>
      </c>
      <c r="CT236">
        <v>8.6888760000000003E-4</v>
      </c>
      <c r="CU236">
        <v>8.5978729999999998E-4</v>
      </c>
      <c r="CV236">
        <v>8.5095159999999995E-4</v>
      </c>
      <c r="CW236">
        <v>8.4211310000000005E-4</v>
      </c>
      <c r="CX236">
        <v>8.3246649999999998E-4</v>
      </c>
      <c r="CY236">
        <v>8.2144040000000002E-4</v>
      </c>
      <c r="CZ236">
        <v>8.0895260000000003E-4</v>
      </c>
      <c r="DA236">
        <v>7.9522730000000002E-4</v>
      </c>
      <c r="DB236">
        <v>7.8064300000000003E-4</v>
      </c>
      <c r="DC236">
        <v>7.6557589999999998E-4</v>
      </c>
      <c r="DD236">
        <v>7.5073339999999998E-4</v>
      </c>
      <c r="DE236">
        <v>7.3720109999999997E-4</v>
      </c>
      <c r="DF236">
        <v>7.2553929999999997E-4</v>
      </c>
      <c r="DG236">
        <v>7.1571670000000005E-4</v>
      </c>
      <c r="DH236">
        <v>7.0736870000000002E-4</v>
      </c>
      <c r="DI236">
        <v>7.0003459999999997E-4</v>
      </c>
      <c r="DJ236">
        <v>6.932431E-4</v>
      </c>
      <c r="DK236">
        <v>6.8674320000000004E-4</v>
      </c>
      <c r="DL236">
        <v>6.8049250000000005E-4</v>
      </c>
      <c r="DM236">
        <v>6.7443430000000001E-4</v>
      </c>
      <c r="DN236">
        <v>6.6851949999999997E-4</v>
      </c>
      <c r="DO236">
        <v>6.6275269999999998E-4</v>
      </c>
      <c r="DP236">
        <v>6.571999E-4</v>
      </c>
      <c r="DQ236">
        <v>6.5188850000000005E-4</v>
      </c>
      <c r="DR236">
        <v>6.4671550000000003E-4</v>
      </c>
      <c r="DS236">
        <v>6.4153850000000004E-4</v>
      </c>
      <c r="DT236">
        <v>6.3620959999999998E-4</v>
      </c>
      <c r="DU236">
        <v>6.3071440000000002E-4</v>
      </c>
      <c r="DV236">
        <v>6.2505079999999999E-4</v>
      </c>
      <c r="DW236">
        <v>6.1901250000000001E-4</v>
      </c>
      <c r="DX236">
        <v>6.1243319999999997E-4</v>
      </c>
      <c r="DY236">
        <v>6.0529539999999997E-4</v>
      </c>
      <c r="DZ236">
        <v>5.9752660000000001E-4</v>
      </c>
      <c r="EA236">
        <v>5.8881980000000003E-4</v>
      </c>
      <c r="EB236">
        <v>5.7901109999999997E-4</v>
      </c>
      <c r="EC236">
        <v>5.683401E-4</v>
      </c>
      <c r="ED236">
        <v>5.5734299999999997E-4</v>
      </c>
      <c r="EE236">
        <v>5.4673760000000004E-4</v>
      </c>
      <c r="EF236">
        <v>5.3697239999999995E-4</v>
      </c>
      <c r="EG236">
        <v>5.2814810000000002E-4</v>
      </c>
      <c r="EH236">
        <v>5.2026440000000002E-4</v>
      </c>
      <c r="EI236">
        <v>5.1324759999999997E-4</v>
      </c>
      <c r="EJ236">
        <v>5.0697869999999996E-4</v>
      </c>
      <c r="EK236">
        <v>5.013242E-4</v>
      </c>
      <c r="EL236">
        <v>4.9616320000000005E-4</v>
      </c>
      <c r="EM236">
        <v>4.9134660000000002E-4</v>
      </c>
      <c r="EN236">
        <v>4.8674079999999999E-4</v>
      </c>
      <c r="EO236">
        <v>4.8226550000000001E-4</v>
      </c>
      <c r="EP236">
        <v>4.7785090000000002E-4</v>
      </c>
      <c r="EQ236">
        <v>4.734408E-4</v>
      </c>
      <c r="ER236">
        <v>4.6905779999999999E-4</v>
      </c>
      <c r="ES236">
        <v>4.6472609999999998E-4</v>
      </c>
      <c r="ET236">
        <v>4.6046759999999998E-4</v>
      </c>
      <c r="EU236">
        <v>4.5630509999999998E-4</v>
      </c>
      <c r="EV236">
        <v>4.5225860000000002E-4</v>
      </c>
      <c r="EW236">
        <v>4.4829560000000002E-4</v>
      </c>
      <c r="EX236">
        <v>4.4437840000000002E-4</v>
      </c>
      <c r="EY236">
        <v>4.4048779999999999E-4</v>
      </c>
      <c r="EZ236">
        <v>4.3659539999999999E-4</v>
      </c>
    </row>
    <row r="237" spans="1:156" x14ac:dyDescent="0.25">
      <c r="A237" t="str">
        <f t="shared" si="3"/>
        <v>Boom-ULTRA COARSE-0.8-20-60</v>
      </c>
      <c r="B237" t="s">
        <v>196</v>
      </c>
      <c r="C237" t="s">
        <v>72</v>
      </c>
      <c r="D237" s="52">
        <v>0.8</v>
      </c>
      <c r="E237" s="52">
        <v>20</v>
      </c>
      <c r="F237" s="82">
        <v>60</v>
      </c>
      <c r="G237">
        <v>9.4107310000000003E-3</v>
      </c>
      <c r="H237">
        <v>7.7534240000000001E-3</v>
      </c>
      <c r="I237">
        <v>7.2376760000000002E-3</v>
      </c>
      <c r="J237">
        <v>6.9882520000000004E-3</v>
      </c>
      <c r="K237">
        <v>5.4747950000000002E-3</v>
      </c>
      <c r="L237">
        <v>5.2307619999999999E-3</v>
      </c>
      <c r="M237">
        <v>4.9684830000000001E-3</v>
      </c>
      <c r="N237">
        <v>3.864784E-3</v>
      </c>
      <c r="O237">
        <v>3.6569269999999999E-3</v>
      </c>
      <c r="P237">
        <v>3.404771E-3</v>
      </c>
      <c r="Q237">
        <v>3.0882969999999998E-3</v>
      </c>
      <c r="R237">
        <v>2.746863E-3</v>
      </c>
      <c r="S237">
        <v>2.5699130000000001E-3</v>
      </c>
      <c r="T237">
        <v>2.4134389999999999E-3</v>
      </c>
      <c r="U237">
        <v>2.250878E-3</v>
      </c>
      <c r="V237">
        <v>2.1048740000000001E-3</v>
      </c>
      <c r="W237">
        <v>1.9738099999999999E-3</v>
      </c>
      <c r="X237">
        <v>1.855074E-3</v>
      </c>
      <c r="Y237">
        <v>1.7587600000000001E-3</v>
      </c>
      <c r="Z237">
        <v>1.674795E-3</v>
      </c>
      <c r="AA237">
        <v>1.5988829999999999E-3</v>
      </c>
      <c r="AB237">
        <v>1.5423100000000001E-3</v>
      </c>
      <c r="AC237">
        <v>1.4919709999999999E-3</v>
      </c>
      <c r="AD237">
        <v>1.446347E-3</v>
      </c>
      <c r="AE237">
        <v>1.418456E-3</v>
      </c>
      <c r="AF237">
        <v>1.3925109999999999E-3</v>
      </c>
      <c r="AG237">
        <v>1.3677959999999999E-3</v>
      </c>
      <c r="AH237">
        <v>1.3442809999999999E-3</v>
      </c>
      <c r="AI237">
        <v>1.3212950000000001E-3</v>
      </c>
      <c r="AJ237">
        <v>1.2988819999999999E-3</v>
      </c>
      <c r="AK237">
        <v>1.2760569999999999E-3</v>
      </c>
      <c r="AL237">
        <v>1.254422E-3</v>
      </c>
      <c r="AM237">
        <v>1.234731E-3</v>
      </c>
      <c r="AN237">
        <v>1.216391E-3</v>
      </c>
      <c r="AO237">
        <v>1.1986500000000001E-3</v>
      </c>
      <c r="AP237">
        <v>1.1815790000000001E-3</v>
      </c>
      <c r="AQ237">
        <v>1.1648470000000001E-3</v>
      </c>
      <c r="AR237">
        <v>1.1487260000000001E-3</v>
      </c>
      <c r="AS237">
        <v>1.1329720000000001E-3</v>
      </c>
      <c r="AT237">
        <v>1.117821E-3</v>
      </c>
      <c r="AU237">
        <v>1.106674E-3</v>
      </c>
      <c r="AV237">
        <v>1.102939E-3</v>
      </c>
      <c r="AW237">
        <v>1.10508E-3</v>
      </c>
      <c r="AX237">
        <v>1.1075130000000001E-3</v>
      </c>
      <c r="AY237">
        <v>1.106803E-3</v>
      </c>
      <c r="AZ237">
        <v>1.0985299999999999E-3</v>
      </c>
      <c r="BA237">
        <v>1.0792390000000001E-3</v>
      </c>
      <c r="BB237">
        <v>1.0507369999999999E-3</v>
      </c>
      <c r="BC237">
        <v>1.0159500000000001E-3</v>
      </c>
      <c r="BD237">
        <v>9.7770259999999999E-4</v>
      </c>
      <c r="BE237">
        <v>9.3815480000000002E-4</v>
      </c>
      <c r="BF237">
        <v>9.0148859999999997E-4</v>
      </c>
      <c r="BG237">
        <v>8.7139789999999997E-4</v>
      </c>
      <c r="BH237">
        <v>8.4691059999999997E-4</v>
      </c>
      <c r="BI237">
        <v>8.2673019999999998E-4</v>
      </c>
      <c r="BJ237">
        <v>8.0939979999999998E-4</v>
      </c>
      <c r="BK237">
        <v>7.9444100000000001E-4</v>
      </c>
      <c r="BL237">
        <v>7.8145160000000005E-4</v>
      </c>
      <c r="BM237">
        <v>7.6995079999999999E-4</v>
      </c>
      <c r="BN237">
        <v>7.5961609999999999E-4</v>
      </c>
      <c r="BO237">
        <v>7.5017940000000004E-4</v>
      </c>
      <c r="BP237">
        <v>7.4172820000000005E-4</v>
      </c>
      <c r="BQ237">
        <v>7.3398349999999996E-4</v>
      </c>
      <c r="BR237">
        <v>7.2652440000000001E-4</v>
      </c>
      <c r="BS237">
        <v>7.1921419999999999E-4</v>
      </c>
      <c r="BT237">
        <v>7.1160389999999998E-4</v>
      </c>
      <c r="BU237">
        <v>7.0395760000000005E-4</v>
      </c>
      <c r="BV237">
        <v>6.9651070000000003E-4</v>
      </c>
      <c r="BW237">
        <v>6.8922769999999996E-4</v>
      </c>
      <c r="BX237">
        <v>6.8219950000000004E-4</v>
      </c>
      <c r="BY237">
        <v>6.7541750000000005E-4</v>
      </c>
      <c r="BZ237">
        <v>6.6919410000000005E-4</v>
      </c>
      <c r="CA237">
        <v>6.633419E-4</v>
      </c>
      <c r="CB237">
        <v>6.576695E-4</v>
      </c>
      <c r="CC237">
        <v>6.5208309999999995E-4</v>
      </c>
      <c r="CD237">
        <v>6.4722629999999998E-4</v>
      </c>
      <c r="CE237">
        <v>6.4522669999999996E-4</v>
      </c>
      <c r="CF237">
        <v>6.4676420000000004E-4</v>
      </c>
      <c r="CG237">
        <v>6.520257E-4</v>
      </c>
      <c r="CH237">
        <v>6.6083929999999997E-4</v>
      </c>
      <c r="CI237">
        <v>6.7300050000000005E-4</v>
      </c>
      <c r="CJ237">
        <v>6.8734440000000003E-4</v>
      </c>
      <c r="CK237">
        <v>7.0139449999999999E-4</v>
      </c>
      <c r="CL237">
        <v>7.1349580000000003E-4</v>
      </c>
      <c r="CM237">
        <v>7.2055640000000005E-4</v>
      </c>
      <c r="CN237">
        <v>7.1932630000000005E-4</v>
      </c>
      <c r="CO237">
        <v>7.103767E-4</v>
      </c>
      <c r="CP237">
        <v>6.94939E-4</v>
      </c>
      <c r="CQ237">
        <v>6.7453350000000001E-4</v>
      </c>
      <c r="CR237">
        <v>6.5042810000000002E-4</v>
      </c>
      <c r="CS237">
        <v>6.2420420000000002E-4</v>
      </c>
      <c r="CT237">
        <v>5.968859E-4</v>
      </c>
      <c r="CU237">
        <v>5.6938219999999996E-4</v>
      </c>
      <c r="CV237">
        <v>5.4323610000000004E-4</v>
      </c>
      <c r="CW237">
        <v>5.2081830000000003E-4</v>
      </c>
      <c r="CX237">
        <v>5.0284319999999996E-4</v>
      </c>
      <c r="CY237">
        <v>4.8841680000000004E-4</v>
      </c>
      <c r="CZ237">
        <v>4.76677E-4</v>
      </c>
      <c r="DA237">
        <v>4.6705539999999999E-4</v>
      </c>
      <c r="DB237">
        <v>4.5900519999999997E-4</v>
      </c>
      <c r="DC237">
        <v>4.522444E-4</v>
      </c>
      <c r="DD237">
        <v>4.4644509999999999E-4</v>
      </c>
      <c r="DE237">
        <v>4.4138290000000002E-4</v>
      </c>
      <c r="DF237">
        <v>4.3695870000000001E-4</v>
      </c>
      <c r="DG237">
        <v>4.3293880000000001E-4</v>
      </c>
      <c r="DH237">
        <v>4.2916630000000002E-4</v>
      </c>
      <c r="DI237">
        <v>4.2560999999999999E-4</v>
      </c>
      <c r="DJ237">
        <v>4.222737E-4</v>
      </c>
      <c r="DK237">
        <v>4.190582E-4</v>
      </c>
      <c r="DL237">
        <v>4.1597489999999998E-4</v>
      </c>
      <c r="DM237">
        <v>4.129914E-4</v>
      </c>
      <c r="DN237">
        <v>4.1008979999999998E-4</v>
      </c>
      <c r="DO237">
        <v>4.0728759999999998E-4</v>
      </c>
      <c r="DP237">
        <v>4.0462860000000002E-4</v>
      </c>
      <c r="DQ237">
        <v>4.0256329999999998E-4</v>
      </c>
      <c r="DR237">
        <v>4.0191709999999999E-4</v>
      </c>
      <c r="DS237">
        <v>4.030746E-4</v>
      </c>
      <c r="DT237">
        <v>4.0625539999999998E-4</v>
      </c>
      <c r="DU237">
        <v>4.1152339999999998E-4</v>
      </c>
      <c r="DV237">
        <v>4.1900759999999998E-4</v>
      </c>
      <c r="DW237">
        <v>4.2872519999999999E-4</v>
      </c>
      <c r="DX237">
        <v>4.405565E-4</v>
      </c>
      <c r="DY237">
        <v>4.544611E-4</v>
      </c>
      <c r="DZ237">
        <v>4.6995899999999999E-4</v>
      </c>
      <c r="EA237">
        <v>4.8624140000000002E-4</v>
      </c>
      <c r="EB237">
        <v>5.0203089999999997E-4</v>
      </c>
      <c r="EC237">
        <v>5.1575980000000002E-4</v>
      </c>
      <c r="ED237">
        <v>5.2451169999999999E-4</v>
      </c>
      <c r="EE237">
        <v>5.2682510000000001E-4</v>
      </c>
      <c r="EF237">
        <v>5.2340959999999995E-4</v>
      </c>
      <c r="EG237">
        <v>5.1493169999999996E-4</v>
      </c>
      <c r="EH237">
        <v>5.0219360000000005E-4</v>
      </c>
      <c r="EI237">
        <v>4.861016E-4</v>
      </c>
      <c r="EJ237">
        <v>4.6735599999999999E-4</v>
      </c>
      <c r="EK237">
        <v>4.4694379999999999E-4</v>
      </c>
      <c r="EL237">
        <v>4.2544620000000002E-4</v>
      </c>
      <c r="EM237">
        <v>4.0354410000000002E-4</v>
      </c>
      <c r="EN237">
        <v>3.816453E-4</v>
      </c>
      <c r="EO237">
        <v>3.6023529999999998E-4</v>
      </c>
      <c r="EP237">
        <v>3.3984329999999999E-4</v>
      </c>
      <c r="EQ237">
        <v>3.2127490000000001E-4</v>
      </c>
      <c r="ER237">
        <v>3.0603340000000002E-4</v>
      </c>
      <c r="ES237">
        <v>2.9397670000000001E-4</v>
      </c>
      <c r="ET237">
        <v>2.843055E-4</v>
      </c>
      <c r="EU237">
        <v>2.7644539999999997E-4</v>
      </c>
      <c r="EV237">
        <v>2.6992420000000001E-4</v>
      </c>
      <c r="EW237">
        <v>2.6444249999999999E-4</v>
      </c>
      <c r="EX237">
        <v>2.5967079999999999E-4</v>
      </c>
      <c r="EY237">
        <v>2.555403E-4</v>
      </c>
      <c r="EZ237">
        <v>2.519582E-4</v>
      </c>
    </row>
    <row r="238" spans="1:156" x14ac:dyDescent="0.25">
      <c r="A238" t="str">
        <f t="shared" si="3"/>
        <v>Boom-ULTRA COARSE-0.8-10-60</v>
      </c>
      <c r="B238" t="s">
        <v>196</v>
      </c>
      <c r="C238" t="s">
        <v>72</v>
      </c>
      <c r="D238" s="52">
        <v>0.8</v>
      </c>
      <c r="E238" s="52">
        <v>10</v>
      </c>
      <c r="F238" s="82">
        <v>60</v>
      </c>
      <c r="G238">
        <v>3.800332E-3</v>
      </c>
      <c r="H238">
        <v>3.9251599999999996E-3</v>
      </c>
      <c r="I238">
        <v>4.0367129999999999E-3</v>
      </c>
      <c r="J238">
        <v>4.1126799999999996E-3</v>
      </c>
      <c r="K238">
        <v>3.6365149999999999E-3</v>
      </c>
      <c r="L238">
        <v>3.29394E-3</v>
      </c>
      <c r="M238">
        <v>3.2075979999999999E-3</v>
      </c>
      <c r="N238">
        <v>3.1127279999999999E-3</v>
      </c>
      <c r="O238">
        <v>2.9684199999999998E-3</v>
      </c>
      <c r="P238">
        <v>2.8180509999999998E-3</v>
      </c>
      <c r="Q238">
        <v>2.679407E-3</v>
      </c>
      <c r="R238">
        <v>2.4113279999999999E-3</v>
      </c>
      <c r="S238">
        <v>2.2776939999999998E-3</v>
      </c>
      <c r="T238">
        <v>2.1475650000000002E-3</v>
      </c>
      <c r="U238">
        <v>2.0282540000000002E-3</v>
      </c>
      <c r="V238">
        <v>1.9181269999999999E-3</v>
      </c>
      <c r="W238">
        <v>1.8288009999999999E-3</v>
      </c>
      <c r="X238">
        <v>1.7733619999999999E-3</v>
      </c>
      <c r="Y238">
        <v>1.72482E-3</v>
      </c>
      <c r="Z238">
        <v>1.681283E-3</v>
      </c>
      <c r="AA238">
        <v>1.6414019999999999E-3</v>
      </c>
      <c r="AB238">
        <v>1.6126999999999999E-3</v>
      </c>
      <c r="AC238">
        <v>1.5927459999999999E-3</v>
      </c>
      <c r="AD238">
        <v>1.5738410000000001E-3</v>
      </c>
      <c r="AE238">
        <v>1.550772E-3</v>
      </c>
      <c r="AF238">
        <v>1.522933E-3</v>
      </c>
      <c r="AG238">
        <v>1.489584E-3</v>
      </c>
      <c r="AH238">
        <v>1.4492730000000001E-3</v>
      </c>
      <c r="AI238">
        <v>1.4063999999999999E-3</v>
      </c>
      <c r="AJ238">
        <v>1.3634350000000001E-3</v>
      </c>
      <c r="AK238">
        <v>1.3214069999999999E-3</v>
      </c>
      <c r="AL238">
        <v>1.2807210000000001E-3</v>
      </c>
      <c r="AM238">
        <v>1.241533E-3</v>
      </c>
      <c r="AN238">
        <v>1.203944E-3</v>
      </c>
      <c r="AO238">
        <v>1.168428E-3</v>
      </c>
      <c r="AP238">
        <v>1.1349940000000001E-3</v>
      </c>
      <c r="AQ238">
        <v>1.1024050000000001E-3</v>
      </c>
      <c r="AR238">
        <v>1.072707E-3</v>
      </c>
      <c r="AS238">
        <v>1.0509569999999999E-3</v>
      </c>
      <c r="AT238">
        <v>1.0369559999999999E-3</v>
      </c>
      <c r="AU238">
        <v>1.028155E-3</v>
      </c>
      <c r="AV238">
        <v>1.022401E-3</v>
      </c>
      <c r="AW238">
        <v>1.0185280000000001E-3</v>
      </c>
      <c r="AX238">
        <v>1.0158739999999999E-3</v>
      </c>
      <c r="AY238">
        <v>1.013536E-3</v>
      </c>
      <c r="AZ238">
        <v>1.0091410000000001E-3</v>
      </c>
      <c r="BA238">
        <v>1.000368E-3</v>
      </c>
      <c r="BB238">
        <v>9.8726879999999997E-4</v>
      </c>
      <c r="BC238">
        <v>9.6991600000000003E-4</v>
      </c>
      <c r="BD238">
        <v>9.4906370000000001E-4</v>
      </c>
      <c r="BE238">
        <v>9.2588369999999998E-4</v>
      </c>
      <c r="BF238">
        <v>9.0151010000000004E-4</v>
      </c>
      <c r="BG238">
        <v>8.767801E-4</v>
      </c>
      <c r="BH238">
        <v>8.5224330000000003E-4</v>
      </c>
      <c r="BI238">
        <v>8.2818799999999999E-4</v>
      </c>
      <c r="BJ238">
        <v>8.0480860000000005E-4</v>
      </c>
      <c r="BK238">
        <v>7.8292309999999996E-4</v>
      </c>
      <c r="BL238">
        <v>7.6449980000000003E-4</v>
      </c>
      <c r="BM238">
        <v>7.4984909999999995E-4</v>
      </c>
      <c r="BN238">
        <v>7.3823780000000004E-4</v>
      </c>
      <c r="BO238">
        <v>7.2840999999999997E-4</v>
      </c>
      <c r="BP238">
        <v>7.195112E-4</v>
      </c>
      <c r="BQ238">
        <v>7.1104410000000001E-4</v>
      </c>
      <c r="BR238">
        <v>7.0291479999999996E-4</v>
      </c>
      <c r="BS238">
        <v>6.9561609999999996E-4</v>
      </c>
      <c r="BT238">
        <v>6.8994100000000001E-4</v>
      </c>
      <c r="BU238">
        <v>6.8599980000000002E-4</v>
      </c>
      <c r="BV238">
        <v>6.8312989999999997E-4</v>
      </c>
      <c r="BW238">
        <v>6.8029869999999999E-4</v>
      </c>
      <c r="BX238">
        <v>6.7645469999999997E-4</v>
      </c>
      <c r="BY238">
        <v>6.7083509999999998E-4</v>
      </c>
      <c r="BZ238">
        <v>6.6269009999999999E-4</v>
      </c>
      <c r="CA238">
        <v>6.514305E-4</v>
      </c>
      <c r="CB238">
        <v>6.3758070000000003E-4</v>
      </c>
      <c r="CC238">
        <v>6.2216759999999996E-4</v>
      </c>
      <c r="CD238">
        <v>6.0597890000000005E-4</v>
      </c>
      <c r="CE238">
        <v>5.8941359999999999E-4</v>
      </c>
      <c r="CF238">
        <v>5.7304770000000005E-4</v>
      </c>
      <c r="CG238">
        <v>5.5820350000000002E-4</v>
      </c>
      <c r="CH238">
        <v>5.456657E-4</v>
      </c>
      <c r="CI238">
        <v>5.3525130000000004E-4</v>
      </c>
      <c r="CJ238">
        <v>5.2633529999999995E-4</v>
      </c>
      <c r="CK238">
        <v>5.1844230000000003E-4</v>
      </c>
      <c r="CL238">
        <v>5.1138379999999997E-4</v>
      </c>
      <c r="CM238">
        <v>5.0504629999999998E-4</v>
      </c>
      <c r="CN238">
        <v>4.9924129999999998E-4</v>
      </c>
      <c r="CO238">
        <v>4.9368229999999995E-4</v>
      </c>
      <c r="CP238">
        <v>4.8823120000000001E-4</v>
      </c>
      <c r="CQ238">
        <v>4.8283890000000001E-4</v>
      </c>
      <c r="CR238">
        <v>4.7747669999999997E-4</v>
      </c>
      <c r="CS238">
        <v>4.7207059999999999E-4</v>
      </c>
      <c r="CT238">
        <v>4.664448E-4</v>
      </c>
      <c r="CU238">
        <v>4.6073920000000001E-4</v>
      </c>
      <c r="CV238">
        <v>4.553952E-4</v>
      </c>
      <c r="CW238">
        <v>4.5061329999999998E-4</v>
      </c>
      <c r="CX238">
        <v>4.459396E-4</v>
      </c>
      <c r="CY238">
        <v>4.408344E-4</v>
      </c>
      <c r="CZ238">
        <v>4.3485810000000002E-4</v>
      </c>
      <c r="DA238">
        <v>4.2757709999999998E-4</v>
      </c>
      <c r="DB238">
        <v>4.1903440000000001E-4</v>
      </c>
      <c r="DC238">
        <v>4.0960740000000001E-4</v>
      </c>
      <c r="DD238">
        <v>4.0000670000000003E-4</v>
      </c>
      <c r="DE238">
        <v>3.9121940000000002E-4</v>
      </c>
      <c r="DF238">
        <v>3.8377399999999997E-4</v>
      </c>
      <c r="DG238">
        <v>3.7770879999999998E-4</v>
      </c>
      <c r="DH238">
        <v>3.727674E-4</v>
      </c>
      <c r="DI238">
        <v>3.6861009999999999E-4</v>
      </c>
      <c r="DJ238">
        <v>3.6486999999999999E-4</v>
      </c>
      <c r="DK238">
        <v>3.6133470000000002E-4</v>
      </c>
      <c r="DL238">
        <v>3.5797530000000001E-4</v>
      </c>
      <c r="DM238">
        <v>3.5475680000000002E-4</v>
      </c>
      <c r="DN238">
        <v>3.516379E-4</v>
      </c>
      <c r="DO238">
        <v>3.4862890000000001E-4</v>
      </c>
      <c r="DP238">
        <v>3.4579119999999998E-4</v>
      </c>
      <c r="DQ238">
        <v>3.4315410000000001E-4</v>
      </c>
      <c r="DR238">
        <v>3.406242E-4</v>
      </c>
      <c r="DS238">
        <v>3.3807910000000001E-4</v>
      </c>
      <c r="DT238">
        <v>3.3538859999999998E-4</v>
      </c>
      <c r="DU238">
        <v>3.3255379999999997E-4</v>
      </c>
      <c r="DV238">
        <v>3.2969729999999999E-4</v>
      </c>
      <c r="DW238">
        <v>3.2687109999999999E-4</v>
      </c>
      <c r="DX238">
        <v>3.2408909999999999E-4</v>
      </c>
      <c r="DY238">
        <v>3.2133059999999998E-4</v>
      </c>
      <c r="DZ238">
        <v>3.1841669999999999E-4</v>
      </c>
      <c r="EA238">
        <v>3.1482739999999997E-4</v>
      </c>
      <c r="EB238">
        <v>3.0999759999999999E-4</v>
      </c>
      <c r="EC238">
        <v>3.0376319999999999E-4</v>
      </c>
      <c r="ED238">
        <v>2.966051E-4</v>
      </c>
      <c r="EE238">
        <v>2.8949679999999998E-4</v>
      </c>
      <c r="EF238">
        <v>2.8307149999999998E-4</v>
      </c>
      <c r="EG238">
        <v>2.7748209999999999E-4</v>
      </c>
      <c r="EH238">
        <v>2.7270039999999999E-4</v>
      </c>
      <c r="EI238">
        <v>2.686222E-4</v>
      </c>
      <c r="EJ238">
        <v>2.6511679999999998E-4</v>
      </c>
      <c r="EK238">
        <v>2.620457E-4</v>
      </c>
      <c r="EL238">
        <v>2.5929229999999999E-4</v>
      </c>
      <c r="EM238">
        <v>2.5675520000000002E-4</v>
      </c>
      <c r="EN238">
        <v>2.5435509999999998E-4</v>
      </c>
      <c r="EO238">
        <v>2.520601E-4</v>
      </c>
      <c r="EP238">
        <v>2.4984900000000001E-4</v>
      </c>
      <c r="EQ238">
        <v>2.4769359999999999E-4</v>
      </c>
      <c r="ER238">
        <v>2.455825E-4</v>
      </c>
      <c r="ES238">
        <v>2.4350850000000001E-4</v>
      </c>
      <c r="ET238">
        <v>2.4146439999999999E-4</v>
      </c>
      <c r="EU238">
        <v>2.39447E-4</v>
      </c>
      <c r="EV238">
        <v>2.374524E-4</v>
      </c>
      <c r="EW238">
        <v>2.3547029999999999E-4</v>
      </c>
      <c r="EX238">
        <v>2.33494E-4</v>
      </c>
      <c r="EY238">
        <v>2.3153719999999999E-4</v>
      </c>
      <c r="EZ238">
        <v>2.296085E-4</v>
      </c>
    </row>
    <row r="239" spans="1:156" x14ac:dyDescent="0.25">
      <c r="A239" t="str">
        <f t="shared" si="3"/>
        <v>Boom-ULTRA COARSE-0.8-20-40</v>
      </c>
      <c r="B239" t="s">
        <v>196</v>
      </c>
      <c r="C239" t="s">
        <v>72</v>
      </c>
      <c r="D239" s="52">
        <v>0.8</v>
      </c>
      <c r="E239" s="52">
        <v>20</v>
      </c>
      <c r="F239" s="82">
        <v>40</v>
      </c>
      <c r="G239">
        <v>8.1214779999999997E-3</v>
      </c>
      <c r="H239">
        <v>6.4331960000000004E-3</v>
      </c>
      <c r="I239">
        <v>5.9127900000000002E-3</v>
      </c>
      <c r="J239">
        <v>5.8445579999999997E-3</v>
      </c>
      <c r="K239">
        <v>4.5979879999999999E-3</v>
      </c>
      <c r="L239">
        <v>4.57531E-3</v>
      </c>
      <c r="M239">
        <v>4.4414980000000003E-3</v>
      </c>
      <c r="N239">
        <v>3.4011760000000001E-3</v>
      </c>
      <c r="O239">
        <v>3.2297459999999999E-3</v>
      </c>
      <c r="P239">
        <v>3.0027299999999999E-3</v>
      </c>
      <c r="Q239">
        <v>2.7098780000000002E-3</v>
      </c>
      <c r="R239">
        <v>2.3944370000000001E-3</v>
      </c>
      <c r="S239">
        <v>2.2186559999999998E-3</v>
      </c>
      <c r="T239">
        <v>2.0510559999999999E-3</v>
      </c>
      <c r="U239">
        <v>1.87111E-3</v>
      </c>
      <c r="V239">
        <v>1.702196E-3</v>
      </c>
      <c r="W239">
        <v>1.5457030000000001E-3</v>
      </c>
      <c r="X239">
        <v>1.413975E-3</v>
      </c>
      <c r="Y239">
        <v>1.30514E-3</v>
      </c>
      <c r="Z239">
        <v>1.210135E-3</v>
      </c>
      <c r="AA239">
        <v>1.1238279999999999E-3</v>
      </c>
      <c r="AB239">
        <v>1.054578E-3</v>
      </c>
      <c r="AC239">
        <v>9.9415130000000008E-4</v>
      </c>
      <c r="AD239">
        <v>9.4564170000000002E-4</v>
      </c>
      <c r="AE239">
        <v>9.1644220000000002E-4</v>
      </c>
      <c r="AF239">
        <v>8.9282909999999997E-4</v>
      </c>
      <c r="AG239">
        <v>8.7302090000000005E-4</v>
      </c>
      <c r="AH239">
        <v>8.5596969999999996E-4</v>
      </c>
      <c r="AI239">
        <v>8.4048390000000003E-4</v>
      </c>
      <c r="AJ239">
        <v>8.2605329999999998E-4</v>
      </c>
      <c r="AK239">
        <v>8.117272E-4</v>
      </c>
      <c r="AL239">
        <v>7.9838689999999998E-4</v>
      </c>
      <c r="AM239">
        <v>7.8647820000000003E-4</v>
      </c>
      <c r="AN239">
        <v>7.7551110000000003E-4</v>
      </c>
      <c r="AO239">
        <v>7.6493739999999996E-4</v>
      </c>
      <c r="AP239">
        <v>7.5480489999999996E-4</v>
      </c>
      <c r="AQ239">
        <v>7.4488060000000005E-4</v>
      </c>
      <c r="AR239">
        <v>7.3535759999999995E-4</v>
      </c>
      <c r="AS239">
        <v>7.2603640000000003E-4</v>
      </c>
      <c r="AT239">
        <v>7.1713419999999998E-4</v>
      </c>
      <c r="AU239">
        <v>7.1111220000000003E-4</v>
      </c>
      <c r="AV239">
        <v>7.107169E-4</v>
      </c>
      <c r="AW239">
        <v>7.1507150000000002E-4</v>
      </c>
      <c r="AX239">
        <v>7.2037869999999995E-4</v>
      </c>
      <c r="AY239">
        <v>7.2394609999999998E-4</v>
      </c>
      <c r="AZ239">
        <v>7.2407750000000001E-4</v>
      </c>
      <c r="BA239">
        <v>7.2006399999999997E-4</v>
      </c>
      <c r="BB239">
        <v>7.1216159999999999E-4</v>
      </c>
      <c r="BC239">
        <v>7.0117219999999997E-4</v>
      </c>
      <c r="BD239">
        <v>6.8808650000000003E-4</v>
      </c>
      <c r="BE239">
        <v>6.7372299999999999E-4</v>
      </c>
      <c r="BF239">
        <v>6.5881510000000002E-4</v>
      </c>
      <c r="BG239">
        <v>6.4399699999999999E-4</v>
      </c>
      <c r="BH239">
        <v>6.2916790000000001E-4</v>
      </c>
      <c r="BI239">
        <v>6.1464009999999999E-4</v>
      </c>
      <c r="BJ239">
        <v>5.9791840000000005E-4</v>
      </c>
      <c r="BK239">
        <v>5.7717779999999995E-4</v>
      </c>
      <c r="BL239">
        <v>5.5365389999999996E-4</v>
      </c>
      <c r="BM239">
        <v>5.289076E-4</v>
      </c>
      <c r="BN239">
        <v>5.0391469999999997E-4</v>
      </c>
      <c r="BO239">
        <v>4.7945140000000002E-4</v>
      </c>
      <c r="BP239">
        <v>4.579098E-4</v>
      </c>
      <c r="BQ239">
        <v>4.412889E-4</v>
      </c>
      <c r="BR239">
        <v>4.2835920000000002E-4</v>
      </c>
      <c r="BS239">
        <v>4.1808749999999999E-4</v>
      </c>
      <c r="BT239">
        <v>4.0949690000000001E-4</v>
      </c>
      <c r="BU239">
        <v>4.0227239999999999E-4</v>
      </c>
      <c r="BV239">
        <v>3.9616610000000002E-4</v>
      </c>
      <c r="BW239">
        <v>3.9087429999999998E-4</v>
      </c>
      <c r="BX239">
        <v>3.8624500000000001E-4</v>
      </c>
      <c r="BY239">
        <v>3.8208920000000002E-4</v>
      </c>
      <c r="BZ239">
        <v>3.785021E-4</v>
      </c>
      <c r="CA239">
        <v>3.7528110000000002E-4</v>
      </c>
      <c r="CB239">
        <v>3.7225030000000002E-4</v>
      </c>
      <c r="CC239">
        <v>3.6930889999999998E-4</v>
      </c>
      <c r="CD239">
        <v>3.6686420000000002E-4</v>
      </c>
      <c r="CE239">
        <v>3.6620590000000002E-4</v>
      </c>
      <c r="CF239">
        <v>3.678811E-4</v>
      </c>
      <c r="CG239">
        <v>3.7201139999999997E-4</v>
      </c>
      <c r="CH239">
        <v>3.7870409999999998E-4</v>
      </c>
      <c r="CI239">
        <v>3.8784520000000001E-4</v>
      </c>
      <c r="CJ239">
        <v>3.9886469999999999E-4</v>
      </c>
      <c r="CK239">
        <v>4.1022790000000002E-4</v>
      </c>
      <c r="CL239">
        <v>4.2084940000000002E-4</v>
      </c>
      <c r="CM239">
        <v>4.3004810000000002E-4</v>
      </c>
      <c r="CN239">
        <v>4.3709849999999998E-4</v>
      </c>
      <c r="CO239">
        <v>4.419073E-4</v>
      </c>
      <c r="CP239">
        <v>4.4408400000000003E-4</v>
      </c>
      <c r="CQ239">
        <v>4.4400450000000002E-4</v>
      </c>
      <c r="CR239">
        <v>4.415143E-4</v>
      </c>
      <c r="CS239">
        <v>4.3743349999999999E-4</v>
      </c>
      <c r="CT239">
        <v>4.3190280000000001E-4</v>
      </c>
      <c r="CU239">
        <v>4.2531269999999998E-4</v>
      </c>
      <c r="CV239">
        <v>4.1806169999999998E-4</v>
      </c>
      <c r="CW239">
        <v>4.0845500000000001E-4</v>
      </c>
      <c r="CX239">
        <v>3.9511340000000002E-4</v>
      </c>
      <c r="CY239">
        <v>3.7923280000000002E-4</v>
      </c>
      <c r="CZ239">
        <v>3.6187589999999998E-4</v>
      </c>
      <c r="DA239">
        <v>3.439397E-4</v>
      </c>
      <c r="DB239">
        <v>3.258302E-4</v>
      </c>
      <c r="DC239">
        <v>3.080464E-4</v>
      </c>
      <c r="DD239">
        <v>2.9082339999999998E-4</v>
      </c>
      <c r="DE239">
        <v>2.7433589999999999E-4</v>
      </c>
      <c r="DF239">
        <v>2.5933910000000001E-4</v>
      </c>
      <c r="DG239">
        <v>2.4716050000000002E-4</v>
      </c>
      <c r="DH239">
        <v>2.378429E-4</v>
      </c>
      <c r="DI239">
        <v>2.3058169999999999E-4</v>
      </c>
      <c r="DJ239">
        <v>2.2484849999999999E-4</v>
      </c>
      <c r="DK239">
        <v>2.2023130000000001E-4</v>
      </c>
      <c r="DL239">
        <v>2.1647969999999999E-4</v>
      </c>
      <c r="DM239">
        <v>2.1338720000000001E-4</v>
      </c>
      <c r="DN239">
        <v>2.1080590000000001E-4</v>
      </c>
      <c r="DO239">
        <v>2.0862109999999999E-4</v>
      </c>
      <c r="DP239">
        <v>2.067812E-4</v>
      </c>
      <c r="DQ239">
        <v>2.054592E-4</v>
      </c>
      <c r="DR239">
        <v>2.050458E-4</v>
      </c>
      <c r="DS239">
        <v>2.057413E-4</v>
      </c>
      <c r="DT239">
        <v>2.076364E-4</v>
      </c>
      <c r="DU239">
        <v>2.108073E-4</v>
      </c>
      <c r="DV239">
        <v>2.1533230000000001E-4</v>
      </c>
      <c r="DW239">
        <v>2.21289E-4</v>
      </c>
      <c r="DX239">
        <v>2.286504E-4</v>
      </c>
      <c r="DY239">
        <v>2.3746910000000001E-4</v>
      </c>
      <c r="DZ239">
        <v>2.4750359999999998E-4</v>
      </c>
      <c r="EA239">
        <v>2.5834680000000001E-4</v>
      </c>
      <c r="EB239">
        <v>2.6932090000000001E-4</v>
      </c>
      <c r="EC239">
        <v>2.7989440000000001E-4</v>
      </c>
      <c r="ED239">
        <v>2.8983749999999999E-4</v>
      </c>
      <c r="EE239">
        <v>2.98659E-4</v>
      </c>
      <c r="EF239">
        <v>3.0619939999999997E-4</v>
      </c>
      <c r="EG239">
        <v>3.1220949999999999E-4</v>
      </c>
      <c r="EH239">
        <v>3.1648769999999998E-4</v>
      </c>
      <c r="EI239">
        <v>3.191108E-4</v>
      </c>
      <c r="EJ239">
        <v>3.199659E-4</v>
      </c>
      <c r="EK239">
        <v>3.192882E-4</v>
      </c>
      <c r="EL239">
        <v>3.1715219999999998E-4</v>
      </c>
      <c r="EM239">
        <v>3.1306059999999998E-4</v>
      </c>
      <c r="EN239">
        <v>3.0544490000000002E-4</v>
      </c>
      <c r="EO239">
        <v>2.9434520000000002E-4</v>
      </c>
      <c r="EP239">
        <v>2.8121130000000001E-4</v>
      </c>
      <c r="EQ239">
        <v>2.6684910000000003E-4</v>
      </c>
      <c r="ER239">
        <v>2.5199419999999997E-4</v>
      </c>
      <c r="ES239">
        <v>2.3713599999999999E-4</v>
      </c>
      <c r="ET239">
        <v>2.224761E-4</v>
      </c>
      <c r="EU239">
        <v>2.0839599999999999E-4</v>
      </c>
      <c r="EV239">
        <v>1.94818E-4</v>
      </c>
      <c r="EW239">
        <v>1.819782E-4</v>
      </c>
      <c r="EX239">
        <v>1.6972649999999999E-4</v>
      </c>
      <c r="EY239">
        <v>1.582628E-4</v>
      </c>
      <c r="EZ239">
        <v>1.4764189999999999E-4</v>
      </c>
    </row>
    <row r="240" spans="1:156" x14ac:dyDescent="0.25">
      <c r="A240" t="str">
        <f t="shared" si="3"/>
        <v>Boom-ULTRA COARSE-0.8-10-40</v>
      </c>
      <c r="B240" t="s">
        <v>196</v>
      </c>
      <c r="C240" t="s">
        <v>72</v>
      </c>
      <c r="D240" s="52">
        <v>0.8</v>
      </c>
      <c r="E240" s="52">
        <v>10</v>
      </c>
      <c r="F240" s="82">
        <v>40</v>
      </c>
      <c r="G240">
        <v>2.884316E-3</v>
      </c>
      <c r="H240">
        <v>3.2654149999999998E-3</v>
      </c>
      <c r="I240">
        <v>3.5394300000000001E-3</v>
      </c>
      <c r="J240">
        <v>3.658845E-3</v>
      </c>
      <c r="K240">
        <v>3.1799279999999998E-3</v>
      </c>
      <c r="L240">
        <v>2.8228459999999999E-3</v>
      </c>
      <c r="M240">
        <v>2.7205799999999998E-3</v>
      </c>
      <c r="N240">
        <v>2.6178389999999998E-3</v>
      </c>
      <c r="O240">
        <v>2.4731879999999999E-3</v>
      </c>
      <c r="P240">
        <v>2.288609E-3</v>
      </c>
      <c r="Q240">
        <v>2.102376E-3</v>
      </c>
      <c r="R240">
        <v>1.848817E-3</v>
      </c>
      <c r="S240">
        <v>1.7324790000000001E-3</v>
      </c>
      <c r="T240">
        <v>1.6387820000000001E-3</v>
      </c>
      <c r="U240">
        <v>1.5618839999999999E-3</v>
      </c>
      <c r="V240">
        <v>1.4917450000000001E-3</v>
      </c>
      <c r="W240">
        <v>1.4364219999999999E-3</v>
      </c>
      <c r="X240">
        <v>1.3874650000000001E-3</v>
      </c>
      <c r="Y240">
        <v>1.3385669999999999E-3</v>
      </c>
      <c r="Z240">
        <v>1.290687E-3</v>
      </c>
      <c r="AA240">
        <v>1.244886E-3</v>
      </c>
      <c r="AB240">
        <v>1.2084999999999999E-3</v>
      </c>
      <c r="AC240">
        <v>1.179743E-3</v>
      </c>
      <c r="AD240">
        <v>1.1516020000000001E-3</v>
      </c>
      <c r="AE240">
        <v>1.118743E-3</v>
      </c>
      <c r="AF240">
        <v>1.0842759999999999E-3</v>
      </c>
      <c r="AG240">
        <v>1.051855E-3</v>
      </c>
      <c r="AH240">
        <v>1.0213710000000001E-3</v>
      </c>
      <c r="AI240">
        <v>9.9432480000000005E-4</v>
      </c>
      <c r="AJ240">
        <v>9.7041320000000001E-4</v>
      </c>
      <c r="AK240">
        <v>9.4867919999999998E-4</v>
      </c>
      <c r="AL240">
        <v>9.2840000000000002E-4</v>
      </c>
      <c r="AM240">
        <v>9.0914040000000004E-4</v>
      </c>
      <c r="AN240">
        <v>8.9076260000000001E-4</v>
      </c>
      <c r="AO240">
        <v>8.7359730000000004E-4</v>
      </c>
      <c r="AP240">
        <v>8.5761170000000001E-4</v>
      </c>
      <c r="AQ240">
        <v>8.4077179999999998E-4</v>
      </c>
      <c r="AR240">
        <v>8.2319719999999997E-4</v>
      </c>
      <c r="AS240">
        <v>8.0888469999999997E-4</v>
      </c>
      <c r="AT240">
        <v>7.9698560000000004E-4</v>
      </c>
      <c r="AU240">
        <v>7.8604550000000003E-4</v>
      </c>
      <c r="AV240">
        <v>7.7537150000000002E-4</v>
      </c>
      <c r="AW240">
        <v>7.6488520000000005E-4</v>
      </c>
      <c r="AX240">
        <v>7.5458929999999995E-4</v>
      </c>
      <c r="AY240">
        <v>7.4392499999999999E-4</v>
      </c>
      <c r="AZ240">
        <v>7.3026850000000002E-4</v>
      </c>
      <c r="BA240">
        <v>7.1098869999999998E-4</v>
      </c>
      <c r="BB240">
        <v>6.8671100000000001E-4</v>
      </c>
      <c r="BC240">
        <v>6.6114639999999996E-4</v>
      </c>
      <c r="BD240">
        <v>6.3868270000000003E-4</v>
      </c>
      <c r="BE240">
        <v>6.2024010000000002E-4</v>
      </c>
      <c r="BF240">
        <v>6.0504669999999995E-4</v>
      </c>
      <c r="BG240">
        <v>5.9220900000000001E-4</v>
      </c>
      <c r="BH240">
        <v>5.8100969999999997E-4</v>
      </c>
      <c r="BI240">
        <v>5.7089960000000003E-4</v>
      </c>
      <c r="BJ240">
        <v>5.6154849999999999E-4</v>
      </c>
      <c r="BK240">
        <v>5.5360920000000001E-4</v>
      </c>
      <c r="BL240">
        <v>5.4910650000000001E-4</v>
      </c>
      <c r="BM240">
        <v>5.4668909999999998E-4</v>
      </c>
      <c r="BN240">
        <v>5.4435539999999998E-4</v>
      </c>
      <c r="BO240">
        <v>5.4113510000000002E-4</v>
      </c>
      <c r="BP240">
        <v>5.3692159999999998E-4</v>
      </c>
      <c r="BQ240">
        <v>5.3192940000000002E-4</v>
      </c>
      <c r="BR240">
        <v>5.2648189999999996E-4</v>
      </c>
      <c r="BS240">
        <v>5.2081230000000005E-4</v>
      </c>
      <c r="BT240">
        <v>5.150841E-4</v>
      </c>
      <c r="BU240">
        <v>5.0933119999999998E-4</v>
      </c>
      <c r="BV240">
        <v>5.0326950000000004E-4</v>
      </c>
      <c r="BW240">
        <v>4.961554E-4</v>
      </c>
      <c r="BX240">
        <v>4.8686690000000001E-4</v>
      </c>
      <c r="BY240">
        <v>4.7458230000000003E-4</v>
      </c>
      <c r="BZ240">
        <v>4.5919070000000002E-4</v>
      </c>
      <c r="CA240">
        <v>4.4099690000000001E-4</v>
      </c>
      <c r="CB240">
        <v>4.2090049999999999E-4</v>
      </c>
      <c r="CC240">
        <v>4.0129089999999998E-4</v>
      </c>
      <c r="CD240">
        <v>3.8482050000000003E-4</v>
      </c>
      <c r="CE240">
        <v>3.7173309999999999E-4</v>
      </c>
      <c r="CF240">
        <v>3.6148220000000001E-4</v>
      </c>
      <c r="CG240">
        <v>3.545647E-4</v>
      </c>
      <c r="CH240">
        <v>3.5145899999999998E-4</v>
      </c>
      <c r="CI240">
        <v>3.5185339999999998E-4</v>
      </c>
      <c r="CJ240">
        <v>3.5406240000000001E-4</v>
      </c>
      <c r="CK240">
        <v>3.5560209999999998E-4</v>
      </c>
      <c r="CL240">
        <v>3.5569200000000001E-4</v>
      </c>
      <c r="CM240">
        <v>3.5457989999999998E-4</v>
      </c>
      <c r="CN240">
        <v>3.52593E-4</v>
      </c>
      <c r="CO240">
        <v>3.4992680000000003E-4</v>
      </c>
      <c r="CP240">
        <v>3.4679440000000001E-4</v>
      </c>
      <c r="CQ240">
        <v>3.433841E-4</v>
      </c>
      <c r="CR240">
        <v>3.398152E-4</v>
      </c>
      <c r="CS240">
        <v>3.3611779999999998E-4</v>
      </c>
      <c r="CT240">
        <v>3.3219800000000002E-4</v>
      </c>
      <c r="CU240">
        <v>3.2814310000000001E-4</v>
      </c>
      <c r="CV240">
        <v>3.2409339999999999E-4</v>
      </c>
      <c r="CW240">
        <v>3.19771E-4</v>
      </c>
      <c r="CX240">
        <v>3.1443090000000002E-4</v>
      </c>
      <c r="CY240">
        <v>3.074485E-4</v>
      </c>
      <c r="CZ240">
        <v>2.9861960000000001E-4</v>
      </c>
      <c r="DA240">
        <v>2.8797520000000001E-4</v>
      </c>
      <c r="DB240">
        <v>2.757185E-4</v>
      </c>
      <c r="DC240">
        <v>2.6225340000000003E-4</v>
      </c>
      <c r="DD240">
        <v>2.4843100000000002E-4</v>
      </c>
      <c r="DE240">
        <v>2.3561019999999999E-4</v>
      </c>
      <c r="DF240">
        <v>2.253499E-4</v>
      </c>
      <c r="DG240">
        <v>2.1903870000000001E-4</v>
      </c>
      <c r="DH240">
        <v>2.1668389999999999E-4</v>
      </c>
      <c r="DI240">
        <v>2.1741809999999999E-4</v>
      </c>
      <c r="DJ240">
        <v>2.196574E-4</v>
      </c>
      <c r="DK240">
        <v>2.2156469999999999E-4</v>
      </c>
      <c r="DL240">
        <v>2.2254619999999999E-4</v>
      </c>
      <c r="DM240">
        <v>2.227109E-4</v>
      </c>
      <c r="DN240">
        <v>2.222514E-4</v>
      </c>
      <c r="DO240">
        <v>2.21363E-4</v>
      </c>
      <c r="DP240">
        <v>2.2023720000000001E-4</v>
      </c>
      <c r="DQ240">
        <v>2.1901050000000001E-4</v>
      </c>
      <c r="DR240">
        <v>2.177018E-4</v>
      </c>
      <c r="DS240">
        <v>2.16286E-4</v>
      </c>
      <c r="DT240">
        <v>2.1471509999999999E-4</v>
      </c>
      <c r="DU240">
        <v>2.130136E-4</v>
      </c>
      <c r="DV240">
        <v>2.1127940000000001E-4</v>
      </c>
      <c r="DW240">
        <v>2.095593E-4</v>
      </c>
      <c r="DX240">
        <v>2.0786280000000001E-4</v>
      </c>
      <c r="DY240">
        <v>2.0617930000000001E-4</v>
      </c>
      <c r="DZ240">
        <v>2.0438640000000001E-4</v>
      </c>
      <c r="EA240">
        <v>2.021247E-4</v>
      </c>
      <c r="EB240">
        <v>1.9898640000000001E-4</v>
      </c>
      <c r="EC240">
        <v>1.9477540000000001E-4</v>
      </c>
      <c r="ED240">
        <v>1.8961419999999999E-4</v>
      </c>
      <c r="EE240">
        <v>1.8395879999999999E-4</v>
      </c>
      <c r="EF240">
        <v>1.7822399999999999E-4</v>
      </c>
      <c r="EG240">
        <v>1.7263860000000001E-4</v>
      </c>
      <c r="EH240">
        <v>1.673868E-4</v>
      </c>
      <c r="EI240">
        <v>1.626144E-4</v>
      </c>
      <c r="EJ240">
        <v>1.5841330000000001E-4</v>
      </c>
      <c r="EK240">
        <v>1.5479649999999999E-4</v>
      </c>
      <c r="EL240">
        <v>1.517542E-4</v>
      </c>
      <c r="EM240">
        <v>1.4927979999999999E-4</v>
      </c>
      <c r="EN240">
        <v>1.471795E-4</v>
      </c>
      <c r="EO240">
        <v>1.453007E-4</v>
      </c>
      <c r="EP240">
        <v>1.435765E-4</v>
      </c>
      <c r="EQ240">
        <v>1.419627E-4</v>
      </c>
      <c r="ER240">
        <v>1.4044369999999999E-4</v>
      </c>
      <c r="ES240">
        <v>1.3900849999999999E-4</v>
      </c>
      <c r="ET240">
        <v>1.3765009999999999E-4</v>
      </c>
      <c r="EU240">
        <v>1.3636130000000001E-4</v>
      </c>
      <c r="EV240">
        <v>1.3513269999999999E-4</v>
      </c>
      <c r="EW240">
        <v>1.3395010000000001E-4</v>
      </c>
      <c r="EX240">
        <v>1.3280090000000001E-4</v>
      </c>
      <c r="EY240">
        <v>1.3168610000000001E-4</v>
      </c>
      <c r="EZ240">
        <v>1.3060440000000001E-4</v>
      </c>
    </row>
    <row r="241" spans="1:156" x14ac:dyDescent="0.25">
      <c r="A241" t="str">
        <f t="shared" si="3"/>
        <v>Boom-ULTRA COARSE-0.8-20-20</v>
      </c>
      <c r="B241" t="s">
        <v>196</v>
      </c>
      <c r="C241" t="s">
        <v>72</v>
      </c>
      <c r="D241" s="52">
        <v>0.8</v>
      </c>
      <c r="E241" s="52">
        <v>20</v>
      </c>
      <c r="F241" s="82">
        <v>20</v>
      </c>
      <c r="G241">
        <v>7.5240649999999999E-3</v>
      </c>
      <c r="H241">
        <v>5.7113470000000003E-3</v>
      </c>
      <c r="I241">
        <v>5.0780879999999997E-3</v>
      </c>
      <c r="J241">
        <v>4.7075809999999997E-3</v>
      </c>
      <c r="K241">
        <v>3.177933E-3</v>
      </c>
      <c r="L241">
        <v>2.97036E-3</v>
      </c>
      <c r="M241">
        <v>2.7778439999999998E-3</v>
      </c>
      <c r="N241">
        <v>1.6158170000000001E-3</v>
      </c>
      <c r="O241">
        <v>1.5471300000000001E-3</v>
      </c>
      <c r="P241">
        <v>1.472824E-3</v>
      </c>
      <c r="Q241">
        <v>1.371068E-3</v>
      </c>
      <c r="R241">
        <v>1.2570179999999999E-3</v>
      </c>
      <c r="S241">
        <v>1.2129269999999999E-3</v>
      </c>
      <c r="T241">
        <v>1.221977E-3</v>
      </c>
      <c r="U241">
        <v>1.166895E-3</v>
      </c>
      <c r="V241">
        <v>1.0612359999999999E-3</v>
      </c>
      <c r="W241">
        <v>9.3998219999999997E-4</v>
      </c>
      <c r="X241">
        <v>8.457769E-4</v>
      </c>
      <c r="Y241">
        <v>7.6837019999999995E-4</v>
      </c>
      <c r="Z241">
        <v>7.0153279999999999E-4</v>
      </c>
      <c r="AA241">
        <v>6.4254950000000003E-4</v>
      </c>
      <c r="AB241">
        <v>5.9773370000000005E-4</v>
      </c>
      <c r="AC241">
        <v>5.5784569999999998E-4</v>
      </c>
      <c r="AD241">
        <v>5.2212479999999995E-4</v>
      </c>
      <c r="AE241">
        <v>5.0236560000000005E-4</v>
      </c>
      <c r="AF241">
        <v>4.8449570000000001E-4</v>
      </c>
      <c r="AG241">
        <v>4.6813280000000001E-4</v>
      </c>
      <c r="AH241">
        <v>4.5279199999999998E-4</v>
      </c>
      <c r="AI241">
        <v>4.3802979999999999E-4</v>
      </c>
      <c r="AJ241">
        <v>4.2356320000000002E-4</v>
      </c>
      <c r="AK241">
        <v>4.0578819999999999E-4</v>
      </c>
      <c r="AL241">
        <v>3.8586179999999999E-4</v>
      </c>
      <c r="AM241">
        <v>3.6806849999999999E-4</v>
      </c>
      <c r="AN241">
        <v>3.5503629999999997E-4</v>
      </c>
      <c r="AO241">
        <v>3.4522319999999998E-4</v>
      </c>
      <c r="AP241">
        <v>3.3768809999999998E-4</v>
      </c>
      <c r="AQ241">
        <v>3.3164039999999999E-4</v>
      </c>
      <c r="AR241">
        <v>3.2669280000000001E-4</v>
      </c>
      <c r="AS241">
        <v>3.2240090000000001E-4</v>
      </c>
      <c r="AT241">
        <v>3.1862580000000001E-4</v>
      </c>
      <c r="AU241">
        <v>3.1658560000000002E-4</v>
      </c>
      <c r="AV241">
        <v>3.1777170000000003E-4</v>
      </c>
      <c r="AW241">
        <v>3.219966E-4</v>
      </c>
      <c r="AX241">
        <v>3.2745350000000002E-4</v>
      </c>
      <c r="AY241">
        <v>3.32586E-4</v>
      </c>
      <c r="AZ241">
        <v>3.3614350000000002E-4</v>
      </c>
      <c r="BA241">
        <v>3.3739460000000002E-4</v>
      </c>
      <c r="BB241">
        <v>3.361708E-4</v>
      </c>
      <c r="BC241">
        <v>3.3269220000000001E-4</v>
      </c>
      <c r="BD241">
        <v>3.2757549999999999E-4</v>
      </c>
      <c r="BE241">
        <v>3.2119370000000002E-4</v>
      </c>
      <c r="BF241">
        <v>3.1430109999999999E-4</v>
      </c>
      <c r="BG241">
        <v>3.0719539999999999E-4</v>
      </c>
      <c r="BH241">
        <v>3.0014050000000002E-4</v>
      </c>
      <c r="BI241">
        <v>2.9320630000000001E-4</v>
      </c>
      <c r="BJ241">
        <v>2.8642130000000002E-4</v>
      </c>
      <c r="BK241">
        <v>2.797915E-4</v>
      </c>
      <c r="BL241">
        <v>2.7332330000000001E-4</v>
      </c>
      <c r="BM241">
        <v>2.6708720000000001E-4</v>
      </c>
      <c r="BN241">
        <v>2.6096419999999999E-4</v>
      </c>
      <c r="BO241">
        <v>2.550737E-4</v>
      </c>
      <c r="BP241">
        <v>2.492301E-4</v>
      </c>
      <c r="BQ241">
        <v>2.4365699999999999E-4</v>
      </c>
      <c r="BR241">
        <v>2.3802989999999999E-4</v>
      </c>
      <c r="BS241">
        <v>2.32537E-4</v>
      </c>
      <c r="BT241">
        <v>2.2532960000000001E-4</v>
      </c>
      <c r="BU241">
        <v>2.1560770000000001E-4</v>
      </c>
      <c r="BV241">
        <v>2.044197E-4</v>
      </c>
      <c r="BW241">
        <v>1.927536E-4</v>
      </c>
      <c r="BX241">
        <v>1.8116780000000001E-4</v>
      </c>
      <c r="BY241">
        <v>1.700336E-4</v>
      </c>
      <c r="BZ241">
        <v>1.608492E-4</v>
      </c>
      <c r="CA241">
        <v>1.542902E-4</v>
      </c>
      <c r="CB241">
        <v>1.4951459999999999E-4</v>
      </c>
      <c r="CC241">
        <v>1.4589670000000001E-4</v>
      </c>
      <c r="CD241">
        <v>1.4329429999999999E-4</v>
      </c>
      <c r="CE241">
        <v>1.4204340000000001E-4</v>
      </c>
      <c r="CF241">
        <v>1.422401E-4</v>
      </c>
      <c r="CG241">
        <v>1.4386950000000001E-4</v>
      </c>
      <c r="CH241">
        <v>1.469807E-4</v>
      </c>
      <c r="CI241">
        <v>1.515481E-4</v>
      </c>
      <c r="CJ241">
        <v>1.573906E-4</v>
      </c>
      <c r="CK241">
        <v>1.6384829999999999E-4</v>
      </c>
      <c r="CL241">
        <v>1.7039320000000001E-4</v>
      </c>
      <c r="CM241">
        <v>1.7657769999999999E-4</v>
      </c>
      <c r="CN241">
        <v>1.8203079999999999E-4</v>
      </c>
      <c r="CO241">
        <v>1.8645909999999999E-4</v>
      </c>
      <c r="CP241">
        <v>1.897081E-4</v>
      </c>
      <c r="CQ241">
        <v>1.916598E-4</v>
      </c>
      <c r="CR241">
        <v>1.9230049999999999E-4</v>
      </c>
      <c r="CS241">
        <v>1.9183779999999999E-4</v>
      </c>
      <c r="CT241">
        <v>1.9040920000000001E-4</v>
      </c>
      <c r="CU241">
        <v>1.8825720000000001E-4</v>
      </c>
      <c r="CV241">
        <v>1.8563680000000001E-4</v>
      </c>
      <c r="CW241">
        <v>1.8277629999999999E-4</v>
      </c>
      <c r="CX241">
        <v>1.796848E-4</v>
      </c>
      <c r="CY241">
        <v>1.7665500000000001E-4</v>
      </c>
      <c r="CZ241">
        <v>1.734416E-4</v>
      </c>
      <c r="DA241">
        <v>1.7040370000000001E-4</v>
      </c>
      <c r="DB241">
        <v>1.6719200000000001E-4</v>
      </c>
      <c r="DC241">
        <v>1.6410869999999999E-4</v>
      </c>
      <c r="DD241">
        <v>1.609832E-4</v>
      </c>
      <c r="DE241">
        <v>1.577951E-4</v>
      </c>
      <c r="DF241">
        <v>1.5457390000000001E-4</v>
      </c>
      <c r="DG241">
        <v>1.4998440000000001E-4</v>
      </c>
      <c r="DH241">
        <v>1.4346279999999999E-4</v>
      </c>
      <c r="DI241">
        <v>1.3579139999999999E-4</v>
      </c>
      <c r="DJ241">
        <v>1.276731E-4</v>
      </c>
      <c r="DK241">
        <v>1.1943300000000001E-4</v>
      </c>
      <c r="DL241">
        <v>1.113693E-4</v>
      </c>
      <c r="DM241">
        <v>1.035992E-4</v>
      </c>
      <c r="DN241">
        <v>9.6253200000000002E-5</v>
      </c>
      <c r="DO241">
        <v>8.9391090000000005E-5</v>
      </c>
      <c r="DP241">
        <v>8.3383440000000001E-5</v>
      </c>
      <c r="DQ241">
        <v>7.8995620000000001E-5</v>
      </c>
      <c r="DR241">
        <v>7.6179889999999998E-5</v>
      </c>
      <c r="DS241">
        <v>7.4565610000000004E-5</v>
      </c>
      <c r="DT241">
        <v>7.3934430000000004E-5</v>
      </c>
      <c r="DU241">
        <v>7.4179009999999996E-5</v>
      </c>
      <c r="DV241">
        <v>7.5249070000000002E-5</v>
      </c>
      <c r="DW241">
        <v>7.713482E-5</v>
      </c>
      <c r="DX241">
        <v>7.9829799999999999E-5</v>
      </c>
      <c r="DY241">
        <v>8.3345589999999996E-5</v>
      </c>
      <c r="DZ241">
        <v>8.7617890000000006E-5</v>
      </c>
      <c r="EA241">
        <v>9.2492419999999997E-5</v>
      </c>
      <c r="EB241">
        <v>9.7693650000000006E-5</v>
      </c>
      <c r="EC241">
        <v>1.03022E-4</v>
      </c>
      <c r="ED241">
        <v>1.083232E-4</v>
      </c>
      <c r="EE241">
        <v>1.133852E-4</v>
      </c>
      <c r="EF241">
        <v>1.180578E-4</v>
      </c>
      <c r="EG241">
        <v>1.222253E-4</v>
      </c>
      <c r="EH241">
        <v>1.25683E-4</v>
      </c>
      <c r="EI241">
        <v>1.284499E-4</v>
      </c>
      <c r="EJ241">
        <v>1.3037730000000001E-4</v>
      </c>
      <c r="EK241">
        <v>1.3149820000000001E-4</v>
      </c>
      <c r="EL241">
        <v>1.318867E-4</v>
      </c>
      <c r="EM241">
        <v>1.3150919999999999E-4</v>
      </c>
      <c r="EN241">
        <v>1.306678E-4</v>
      </c>
      <c r="EO241">
        <v>1.292903E-4</v>
      </c>
      <c r="EP241">
        <v>1.2768290000000001E-4</v>
      </c>
      <c r="EQ241">
        <v>1.258179E-4</v>
      </c>
      <c r="ER241">
        <v>1.238178E-4</v>
      </c>
      <c r="ES241">
        <v>1.217591E-4</v>
      </c>
      <c r="ET241">
        <v>1.195891E-4</v>
      </c>
      <c r="EU241">
        <v>1.174423E-4</v>
      </c>
      <c r="EV241">
        <v>1.151323E-4</v>
      </c>
      <c r="EW241">
        <v>1.123379E-4</v>
      </c>
      <c r="EX241">
        <v>1.079197E-4</v>
      </c>
      <c r="EY241">
        <v>1.0224479999999999E-4</v>
      </c>
      <c r="EZ241">
        <v>9.5945089999999997E-5</v>
      </c>
    </row>
    <row r="242" spans="1:156" x14ac:dyDescent="0.25">
      <c r="A242" t="str">
        <f t="shared" si="3"/>
        <v>Boom-ULTRA COARSE-0.8-10-20</v>
      </c>
      <c r="B242" t="s">
        <v>196</v>
      </c>
      <c r="C242" t="s">
        <v>72</v>
      </c>
      <c r="D242" s="52">
        <v>0.8</v>
      </c>
      <c r="E242" s="52">
        <v>10</v>
      </c>
      <c r="F242" s="82">
        <v>20</v>
      </c>
      <c r="G242">
        <v>2.1405619999999999E-3</v>
      </c>
      <c r="H242">
        <v>2.169373E-3</v>
      </c>
      <c r="I242">
        <v>2.224111E-3</v>
      </c>
      <c r="J242">
        <v>2.2558410000000002E-3</v>
      </c>
      <c r="K242">
        <v>1.7288869999999999E-3</v>
      </c>
      <c r="L242">
        <v>1.3394990000000001E-3</v>
      </c>
      <c r="M242">
        <v>1.265389E-3</v>
      </c>
      <c r="N242">
        <v>1.2272069999999999E-3</v>
      </c>
      <c r="O242">
        <v>1.171524E-3</v>
      </c>
      <c r="P242">
        <v>1.0957779999999999E-3</v>
      </c>
      <c r="Q242">
        <v>1.0996910000000001E-3</v>
      </c>
      <c r="R242">
        <v>1.0574060000000001E-3</v>
      </c>
      <c r="S242">
        <v>9.9450449999999996E-4</v>
      </c>
      <c r="T242">
        <v>9.0710170000000002E-4</v>
      </c>
      <c r="U242">
        <v>8.2841570000000001E-4</v>
      </c>
      <c r="V242">
        <v>7.6030909999999995E-4</v>
      </c>
      <c r="W242">
        <v>7.0677239999999996E-4</v>
      </c>
      <c r="X242">
        <v>6.8460069999999997E-4</v>
      </c>
      <c r="Y242">
        <v>6.6536640000000005E-4</v>
      </c>
      <c r="Z242">
        <v>6.4791459999999996E-4</v>
      </c>
      <c r="AA242">
        <v>6.3181849999999998E-4</v>
      </c>
      <c r="AB242">
        <v>6.2350060000000002E-4</v>
      </c>
      <c r="AC242">
        <v>6.228545E-4</v>
      </c>
      <c r="AD242">
        <v>6.2318599999999997E-4</v>
      </c>
      <c r="AE242">
        <v>6.1912950000000001E-4</v>
      </c>
      <c r="AF242">
        <v>6.0856099999999998E-4</v>
      </c>
      <c r="AG242">
        <v>5.9166730000000003E-4</v>
      </c>
      <c r="AH242">
        <v>5.6586530000000003E-4</v>
      </c>
      <c r="AI242">
        <v>5.3336620000000003E-4</v>
      </c>
      <c r="AJ242">
        <v>4.9961709999999998E-4</v>
      </c>
      <c r="AK242">
        <v>4.6714499999999997E-4</v>
      </c>
      <c r="AL242">
        <v>4.3672699999999998E-4</v>
      </c>
      <c r="AM242">
        <v>4.0845189999999998E-4</v>
      </c>
      <c r="AN242">
        <v>3.8242940000000002E-4</v>
      </c>
      <c r="AO242">
        <v>3.605166E-4</v>
      </c>
      <c r="AP242">
        <v>3.4512490000000002E-4</v>
      </c>
      <c r="AQ242">
        <v>3.3436160000000002E-4</v>
      </c>
      <c r="AR242">
        <v>3.2745670000000003E-4</v>
      </c>
      <c r="AS242">
        <v>3.261394E-4</v>
      </c>
      <c r="AT242">
        <v>3.2980260000000001E-4</v>
      </c>
      <c r="AU242">
        <v>3.3652589999999999E-4</v>
      </c>
      <c r="AV242">
        <v>3.4460719999999999E-4</v>
      </c>
      <c r="AW242">
        <v>3.5331289999999998E-4</v>
      </c>
      <c r="AX242">
        <v>3.623783E-4</v>
      </c>
      <c r="AY242">
        <v>3.7140550000000001E-4</v>
      </c>
      <c r="AZ242">
        <v>3.7856549999999999E-4</v>
      </c>
      <c r="BA242">
        <v>3.793027E-4</v>
      </c>
      <c r="BB242">
        <v>3.71195E-4</v>
      </c>
      <c r="BC242">
        <v>3.5656620000000001E-4</v>
      </c>
      <c r="BD242">
        <v>3.3782460000000001E-4</v>
      </c>
      <c r="BE242">
        <v>3.1715900000000002E-4</v>
      </c>
      <c r="BF242">
        <v>2.9621729999999998E-4</v>
      </c>
      <c r="BG242">
        <v>2.7604190000000002E-4</v>
      </c>
      <c r="BH242">
        <v>2.5705079999999999E-4</v>
      </c>
      <c r="BI242">
        <v>2.3936810000000001E-4</v>
      </c>
      <c r="BJ242">
        <v>2.2297659999999999E-4</v>
      </c>
      <c r="BK242">
        <v>2.0825729999999999E-4</v>
      </c>
      <c r="BL242">
        <v>1.9667299999999999E-4</v>
      </c>
      <c r="BM242">
        <v>1.9006620000000001E-4</v>
      </c>
      <c r="BN242">
        <v>1.8866299999999999E-4</v>
      </c>
      <c r="BO242">
        <v>1.909948E-4</v>
      </c>
      <c r="BP242">
        <v>1.9571350000000001E-4</v>
      </c>
      <c r="BQ242">
        <v>2.018516E-4</v>
      </c>
      <c r="BR242">
        <v>2.0890629999999999E-4</v>
      </c>
      <c r="BS242">
        <v>2.1660940000000001E-4</v>
      </c>
      <c r="BT242">
        <v>2.2480509999999999E-4</v>
      </c>
      <c r="BU242">
        <v>2.332704E-4</v>
      </c>
      <c r="BV242">
        <v>2.4053510000000001E-4</v>
      </c>
      <c r="BW242">
        <v>2.439664E-4</v>
      </c>
      <c r="BX242">
        <v>2.4337210000000001E-4</v>
      </c>
      <c r="BY242">
        <v>2.3921239999999999E-4</v>
      </c>
      <c r="BZ242">
        <v>2.3203310000000001E-4</v>
      </c>
      <c r="CA242">
        <v>2.2236399999999999E-4</v>
      </c>
      <c r="CB242">
        <v>2.107768E-4</v>
      </c>
      <c r="CC242">
        <v>1.9794419999999999E-4</v>
      </c>
      <c r="CD242">
        <v>1.845847E-4</v>
      </c>
      <c r="CE242">
        <v>1.7134520000000001E-4</v>
      </c>
      <c r="CF242">
        <v>1.5879499999999999E-4</v>
      </c>
      <c r="CG242">
        <v>1.4772879999999999E-4</v>
      </c>
      <c r="CH242">
        <v>1.386014E-4</v>
      </c>
      <c r="CI242">
        <v>1.3141039999999999E-4</v>
      </c>
      <c r="CJ242">
        <v>1.2596349999999999E-4</v>
      </c>
      <c r="CK242">
        <v>1.2197359999999999E-4</v>
      </c>
      <c r="CL242">
        <v>1.192799E-4</v>
      </c>
      <c r="CM242">
        <v>1.1842329999999999E-4</v>
      </c>
      <c r="CN242">
        <v>1.19675E-4</v>
      </c>
      <c r="CO242">
        <v>1.2251159999999999E-4</v>
      </c>
      <c r="CP242">
        <v>1.264409E-4</v>
      </c>
      <c r="CQ242">
        <v>1.311878E-4</v>
      </c>
      <c r="CR242">
        <v>1.365526E-4</v>
      </c>
      <c r="CS242">
        <v>1.421269E-4</v>
      </c>
      <c r="CT242">
        <v>1.4647980000000001E-4</v>
      </c>
      <c r="CU242">
        <v>1.4881789999999999E-4</v>
      </c>
      <c r="CV242">
        <v>1.4964620000000001E-4</v>
      </c>
      <c r="CW242">
        <v>1.4931880000000001E-4</v>
      </c>
      <c r="CX242">
        <v>1.4779149999999999E-4</v>
      </c>
      <c r="CY242">
        <v>1.4496060000000001E-4</v>
      </c>
      <c r="CZ242">
        <v>1.4086E-4</v>
      </c>
      <c r="DA242">
        <v>1.3558320000000001E-4</v>
      </c>
      <c r="DB242">
        <v>1.2926429999999999E-4</v>
      </c>
      <c r="DC242">
        <v>1.2212010000000001E-4</v>
      </c>
      <c r="DD242">
        <v>1.14597E-4</v>
      </c>
      <c r="DE242">
        <v>1.0734089999999999E-4</v>
      </c>
      <c r="DF242">
        <v>1.008119E-4</v>
      </c>
      <c r="DG242">
        <v>9.5228679999999997E-5</v>
      </c>
      <c r="DH242">
        <v>9.0661829999999995E-5</v>
      </c>
      <c r="DI242">
        <v>8.7083370000000005E-5</v>
      </c>
      <c r="DJ242">
        <v>8.4355659999999993E-5</v>
      </c>
      <c r="DK242">
        <v>8.2272770000000001E-5</v>
      </c>
      <c r="DL242">
        <v>8.0624249999999996E-5</v>
      </c>
      <c r="DM242">
        <v>7.9231640000000005E-5</v>
      </c>
      <c r="DN242">
        <v>7.79884E-5</v>
      </c>
      <c r="DO242">
        <v>7.6971740000000003E-5</v>
      </c>
      <c r="DP242">
        <v>7.6670189999999996E-5</v>
      </c>
      <c r="DQ242">
        <v>7.7595689999999999E-5</v>
      </c>
      <c r="DR242">
        <v>7.9617779999999994E-5</v>
      </c>
      <c r="DS242">
        <v>8.2285119999999997E-5</v>
      </c>
      <c r="DT242">
        <v>8.4705650000000001E-5</v>
      </c>
      <c r="DU242">
        <v>8.6248229999999994E-5</v>
      </c>
      <c r="DV242">
        <v>8.7053340000000005E-5</v>
      </c>
      <c r="DW242">
        <v>8.736885E-5</v>
      </c>
      <c r="DX242">
        <v>8.7355150000000003E-5</v>
      </c>
      <c r="DY242">
        <v>8.7110700000000006E-5</v>
      </c>
      <c r="DZ242">
        <v>8.6652690000000004E-5</v>
      </c>
      <c r="EA242">
        <v>8.5871829999999995E-5</v>
      </c>
      <c r="EB242">
        <v>8.4619159999999995E-5</v>
      </c>
      <c r="EC242">
        <v>8.282645E-5</v>
      </c>
      <c r="ED242">
        <v>8.0559690000000007E-5</v>
      </c>
      <c r="EE242">
        <v>7.802463E-5</v>
      </c>
      <c r="EF242">
        <v>7.5401269999999997E-5</v>
      </c>
      <c r="EG242">
        <v>7.2790280000000005E-5</v>
      </c>
      <c r="EH242">
        <v>7.0270600000000004E-5</v>
      </c>
      <c r="EI242">
        <v>6.7922030000000007E-5</v>
      </c>
      <c r="EJ242">
        <v>6.5816890000000003E-5</v>
      </c>
      <c r="EK242">
        <v>6.3992039999999996E-5</v>
      </c>
      <c r="EL242">
        <v>6.2445990000000004E-5</v>
      </c>
      <c r="EM242">
        <v>6.1138140000000006E-5</v>
      </c>
      <c r="EN242">
        <v>5.999455E-5</v>
      </c>
      <c r="EO242">
        <v>5.8962249999999999E-5</v>
      </c>
      <c r="EP242">
        <v>5.8003720000000003E-5</v>
      </c>
      <c r="EQ242">
        <v>5.7077090000000002E-5</v>
      </c>
      <c r="ER242">
        <v>5.6183490000000001E-5</v>
      </c>
      <c r="ES242">
        <v>5.5311800000000001E-5</v>
      </c>
      <c r="ET242">
        <v>5.4461159999999997E-5</v>
      </c>
      <c r="EU242">
        <v>5.3642479999999999E-5</v>
      </c>
      <c r="EV242">
        <v>5.288443E-5</v>
      </c>
      <c r="EW242">
        <v>5.2214040000000001E-5</v>
      </c>
      <c r="EX242">
        <v>5.158168E-5</v>
      </c>
      <c r="EY242">
        <v>5.098092E-5</v>
      </c>
      <c r="EZ242">
        <v>5.0415769999999997E-5</v>
      </c>
    </row>
    <row r="243" spans="1:156" x14ac:dyDescent="0.25">
      <c r="A243" t="str">
        <f t="shared" si="3"/>
        <v>Boom-FINE-1-20-Any</v>
      </c>
      <c r="B243" t="s">
        <v>196</v>
      </c>
      <c r="C243" t="s">
        <v>41</v>
      </c>
      <c r="D243" s="52">
        <v>1</v>
      </c>
      <c r="E243" s="52">
        <v>20</v>
      </c>
      <c r="F243" s="82" t="s">
        <v>187</v>
      </c>
      <c r="G243">
        <v>0.30211959999999999</v>
      </c>
      <c r="H243">
        <v>0.26587739999999999</v>
      </c>
      <c r="I243">
        <v>0.2357205</v>
      </c>
      <c r="J243">
        <v>0.2084423</v>
      </c>
      <c r="K243">
        <v>0.18740029999999999</v>
      </c>
      <c r="L243">
        <v>0.16989309999999999</v>
      </c>
      <c r="M243">
        <v>0.15520110000000001</v>
      </c>
      <c r="N243">
        <v>0.1431615</v>
      </c>
      <c r="O243">
        <v>0.13327159999999999</v>
      </c>
      <c r="P243">
        <v>0.1242877</v>
      </c>
      <c r="Q243">
        <v>0.1152952</v>
      </c>
      <c r="R243">
        <v>0.10712480000000001</v>
      </c>
      <c r="S243">
        <v>0.1003102</v>
      </c>
      <c r="T243">
        <v>9.5515439999999993E-2</v>
      </c>
      <c r="U243">
        <v>9.4465499999999994E-2</v>
      </c>
      <c r="V243">
        <v>9.3788490000000002E-2</v>
      </c>
      <c r="W243">
        <v>9.2037629999999995E-2</v>
      </c>
      <c r="X243">
        <v>9.0031310000000003E-2</v>
      </c>
      <c r="Y243">
        <v>8.8167590000000004E-2</v>
      </c>
      <c r="Z243">
        <v>8.6562500000000001E-2</v>
      </c>
      <c r="AA243">
        <v>8.5150199999999995E-2</v>
      </c>
      <c r="AB243">
        <v>8.3959919999999993E-2</v>
      </c>
      <c r="AC243">
        <v>8.2104170000000004E-2</v>
      </c>
      <c r="AD243">
        <v>8.036285E-2</v>
      </c>
      <c r="AE243">
        <v>7.9233819999999996E-2</v>
      </c>
      <c r="AF243">
        <v>7.8290079999999998E-2</v>
      </c>
      <c r="AG243">
        <v>7.7455599999999999E-2</v>
      </c>
      <c r="AH243">
        <v>7.6700870000000004E-2</v>
      </c>
      <c r="AI243">
        <v>7.520106E-2</v>
      </c>
      <c r="AJ243">
        <v>7.3624190000000006E-2</v>
      </c>
      <c r="AK243">
        <v>7.212259E-2</v>
      </c>
      <c r="AL243">
        <v>7.1034819999999999E-2</v>
      </c>
      <c r="AM243">
        <v>6.9962960000000005E-2</v>
      </c>
      <c r="AN243">
        <v>6.9398660000000001E-2</v>
      </c>
      <c r="AO243">
        <v>6.8640679999999996E-2</v>
      </c>
      <c r="AP243">
        <v>6.7576860000000002E-2</v>
      </c>
      <c r="AQ243">
        <v>6.6594130000000001E-2</v>
      </c>
      <c r="AR243">
        <v>6.574199E-2</v>
      </c>
      <c r="AS243">
        <v>6.5079200000000004E-2</v>
      </c>
      <c r="AT243">
        <v>6.4587900000000004E-2</v>
      </c>
      <c r="AU243">
        <v>6.4014290000000001E-2</v>
      </c>
      <c r="AV243">
        <v>6.3204060000000006E-2</v>
      </c>
      <c r="AW243">
        <v>6.1836710000000003E-2</v>
      </c>
      <c r="AX243">
        <v>6.0830740000000001E-2</v>
      </c>
      <c r="AY243">
        <v>6.0060820000000001E-2</v>
      </c>
      <c r="AZ243">
        <v>5.9562829999999997E-2</v>
      </c>
      <c r="BA243">
        <v>5.9333650000000002E-2</v>
      </c>
      <c r="BB243">
        <v>5.9174530000000003E-2</v>
      </c>
      <c r="BC243">
        <v>5.8944459999999997E-2</v>
      </c>
      <c r="BD243">
        <v>5.8324500000000001E-2</v>
      </c>
      <c r="BE243">
        <v>5.7235939999999999E-2</v>
      </c>
      <c r="BF243">
        <v>5.6302119999999997E-2</v>
      </c>
      <c r="BG243">
        <v>5.5391009999999997E-2</v>
      </c>
      <c r="BH243">
        <v>5.4915739999999998E-2</v>
      </c>
      <c r="BI243">
        <v>5.456544E-2</v>
      </c>
      <c r="BJ243">
        <v>5.4225259999999997E-2</v>
      </c>
      <c r="BK243">
        <v>5.400017E-2</v>
      </c>
      <c r="BL243">
        <v>5.383069E-2</v>
      </c>
      <c r="BM243">
        <v>5.3204950000000001E-2</v>
      </c>
      <c r="BN243">
        <v>5.2445440000000003E-2</v>
      </c>
      <c r="BO243">
        <v>5.1773489999999998E-2</v>
      </c>
      <c r="BP243">
        <v>5.1197359999999997E-2</v>
      </c>
      <c r="BQ243">
        <v>5.0761599999999997E-2</v>
      </c>
      <c r="BR243">
        <v>5.0632499999999997E-2</v>
      </c>
      <c r="BS243">
        <v>5.0535660000000003E-2</v>
      </c>
      <c r="BT243">
        <v>5.0178390000000003E-2</v>
      </c>
      <c r="BU243">
        <v>4.9316890000000002E-2</v>
      </c>
      <c r="BV243">
        <v>4.8345069999999997E-2</v>
      </c>
      <c r="BW243">
        <v>4.759588E-2</v>
      </c>
      <c r="BX243">
        <v>4.7096850000000003E-2</v>
      </c>
      <c r="BY243">
        <v>4.6815639999999999E-2</v>
      </c>
      <c r="BZ243">
        <v>4.663001E-2</v>
      </c>
      <c r="CA243">
        <v>4.642665E-2</v>
      </c>
      <c r="CB243">
        <v>4.6367209999999999E-2</v>
      </c>
      <c r="CC243">
        <v>4.5996839999999997E-2</v>
      </c>
      <c r="CD243">
        <v>4.548079E-2</v>
      </c>
      <c r="CE243">
        <v>4.4968809999999998E-2</v>
      </c>
      <c r="CF243">
        <v>4.4487140000000001E-2</v>
      </c>
      <c r="CG243">
        <v>4.4068240000000002E-2</v>
      </c>
      <c r="CH243">
        <v>4.3677180000000003E-2</v>
      </c>
      <c r="CI243">
        <v>4.3308760000000002E-2</v>
      </c>
      <c r="CJ243">
        <v>4.2951139999999999E-2</v>
      </c>
      <c r="CK243">
        <v>4.2604129999999997E-2</v>
      </c>
      <c r="CL243">
        <v>4.2249689999999999E-2</v>
      </c>
      <c r="CM243">
        <v>4.1919669999999999E-2</v>
      </c>
      <c r="CN243">
        <v>4.1607940000000003E-2</v>
      </c>
      <c r="CO243">
        <v>4.1310670000000001E-2</v>
      </c>
      <c r="CP243">
        <v>4.1019479999999997E-2</v>
      </c>
      <c r="CQ243">
        <v>4.0722679999999997E-2</v>
      </c>
      <c r="CR243">
        <v>4.0413619999999997E-2</v>
      </c>
      <c r="CS243">
        <v>4.0083250000000001E-2</v>
      </c>
      <c r="CT243">
        <v>3.9749079999999999E-2</v>
      </c>
      <c r="CU243">
        <v>3.94247E-2</v>
      </c>
      <c r="CV243">
        <v>3.9114950000000002E-2</v>
      </c>
      <c r="CW243">
        <v>3.8821130000000002E-2</v>
      </c>
      <c r="CX243">
        <v>3.8539980000000001E-2</v>
      </c>
      <c r="CY243">
        <v>3.8273340000000003E-2</v>
      </c>
      <c r="CZ243">
        <v>3.8020209999999999E-2</v>
      </c>
      <c r="DA243">
        <v>3.7776160000000003E-2</v>
      </c>
      <c r="DB243">
        <v>3.7529369999999999E-2</v>
      </c>
      <c r="DC243">
        <v>3.727171E-2</v>
      </c>
      <c r="DD243">
        <v>3.7009309999999997E-2</v>
      </c>
      <c r="DE243">
        <v>3.6742990000000003E-2</v>
      </c>
      <c r="DF243">
        <v>3.6474569999999998E-2</v>
      </c>
      <c r="DG243">
        <v>3.6206160000000001E-2</v>
      </c>
      <c r="DH243">
        <v>3.594083E-2</v>
      </c>
      <c r="DI243">
        <v>3.5684779999999999E-2</v>
      </c>
      <c r="DJ243">
        <v>3.5438709999999998E-2</v>
      </c>
      <c r="DK243">
        <v>3.520409E-2</v>
      </c>
      <c r="DL243">
        <v>3.4978429999999998E-2</v>
      </c>
      <c r="DM243">
        <v>3.475847E-2</v>
      </c>
      <c r="DN243">
        <v>3.4540639999999997E-2</v>
      </c>
      <c r="DO243">
        <v>3.4319389999999998E-2</v>
      </c>
      <c r="DP243">
        <v>3.409421E-2</v>
      </c>
      <c r="DQ243">
        <v>3.3864720000000001E-2</v>
      </c>
      <c r="DR243">
        <v>3.3629659999999999E-2</v>
      </c>
      <c r="DS243">
        <v>3.3390820000000002E-2</v>
      </c>
      <c r="DT243">
        <v>3.3147450000000002E-2</v>
      </c>
      <c r="DU243">
        <v>3.2902939999999999E-2</v>
      </c>
      <c r="DV243">
        <v>3.265668E-2</v>
      </c>
      <c r="DW243">
        <v>3.2415289999999999E-2</v>
      </c>
      <c r="DX243">
        <v>3.2190160000000002E-2</v>
      </c>
      <c r="DY243">
        <v>3.1985079999999999E-2</v>
      </c>
      <c r="DZ243">
        <v>3.1794019999999999E-2</v>
      </c>
      <c r="EA243">
        <v>3.1606870000000002E-2</v>
      </c>
      <c r="EB243">
        <v>3.1418679999999997E-2</v>
      </c>
      <c r="EC243">
        <v>3.1227580000000001E-2</v>
      </c>
      <c r="ED243">
        <v>3.1033229999999998E-2</v>
      </c>
      <c r="EE243">
        <v>3.083719E-2</v>
      </c>
      <c r="EF243">
        <v>3.063714E-2</v>
      </c>
      <c r="EG243">
        <v>3.043444E-2</v>
      </c>
      <c r="EH243">
        <v>3.023151E-2</v>
      </c>
      <c r="EI243">
        <v>3.003461E-2</v>
      </c>
      <c r="EJ243">
        <v>2.9846910000000001E-2</v>
      </c>
      <c r="EK243">
        <v>2.9668590000000002E-2</v>
      </c>
      <c r="EL243">
        <v>2.9500970000000001E-2</v>
      </c>
      <c r="EM243">
        <v>2.9341289999999999E-2</v>
      </c>
      <c r="EN243">
        <v>2.9185820000000001E-2</v>
      </c>
      <c r="EO243">
        <v>2.9031689999999999E-2</v>
      </c>
      <c r="EP243">
        <v>2.8875379999999999E-2</v>
      </c>
      <c r="EQ243">
        <v>2.8716970000000001E-2</v>
      </c>
      <c r="ER243">
        <v>2.8555210000000001E-2</v>
      </c>
      <c r="ES243">
        <v>2.8390930000000002E-2</v>
      </c>
      <c r="ET243">
        <v>2.8228240000000002E-2</v>
      </c>
      <c r="EU243">
        <v>2.8073859999999999E-2</v>
      </c>
      <c r="EV243">
        <v>2.7930409999999999E-2</v>
      </c>
      <c r="EW243">
        <v>2.7796899999999999E-2</v>
      </c>
      <c r="EX243">
        <v>2.7673360000000001E-2</v>
      </c>
      <c r="EY243">
        <v>2.7556489999999999E-2</v>
      </c>
      <c r="EZ243">
        <v>2.7439370000000001E-2</v>
      </c>
    </row>
    <row r="244" spans="1:156" x14ac:dyDescent="0.25">
      <c r="A244" t="str">
        <f t="shared" si="3"/>
        <v>Boom-FINE-1-10-Any</v>
      </c>
      <c r="B244" t="s">
        <v>196</v>
      </c>
      <c r="C244" t="s">
        <v>41</v>
      </c>
      <c r="D244" s="52">
        <v>1</v>
      </c>
      <c r="E244" s="52">
        <v>10</v>
      </c>
      <c r="F244" s="82" t="s">
        <v>187</v>
      </c>
      <c r="G244">
        <v>0.19324040000000001</v>
      </c>
      <c r="H244">
        <v>0.1732438</v>
      </c>
      <c r="I244">
        <v>0.1553197</v>
      </c>
      <c r="J244">
        <v>0.14258760000000001</v>
      </c>
      <c r="K244">
        <v>0.1371405</v>
      </c>
      <c r="L244">
        <v>0.1329079</v>
      </c>
      <c r="M244">
        <v>0.12820429999999999</v>
      </c>
      <c r="N244">
        <v>0.1242562</v>
      </c>
      <c r="O244">
        <v>0.12129</v>
      </c>
      <c r="P244">
        <v>0.117578</v>
      </c>
      <c r="Q244">
        <v>0.11454979999999999</v>
      </c>
      <c r="R244">
        <v>0.11226650000000001</v>
      </c>
      <c r="S244">
        <v>0.1095458</v>
      </c>
      <c r="T244">
        <v>0.1067739</v>
      </c>
      <c r="U244">
        <v>0.1043607</v>
      </c>
      <c r="V244">
        <v>0.1021794</v>
      </c>
      <c r="W244">
        <v>9.9438559999999995E-2</v>
      </c>
      <c r="X244">
        <v>9.7727099999999997E-2</v>
      </c>
      <c r="Y244">
        <v>9.6493599999999999E-2</v>
      </c>
      <c r="Z244">
        <v>9.5090160000000007E-2</v>
      </c>
      <c r="AA244">
        <v>9.2539289999999996E-2</v>
      </c>
      <c r="AB244">
        <v>9.0177569999999999E-2</v>
      </c>
      <c r="AC244">
        <v>8.8860499999999995E-2</v>
      </c>
      <c r="AD244">
        <v>8.7638300000000002E-2</v>
      </c>
      <c r="AE244">
        <v>8.5643910000000004E-2</v>
      </c>
      <c r="AF244">
        <v>8.4003419999999995E-2</v>
      </c>
      <c r="AG244">
        <v>8.3071489999999998E-2</v>
      </c>
      <c r="AH244">
        <v>8.2359329999999994E-2</v>
      </c>
      <c r="AI244">
        <v>8.0650399999999997E-2</v>
      </c>
      <c r="AJ244">
        <v>7.8815609999999994E-2</v>
      </c>
      <c r="AK244">
        <v>7.7318479999999995E-2</v>
      </c>
      <c r="AL244">
        <v>7.6201229999999995E-2</v>
      </c>
      <c r="AM244">
        <v>7.5226100000000004E-2</v>
      </c>
      <c r="AN244">
        <v>7.4094339999999995E-2</v>
      </c>
      <c r="AO244">
        <v>7.3048230000000006E-2</v>
      </c>
      <c r="AP244">
        <v>7.2256210000000001E-2</v>
      </c>
      <c r="AQ244">
        <v>7.1687009999999995E-2</v>
      </c>
      <c r="AR244">
        <v>7.064935E-2</v>
      </c>
      <c r="AS244">
        <v>6.917334E-2</v>
      </c>
      <c r="AT244">
        <v>6.786963E-2</v>
      </c>
      <c r="AU244">
        <v>6.6796679999999997E-2</v>
      </c>
      <c r="AV244">
        <v>6.6018889999999997E-2</v>
      </c>
      <c r="AW244">
        <v>6.5393999999999994E-2</v>
      </c>
      <c r="AX244">
        <v>6.4594810000000003E-2</v>
      </c>
      <c r="AY244">
        <v>6.3732849999999994E-2</v>
      </c>
      <c r="AZ244">
        <v>6.2985959999999994E-2</v>
      </c>
      <c r="BA244">
        <v>6.2505950000000005E-2</v>
      </c>
      <c r="BB244">
        <v>6.1842939999999999E-2</v>
      </c>
      <c r="BC244">
        <v>6.0620460000000001E-2</v>
      </c>
      <c r="BD244">
        <v>5.9349510000000001E-2</v>
      </c>
      <c r="BE244">
        <v>5.8231650000000003E-2</v>
      </c>
      <c r="BF244">
        <v>5.7361460000000003E-2</v>
      </c>
      <c r="BG244">
        <v>5.6859769999999997E-2</v>
      </c>
      <c r="BH244">
        <v>5.6356200000000002E-2</v>
      </c>
      <c r="BI244">
        <v>5.5451500000000001E-2</v>
      </c>
      <c r="BJ244">
        <v>5.4576279999999998E-2</v>
      </c>
      <c r="BK244">
        <v>5.3963879999999999E-2</v>
      </c>
      <c r="BL244">
        <v>5.34694E-2</v>
      </c>
      <c r="BM244">
        <v>5.3052080000000001E-2</v>
      </c>
      <c r="BN244">
        <v>5.25348E-2</v>
      </c>
      <c r="BO244">
        <v>5.1520160000000002E-2</v>
      </c>
      <c r="BP244">
        <v>5.0420520000000003E-2</v>
      </c>
      <c r="BQ244">
        <v>4.9747010000000001E-2</v>
      </c>
      <c r="BR244">
        <v>4.9490220000000001E-2</v>
      </c>
      <c r="BS244">
        <v>4.9332309999999997E-2</v>
      </c>
      <c r="BT244">
        <v>4.9169450000000003E-2</v>
      </c>
      <c r="BU244">
        <v>4.8853750000000001E-2</v>
      </c>
      <c r="BV244">
        <v>4.8201290000000001E-2</v>
      </c>
      <c r="BW244">
        <v>4.7459359999999999E-2</v>
      </c>
      <c r="BX244">
        <v>4.6803850000000001E-2</v>
      </c>
      <c r="BY244">
        <v>4.6207860000000003E-2</v>
      </c>
      <c r="BZ244">
        <v>4.5710250000000001E-2</v>
      </c>
      <c r="CA244">
        <v>4.5248289999999997E-2</v>
      </c>
      <c r="CB244">
        <v>4.4739309999999997E-2</v>
      </c>
      <c r="CC244">
        <v>4.424409E-2</v>
      </c>
      <c r="CD244">
        <v>4.3801960000000001E-2</v>
      </c>
      <c r="CE244">
        <v>4.3393000000000001E-2</v>
      </c>
      <c r="CF244">
        <v>4.2992679999999998E-2</v>
      </c>
      <c r="CG244">
        <v>4.2588130000000002E-2</v>
      </c>
      <c r="CH244">
        <v>4.218475E-2</v>
      </c>
      <c r="CI244">
        <v>4.1765990000000003E-2</v>
      </c>
      <c r="CJ244">
        <v>4.1330169999999999E-2</v>
      </c>
      <c r="CK244">
        <v>4.0878579999999998E-2</v>
      </c>
      <c r="CL244">
        <v>4.0418030000000001E-2</v>
      </c>
      <c r="CM244">
        <v>3.9963539999999999E-2</v>
      </c>
      <c r="CN244">
        <v>3.9523309999999999E-2</v>
      </c>
      <c r="CO244">
        <v>3.9095749999999999E-2</v>
      </c>
      <c r="CP244">
        <v>3.8678160000000003E-2</v>
      </c>
      <c r="CQ244">
        <v>3.8267809999999999E-2</v>
      </c>
      <c r="CR244">
        <v>3.7865250000000003E-2</v>
      </c>
      <c r="CS244">
        <v>3.747636E-2</v>
      </c>
      <c r="CT244">
        <v>3.7102669999999997E-2</v>
      </c>
      <c r="CU244">
        <v>3.6740700000000001E-2</v>
      </c>
      <c r="CV244">
        <v>3.6387370000000002E-2</v>
      </c>
      <c r="CW244">
        <v>3.6041959999999998E-2</v>
      </c>
      <c r="CX244">
        <v>3.5704130000000001E-2</v>
      </c>
      <c r="CY244">
        <v>3.5375230000000001E-2</v>
      </c>
      <c r="CZ244">
        <v>3.5053639999999997E-2</v>
      </c>
      <c r="DA244">
        <v>3.4731909999999998E-2</v>
      </c>
      <c r="DB244">
        <v>3.4401979999999999E-2</v>
      </c>
      <c r="DC244">
        <v>3.4061229999999998E-2</v>
      </c>
      <c r="DD244">
        <v>3.3712739999999998E-2</v>
      </c>
      <c r="DE244">
        <v>3.336136E-2</v>
      </c>
      <c r="DF244">
        <v>3.3012350000000003E-2</v>
      </c>
      <c r="DG244">
        <v>3.2667950000000001E-2</v>
      </c>
      <c r="DH244">
        <v>3.232815E-2</v>
      </c>
      <c r="DI244">
        <v>3.199403E-2</v>
      </c>
      <c r="DJ244">
        <v>3.1664230000000002E-2</v>
      </c>
      <c r="DK244">
        <v>3.1332649999999997E-2</v>
      </c>
      <c r="DL244">
        <v>3.0995379999999999E-2</v>
      </c>
      <c r="DM244">
        <v>3.065884E-2</v>
      </c>
      <c r="DN244">
        <v>3.0334489999999999E-2</v>
      </c>
      <c r="DO244">
        <v>3.002817E-2</v>
      </c>
      <c r="DP244">
        <v>2.974017E-2</v>
      </c>
      <c r="DQ244">
        <v>2.9469530000000001E-2</v>
      </c>
      <c r="DR244">
        <v>2.9214899999999999E-2</v>
      </c>
      <c r="DS244">
        <v>2.8972669999999999E-2</v>
      </c>
      <c r="DT244">
        <v>2.8735670000000001E-2</v>
      </c>
      <c r="DU244">
        <v>2.849523E-2</v>
      </c>
      <c r="DV244">
        <v>2.8247410000000001E-2</v>
      </c>
      <c r="DW244">
        <v>2.7992980000000001E-2</v>
      </c>
      <c r="DX244">
        <v>2.773142E-2</v>
      </c>
      <c r="DY244">
        <v>2.746183E-2</v>
      </c>
      <c r="DZ244">
        <v>2.7184449999999999E-2</v>
      </c>
      <c r="EA244">
        <v>2.6901129999999999E-2</v>
      </c>
      <c r="EB244">
        <v>2.6616310000000001E-2</v>
      </c>
      <c r="EC244">
        <v>2.6335979999999998E-2</v>
      </c>
      <c r="ED244">
        <v>2.606408E-2</v>
      </c>
      <c r="EE244">
        <v>2.5799539999999999E-2</v>
      </c>
      <c r="EF244">
        <v>2.554157E-2</v>
      </c>
      <c r="EG244">
        <v>2.5292789999999999E-2</v>
      </c>
      <c r="EH244">
        <v>2.505541E-2</v>
      </c>
      <c r="EI244">
        <v>2.4829779999999999E-2</v>
      </c>
      <c r="EJ244">
        <v>2.4615160000000001E-2</v>
      </c>
      <c r="EK244">
        <v>2.4410790000000002E-2</v>
      </c>
      <c r="EL244">
        <v>2.4217030000000001E-2</v>
      </c>
      <c r="EM244">
        <v>2.4034409999999999E-2</v>
      </c>
      <c r="EN244">
        <v>2.3862230000000002E-2</v>
      </c>
      <c r="EO244">
        <v>2.3696720000000001E-2</v>
      </c>
      <c r="EP244">
        <v>2.3530570000000001E-2</v>
      </c>
      <c r="EQ244">
        <v>2.3355689999999998E-2</v>
      </c>
      <c r="ER244">
        <v>2.3166019999999999E-2</v>
      </c>
      <c r="ES244">
        <v>2.2958329999999999E-2</v>
      </c>
      <c r="ET244">
        <v>2.2731950000000001E-2</v>
      </c>
      <c r="EU244">
        <v>2.2488749999999998E-2</v>
      </c>
      <c r="EV244">
        <v>2.2232709999999999E-2</v>
      </c>
      <c r="EW244">
        <v>2.196851E-2</v>
      </c>
      <c r="EX244">
        <v>2.1700270000000001E-2</v>
      </c>
      <c r="EY244">
        <v>2.1430560000000001E-2</v>
      </c>
      <c r="EZ244">
        <v>2.116322E-2</v>
      </c>
    </row>
    <row r="245" spans="1:156" x14ac:dyDescent="0.25">
      <c r="A245" t="str">
        <f t="shared" si="3"/>
        <v>Boom-FINE-1-20-60</v>
      </c>
      <c r="B245" t="s">
        <v>196</v>
      </c>
      <c r="C245" t="s">
        <v>41</v>
      </c>
      <c r="D245" s="52">
        <v>1</v>
      </c>
      <c r="E245" s="52">
        <v>20</v>
      </c>
      <c r="F245" s="82">
        <v>60</v>
      </c>
      <c r="G245">
        <v>0.25231170000000003</v>
      </c>
      <c r="H245">
        <v>0.21689130000000001</v>
      </c>
      <c r="I245">
        <v>0.1875086</v>
      </c>
      <c r="J245">
        <v>0.16085630000000001</v>
      </c>
      <c r="K245">
        <v>0.14047229999999999</v>
      </c>
      <c r="L245">
        <v>0.12370100000000001</v>
      </c>
      <c r="M245">
        <v>0.1098103</v>
      </c>
      <c r="N245">
        <v>9.8328689999999996E-2</v>
      </c>
      <c r="O245">
        <v>8.8926290000000005E-2</v>
      </c>
      <c r="P245">
        <v>8.0269080000000007E-2</v>
      </c>
      <c r="Q245">
        <v>7.1639400000000006E-2</v>
      </c>
      <c r="R245">
        <v>6.4247979999999996E-2</v>
      </c>
      <c r="S245">
        <v>5.866358E-2</v>
      </c>
      <c r="T245">
        <v>5.4727100000000001E-2</v>
      </c>
      <c r="U245">
        <v>5.4087690000000001E-2</v>
      </c>
      <c r="V245">
        <v>5.3626899999999998E-2</v>
      </c>
      <c r="W245">
        <v>5.205746E-2</v>
      </c>
      <c r="X245">
        <v>5.0069099999999998E-2</v>
      </c>
      <c r="Y245">
        <v>4.8417290000000002E-2</v>
      </c>
      <c r="Z245">
        <v>4.7844209999999998E-2</v>
      </c>
      <c r="AA245">
        <v>4.7681349999999997E-2</v>
      </c>
      <c r="AB245">
        <v>4.7457020000000003E-2</v>
      </c>
      <c r="AC245">
        <v>4.6427089999999997E-2</v>
      </c>
      <c r="AD245">
        <v>4.5082589999999999E-2</v>
      </c>
      <c r="AE245">
        <v>4.3909070000000001E-2</v>
      </c>
      <c r="AF245">
        <v>4.28592E-2</v>
      </c>
      <c r="AG245">
        <v>4.1921670000000001E-2</v>
      </c>
      <c r="AH245">
        <v>4.112619E-2</v>
      </c>
      <c r="AI245">
        <v>4.030106E-2</v>
      </c>
      <c r="AJ245">
        <v>3.9564130000000003E-2</v>
      </c>
      <c r="AK245">
        <v>3.8899000000000003E-2</v>
      </c>
      <c r="AL245">
        <v>3.8332169999999999E-2</v>
      </c>
      <c r="AM245">
        <v>3.7729440000000003E-2</v>
      </c>
      <c r="AN245">
        <v>3.7155180000000003E-2</v>
      </c>
      <c r="AO245">
        <v>3.6568829999999997E-2</v>
      </c>
      <c r="AP245">
        <v>3.5975569999999998E-2</v>
      </c>
      <c r="AQ245">
        <v>3.5384289999999999E-2</v>
      </c>
      <c r="AR245">
        <v>3.4799579999999997E-2</v>
      </c>
      <c r="AS245">
        <v>3.4235639999999998E-2</v>
      </c>
      <c r="AT245">
        <v>3.3712199999999998E-2</v>
      </c>
      <c r="AU245">
        <v>3.3234739999999999E-2</v>
      </c>
      <c r="AV245">
        <v>3.279137E-2</v>
      </c>
      <c r="AW245">
        <v>3.2357619999999997E-2</v>
      </c>
      <c r="AX245">
        <v>3.1923960000000001E-2</v>
      </c>
      <c r="AY245">
        <v>3.1486489999999999E-2</v>
      </c>
      <c r="AZ245">
        <v>3.1051080000000002E-2</v>
      </c>
      <c r="BA245">
        <v>3.0624200000000001E-2</v>
      </c>
      <c r="BB245">
        <v>3.0221560000000001E-2</v>
      </c>
      <c r="BC245">
        <v>2.984562E-2</v>
      </c>
      <c r="BD245">
        <v>2.9490849999999999E-2</v>
      </c>
      <c r="BE245">
        <v>2.9135919999999999E-2</v>
      </c>
      <c r="BF245">
        <v>2.878783E-2</v>
      </c>
      <c r="BG245">
        <v>2.845454E-2</v>
      </c>
      <c r="BH245">
        <v>2.8122919999999999E-2</v>
      </c>
      <c r="BI245">
        <v>2.7788500000000001E-2</v>
      </c>
      <c r="BJ245">
        <v>2.7452339999999999E-2</v>
      </c>
      <c r="BK245">
        <v>2.7111280000000001E-2</v>
      </c>
      <c r="BL245">
        <v>2.6782139999999999E-2</v>
      </c>
      <c r="BM245">
        <v>2.6465599999999999E-2</v>
      </c>
      <c r="BN245">
        <v>2.6170949999999998E-2</v>
      </c>
      <c r="BO245">
        <v>2.589611E-2</v>
      </c>
      <c r="BP245">
        <v>2.5626860000000001E-2</v>
      </c>
      <c r="BQ245">
        <v>2.5357319999999999E-2</v>
      </c>
      <c r="BR245">
        <v>2.508223E-2</v>
      </c>
      <c r="BS245">
        <v>2.4801690000000001E-2</v>
      </c>
      <c r="BT245">
        <v>2.452058E-2</v>
      </c>
      <c r="BU245">
        <v>2.4249070000000001E-2</v>
      </c>
      <c r="BV245">
        <v>2.3997600000000001E-2</v>
      </c>
      <c r="BW245">
        <v>2.3755640000000001E-2</v>
      </c>
      <c r="BX245">
        <v>2.3528549999999999E-2</v>
      </c>
      <c r="BY245">
        <v>2.3306500000000001E-2</v>
      </c>
      <c r="BZ245">
        <v>2.3078649999999999E-2</v>
      </c>
      <c r="CA245">
        <v>2.2845299999999999E-2</v>
      </c>
      <c r="CB245">
        <v>2.2607950000000002E-2</v>
      </c>
      <c r="CC245">
        <v>2.2373069999999998E-2</v>
      </c>
      <c r="CD245">
        <v>2.2153820000000001E-2</v>
      </c>
      <c r="CE245">
        <v>2.1953429999999999E-2</v>
      </c>
      <c r="CF245">
        <v>2.1765320000000001E-2</v>
      </c>
      <c r="CG245">
        <v>2.1579520000000001E-2</v>
      </c>
      <c r="CH245">
        <v>2.1391440000000001E-2</v>
      </c>
      <c r="CI245">
        <v>2.1192780000000001E-2</v>
      </c>
      <c r="CJ245">
        <v>2.098684E-2</v>
      </c>
      <c r="CK245">
        <v>2.0781049999999999E-2</v>
      </c>
      <c r="CL245">
        <v>2.0588660000000002E-2</v>
      </c>
      <c r="CM245">
        <v>2.0414189999999999E-2</v>
      </c>
      <c r="CN245">
        <v>2.025499E-2</v>
      </c>
      <c r="CO245">
        <v>2.0111899999999999E-2</v>
      </c>
      <c r="CP245">
        <v>1.9980299999999999E-2</v>
      </c>
      <c r="CQ245">
        <v>1.985E-2</v>
      </c>
      <c r="CR245">
        <v>1.9714189999999999E-2</v>
      </c>
      <c r="CS245">
        <v>1.956101E-2</v>
      </c>
      <c r="CT245">
        <v>1.9397270000000001E-2</v>
      </c>
      <c r="CU245">
        <v>1.922743E-2</v>
      </c>
      <c r="CV245">
        <v>1.9062579999999999E-2</v>
      </c>
      <c r="CW245">
        <v>1.8908629999999999E-2</v>
      </c>
      <c r="CX245">
        <v>1.8765009999999999E-2</v>
      </c>
      <c r="CY245">
        <v>1.863335E-2</v>
      </c>
      <c r="CZ245">
        <v>1.8510539999999999E-2</v>
      </c>
      <c r="DA245">
        <v>1.8393840000000002E-2</v>
      </c>
      <c r="DB245">
        <v>1.8272960000000001E-2</v>
      </c>
      <c r="DC245">
        <v>1.814638E-2</v>
      </c>
      <c r="DD245">
        <v>1.8019400000000001E-2</v>
      </c>
      <c r="DE245">
        <v>1.788646E-2</v>
      </c>
      <c r="DF245">
        <v>1.774835E-2</v>
      </c>
      <c r="DG245">
        <v>1.7601970000000002E-2</v>
      </c>
      <c r="DH245">
        <v>1.7448209999999999E-2</v>
      </c>
      <c r="DI245">
        <v>1.7290779999999999E-2</v>
      </c>
      <c r="DJ245">
        <v>1.7135640000000001E-2</v>
      </c>
      <c r="DK245">
        <v>1.698914E-2</v>
      </c>
      <c r="DL245">
        <v>1.6850199999999999E-2</v>
      </c>
      <c r="DM245">
        <v>1.6718879999999998E-2</v>
      </c>
      <c r="DN245">
        <v>1.659209E-2</v>
      </c>
      <c r="DO245">
        <v>1.6468980000000001E-2</v>
      </c>
      <c r="DP245">
        <v>1.634737E-2</v>
      </c>
      <c r="DQ245">
        <v>1.6218099999999999E-2</v>
      </c>
      <c r="DR245">
        <v>1.6080489999999999E-2</v>
      </c>
      <c r="DS245">
        <v>1.593491E-2</v>
      </c>
      <c r="DT245">
        <v>1.5783169999999999E-2</v>
      </c>
      <c r="DU245">
        <v>1.5630049999999999E-2</v>
      </c>
      <c r="DV245">
        <v>1.548009E-2</v>
      </c>
      <c r="DW245">
        <v>1.53394E-2</v>
      </c>
      <c r="DX245">
        <v>1.5212160000000001E-2</v>
      </c>
      <c r="DY245">
        <v>1.510239E-2</v>
      </c>
      <c r="DZ245">
        <v>1.500339E-2</v>
      </c>
      <c r="EA245">
        <v>1.4908940000000001E-2</v>
      </c>
      <c r="EB245">
        <v>1.481585E-2</v>
      </c>
      <c r="EC245">
        <v>1.4717249999999999E-2</v>
      </c>
      <c r="ED245">
        <v>1.4609799999999999E-2</v>
      </c>
      <c r="EE245">
        <v>1.449221E-2</v>
      </c>
      <c r="EF245">
        <v>1.4364180000000001E-2</v>
      </c>
      <c r="EG245">
        <v>1.422814E-2</v>
      </c>
      <c r="EH245">
        <v>1.409148E-2</v>
      </c>
      <c r="EI245">
        <v>1.3966889999999999E-2</v>
      </c>
      <c r="EJ245">
        <v>1.3857889999999999E-2</v>
      </c>
      <c r="EK245">
        <v>1.3765660000000001E-2</v>
      </c>
      <c r="EL245">
        <v>1.368962E-2</v>
      </c>
      <c r="EM245">
        <v>1.3626009999999999E-2</v>
      </c>
      <c r="EN245">
        <v>1.357071E-2</v>
      </c>
      <c r="EO245">
        <v>1.3518270000000001E-2</v>
      </c>
      <c r="EP245">
        <v>1.346468E-2</v>
      </c>
      <c r="EQ245">
        <v>1.3403429999999999E-2</v>
      </c>
      <c r="ER245">
        <v>1.333084E-2</v>
      </c>
      <c r="ES245">
        <v>1.324725E-2</v>
      </c>
      <c r="ET245">
        <v>1.3156330000000001E-2</v>
      </c>
      <c r="EU245">
        <v>1.3067809999999999E-2</v>
      </c>
      <c r="EV245">
        <v>1.2987530000000001E-2</v>
      </c>
      <c r="EW245">
        <v>1.2919160000000001E-2</v>
      </c>
      <c r="EX245">
        <v>1.2863930000000001E-2</v>
      </c>
      <c r="EY245">
        <v>1.2818980000000001E-2</v>
      </c>
      <c r="EZ245">
        <v>1.2777800000000001E-2</v>
      </c>
    </row>
    <row r="246" spans="1:156" x14ac:dyDescent="0.25">
      <c r="A246" t="str">
        <f t="shared" si="3"/>
        <v>Boom-FINE-1-10-60</v>
      </c>
      <c r="B246" t="s">
        <v>196</v>
      </c>
      <c r="C246" t="s">
        <v>41</v>
      </c>
      <c r="D246" s="52">
        <v>1</v>
      </c>
      <c r="E246" s="52">
        <v>10</v>
      </c>
      <c r="F246" s="82">
        <v>60</v>
      </c>
      <c r="G246">
        <v>0.1403972</v>
      </c>
      <c r="H246">
        <v>0.1211595</v>
      </c>
      <c r="I246">
        <v>0.1040403</v>
      </c>
      <c r="J246">
        <v>9.2279239999999998E-2</v>
      </c>
      <c r="K246">
        <v>8.7687420000000002E-2</v>
      </c>
      <c r="L246">
        <v>8.4079940000000006E-2</v>
      </c>
      <c r="M246">
        <v>7.9829220000000006E-2</v>
      </c>
      <c r="N246">
        <v>7.6763029999999996E-2</v>
      </c>
      <c r="O246">
        <v>7.4996320000000005E-2</v>
      </c>
      <c r="P246">
        <v>7.2003360000000002E-2</v>
      </c>
      <c r="Q246">
        <v>6.9276279999999996E-2</v>
      </c>
      <c r="R246">
        <v>6.7200940000000001E-2</v>
      </c>
      <c r="S246">
        <v>6.4978869999999994E-2</v>
      </c>
      <c r="T246">
        <v>6.3230410000000001E-2</v>
      </c>
      <c r="U246">
        <v>6.1950360000000003E-2</v>
      </c>
      <c r="V246">
        <v>6.0610879999999999E-2</v>
      </c>
      <c r="W246">
        <v>5.80986E-2</v>
      </c>
      <c r="X246">
        <v>5.654414E-2</v>
      </c>
      <c r="Y246">
        <v>5.5988540000000003E-2</v>
      </c>
      <c r="Z246">
        <v>5.5362090000000003E-2</v>
      </c>
      <c r="AA246">
        <v>5.352664E-2</v>
      </c>
      <c r="AB246">
        <v>5.1800390000000002E-2</v>
      </c>
      <c r="AC246">
        <v>5.0921130000000002E-2</v>
      </c>
      <c r="AD246">
        <v>5.0108270000000003E-2</v>
      </c>
      <c r="AE246">
        <v>4.8740859999999997E-2</v>
      </c>
      <c r="AF246">
        <v>4.7668990000000001E-2</v>
      </c>
      <c r="AG246">
        <v>4.7022990000000001E-2</v>
      </c>
      <c r="AH246">
        <v>4.646757E-2</v>
      </c>
      <c r="AI246">
        <v>4.5099550000000002E-2</v>
      </c>
      <c r="AJ246">
        <v>4.3834169999999999E-2</v>
      </c>
      <c r="AK246">
        <v>4.3215190000000001E-2</v>
      </c>
      <c r="AL246">
        <v>4.2858819999999999E-2</v>
      </c>
      <c r="AM246">
        <v>4.2242979999999999E-2</v>
      </c>
      <c r="AN246">
        <v>4.1330770000000003E-2</v>
      </c>
      <c r="AO246">
        <v>4.045004E-2</v>
      </c>
      <c r="AP246">
        <v>3.9703750000000003E-2</v>
      </c>
      <c r="AQ246">
        <v>3.9095869999999998E-2</v>
      </c>
      <c r="AR246">
        <v>3.8497980000000001E-2</v>
      </c>
      <c r="AS246">
        <v>3.7862779999999999E-2</v>
      </c>
      <c r="AT246">
        <v>3.7243159999999997E-2</v>
      </c>
      <c r="AU246">
        <v>3.6637379999999997E-2</v>
      </c>
      <c r="AV246">
        <v>3.6032929999999998E-2</v>
      </c>
      <c r="AW246">
        <v>3.5467980000000003E-2</v>
      </c>
      <c r="AX246">
        <v>3.4924799999999999E-2</v>
      </c>
      <c r="AY246">
        <v>3.4377079999999997E-2</v>
      </c>
      <c r="AZ246">
        <v>3.3837609999999997E-2</v>
      </c>
      <c r="BA246">
        <v>3.3313629999999997E-2</v>
      </c>
      <c r="BB246">
        <v>3.2799540000000002E-2</v>
      </c>
      <c r="BC246">
        <v>3.2299599999999998E-2</v>
      </c>
      <c r="BD246">
        <v>3.1829389999999999E-2</v>
      </c>
      <c r="BE246">
        <v>3.1397550000000003E-2</v>
      </c>
      <c r="BF246">
        <v>3.098737E-2</v>
      </c>
      <c r="BG246">
        <v>3.0584799999999999E-2</v>
      </c>
      <c r="BH246">
        <v>3.0181639999999999E-2</v>
      </c>
      <c r="BI246">
        <v>2.9777959999999999E-2</v>
      </c>
      <c r="BJ246">
        <v>2.9384509999999999E-2</v>
      </c>
      <c r="BK246">
        <v>2.9005220000000002E-2</v>
      </c>
      <c r="BL246">
        <v>2.8636390000000001E-2</v>
      </c>
      <c r="BM246">
        <v>2.8275160000000001E-2</v>
      </c>
      <c r="BN246">
        <v>2.7924350000000001E-2</v>
      </c>
      <c r="BO246">
        <v>2.7588499999999998E-2</v>
      </c>
      <c r="BP246">
        <v>2.7265339999999999E-2</v>
      </c>
      <c r="BQ246">
        <v>2.6948110000000001E-2</v>
      </c>
      <c r="BR246">
        <v>2.6620540000000002E-2</v>
      </c>
      <c r="BS246">
        <v>2.6279549999999999E-2</v>
      </c>
      <c r="BT246">
        <v>2.5943500000000001E-2</v>
      </c>
      <c r="BU246">
        <v>2.5622949999999999E-2</v>
      </c>
      <c r="BV246">
        <v>2.5321920000000001E-2</v>
      </c>
      <c r="BW246">
        <v>2.5038640000000001E-2</v>
      </c>
      <c r="BX246">
        <v>2.4764310000000001E-2</v>
      </c>
      <c r="BY246">
        <v>2.449409E-2</v>
      </c>
      <c r="BZ246">
        <v>2.4233299999999999E-2</v>
      </c>
      <c r="CA246">
        <v>2.397819E-2</v>
      </c>
      <c r="CB246">
        <v>2.3716230000000001E-2</v>
      </c>
      <c r="CC246">
        <v>2.34421E-2</v>
      </c>
      <c r="CD246">
        <v>2.3159820000000001E-2</v>
      </c>
      <c r="CE246">
        <v>2.2879940000000001E-2</v>
      </c>
      <c r="CF246">
        <v>2.2615980000000001E-2</v>
      </c>
      <c r="CG246">
        <v>2.2367809999999998E-2</v>
      </c>
      <c r="CH246">
        <v>2.2126860000000002E-2</v>
      </c>
      <c r="CI246">
        <v>2.1884000000000001E-2</v>
      </c>
      <c r="CJ246">
        <v>2.163062E-2</v>
      </c>
      <c r="CK246">
        <v>2.136366E-2</v>
      </c>
      <c r="CL246">
        <v>2.1088820000000001E-2</v>
      </c>
      <c r="CM246">
        <v>2.0820020000000002E-2</v>
      </c>
      <c r="CN246">
        <v>2.0564249999999999E-2</v>
      </c>
      <c r="CO246">
        <v>2.0318579999999999E-2</v>
      </c>
      <c r="CP246">
        <v>2.0079110000000001E-2</v>
      </c>
      <c r="CQ246">
        <v>1.9842180000000001E-2</v>
      </c>
      <c r="CR246">
        <v>1.96045E-2</v>
      </c>
      <c r="CS246">
        <v>1.9367039999999999E-2</v>
      </c>
      <c r="CT246">
        <v>1.913223E-2</v>
      </c>
      <c r="CU246">
        <v>1.8900690000000001E-2</v>
      </c>
      <c r="CV246">
        <v>1.867224E-2</v>
      </c>
      <c r="CW246">
        <v>1.8447959999999999E-2</v>
      </c>
      <c r="CX246">
        <v>1.8228390000000001E-2</v>
      </c>
      <c r="CY246">
        <v>1.8015380000000001E-2</v>
      </c>
      <c r="CZ246">
        <v>1.7810200000000002E-2</v>
      </c>
      <c r="DA246">
        <v>1.761062E-2</v>
      </c>
      <c r="DB246">
        <v>1.7409870000000001E-2</v>
      </c>
      <c r="DC246">
        <v>1.7202220000000001E-2</v>
      </c>
      <c r="DD246">
        <v>1.6988670000000001E-2</v>
      </c>
      <c r="DE246">
        <v>1.6775020000000002E-2</v>
      </c>
      <c r="DF246">
        <v>1.6570270000000002E-2</v>
      </c>
      <c r="DG246">
        <v>1.6380840000000001E-2</v>
      </c>
      <c r="DH246">
        <v>1.620752E-2</v>
      </c>
      <c r="DI246">
        <v>1.604798E-2</v>
      </c>
      <c r="DJ246">
        <v>1.589486E-2</v>
      </c>
      <c r="DK246">
        <v>1.5736460000000001E-2</v>
      </c>
      <c r="DL246">
        <v>1.556686E-2</v>
      </c>
      <c r="DM246">
        <v>1.539361E-2</v>
      </c>
      <c r="DN246">
        <v>1.523003E-2</v>
      </c>
      <c r="DO246">
        <v>1.508318E-2</v>
      </c>
      <c r="DP246">
        <v>1.495372E-2</v>
      </c>
      <c r="DQ246">
        <v>1.484006E-2</v>
      </c>
      <c r="DR246">
        <v>1.4739489999999999E-2</v>
      </c>
      <c r="DS246">
        <v>1.464712E-2</v>
      </c>
      <c r="DT246">
        <v>1.4555469999999999E-2</v>
      </c>
      <c r="DU246">
        <v>1.4457569999999999E-2</v>
      </c>
      <c r="DV246">
        <v>1.4352210000000001E-2</v>
      </c>
      <c r="DW246">
        <v>1.424189E-2</v>
      </c>
      <c r="DX246">
        <v>1.412688E-2</v>
      </c>
      <c r="DY246">
        <v>1.4006559999999999E-2</v>
      </c>
      <c r="DZ246">
        <v>1.388114E-2</v>
      </c>
      <c r="EA246">
        <v>1.3751350000000001E-2</v>
      </c>
      <c r="EB246">
        <v>1.36191E-2</v>
      </c>
      <c r="EC246">
        <v>1.348825E-2</v>
      </c>
      <c r="ED246">
        <v>1.3363420000000001E-2</v>
      </c>
      <c r="EE246">
        <v>1.3247200000000001E-2</v>
      </c>
      <c r="EF246">
        <v>1.314189E-2</v>
      </c>
      <c r="EG246">
        <v>1.3049E-2</v>
      </c>
      <c r="EH246">
        <v>1.2965569999999999E-2</v>
      </c>
      <c r="EI246">
        <v>1.2886979999999999E-2</v>
      </c>
      <c r="EJ246">
        <v>1.2810500000000001E-2</v>
      </c>
      <c r="EK246">
        <v>1.27346E-2</v>
      </c>
      <c r="EL246">
        <v>1.2658630000000001E-2</v>
      </c>
      <c r="EM246">
        <v>1.258278E-2</v>
      </c>
      <c r="EN246">
        <v>1.250708E-2</v>
      </c>
      <c r="EO246">
        <v>1.2430399999999999E-2</v>
      </c>
      <c r="EP246">
        <v>1.235023E-2</v>
      </c>
      <c r="EQ246">
        <v>1.2263970000000001E-2</v>
      </c>
      <c r="ER246">
        <v>1.21698E-2</v>
      </c>
      <c r="ES246">
        <v>1.206454E-2</v>
      </c>
      <c r="ET246">
        <v>1.1942329999999999E-2</v>
      </c>
      <c r="EU246">
        <v>1.1798009999999999E-2</v>
      </c>
      <c r="EV246">
        <v>1.1631529999999999E-2</v>
      </c>
      <c r="EW246">
        <v>1.144858E-2</v>
      </c>
      <c r="EX246">
        <v>1.125903E-2</v>
      </c>
      <c r="EY246">
        <v>1.107263E-2</v>
      </c>
      <c r="EZ246">
        <v>1.089652E-2</v>
      </c>
    </row>
    <row r="247" spans="1:156" x14ac:dyDescent="0.25">
      <c r="A247" t="str">
        <f t="shared" si="3"/>
        <v>Boom-FINE-1-20-40</v>
      </c>
      <c r="B247" t="s">
        <v>196</v>
      </c>
      <c r="C247" t="s">
        <v>41</v>
      </c>
      <c r="D247" s="52">
        <v>1</v>
      </c>
      <c r="E247" s="52">
        <v>20</v>
      </c>
      <c r="F247" s="82">
        <v>40</v>
      </c>
      <c r="G247">
        <v>0.23282530000000001</v>
      </c>
      <c r="H247">
        <v>0.19753370000000001</v>
      </c>
      <c r="I247">
        <v>0.1690227</v>
      </c>
      <c r="J247">
        <v>0.1437203</v>
      </c>
      <c r="K247">
        <v>0.1238509</v>
      </c>
      <c r="L247">
        <v>0.1070002</v>
      </c>
      <c r="M247">
        <v>9.2959200000000006E-2</v>
      </c>
      <c r="N247">
        <v>8.1379060000000003E-2</v>
      </c>
      <c r="O247">
        <v>7.2806129999999997E-2</v>
      </c>
      <c r="P247">
        <v>6.5192589999999995E-2</v>
      </c>
      <c r="Q247">
        <v>5.7486299999999997E-2</v>
      </c>
      <c r="R247">
        <v>5.0330939999999998E-2</v>
      </c>
      <c r="S247">
        <v>4.443652E-2</v>
      </c>
      <c r="T247">
        <v>4.1251459999999997E-2</v>
      </c>
      <c r="U247">
        <v>4.1545949999999998E-2</v>
      </c>
      <c r="V247">
        <v>4.2161219999999999E-2</v>
      </c>
      <c r="W247">
        <v>4.1583210000000002E-2</v>
      </c>
      <c r="X247">
        <v>4.0472920000000003E-2</v>
      </c>
      <c r="Y247">
        <v>3.9303119999999997E-2</v>
      </c>
      <c r="Z247">
        <v>3.8106290000000001E-2</v>
      </c>
      <c r="AA247">
        <v>3.7021440000000003E-2</v>
      </c>
      <c r="AB247">
        <v>3.6150460000000002E-2</v>
      </c>
      <c r="AC247">
        <v>3.5131580000000003E-2</v>
      </c>
      <c r="AD247">
        <v>3.4019769999999998E-2</v>
      </c>
      <c r="AE247">
        <v>3.3038600000000001E-2</v>
      </c>
      <c r="AF247">
        <v>3.2125040000000001E-2</v>
      </c>
      <c r="AG247">
        <v>3.122691E-2</v>
      </c>
      <c r="AH247">
        <v>3.0386090000000001E-2</v>
      </c>
      <c r="AI247">
        <v>2.9626059999999999E-2</v>
      </c>
      <c r="AJ247">
        <v>2.8955930000000001E-2</v>
      </c>
      <c r="AK247">
        <v>2.8397189999999999E-2</v>
      </c>
      <c r="AL247">
        <v>2.7876120000000001E-2</v>
      </c>
      <c r="AM247">
        <v>2.7368469999999999E-2</v>
      </c>
      <c r="AN247">
        <v>2.6880629999999999E-2</v>
      </c>
      <c r="AO247">
        <v>2.6401419999999998E-2</v>
      </c>
      <c r="AP247">
        <v>2.5930720000000001E-2</v>
      </c>
      <c r="AQ247">
        <v>2.5468569999999999E-2</v>
      </c>
      <c r="AR247">
        <v>2.501306E-2</v>
      </c>
      <c r="AS247">
        <v>2.457589E-2</v>
      </c>
      <c r="AT247">
        <v>2.41718E-2</v>
      </c>
      <c r="AU247">
        <v>2.3806310000000001E-2</v>
      </c>
      <c r="AV247">
        <v>2.346753E-2</v>
      </c>
      <c r="AW247">
        <v>2.3130250000000002E-2</v>
      </c>
      <c r="AX247">
        <v>2.2790560000000001E-2</v>
      </c>
      <c r="AY247">
        <v>2.2449139999999999E-2</v>
      </c>
      <c r="AZ247">
        <v>2.212151E-2</v>
      </c>
      <c r="BA247">
        <v>2.1806760000000001E-2</v>
      </c>
      <c r="BB247">
        <v>2.1504929999999998E-2</v>
      </c>
      <c r="BC247">
        <v>2.1223809999999999E-2</v>
      </c>
      <c r="BD247">
        <v>2.0956860000000001E-2</v>
      </c>
      <c r="BE247">
        <v>2.0684999999999999E-2</v>
      </c>
      <c r="BF247">
        <v>2.0417190000000002E-2</v>
      </c>
      <c r="BG247">
        <v>2.016571E-2</v>
      </c>
      <c r="BH247">
        <v>1.9928910000000001E-2</v>
      </c>
      <c r="BI247">
        <v>1.9700570000000001E-2</v>
      </c>
      <c r="BJ247">
        <v>1.9465989999999999E-2</v>
      </c>
      <c r="BK247">
        <v>1.9219389999999999E-2</v>
      </c>
      <c r="BL247">
        <v>1.8981379999999999E-2</v>
      </c>
      <c r="BM247">
        <v>1.8752109999999999E-2</v>
      </c>
      <c r="BN247">
        <v>1.853836E-2</v>
      </c>
      <c r="BO247">
        <v>1.8338589999999998E-2</v>
      </c>
      <c r="BP247">
        <v>1.814998E-2</v>
      </c>
      <c r="BQ247">
        <v>1.7967859999999999E-2</v>
      </c>
      <c r="BR247">
        <v>1.7774990000000001E-2</v>
      </c>
      <c r="BS247">
        <v>1.756806E-2</v>
      </c>
      <c r="BT247">
        <v>1.7353259999999999E-2</v>
      </c>
      <c r="BU247">
        <v>1.714048E-2</v>
      </c>
      <c r="BV247">
        <v>1.6942849999999999E-2</v>
      </c>
      <c r="BW247">
        <v>1.675569E-2</v>
      </c>
      <c r="BX247">
        <v>1.6582179999999998E-2</v>
      </c>
      <c r="BY247">
        <v>1.6420339999999999E-2</v>
      </c>
      <c r="BZ247">
        <v>1.6255140000000001E-2</v>
      </c>
      <c r="CA247">
        <v>1.6081499999999999E-2</v>
      </c>
      <c r="CB247">
        <v>1.5899300000000002E-2</v>
      </c>
      <c r="CC247">
        <v>1.571461E-2</v>
      </c>
      <c r="CD247">
        <v>1.554178E-2</v>
      </c>
      <c r="CE247">
        <v>1.538313E-2</v>
      </c>
      <c r="CF247">
        <v>1.5233770000000001E-2</v>
      </c>
      <c r="CG247">
        <v>1.508703E-2</v>
      </c>
      <c r="CH247">
        <v>1.4948080000000001E-2</v>
      </c>
      <c r="CI247">
        <v>1.4808440000000001E-2</v>
      </c>
      <c r="CJ247">
        <v>1.466049E-2</v>
      </c>
      <c r="CK247">
        <v>1.450971E-2</v>
      </c>
      <c r="CL247">
        <v>1.4367649999999999E-2</v>
      </c>
      <c r="CM247">
        <v>1.423962E-2</v>
      </c>
      <c r="CN247">
        <v>1.4122529999999999E-2</v>
      </c>
      <c r="CO247">
        <v>1.40176E-2</v>
      </c>
      <c r="CP247">
        <v>1.392112E-2</v>
      </c>
      <c r="CQ247">
        <v>1.3822569999999999E-2</v>
      </c>
      <c r="CR247">
        <v>1.3716290000000001E-2</v>
      </c>
      <c r="CS247">
        <v>1.35931E-2</v>
      </c>
      <c r="CT247">
        <v>1.346877E-2</v>
      </c>
      <c r="CU247">
        <v>1.335101E-2</v>
      </c>
      <c r="CV247">
        <v>1.3241869999999999E-2</v>
      </c>
      <c r="CW247">
        <v>1.31427E-2</v>
      </c>
      <c r="CX247">
        <v>1.3050809999999999E-2</v>
      </c>
      <c r="CY247">
        <v>1.2967889999999999E-2</v>
      </c>
      <c r="CZ247">
        <v>1.289092E-2</v>
      </c>
      <c r="DA247">
        <v>1.2816350000000001E-2</v>
      </c>
      <c r="DB247">
        <v>1.2735120000000001E-2</v>
      </c>
      <c r="DC247">
        <v>1.2643039999999999E-2</v>
      </c>
      <c r="DD247">
        <v>1.2543540000000001E-2</v>
      </c>
      <c r="DE247">
        <v>1.243406E-2</v>
      </c>
      <c r="DF247">
        <v>1.2325269999999999E-2</v>
      </c>
      <c r="DG247">
        <v>1.22218E-2</v>
      </c>
      <c r="DH247">
        <v>1.2124859999999999E-2</v>
      </c>
      <c r="DI247">
        <v>1.20357E-2</v>
      </c>
      <c r="DJ247">
        <v>1.1952000000000001E-2</v>
      </c>
      <c r="DK247">
        <v>1.187557E-2</v>
      </c>
      <c r="DL247">
        <v>1.180402E-2</v>
      </c>
      <c r="DM247">
        <v>1.1736430000000001E-2</v>
      </c>
      <c r="DN247">
        <v>1.1667769999999999E-2</v>
      </c>
      <c r="DO247">
        <v>1.158966E-2</v>
      </c>
      <c r="DP247">
        <v>1.1502419999999999E-2</v>
      </c>
      <c r="DQ247">
        <v>1.1402249999999999E-2</v>
      </c>
      <c r="DR247">
        <v>1.129056E-2</v>
      </c>
      <c r="DS247">
        <v>1.1170630000000001E-2</v>
      </c>
      <c r="DT247">
        <v>1.104978E-2</v>
      </c>
      <c r="DU247">
        <v>1.093497E-2</v>
      </c>
      <c r="DV247">
        <v>1.082551E-2</v>
      </c>
      <c r="DW247">
        <v>1.0725190000000001E-2</v>
      </c>
      <c r="DX247">
        <v>1.063799E-2</v>
      </c>
      <c r="DY247">
        <v>1.056667E-2</v>
      </c>
      <c r="DZ247">
        <v>1.0500809999999999E-2</v>
      </c>
      <c r="EA247">
        <v>1.042651E-2</v>
      </c>
      <c r="EB247">
        <v>1.03418E-2</v>
      </c>
      <c r="EC247">
        <v>1.024562E-2</v>
      </c>
      <c r="ED247">
        <v>1.0140450000000001E-2</v>
      </c>
      <c r="EE247">
        <v>1.00296E-2</v>
      </c>
      <c r="EF247">
        <v>9.9189910000000003E-3</v>
      </c>
      <c r="EG247">
        <v>9.8132180000000003E-3</v>
      </c>
      <c r="EH247">
        <v>9.7141329999999998E-3</v>
      </c>
      <c r="EI247">
        <v>9.6296620000000006E-3</v>
      </c>
      <c r="EJ247">
        <v>9.5610910000000007E-3</v>
      </c>
      <c r="EK247">
        <v>9.5094729999999992E-3</v>
      </c>
      <c r="EL247">
        <v>9.4723280000000003E-3</v>
      </c>
      <c r="EM247">
        <v>9.4401559999999999E-3</v>
      </c>
      <c r="EN247">
        <v>9.4032890000000004E-3</v>
      </c>
      <c r="EO247">
        <v>9.3555600000000006E-3</v>
      </c>
      <c r="EP247">
        <v>9.2955690000000001E-3</v>
      </c>
      <c r="EQ247">
        <v>9.2239399999999999E-3</v>
      </c>
      <c r="ER247">
        <v>9.1452540000000002E-3</v>
      </c>
      <c r="ES247">
        <v>9.0659799999999995E-3</v>
      </c>
      <c r="ET247">
        <v>8.9917049999999991E-3</v>
      </c>
      <c r="EU247">
        <v>8.9294849999999992E-3</v>
      </c>
      <c r="EV247">
        <v>8.8804839999999993E-3</v>
      </c>
      <c r="EW247">
        <v>8.8440319999999999E-3</v>
      </c>
      <c r="EX247">
        <v>8.8208079999999994E-3</v>
      </c>
      <c r="EY247">
        <v>8.8070890000000006E-3</v>
      </c>
      <c r="EZ247">
        <v>8.7953389999999992E-3</v>
      </c>
    </row>
    <row r="248" spans="1:156" x14ac:dyDescent="0.25">
      <c r="A248" t="str">
        <f t="shared" si="3"/>
        <v>Boom-FINE-1-10-40</v>
      </c>
      <c r="B248" t="s">
        <v>196</v>
      </c>
      <c r="C248" t="s">
        <v>41</v>
      </c>
      <c r="D248" s="52">
        <v>1</v>
      </c>
      <c r="E248" s="52">
        <v>10</v>
      </c>
      <c r="F248" s="82">
        <v>40</v>
      </c>
      <c r="G248">
        <v>0.11846719999999999</v>
      </c>
      <c r="H248">
        <v>0.1005544</v>
      </c>
      <c r="I248">
        <v>8.3601510000000004E-2</v>
      </c>
      <c r="J248">
        <v>7.1649450000000003E-2</v>
      </c>
      <c r="K248">
        <v>6.8002049999999994E-2</v>
      </c>
      <c r="L248">
        <v>6.5419630000000006E-2</v>
      </c>
      <c r="M248">
        <v>6.1749749999999999E-2</v>
      </c>
      <c r="N248">
        <v>5.8564890000000001E-2</v>
      </c>
      <c r="O248">
        <v>5.7206600000000003E-2</v>
      </c>
      <c r="P248">
        <v>5.4897759999999997E-2</v>
      </c>
      <c r="Q248">
        <v>5.2686139999999999E-2</v>
      </c>
      <c r="R248">
        <v>5.0959289999999997E-2</v>
      </c>
      <c r="S248">
        <v>4.9038310000000002E-2</v>
      </c>
      <c r="T248">
        <v>4.80755E-2</v>
      </c>
      <c r="U248">
        <v>4.7239179999999999E-2</v>
      </c>
      <c r="V248">
        <v>4.607849E-2</v>
      </c>
      <c r="W248">
        <v>4.3972749999999998E-2</v>
      </c>
      <c r="X248">
        <v>4.283849E-2</v>
      </c>
      <c r="Y248">
        <v>4.2252970000000001E-2</v>
      </c>
      <c r="Z248">
        <v>4.1436840000000003E-2</v>
      </c>
      <c r="AA248">
        <v>3.9985420000000001E-2</v>
      </c>
      <c r="AB248">
        <v>3.8714039999999998E-2</v>
      </c>
      <c r="AC248">
        <v>3.8006819999999997E-2</v>
      </c>
      <c r="AD248">
        <v>3.7357399999999999E-2</v>
      </c>
      <c r="AE248">
        <v>3.6405880000000002E-2</v>
      </c>
      <c r="AF248">
        <v>3.5547299999999997E-2</v>
      </c>
      <c r="AG248">
        <v>3.4835049999999999E-2</v>
      </c>
      <c r="AH248">
        <v>3.4175980000000002E-2</v>
      </c>
      <c r="AI248">
        <v>3.3477590000000002E-2</v>
      </c>
      <c r="AJ248">
        <v>3.2751820000000001E-2</v>
      </c>
      <c r="AK248">
        <v>3.205479E-2</v>
      </c>
      <c r="AL248">
        <v>3.1389680000000003E-2</v>
      </c>
      <c r="AM248">
        <v>3.0744939999999998E-2</v>
      </c>
      <c r="AN248">
        <v>3.013907E-2</v>
      </c>
      <c r="AO248">
        <v>2.9549929999999999E-2</v>
      </c>
      <c r="AP248">
        <v>2.8962140000000001E-2</v>
      </c>
      <c r="AQ248">
        <v>2.8393979999999999E-2</v>
      </c>
      <c r="AR248">
        <v>2.787566E-2</v>
      </c>
      <c r="AS248">
        <v>2.7386319999999999E-2</v>
      </c>
      <c r="AT248">
        <v>2.689503E-2</v>
      </c>
      <c r="AU248">
        <v>2.6401669999999999E-2</v>
      </c>
      <c r="AV248">
        <v>2.59332E-2</v>
      </c>
      <c r="AW248">
        <v>2.5495E-2</v>
      </c>
      <c r="AX248">
        <v>2.5084370000000002E-2</v>
      </c>
      <c r="AY248">
        <v>2.4679360000000001E-2</v>
      </c>
      <c r="AZ248">
        <v>2.42799E-2</v>
      </c>
      <c r="BA248">
        <v>2.3890290000000002E-2</v>
      </c>
      <c r="BB248">
        <v>2.350708E-2</v>
      </c>
      <c r="BC248">
        <v>2.3128840000000001E-2</v>
      </c>
      <c r="BD248">
        <v>2.2770470000000001E-2</v>
      </c>
      <c r="BE248">
        <v>2.2445150000000001E-2</v>
      </c>
      <c r="BF248">
        <v>2.2131390000000001E-2</v>
      </c>
      <c r="BG248">
        <v>2.1815540000000001E-2</v>
      </c>
      <c r="BH248">
        <v>2.1498070000000001E-2</v>
      </c>
      <c r="BI248">
        <v>2.1189779999999998E-2</v>
      </c>
      <c r="BJ248">
        <v>2.0901920000000001E-2</v>
      </c>
      <c r="BK248">
        <v>2.0623900000000001E-2</v>
      </c>
      <c r="BL248">
        <v>2.0336050000000001E-2</v>
      </c>
      <c r="BM248">
        <v>2.0039359999999999E-2</v>
      </c>
      <c r="BN248">
        <v>1.9751230000000002E-2</v>
      </c>
      <c r="BO248">
        <v>1.9487649999999999E-2</v>
      </c>
      <c r="BP248">
        <v>1.9250179999999999E-2</v>
      </c>
      <c r="BQ248">
        <v>1.9031289999999999E-2</v>
      </c>
      <c r="BR248">
        <v>1.8808539999999999E-2</v>
      </c>
      <c r="BS248">
        <v>1.856642E-2</v>
      </c>
      <c r="BT248">
        <v>1.8317400000000001E-2</v>
      </c>
      <c r="BU248">
        <v>1.8079350000000001E-2</v>
      </c>
      <c r="BV248">
        <v>1.786513E-2</v>
      </c>
      <c r="BW248">
        <v>1.7675710000000001E-2</v>
      </c>
      <c r="BX248">
        <v>1.7497120000000001E-2</v>
      </c>
      <c r="BY248">
        <v>1.7314400000000001E-2</v>
      </c>
      <c r="BZ248">
        <v>1.7129180000000001E-2</v>
      </c>
      <c r="CA248">
        <v>1.6941910000000001E-2</v>
      </c>
      <c r="CB248">
        <v>1.6750040000000001E-2</v>
      </c>
      <c r="CC248">
        <v>1.6554309999999999E-2</v>
      </c>
      <c r="CD248">
        <v>1.6359410000000001E-2</v>
      </c>
      <c r="CE248">
        <v>1.617275E-2</v>
      </c>
      <c r="CF248">
        <v>1.6002039999999999E-2</v>
      </c>
      <c r="CG248">
        <v>1.5841540000000001E-2</v>
      </c>
      <c r="CH248">
        <v>1.5681799999999999E-2</v>
      </c>
      <c r="CI248">
        <v>1.552066E-2</v>
      </c>
      <c r="CJ248">
        <v>1.5357549999999999E-2</v>
      </c>
      <c r="CK248">
        <v>1.518889E-2</v>
      </c>
      <c r="CL248">
        <v>1.501137E-2</v>
      </c>
      <c r="CM248">
        <v>1.4832E-2</v>
      </c>
      <c r="CN248">
        <v>1.4655619999999999E-2</v>
      </c>
      <c r="CO248">
        <v>1.447768E-2</v>
      </c>
      <c r="CP248">
        <v>1.429505E-2</v>
      </c>
      <c r="CQ248">
        <v>1.411047E-2</v>
      </c>
      <c r="CR248">
        <v>1.393025E-2</v>
      </c>
      <c r="CS248">
        <v>1.3758289999999999E-2</v>
      </c>
      <c r="CT248">
        <v>1.359051E-2</v>
      </c>
      <c r="CU248">
        <v>1.342252E-2</v>
      </c>
      <c r="CV248">
        <v>1.325314E-2</v>
      </c>
      <c r="CW248">
        <v>1.308365E-2</v>
      </c>
      <c r="CX248">
        <v>1.291545E-2</v>
      </c>
      <c r="CY248">
        <v>1.275283E-2</v>
      </c>
      <c r="CZ248">
        <v>1.2600510000000001E-2</v>
      </c>
      <c r="DA248">
        <v>1.245806E-2</v>
      </c>
      <c r="DB248">
        <v>1.231694E-2</v>
      </c>
      <c r="DC248">
        <v>1.2167529999999999E-2</v>
      </c>
      <c r="DD248">
        <v>1.200882E-2</v>
      </c>
      <c r="DE248">
        <v>1.1846219999999999E-2</v>
      </c>
      <c r="DF248">
        <v>1.1688870000000001E-2</v>
      </c>
      <c r="DG248">
        <v>1.154348E-2</v>
      </c>
      <c r="DH248">
        <v>1.141138E-2</v>
      </c>
      <c r="DI248">
        <v>1.129164E-2</v>
      </c>
      <c r="DJ248">
        <v>1.1180010000000001E-2</v>
      </c>
      <c r="DK248">
        <v>1.106849E-2</v>
      </c>
      <c r="DL248">
        <v>1.0949459999999999E-2</v>
      </c>
      <c r="DM248">
        <v>1.082404E-2</v>
      </c>
      <c r="DN248">
        <v>1.070052E-2</v>
      </c>
      <c r="DO248">
        <v>1.05842E-2</v>
      </c>
      <c r="DP248">
        <v>1.047591E-2</v>
      </c>
      <c r="DQ248">
        <v>1.03753E-2</v>
      </c>
      <c r="DR248">
        <v>1.028099E-2</v>
      </c>
      <c r="DS248">
        <v>1.018924E-2</v>
      </c>
      <c r="DT248">
        <v>1.009359E-2</v>
      </c>
      <c r="DU248">
        <v>9.9884899999999992E-3</v>
      </c>
      <c r="DV248">
        <v>9.8771740000000007E-3</v>
      </c>
      <c r="DW248">
        <v>9.7702020000000004E-3</v>
      </c>
      <c r="DX248">
        <v>9.6747180000000006E-3</v>
      </c>
      <c r="DY248">
        <v>9.5926929999999994E-3</v>
      </c>
      <c r="DZ248">
        <v>9.5235210000000001E-3</v>
      </c>
      <c r="EA248">
        <v>9.4654649999999993E-3</v>
      </c>
      <c r="EB248">
        <v>9.4166010000000001E-3</v>
      </c>
      <c r="EC248">
        <v>9.3744060000000001E-3</v>
      </c>
      <c r="ED248">
        <v>9.3347970000000006E-3</v>
      </c>
      <c r="EE248">
        <v>9.293015E-3</v>
      </c>
      <c r="EF248">
        <v>9.2467880000000006E-3</v>
      </c>
      <c r="EG248">
        <v>9.1950839999999992E-3</v>
      </c>
      <c r="EH248">
        <v>9.1357520000000005E-3</v>
      </c>
      <c r="EI248">
        <v>9.0672889999999992E-3</v>
      </c>
      <c r="EJ248">
        <v>8.9898159999999994E-3</v>
      </c>
      <c r="EK248">
        <v>8.9042210000000004E-3</v>
      </c>
      <c r="EL248">
        <v>8.8129179999999994E-3</v>
      </c>
      <c r="EM248">
        <v>8.7214670000000001E-3</v>
      </c>
      <c r="EN248">
        <v>8.6381670000000004E-3</v>
      </c>
      <c r="EO248">
        <v>8.5691059999999999E-3</v>
      </c>
      <c r="EP248">
        <v>8.5137249999999998E-3</v>
      </c>
      <c r="EQ248">
        <v>8.4666399999999992E-3</v>
      </c>
      <c r="ER248">
        <v>8.4211430000000007E-3</v>
      </c>
      <c r="ES248">
        <v>8.371613E-3</v>
      </c>
      <c r="ET248">
        <v>8.3153749999999998E-3</v>
      </c>
      <c r="EU248">
        <v>8.2516789999999996E-3</v>
      </c>
      <c r="EV248">
        <v>8.1808550000000008E-3</v>
      </c>
      <c r="EW248">
        <v>8.1042079999999999E-3</v>
      </c>
      <c r="EX248">
        <v>8.0231409999999993E-3</v>
      </c>
      <c r="EY248">
        <v>7.9385319999999999E-3</v>
      </c>
      <c r="EZ248">
        <v>7.8525250000000008E-3</v>
      </c>
    </row>
    <row r="249" spans="1:156" x14ac:dyDescent="0.25">
      <c r="A249" t="str">
        <f t="shared" si="3"/>
        <v>Boom-FINE-1-20-20</v>
      </c>
      <c r="B249" t="s">
        <v>196</v>
      </c>
      <c r="C249" t="s">
        <v>41</v>
      </c>
      <c r="D249" s="52">
        <v>1</v>
      </c>
      <c r="E249" s="52">
        <v>20</v>
      </c>
      <c r="F249" s="82">
        <v>20</v>
      </c>
      <c r="G249">
        <v>0.1950856</v>
      </c>
      <c r="H249">
        <v>0.16680249999999999</v>
      </c>
      <c r="I249">
        <v>0.1433054</v>
      </c>
      <c r="J249">
        <v>0.12100329999999999</v>
      </c>
      <c r="K249">
        <v>0.1011152</v>
      </c>
      <c r="L249">
        <v>8.4135119999999994E-2</v>
      </c>
      <c r="M249">
        <v>7.1047570000000004E-2</v>
      </c>
      <c r="N249">
        <v>6.0833180000000001E-2</v>
      </c>
      <c r="O249">
        <v>5.2659669999999999E-2</v>
      </c>
      <c r="P249">
        <v>4.5147100000000003E-2</v>
      </c>
      <c r="Q249">
        <v>3.834245E-2</v>
      </c>
      <c r="R249">
        <v>3.2304689999999997E-2</v>
      </c>
      <c r="S249">
        <v>2.8241410000000002E-2</v>
      </c>
      <c r="T249">
        <v>2.5962579999999999E-2</v>
      </c>
      <c r="U249">
        <v>2.6208700000000001E-2</v>
      </c>
      <c r="V249">
        <v>2.624549E-2</v>
      </c>
      <c r="W249">
        <v>2.5336319999999999E-2</v>
      </c>
      <c r="X249">
        <v>2.4142130000000001E-2</v>
      </c>
      <c r="Y249">
        <v>2.3470689999999999E-2</v>
      </c>
      <c r="Z249">
        <v>2.2865739999999999E-2</v>
      </c>
      <c r="AA249">
        <v>2.2171699999999999E-2</v>
      </c>
      <c r="AB249">
        <v>2.134921E-2</v>
      </c>
      <c r="AC249">
        <v>2.0328659999999998E-2</v>
      </c>
      <c r="AD249">
        <v>1.9349870000000002E-2</v>
      </c>
      <c r="AE249">
        <v>1.8618200000000001E-2</v>
      </c>
      <c r="AF249">
        <v>1.7961540000000002E-2</v>
      </c>
      <c r="AG249">
        <v>1.7275800000000001E-2</v>
      </c>
      <c r="AH249">
        <v>1.6689699999999998E-2</v>
      </c>
      <c r="AI249">
        <v>1.6203080000000002E-2</v>
      </c>
      <c r="AJ249">
        <v>1.5796339999999999E-2</v>
      </c>
      <c r="AK249">
        <v>1.544735E-2</v>
      </c>
      <c r="AL249">
        <v>1.5104279999999999E-2</v>
      </c>
      <c r="AM249">
        <v>1.47834E-2</v>
      </c>
      <c r="AN249">
        <v>1.449546E-2</v>
      </c>
      <c r="AO249">
        <v>1.42267E-2</v>
      </c>
      <c r="AP249">
        <v>1.395997E-2</v>
      </c>
      <c r="AQ249">
        <v>1.368307E-2</v>
      </c>
      <c r="AR249">
        <v>1.339986E-2</v>
      </c>
      <c r="AS249">
        <v>1.311614E-2</v>
      </c>
      <c r="AT249">
        <v>1.2857560000000001E-2</v>
      </c>
      <c r="AU249">
        <v>1.2650460000000001E-2</v>
      </c>
      <c r="AV249">
        <v>1.2473700000000001E-2</v>
      </c>
      <c r="AW249">
        <v>1.229104E-2</v>
      </c>
      <c r="AX249">
        <v>1.2095430000000001E-2</v>
      </c>
      <c r="AY249">
        <v>1.1888950000000001E-2</v>
      </c>
      <c r="AZ249">
        <v>1.168927E-2</v>
      </c>
      <c r="BA249">
        <v>1.1508060000000001E-2</v>
      </c>
      <c r="BB249">
        <v>1.134172E-2</v>
      </c>
      <c r="BC249">
        <v>1.119361E-2</v>
      </c>
      <c r="BD249">
        <v>1.105153E-2</v>
      </c>
      <c r="BE249">
        <v>1.089679E-2</v>
      </c>
      <c r="BF249">
        <v>1.0738360000000001E-2</v>
      </c>
      <c r="BG249">
        <v>1.058781E-2</v>
      </c>
      <c r="BH249">
        <v>1.0448239999999999E-2</v>
      </c>
      <c r="BI249">
        <v>1.031938E-2</v>
      </c>
      <c r="BJ249">
        <v>1.0196999999999999E-2</v>
      </c>
      <c r="BK249">
        <v>1.006728E-2</v>
      </c>
      <c r="BL249">
        <v>9.9349969999999992E-3</v>
      </c>
      <c r="BM249">
        <v>9.8051170000000003E-3</v>
      </c>
      <c r="BN249">
        <v>9.6835889999999994E-3</v>
      </c>
      <c r="BO249">
        <v>9.57007E-3</v>
      </c>
      <c r="BP249">
        <v>9.4648779999999995E-3</v>
      </c>
      <c r="BQ249">
        <v>9.3681519999999994E-3</v>
      </c>
      <c r="BR249">
        <v>9.2744509999999995E-3</v>
      </c>
      <c r="BS249">
        <v>9.1781199999999997E-3</v>
      </c>
      <c r="BT249">
        <v>9.0685709999999992E-3</v>
      </c>
      <c r="BU249">
        <v>8.9544229999999995E-3</v>
      </c>
      <c r="BV249">
        <v>8.8514549999999994E-3</v>
      </c>
      <c r="BW249">
        <v>8.7551380000000009E-3</v>
      </c>
      <c r="BX249">
        <v>8.6661840000000004E-3</v>
      </c>
      <c r="BY249">
        <v>8.5827200000000003E-3</v>
      </c>
      <c r="BZ249">
        <v>8.5020730000000006E-3</v>
      </c>
      <c r="CA249">
        <v>8.418933E-3</v>
      </c>
      <c r="CB249">
        <v>8.3223410000000005E-3</v>
      </c>
      <c r="CC249">
        <v>8.2147929999999997E-3</v>
      </c>
      <c r="CD249">
        <v>8.1117140000000008E-3</v>
      </c>
      <c r="CE249">
        <v>8.0153789999999996E-3</v>
      </c>
      <c r="CF249">
        <v>7.9226130000000002E-3</v>
      </c>
      <c r="CG249">
        <v>7.8339459999999996E-3</v>
      </c>
      <c r="CH249">
        <v>7.7514439999999997E-3</v>
      </c>
      <c r="CI249">
        <v>7.6749799999999996E-3</v>
      </c>
      <c r="CJ249">
        <v>7.5927599999999996E-3</v>
      </c>
      <c r="CK249">
        <v>7.5043540000000004E-3</v>
      </c>
      <c r="CL249">
        <v>7.4207489999999999E-3</v>
      </c>
      <c r="CM249">
        <v>7.3452769999999999E-3</v>
      </c>
      <c r="CN249">
        <v>7.2773200000000003E-3</v>
      </c>
      <c r="CO249">
        <v>7.2167810000000002E-3</v>
      </c>
      <c r="CP249">
        <v>7.1614130000000002E-3</v>
      </c>
      <c r="CQ249">
        <v>7.1049700000000004E-3</v>
      </c>
      <c r="CR249">
        <v>7.0498239999999997E-3</v>
      </c>
      <c r="CS249">
        <v>6.9881989999999996E-3</v>
      </c>
      <c r="CT249">
        <v>6.9239419999999998E-3</v>
      </c>
      <c r="CU249">
        <v>6.8628880000000001E-3</v>
      </c>
      <c r="CV249">
        <v>6.8062180000000002E-3</v>
      </c>
      <c r="CW249">
        <v>6.754932E-3</v>
      </c>
      <c r="CX249">
        <v>6.7074530000000004E-3</v>
      </c>
      <c r="CY249">
        <v>6.6644390000000003E-3</v>
      </c>
      <c r="CZ249">
        <v>6.6245519999999997E-3</v>
      </c>
      <c r="DA249">
        <v>6.5839269999999998E-3</v>
      </c>
      <c r="DB249">
        <v>6.5338260000000004E-3</v>
      </c>
      <c r="DC249">
        <v>6.4737450000000004E-3</v>
      </c>
      <c r="DD249">
        <v>6.4148199999999999E-3</v>
      </c>
      <c r="DE249">
        <v>6.3593929999999996E-3</v>
      </c>
      <c r="DF249">
        <v>6.308274E-3</v>
      </c>
      <c r="DG249">
        <v>6.2613249999999999E-3</v>
      </c>
      <c r="DH249">
        <v>6.2183409999999996E-3</v>
      </c>
      <c r="DI249">
        <v>6.1793619999999999E-3</v>
      </c>
      <c r="DJ249">
        <v>6.143501E-3</v>
      </c>
      <c r="DK249">
        <v>6.1106279999999999E-3</v>
      </c>
      <c r="DL249">
        <v>6.0801359999999999E-3</v>
      </c>
      <c r="DM249">
        <v>6.0490819999999999E-3</v>
      </c>
      <c r="DN249">
        <v>6.0094520000000002E-3</v>
      </c>
      <c r="DO249">
        <v>5.956579E-3</v>
      </c>
      <c r="DP249">
        <v>5.899451E-3</v>
      </c>
      <c r="DQ249">
        <v>5.8434569999999998E-3</v>
      </c>
      <c r="DR249">
        <v>5.7902359999999998E-3</v>
      </c>
      <c r="DS249">
        <v>5.7404689999999998E-3</v>
      </c>
      <c r="DT249">
        <v>5.6935859999999996E-3</v>
      </c>
      <c r="DU249">
        <v>5.6506669999999998E-3</v>
      </c>
      <c r="DV249">
        <v>5.6105560000000001E-3</v>
      </c>
      <c r="DW249">
        <v>5.5750499999999998E-3</v>
      </c>
      <c r="DX249">
        <v>5.5463600000000002E-3</v>
      </c>
      <c r="DY249">
        <v>5.5208039999999998E-3</v>
      </c>
      <c r="DZ249">
        <v>5.4900979999999997E-3</v>
      </c>
      <c r="EA249">
        <v>5.4466380000000002E-3</v>
      </c>
      <c r="EB249">
        <v>5.3889230000000003E-3</v>
      </c>
      <c r="EC249">
        <v>5.3189789999999997E-3</v>
      </c>
      <c r="ED249">
        <v>5.2449139999999998E-3</v>
      </c>
      <c r="EE249">
        <v>5.1724750000000002E-3</v>
      </c>
      <c r="EF249">
        <v>5.1030069999999997E-3</v>
      </c>
      <c r="EG249">
        <v>5.0379409999999998E-3</v>
      </c>
      <c r="EH249">
        <v>4.9795409999999997E-3</v>
      </c>
      <c r="EI249">
        <v>4.9340540000000002E-3</v>
      </c>
      <c r="EJ249">
        <v>4.8993930000000002E-3</v>
      </c>
      <c r="EK249">
        <v>4.8693790000000001E-3</v>
      </c>
      <c r="EL249">
        <v>4.8421330000000002E-3</v>
      </c>
      <c r="EM249">
        <v>4.8147190000000003E-3</v>
      </c>
      <c r="EN249">
        <v>4.7824260000000002E-3</v>
      </c>
      <c r="EO249">
        <v>4.7435999999999997E-3</v>
      </c>
      <c r="EP249">
        <v>4.7025069999999999E-3</v>
      </c>
      <c r="EQ249">
        <v>4.6618520000000002E-3</v>
      </c>
      <c r="ER249">
        <v>4.6215700000000002E-3</v>
      </c>
      <c r="ES249">
        <v>4.5830949999999997E-3</v>
      </c>
      <c r="ET249">
        <v>4.5499690000000001E-3</v>
      </c>
      <c r="EU249">
        <v>4.5288860000000002E-3</v>
      </c>
      <c r="EV249">
        <v>4.519492E-3</v>
      </c>
      <c r="EW249">
        <v>4.5156220000000004E-3</v>
      </c>
      <c r="EX249">
        <v>4.5116669999999996E-3</v>
      </c>
      <c r="EY249">
        <v>4.5034369999999999E-3</v>
      </c>
      <c r="EZ249">
        <v>4.4854339999999999E-3</v>
      </c>
    </row>
    <row r="250" spans="1:156" x14ac:dyDescent="0.25">
      <c r="A250" t="str">
        <f t="shared" si="3"/>
        <v>Boom-FINE-1-10-20</v>
      </c>
      <c r="B250" t="s">
        <v>196</v>
      </c>
      <c r="C250" t="s">
        <v>41</v>
      </c>
      <c r="D250" s="52">
        <v>1</v>
      </c>
      <c r="E250" s="52">
        <v>10</v>
      </c>
      <c r="F250" s="82">
        <v>20</v>
      </c>
      <c r="G250">
        <v>8.8369400000000001E-2</v>
      </c>
      <c r="H250">
        <v>7.082695E-2</v>
      </c>
      <c r="I250">
        <v>5.5644760000000001E-2</v>
      </c>
      <c r="J250">
        <v>4.5235289999999997E-2</v>
      </c>
      <c r="K250">
        <v>4.3514209999999998E-2</v>
      </c>
      <c r="L250">
        <v>4.2572600000000002E-2</v>
      </c>
      <c r="M250">
        <v>4.1771049999999997E-2</v>
      </c>
      <c r="N250">
        <v>4.0573060000000001E-2</v>
      </c>
      <c r="O250">
        <v>3.9406579999999997E-2</v>
      </c>
      <c r="P250">
        <v>3.721725E-2</v>
      </c>
      <c r="Q250">
        <v>3.58908E-2</v>
      </c>
      <c r="R250">
        <v>3.4555719999999998E-2</v>
      </c>
      <c r="S250">
        <v>3.2507139999999997E-2</v>
      </c>
      <c r="T250">
        <v>3.0673280000000001E-2</v>
      </c>
      <c r="U250">
        <v>2.9511019999999999E-2</v>
      </c>
      <c r="V250">
        <v>2.8297079999999999E-2</v>
      </c>
      <c r="W250">
        <v>2.67826E-2</v>
      </c>
      <c r="X250">
        <v>2.559032E-2</v>
      </c>
      <c r="Y250">
        <v>2.4677959999999999E-2</v>
      </c>
      <c r="Z250">
        <v>2.3809509999999999E-2</v>
      </c>
      <c r="AA250">
        <v>2.3043549999999999E-2</v>
      </c>
      <c r="AB250">
        <v>2.233808E-2</v>
      </c>
      <c r="AC250">
        <v>2.1679549999999999E-2</v>
      </c>
      <c r="AD250">
        <v>2.1068839999999998E-2</v>
      </c>
      <c r="AE250">
        <v>2.0508479999999999E-2</v>
      </c>
      <c r="AF250">
        <v>1.9988289999999999E-2</v>
      </c>
      <c r="AG250">
        <v>1.9509080000000002E-2</v>
      </c>
      <c r="AH250">
        <v>1.9032070000000002E-2</v>
      </c>
      <c r="AI250">
        <v>1.856768E-2</v>
      </c>
      <c r="AJ250">
        <v>1.814928E-2</v>
      </c>
      <c r="AK250">
        <v>1.77748E-2</v>
      </c>
      <c r="AL250">
        <v>1.7402589999999999E-2</v>
      </c>
      <c r="AM250">
        <v>1.70096E-2</v>
      </c>
      <c r="AN250">
        <v>1.6629950000000001E-2</v>
      </c>
      <c r="AO250">
        <v>1.6280570000000001E-2</v>
      </c>
      <c r="AP250">
        <v>1.5946539999999999E-2</v>
      </c>
      <c r="AQ250">
        <v>1.5626810000000001E-2</v>
      </c>
      <c r="AR250">
        <v>1.5336310000000001E-2</v>
      </c>
      <c r="AS250">
        <v>1.505097E-2</v>
      </c>
      <c r="AT250">
        <v>1.4740949999999999E-2</v>
      </c>
      <c r="AU250">
        <v>1.4414369999999999E-2</v>
      </c>
      <c r="AV250">
        <v>1.411838E-2</v>
      </c>
      <c r="AW250">
        <v>1.3864970000000001E-2</v>
      </c>
      <c r="AX250">
        <v>1.36352E-2</v>
      </c>
      <c r="AY250">
        <v>1.3392100000000001E-2</v>
      </c>
      <c r="AZ250">
        <v>1.313606E-2</v>
      </c>
      <c r="BA250">
        <v>1.288567E-2</v>
      </c>
      <c r="BB250">
        <v>1.265576E-2</v>
      </c>
      <c r="BC250">
        <v>1.2449470000000001E-2</v>
      </c>
      <c r="BD250">
        <v>1.226464E-2</v>
      </c>
      <c r="BE250">
        <v>1.2093629999999999E-2</v>
      </c>
      <c r="BF250">
        <v>1.191828E-2</v>
      </c>
      <c r="BG250">
        <v>1.173156E-2</v>
      </c>
      <c r="BH250">
        <v>1.1548879999999999E-2</v>
      </c>
      <c r="BI250">
        <v>1.138518E-2</v>
      </c>
      <c r="BJ250">
        <v>1.1238440000000001E-2</v>
      </c>
      <c r="BK250">
        <v>1.1094980000000001E-2</v>
      </c>
      <c r="BL250">
        <v>1.0939010000000001E-2</v>
      </c>
      <c r="BM250">
        <v>1.076568E-2</v>
      </c>
      <c r="BN250">
        <v>1.05906E-2</v>
      </c>
      <c r="BO250">
        <v>1.0434870000000001E-2</v>
      </c>
      <c r="BP250">
        <v>1.0295260000000001E-2</v>
      </c>
      <c r="BQ250">
        <v>1.0164289999999999E-2</v>
      </c>
      <c r="BR250">
        <v>1.0027960000000001E-2</v>
      </c>
      <c r="BS250">
        <v>9.8823379999999992E-3</v>
      </c>
      <c r="BT250">
        <v>9.739925E-3</v>
      </c>
      <c r="BU250">
        <v>9.6038119999999998E-3</v>
      </c>
      <c r="BV250">
        <v>9.4711580000000004E-3</v>
      </c>
      <c r="BW250">
        <v>9.3470150000000002E-3</v>
      </c>
      <c r="BX250">
        <v>9.2319159999999997E-3</v>
      </c>
      <c r="BY250">
        <v>9.1222279999999996E-3</v>
      </c>
      <c r="BZ250">
        <v>9.0233429999999996E-3</v>
      </c>
      <c r="CA250">
        <v>8.9354810000000003E-3</v>
      </c>
      <c r="CB250">
        <v>8.8500530000000001E-3</v>
      </c>
      <c r="CC250">
        <v>8.754253E-3</v>
      </c>
      <c r="CD250">
        <v>8.6470920000000003E-3</v>
      </c>
      <c r="CE250">
        <v>8.5439580000000008E-3</v>
      </c>
      <c r="CF250">
        <v>8.4606639999999997E-3</v>
      </c>
      <c r="CG250">
        <v>8.3950780000000003E-3</v>
      </c>
      <c r="CH250">
        <v>8.3328210000000007E-3</v>
      </c>
      <c r="CI250">
        <v>8.2605339999999999E-3</v>
      </c>
      <c r="CJ250">
        <v>8.1736780000000002E-3</v>
      </c>
      <c r="CK250">
        <v>8.0736690000000003E-3</v>
      </c>
      <c r="CL250">
        <v>7.9672489999999992E-3</v>
      </c>
      <c r="CM250">
        <v>7.866942E-3</v>
      </c>
      <c r="CN250">
        <v>7.7786749999999997E-3</v>
      </c>
      <c r="CO250">
        <v>7.694757E-3</v>
      </c>
      <c r="CP250">
        <v>7.6066079999999999E-3</v>
      </c>
      <c r="CQ250">
        <v>7.5114810000000004E-3</v>
      </c>
      <c r="CR250">
        <v>7.4144320000000003E-3</v>
      </c>
      <c r="CS250">
        <v>7.3254740000000002E-3</v>
      </c>
      <c r="CT250">
        <v>7.2486959999999998E-3</v>
      </c>
      <c r="CU250">
        <v>7.179866E-3</v>
      </c>
      <c r="CV250">
        <v>7.108619E-3</v>
      </c>
      <c r="CW250">
        <v>7.0290049999999996E-3</v>
      </c>
      <c r="CX250">
        <v>6.9405969999999997E-3</v>
      </c>
      <c r="CY250">
        <v>6.8461470000000003E-3</v>
      </c>
      <c r="CZ250">
        <v>6.7507310000000003E-3</v>
      </c>
      <c r="DA250">
        <v>6.6605149999999997E-3</v>
      </c>
      <c r="DB250">
        <v>6.5771010000000001E-3</v>
      </c>
      <c r="DC250">
        <v>6.4934099999999998E-3</v>
      </c>
      <c r="DD250">
        <v>6.401482E-3</v>
      </c>
      <c r="DE250">
        <v>6.3022390000000003E-3</v>
      </c>
      <c r="DF250">
        <v>6.2042379999999999E-3</v>
      </c>
      <c r="DG250">
        <v>6.11408E-3</v>
      </c>
      <c r="DH250">
        <v>6.033867E-3</v>
      </c>
      <c r="DI250">
        <v>5.965166E-3</v>
      </c>
      <c r="DJ250">
        <v>5.9069989999999996E-3</v>
      </c>
      <c r="DK250">
        <v>5.8529849999999998E-3</v>
      </c>
      <c r="DL250">
        <v>5.7938490000000002E-3</v>
      </c>
      <c r="DM250">
        <v>5.7271910000000004E-3</v>
      </c>
      <c r="DN250">
        <v>5.6592170000000002E-3</v>
      </c>
      <c r="DO250">
        <v>5.5945600000000002E-3</v>
      </c>
      <c r="DP250">
        <v>5.5342359999999997E-3</v>
      </c>
      <c r="DQ250">
        <v>5.478269E-3</v>
      </c>
      <c r="DR250">
        <v>5.4258220000000003E-3</v>
      </c>
      <c r="DS250">
        <v>5.3744379999999996E-3</v>
      </c>
      <c r="DT250">
        <v>5.3206909999999998E-3</v>
      </c>
      <c r="DU250">
        <v>5.2628060000000001E-3</v>
      </c>
      <c r="DV250">
        <v>5.202529E-3</v>
      </c>
      <c r="DW250">
        <v>5.1435270000000002E-3</v>
      </c>
      <c r="DX250">
        <v>5.0878599999999996E-3</v>
      </c>
      <c r="DY250">
        <v>5.0360500000000002E-3</v>
      </c>
      <c r="DZ250">
        <v>4.9878780000000003E-3</v>
      </c>
      <c r="EA250">
        <v>4.9429740000000002E-3</v>
      </c>
      <c r="EB250">
        <v>4.9008050000000003E-3</v>
      </c>
      <c r="EC250">
        <v>4.8600809999999996E-3</v>
      </c>
      <c r="ED250">
        <v>4.8177979999999999E-3</v>
      </c>
      <c r="EE250">
        <v>4.7703110000000002E-3</v>
      </c>
      <c r="EF250">
        <v>4.7191450000000001E-3</v>
      </c>
      <c r="EG250">
        <v>4.6712450000000001E-3</v>
      </c>
      <c r="EH250">
        <v>4.6318050000000001E-3</v>
      </c>
      <c r="EI250">
        <v>4.6021309999999998E-3</v>
      </c>
      <c r="EJ250">
        <v>4.5816379999999999E-3</v>
      </c>
      <c r="EK250">
        <v>4.5687999999999996E-3</v>
      </c>
      <c r="EL250">
        <v>4.5621500000000001E-3</v>
      </c>
      <c r="EM250">
        <v>4.5603950000000001E-3</v>
      </c>
      <c r="EN250">
        <v>4.5622079999999999E-3</v>
      </c>
      <c r="EO250">
        <v>4.5658139999999996E-3</v>
      </c>
      <c r="EP250">
        <v>4.5669780000000002E-3</v>
      </c>
      <c r="EQ250">
        <v>4.5595879999999998E-3</v>
      </c>
      <c r="ER250">
        <v>4.5383680000000001E-3</v>
      </c>
      <c r="ES250">
        <v>4.4996209999999997E-3</v>
      </c>
      <c r="ET250">
        <v>4.4413100000000004E-3</v>
      </c>
      <c r="EU250">
        <v>4.3629089999999999E-3</v>
      </c>
      <c r="EV250">
        <v>4.266466E-3</v>
      </c>
      <c r="EW250">
        <v>4.1601600000000004E-3</v>
      </c>
      <c r="EX250">
        <v>4.0590950000000004E-3</v>
      </c>
      <c r="EY250">
        <v>3.9754780000000002E-3</v>
      </c>
      <c r="EZ250">
        <v>3.9131870000000003E-3</v>
      </c>
    </row>
    <row r="251" spans="1:156" x14ac:dyDescent="0.25">
      <c r="A251" t="str">
        <f t="shared" si="3"/>
        <v>Boom-MEDIUM-1-20-Any</v>
      </c>
      <c r="B251" t="s">
        <v>196</v>
      </c>
      <c r="C251" t="s">
        <v>42</v>
      </c>
      <c r="D251" s="52">
        <v>1</v>
      </c>
      <c r="E251" s="52">
        <v>20</v>
      </c>
      <c r="F251" s="82" t="s">
        <v>187</v>
      </c>
      <c r="G251">
        <v>0.1132857</v>
      </c>
      <c r="H251">
        <v>9.6661250000000004E-2</v>
      </c>
      <c r="I251">
        <v>8.3291279999999995E-2</v>
      </c>
      <c r="J251">
        <v>7.2682919999999998E-2</v>
      </c>
      <c r="K251">
        <v>6.413845E-2</v>
      </c>
      <c r="L251">
        <v>5.7109920000000002E-2</v>
      </c>
      <c r="M251">
        <v>5.0846700000000002E-2</v>
      </c>
      <c r="N251">
        <v>4.6470940000000002E-2</v>
      </c>
      <c r="O251">
        <v>4.4022840000000001E-2</v>
      </c>
      <c r="P251">
        <v>4.0017700000000003E-2</v>
      </c>
      <c r="Q251">
        <v>3.8943869999999998E-2</v>
      </c>
      <c r="R251">
        <v>3.4944080000000002E-2</v>
      </c>
      <c r="S251">
        <v>3.457905E-2</v>
      </c>
      <c r="T251">
        <v>3.4227420000000001E-2</v>
      </c>
      <c r="U251">
        <v>3.3658559999999997E-2</v>
      </c>
      <c r="V251">
        <v>3.299183E-2</v>
      </c>
      <c r="W251">
        <v>3.2220940000000003E-2</v>
      </c>
      <c r="X251">
        <v>3.1461650000000001E-2</v>
      </c>
      <c r="Y251">
        <v>3.0633629999999998E-2</v>
      </c>
      <c r="Z251">
        <v>2.9720650000000001E-2</v>
      </c>
      <c r="AA251">
        <v>2.8832070000000001E-2</v>
      </c>
      <c r="AB251">
        <v>2.796798E-2</v>
      </c>
      <c r="AC251">
        <v>2.7110309999999999E-2</v>
      </c>
      <c r="AD251">
        <v>2.6383899999999998E-2</v>
      </c>
      <c r="AE251">
        <v>2.5699699999999999E-2</v>
      </c>
      <c r="AF251">
        <v>2.5073769999999999E-2</v>
      </c>
      <c r="AG251">
        <v>2.4539519999999999E-2</v>
      </c>
      <c r="AH251">
        <v>2.4037909999999999E-2</v>
      </c>
      <c r="AI251">
        <v>2.364082E-2</v>
      </c>
      <c r="AJ251">
        <v>2.3255620000000001E-2</v>
      </c>
      <c r="AK251">
        <v>2.2877850000000002E-2</v>
      </c>
      <c r="AL251">
        <v>2.251299E-2</v>
      </c>
      <c r="AM251">
        <v>2.2159539999999998E-2</v>
      </c>
      <c r="AN251">
        <v>2.1814119999999999E-2</v>
      </c>
      <c r="AO251">
        <v>2.1471090000000002E-2</v>
      </c>
      <c r="AP251">
        <v>2.1130400000000001E-2</v>
      </c>
      <c r="AQ251">
        <v>2.079723E-2</v>
      </c>
      <c r="AR251">
        <v>2.0472569999999999E-2</v>
      </c>
      <c r="AS251">
        <v>2.0160890000000001E-2</v>
      </c>
      <c r="AT251">
        <v>1.9875360000000002E-2</v>
      </c>
      <c r="AU251">
        <v>1.9624989999999998E-2</v>
      </c>
      <c r="AV251">
        <v>1.9404810000000002E-2</v>
      </c>
      <c r="AW251">
        <v>1.919792E-2</v>
      </c>
      <c r="AX251">
        <v>1.8992189999999999E-2</v>
      </c>
      <c r="AY251">
        <v>1.877995E-2</v>
      </c>
      <c r="AZ251">
        <v>1.8560900000000002E-2</v>
      </c>
      <c r="BA251">
        <v>1.8343350000000001E-2</v>
      </c>
      <c r="BB251">
        <v>1.812977E-2</v>
      </c>
      <c r="BC251">
        <v>1.7923600000000001E-2</v>
      </c>
      <c r="BD251">
        <v>1.7725580000000001E-2</v>
      </c>
      <c r="BE251">
        <v>1.753337E-2</v>
      </c>
      <c r="BF251">
        <v>1.7341479999999999E-2</v>
      </c>
      <c r="BG251">
        <v>1.7150229999999999E-2</v>
      </c>
      <c r="BH251">
        <v>1.6956659999999998E-2</v>
      </c>
      <c r="BI251">
        <v>1.676097E-2</v>
      </c>
      <c r="BJ251">
        <v>1.6576130000000001E-2</v>
      </c>
      <c r="BK251">
        <v>1.640759E-2</v>
      </c>
      <c r="BL251">
        <v>1.625451E-2</v>
      </c>
      <c r="BM251">
        <v>1.611464E-2</v>
      </c>
      <c r="BN251">
        <v>1.598393E-2</v>
      </c>
      <c r="BO251">
        <v>1.5859450000000001E-2</v>
      </c>
      <c r="BP251">
        <v>1.573683E-2</v>
      </c>
      <c r="BQ251">
        <v>1.5612920000000001E-2</v>
      </c>
      <c r="BR251">
        <v>1.547431E-2</v>
      </c>
      <c r="BS251">
        <v>1.531655E-2</v>
      </c>
      <c r="BT251">
        <v>1.514069E-2</v>
      </c>
      <c r="BU251">
        <v>1.4956260000000001E-2</v>
      </c>
      <c r="BV251">
        <v>1.4776009999999999E-2</v>
      </c>
      <c r="BW251">
        <v>1.460933E-2</v>
      </c>
      <c r="BX251">
        <v>1.445656E-2</v>
      </c>
      <c r="BY251">
        <v>1.431926E-2</v>
      </c>
      <c r="BZ251">
        <v>1.419425E-2</v>
      </c>
      <c r="CA251">
        <v>1.408184E-2</v>
      </c>
      <c r="CB251">
        <v>1.397675E-2</v>
      </c>
      <c r="CC251">
        <v>1.38785E-2</v>
      </c>
      <c r="CD251">
        <v>1.379321E-2</v>
      </c>
      <c r="CE251">
        <v>1.3724739999999999E-2</v>
      </c>
      <c r="CF251">
        <v>1.367171E-2</v>
      </c>
      <c r="CG251">
        <v>1.363199E-2</v>
      </c>
      <c r="CH251">
        <v>1.360021E-2</v>
      </c>
      <c r="CI251">
        <v>1.3574589999999999E-2</v>
      </c>
      <c r="CJ251">
        <v>1.3550970000000001E-2</v>
      </c>
      <c r="CK251">
        <v>1.352859E-2</v>
      </c>
      <c r="CL251">
        <v>1.350515E-2</v>
      </c>
      <c r="CM251">
        <v>1.348165E-2</v>
      </c>
      <c r="CN251">
        <v>1.3455129999999999E-2</v>
      </c>
      <c r="CO251">
        <v>1.342931E-2</v>
      </c>
      <c r="CP251">
        <v>1.3403160000000001E-2</v>
      </c>
      <c r="CQ251">
        <v>1.3371829999999999E-2</v>
      </c>
      <c r="CR251">
        <v>1.333049E-2</v>
      </c>
      <c r="CS251">
        <v>1.3279579999999999E-2</v>
      </c>
      <c r="CT251">
        <v>1.3218509999999999E-2</v>
      </c>
      <c r="CU251">
        <v>1.31483E-2</v>
      </c>
      <c r="CV251">
        <v>1.3069239999999999E-2</v>
      </c>
      <c r="CW251">
        <v>1.298449E-2</v>
      </c>
      <c r="CX251">
        <v>1.2898140000000001E-2</v>
      </c>
      <c r="CY251">
        <v>1.282339E-2</v>
      </c>
      <c r="CZ251">
        <v>1.2762630000000001E-2</v>
      </c>
      <c r="DA251">
        <v>1.271597E-2</v>
      </c>
      <c r="DB251">
        <v>1.267736E-2</v>
      </c>
      <c r="DC251">
        <v>1.263911E-2</v>
      </c>
      <c r="DD251">
        <v>1.259269E-2</v>
      </c>
      <c r="DE251">
        <v>1.253729E-2</v>
      </c>
      <c r="DF251">
        <v>1.2470729999999999E-2</v>
      </c>
      <c r="DG251">
        <v>1.239471E-2</v>
      </c>
      <c r="DH251">
        <v>1.230973E-2</v>
      </c>
      <c r="DI251">
        <v>1.221882E-2</v>
      </c>
      <c r="DJ251">
        <v>1.212246E-2</v>
      </c>
      <c r="DK251">
        <v>1.2021209999999999E-2</v>
      </c>
      <c r="DL251">
        <v>1.191276E-2</v>
      </c>
      <c r="DM251">
        <v>1.1794199999999999E-2</v>
      </c>
      <c r="DN251">
        <v>1.1660830000000001E-2</v>
      </c>
      <c r="DO251">
        <v>1.151394E-2</v>
      </c>
      <c r="DP251">
        <v>1.1354029999999999E-2</v>
      </c>
      <c r="DQ251">
        <v>1.118367E-2</v>
      </c>
      <c r="DR251">
        <v>1.1005060000000001E-2</v>
      </c>
      <c r="DS251">
        <v>1.082201E-2</v>
      </c>
      <c r="DT251">
        <v>1.063622E-2</v>
      </c>
      <c r="DU251">
        <v>1.044899E-2</v>
      </c>
      <c r="DV251">
        <v>1.026118E-2</v>
      </c>
      <c r="DW251">
        <v>1.008091E-2</v>
      </c>
      <c r="DX251">
        <v>9.9170979999999992E-3</v>
      </c>
      <c r="DY251">
        <v>9.7746949999999999E-3</v>
      </c>
      <c r="DZ251">
        <v>9.6518779999999992E-3</v>
      </c>
      <c r="EA251">
        <v>9.5479810000000005E-3</v>
      </c>
      <c r="EB251">
        <v>9.4617959999999997E-3</v>
      </c>
      <c r="EC251">
        <v>9.3924860000000002E-3</v>
      </c>
      <c r="ED251">
        <v>9.3384030000000003E-3</v>
      </c>
      <c r="EE251">
        <v>9.2964769999999992E-3</v>
      </c>
      <c r="EF251">
        <v>9.2634589999999999E-3</v>
      </c>
      <c r="EG251">
        <v>9.2382750000000007E-3</v>
      </c>
      <c r="EH251">
        <v>9.2191879999999997E-3</v>
      </c>
      <c r="EI251">
        <v>9.2052409999999994E-3</v>
      </c>
      <c r="EJ251">
        <v>9.1938390000000005E-3</v>
      </c>
      <c r="EK251">
        <v>9.1851369999999995E-3</v>
      </c>
      <c r="EL251">
        <v>9.1784620000000001E-3</v>
      </c>
      <c r="EM251">
        <v>9.1715670000000003E-3</v>
      </c>
      <c r="EN251">
        <v>9.1582090000000005E-3</v>
      </c>
      <c r="EO251">
        <v>9.1328469999999995E-3</v>
      </c>
      <c r="EP251">
        <v>9.0935889999999991E-3</v>
      </c>
      <c r="EQ251">
        <v>9.0405610000000008E-3</v>
      </c>
      <c r="ER251">
        <v>8.9746659999999992E-3</v>
      </c>
      <c r="ES251">
        <v>8.8973060000000007E-3</v>
      </c>
      <c r="ET251">
        <v>8.8119080000000002E-3</v>
      </c>
      <c r="EU251">
        <v>8.7242320000000002E-3</v>
      </c>
      <c r="EV251">
        <v>8.6364400000000004E-3</v>
      </c>
      <c r="EW251">
        <v>8.5500190000000007E-3</v>
      </c>
      <c r="EX251">
        <v>8.4655540000000001E-3</v>
      </c>
      <c r="EY251">
        <v>8.3837140000000004E-3</v>
      </c>
      <c r="EZ251">
        <v>8.3044380000000008E-3</v>
      </c>
    </row>
    <row r="252" spans="1:156" x14ac:dyDescent="0.25">
      <c r="A252" t="str">
        <f t="shared" si="3"/>
        <v>Boom-MEDIUM-1-10-Any</v>
      </c>
      <c r="B252" t="s">
        <v>196</v>
      </c>
      <c r="C252" t="s">
        <v>42</v>
      </c>
      <c r="D252" s="52">
        <v>1</v>
      </c>
      <c r="E252" s="52">
        <v>10</v>
      </c>
      <c r="F252" s="82" t="s">
        <v>187</v>
      </c>
      <c r="G252">
        <v>6.4791630000000003E-2</v>
      </c>
      <c r="H252">
        <v>5.3298770000000002E-2</v>
      </c>
      <c r="I252">
        <v>4.8997480000000003E-2</v>
      </c>
      <c r="J252">
        <v>4.9223250000000003E-2</v>
      </c>
      <c r="K252">
        <v>4.6685379999999999E-2</v>
      </c>
      <c r="L252">
        <v>4.6834689999999998E-2</v>
      </c>
      <c r="M252">
        <v>4.6692699999999997E-2</v>
      </c>
      <c r="N252">
        <v>4.6033530000000003E-2</v>
      </c>
      <c r="O252">
        <v>4.4871599999999998E-2</v>
      </c>
      <c r="P252">
        <v>4.3513820000000002E-2</v>
      </c>
      <c r="Q252">
        <v>4.1121930000000001E-2</v>
      </c>
      <c r="R252">
        <v>3.8062650000000003E-2</v>
      </c>
      <c r="S252">
        <v>3.6414820000000001E-2</v>
      </c>
      <c r="T252">
        <v>3.520562E-2</v>
      </c>
      <c r="U252">
        <v>3.4129779999999998E-2</v>
      </c>
      <c r="V252">
        <v>3.3137939999999998E-2</v>
      </c>
      <c r="W252">
        <v>3.2228069999999998E-2</v>
      </c>
      <c r="X252">
        <v>3.1362620000000001E-2</v>
      </c>
      <c r="Y252">
        <v>3.0623589999999999E-2</v>
      </c>
      <c r="Z252">
        <v>2.9896059999999999E-2</v>
      </c>
      <c r="AA252">
        <v>2.9214750000000001E-2</v>
      </c>
      <c r="AB252">
        <v>2.862487E-2</v>
      </c>
      <c r="AC252">
        <v>2.80585E-2</v>
      </c>
      <c r="AD252">
        <v>2.7510030000000001E-2</v>
      </c>
      <c r="AE252">
        <v>2.697948E-2</v>
      </c>
      <c r="AF252">
        <v>2.6466739999999999E-2</v>
      </c>
      <c r="AG252">
        <v>2.5954709999999999E-2</v>
      </c>
      <c r="AH252">
        <v>2.5456070000000001E-2</v>
      </c>
      <c r="AI252">
        <v>2.499057E-2</v>
      </c>
      <c r="AJ252">
        <v>2.454083E-2</v>
      </c>
      <c r="AK252">
        <v>2.410238E-2</v>
      </c>
      <c r="AL252">
        <v>2.3675080000000001E-2</v>
      </c>
      <c r="AM252">
        <v>2.325725E-2</v>
      </c>
      <c r="AN252">
        <v>2.2846999999999999E-2</v>
      </c>
      <c r="AO252">
        <v>2.244581E-2</v>
      </c>
      <c r="AP252">
        <v>2.205669E-2</v>
      </c>
      <c r="AQ252">
        <v>2.1686670000000002E-2</v>
      </c>
      <c r="AR252">
        <v>2.1357069999999999E-2</v>
      </c>
      <c r="AS252">
        <v>2.1057880000000001E-2</v>
      </c>
      <c r="AT252">
        <v>2.0772369999999998E-2</v>
      </c>
      <c r="AU252">
        <v>2.0491659999999998E-2</v>
      </c>
      <c r="AV252">
        <v>2.020914E-2</v>
      </c>
      <c r="AW252">
        <v>1.9921769999999998E-2</v>
      </c>
      <c r="AX252">
        <v>1.9629270000000001E-2</v>
      </c>
      <c r="AY252">
        <v>1.933532E-2</v>
      </c>
      <c r="AZ252">
        <v>1.9044160000000001E-2</v>
      </c>
      <c r="BA252">
        <v>1.8763220000000001E-2</v>
      </c>
      <c r="BB252">
        <v>1.8511059999999999E-2</v>
      </c>
      <c r="BC252">
        <v>1.828755E-2</v>
      </c>
      <c r="BD252">
        <v>1.8077889999999999E-2</v>
      </c>
      <c r="BE252">
        <v>1.7863710000000001E-2</v>
      </c>
      <c r="BF252">
        <v>1.762596E-2</v>
      </c>
      <c r="BG252">
        <v>1.7357830000000001E-2</v>
      </c>
      <c r="BH252">
        <v>1.706123E-2</v>
      </c>
      <c r="BI252">
        <v>1.6744709999999999E-2</v>
      </c>
      <c r="BJ252">
        <v>1.641888E-2</v>
      </c>
      <c r="BK252">
        <v>1.6093420000000001E-2</v>
      </c>
      <c r="BL252">
        <v>1.5776040000000002E-2</v>
      </c>
      <c r="BM252">
        <v>1.54676E-2</v>
      </c>
      <c r="BN252">
        <v>1.5171499999999999E-2</v>
      </c>
      <c r="BO252">
        <v>1.489266E-2</v>
      </c>
      <c r="BP252">
        <v>1.4631430000000001E-2</v>
      </c>
      <c r="BQ252">
        <v>1.438503E-2</v>
      </c>
      <c r="BR252">
        <v>1.4147359999999999E-2</v>
      </c>
      <c r="BS252">
        <v>1.3916710000000001E-2</v>
      </c>
      <c r="BT252">
        <v>1.3693830000000001E-2</v>
      </c>
      <c r="BU252">
        <v>1.348032E-2</v>
      </c>
      <c r="BV252">
        <v>1.3277860000000001E-2</v>
      </c>
      <c r="BW252">
        <v>1.30835E-2</v>
      </c>
      <c r="BX252">
        <v>1.289394E-2</v>
      </c>
      <c r="BY252">
        <v>1.271224E-2</v>
      </c>
      <c r="BZ252">
        <v>1.254625E-2</v>
      </c>
      <c r="CA252">
        <v>1.239635E-2</v>
      </c>
      <c r="CB252">
        <v>1.2257489999999999E-2</v>
      </c>
      <c r="CC252">
        <v>1.212745E-2</v>
      </c>
      <c r="CD252">
        <v>1.20056E-2</v>
      </c>
      <c r="CE252">
        <v>1.188938E-2</v>
      </c>
      <c r="CF252">
        <v>1.177132E-2</v>
      </c>
      <c r="CG252">
        <v>1.164077E-2</v>
      </c>
      <c r="CH252">
        <v>1.14923E-2</v>
      </c>
      <c r="CI252">
        <v>1.132596E-2</v>
      </c>
      <c r="CJ252">
        <v>1.114557E-2</v>
      </c>
      <c r="CK252">
        <v>1.09566E-2</v>
      </c>
      <c r="CL252">
        <v>1.0768700000000001E-2</v>
      </c>
      <c r="CM252">
        <v>1.059557E-2</v>
      </c>
      <c r="CN252">
        <v>1.044352E-2</v>
      </c>
      <c r="CO252">
        <v>1.0312480000000001E-2</v>
      </c>
      <c r="CP252">
        <v>1.019982E-2</v>
      </c>
      <c r="CQ252">
        <v>1.0100380000000001E-2</v>
      </c>
      <c r="CR252">
        <v>1.0008309999999999E-2</v>
      </c>
      <c r="CS252">
        <v>9.9189090000000001E-3</v>
      </c>
      <c r="CT252">
        <v>9.8311300000000004E-3</v>
      </c>
      <c r="CU252">
        <v>9.7453049999999992E-3</v>
      </c>
      <c r="CV252">
        <v>9.661223E-3</v>
      </c>
      <c r="CW252">
        <v>9.5787310000000001E-3</v>
      </c>
      <c r="CX252">
        <v>9.4980789999999995E-3</v>
      </c>
      <c r="CY252">
        <v>9.420065E-3</v>
      </c>
      <c r="CZ252">
        <v>9.345094E-3</v>
      </c>
      <c r="DA252">
        <v>9.2719359999999997E-3</v>
      </c>
      <c r="DB252">
        <v>9.1985169999999998E-3</v>
      </c>
      <c r="DC252">
        <v>9.1231379999999994E-3</v>
      </c>
      <c r="DD252">
        <v>9.0464050000000004E-3</v>
      </c>
      <c r="DE252">
        <v>8.9681329999999997E-3</v>
      </c>
      <c r="DF252">
        <v>8.8856950000000007E-3</v>
      </c>
      <c r="DG252">
        <v>8.7966550000000004E-3</v>
      </c>
      <c r="DH252">
        <v>8.7004660000000004E-3</v>
      </c>
      <c r="DI252">
        <v>8.5968899999999994E-3</v>
      </c>
      <c r="DJ252">
        <v>8.4838899999999991E-3</v>
      </c>
      <c r="DK252">
        <v>8.3596750000000004E-3</v>
      </c>
      <c r="DL252">
        <v>8.22641E-3</v>
      </c>
      <c r="DM252">
        <v>8.0912469999999993E-3</v>
      </c>
      <c r="DN252">
        <v>7.9626750000000007E-3</v>
      </c>
      <c r="DO252">
        <v>7.8446499999999999E-3</v>
      </c>
      <c r="DP252">
        <v>7.7376440000000001E-3</v>
      </c>
      <c r="DQ252">
        <v>7.6413059999999996E-3</v>
      </c>
      <c r="DR252">
        <v>7.5548940000000004E-3</v>
      </c>
      <c r="DS252">
        <v>7.4771860000000002E-3</v>
      </c>
      <c r="DT252">
        <v>7.4067940000000004E-3</v>
      </c>
      <c r="DU252">
        <v>7.3419799999999997E-3</v>
      </c>
      <c r="DV252">
        <v>7.2808669999999999E-3</v>
      </c>
      <c r="DW252">
        <v>7.2221270000000001E-3</v>
      </c>
      <c r="DX252">
        <v>7.1649870000000003E-3</v>
      </c>
      <c r="DY252">
        <v>7.1086389999999999E-3</v>
      </c>
      <c r="DZ252">
        <v>7.0524350000000001E-3</v>
      </c>
      <c r="EA252">
        <v>6.9964559999999999E-3</v>
      </c>
      <c r="EB252">
        <v>6.9412229999999998E-3</v>
      </c>
      <c r="EC252">
        <v>6.8871490000000004E-3</v>
      </c>
      <c r="ED252">
        <v>6.8345339999999997E-3</v>
      </c>
      <c r="EE252">
        <v>6.7832709999999996E-3</v>
      </c>
      <c r="EF252">
        <v>6.7327630000000001E-3</v>
      </c>
      <c r="EG252">
        <v>6.68266E-3</v>
      </c>
      <c r="EH252">
        <v>6.632916E-3</v>
      </c>
      <c r="EI252">
        <v>6.5831700000000002E-3</v>
      </c>
      <c r="EJ252">
        <v>6.5330980000000002E-3</v>
      </c>
      <c r="EK252">
        <v>6.4829409999999999E-3</v>
      </c>
      <c r="EL252">
        <v>6.4332729999999998E-3</v>
      </c>
      <c r="EM252">
        <v>6.3845600000000001E-3</v>
      </c>
      <c r="EN252">
        <v>6.3370630000000004E-3</v>
      </c>
      <c r="EO252">
        <v>6.2904290000000002E-3</v>
      </c>
      <c r="EP252">
        <v>6.2435099999999999E-3</v>
      </c>
      <c r="EQ252">
        <v>6.1948359999999996E-3</v>
      </c>
      <c r="ER252">
        <v>6.1422819999999998E-3</v>
      </c>
      <c r="ES252">
        <v>6.0832550000000001E-3</v>
      </c>
      <c r="ET252">
        <v>6.0161199999999998E-3</v>
      </c>
      <c r="EU252">
        <v>5.9407619999999996E-3</v>
      </c>
      <c r="EV252">
        <v>5.857999E-3</v>
      </c>
      <c r="EW252">
        <v>5.7690579999999997E-3</v>
      </c>
      <c r="EX252">
        <v>5.6756849999999998E-3</v>
      </c>
      <c r="EY252">
        <v>5.5800149999999998E-3</v>
      </c>
      <c r="EZ252">
        <v>5.4847749999999999E-3</v>
      </c>
    </row>
    <row r="253" spans="1:156" x14ac:dyDescent="0.25">
      <c r="A253" t="str">
        <f t="shared" si="3"/>
        <v>Boom-MEDIUM-1-20-60</v>
      </c>
      <c r="B253" t="s">
        <v>196</v>
      </c>
      <c r="C253" t="s">
        <v>42</v>
      </c>
      <c r="D253" s="52">
        <v>1</v>
      </c>
      <c r="E253" s="52">
        <v>20</v>
      </c>
      <c r="F253" s="82">
        <v>60</v>
      </c>
      <c r="G253">
        <v>9.8061099999999998E-2</v>
      </c>
      <c r="H253">
        <v>8.170558E-2</v>
      </c>
      <c r="I253">
        <v>6.8600820000000007E-2</v>
      </c>
      <c r="J253">
        <v>5.8232880000000001E-2</v>
      </c>
      <c r="K253">
        <v>4.9865130000000001E-2</v>
      </c>
      <c r="L253">
        <v>4.4345080000000002E-2</v>
      </c>
      <c r="M253">
        <v>3.9343160000000002E-2</v>
      </c>
      <c r="N253">
        <v>3.591681E-2</v>
      </c>
      <c r="O253">
        <v>3.3365659999999998E-2</v>
      </c>
      <c r="P253">
        <v>2.9393530000000001E-2</v>
      </c>
      <c r="Q253">
        <v>2.7957969999999999E-2</v>
      </c>
      <c r="R253">
        <v>2.406486E-2</v>
      </c>
      <c r="S253">
        <v>2.3374289999999999E-2</v>
      </c>
      <c r="T253">
        <v>2.2720310000000001E-2</v>
      </c>
      <c r="U253">
        <v>2.193173E-2</v>
      </c>
      <c r="V253">
        <v>2.1152549999999999E-2</v>
      </c>
      <c r="W253">
        <v>2.0342140000000002E-2</v>
      </c>
      <c r="X253">
        <v>1.9563589999999999E-2</v>
      </c>
      <c r="Y253">
        <v>1.8795860000000001E-2</v>
      </c>
      <c r="Z253">
        <v>1.8035880000000001E-2</v>
      </c>
      <c r="AA253">
        <v>1.7325839999999999E-2</v>
      </c>
      <c r="AB253">
        <v>1.6621799999999999E-2</v>
      </c>
      <c r="AC253">
        <v>1.598569E-2</v>
      </c>
      <c r="AD253">
        <v>1.5407489999999999E-2</v>
      </c>
      <c r="AE253">
        <v>1.487107E-2</v>
      </c>
      <c r="AF253">
        <v>1.4367619999999999E-2</v>
      </c>
      <c r="AG253">
        <v>1.3931549999999999E-2</v>
      </c>
      <c r="AH253">
        <v>1.3515599999999999E-2</v>
      </c>
      <c r="AI253">
        <v>1.318886E-2</v>
      </c>
      <c r="AJ253">
        <v>1.2871809999999999E-2</v>
      </c>
      <c r="AK253">
        <v>1.2563970000000001E-2</v>
      </c>
      <c r="AL253">
        <v>1.2273890000000001E-2</v>
      </c>
      <c r="AM253">
        <v>1.2002820000000001E-2</v>
      </c>
      <c r="AN253">
        <v>1.176133E-2</v>
      </c>
      <c r="AO253">
        <v>1.1545039999999999E-2</v>
      </c>
      <c r="AP253">
        <v>1.135049E-2</v>
      </c>
      <c r="AQ253">
        <v>1.1176510000000001E-2</v>
      </c>
      <c r="AR253">
        <v>1.1018180000000001E-2</v>
      </c>
      <c r="AS253">
        <v>1.087608E-2</v>
      </c>
      <c r="AT253">
        <v>1.0760270000000001E-2</v>
      </c>
      <c r="AU253">
        <v>1.067397E-2</v>
      </c>
      <c r="AV253">
        <v>1.0608960000000001E-2</v>
      </c>
      <c r="AW253">
        <v>1.0546969999999999E-2</v>
      </c>
      <c r="AX253">
        <v>1.04764E-2</v>
      </c>
      <c r="AY253">
        <v>1.038359E-2</v>
      </c>
      <c r="AZ253">
        <v>1.026055E-2</v>
      </c>
      <c r="BA253">
        <v>1.011366E-2</v>
      </c>
      <c r="BB253">
        <v>9.9478459999999998E-3</v>
      </c>
      <c r="BC253">
        <v>9.77016E-3</v>
      </c>
      <c r="BD253">
        <v>9.5864780000000007E-3</v>
      </c>
      <c r="BE253">
        <v>9.4001120000000004E-3</v>
      </c>
      <c r="BF253">
        <v>9.2140260000000002E-3</v>
      </c>
      <c r="BG253">
        <v>9.0341239999999993E-3</v>
      </c>
      <c r="BH253">
        <v>8.8588680000000006E-3</v>
      </c>
      <c r="BI253">
        <v>8.6873990000000002E-3</v>
      </c>
      <c r="BJ253">
        <v>8.5342890000000005E-3</v>
      </c>
      <c r="BK253">
        <v>8.4016149999999994E-3</v>
      </c>
      <c r="BL253">
        <v>8.2911889999999992E-3</v>
      </c>
      <c r="BM253">
        <v>8.2052310000000003E-3</v>
      </c>
      <c r="BN253">
        <v>8.1430300000000008E-3</v>
      </c>
      <c r="BO253">
        <v>8.1001049999999998E-3</v>
      </c>
      <c r="BP253">
        <v>8.0702320000000001E-3</v>
      </c>
      <c r="BQ253">
        <v>8.0491569999999995E-3</v>
      </c>
      <c r="BR253">
        <v>8.0216330000000002E-3</v>
      </c>
      <c r="BS253">
        <v>7.980717E-3</v>
      </c>
      <c r="BT253">
        <v>7.9228419999999994E-3</v>
      </c>
      <c r="BU253">
        <v>7.8418729999999992E-3</v>
      </c>
      <c r="BV253">
        <v>7.7413869999999997E-3</v>
      </c>
      <c r="BW253">
        <v>7.6248710000000001E-3</v>
      </c>
      <c r="BX253">
        <v>7.4958780000000001E-3</v>
      </c>
      <c r="BY253">
        <v>7.3578000000000003E-3</v>
      </c>
      <c r="BZ253">
        <v>7.2131770000000003E-3</v>
      </c>
      <c r="CA253">
        <v>7.06618E-3</v>
      </c>
      <c r="CB253">
        <v>6.9179250000000001E-3</v>
      </c>
      <c r="CC253">
        <v>6.7735989999999999E-3</v>
      </c>
      <c r="CD253">
        <v>6.6399800000000002E-3</v>
      </c>
      <c r="CE253">
        <v>6.520807E-3</v>
      </c>
      <c r="CF253">
        <v>6.4167030000000002E-3</v>
      </c>
      <c r="CG253">
        <v>6.3267339999999997E-3</v>
      </c>
      <c r="CH253">
        <v>6.2488889999999997E-3</v>
      </c>
      <c r="CI253">
        <v>6.1850309999999997E-3</v>
      </c>
      <c r="CJ253">
        <v>6.1372919999999999E-3</v>
      </c>
      <c r="CK253">
        <v>6.1039809999999996E-3</v>
      </c>
      <c r="CL253">
        <v>6.0818060000000004E-3</v>
      </c>
      <c r="CM253">
        <v>6.0699309999999998E-3</v>
      </c>
      <c r="CN253">
        <v>6.0629059999999999E-3</v>
      </c>
      <c r="CO253">
        <v>6.0618490000000002E-3</v>
      </c>
      <c r="CP253">
        <v>6.0646850000000002E-3</v>
      </c>
      <c r="CQ253">
        <v>6.0659570000000003E-3</v>
      </c>
      <c r="CR253">
        <v>6.0622269999999999E-3</v>
      </c>
      <c r="CS253">
        <v>6.0501649999999997E-3</v>
      </c>
      <c r="CT253">
        <v>6.0251829999999999E-3</v>
      </c>
      <c r="CU253">
        <v>5.98381E-3</v>
      </c>
      <c r="CV253">
        <v>5.9278129999999997E-3</v>
      </c>
      <c r="CW253">
        <v>5.8600409999999999E-3</v>
      </c>
      <c r="CX253">
        <v>5.7840690000000002E-3</v>
      </c>
      <c r="CY253">
        <v>5.710952E-3</v>
      </c>
      <c r="CZ253">
        <v>5.6423970000000004E-3</v>
      </c>
      <c r="DA253">
        <v>5.5812889999999997E-3</v>
      </c>
      <c r="DB253">
        <v>5.5270199999999997E-3</v>
      </c>
      <c r="DC253">
        <v>5.4800450000000002E-3</v>
      </c>
      <c r="DD253">
        <v>5.4384120000000001E-3</v>
      </c>
      <c r="DE253">
        <v>5.4011889999999998E-3</v>
      </c>
      <c r="DF253">
        <v>5.3679729999999998E-3</v>
      </c>
      <c r="DG253">
        <v>5.3378569999999997E-3</v>
      </c>
      <c r="DH253">
        <v>5.3103109999999999E-3</v>
      </c>
      <c r="DI253">
        <v>5.2892249999999998E-3</v>
      </c>
      <c r="DJ253">
        <v>5.2801230000000003E-3</v>
      </c>
      <c r="DK253">
        <v>5.287183E-3</v>
      </c>
      <c r="DL253">
        <v>5.3071450000000001E-3</v>
      </c>
      <c r="DM253">
        <v>5.3356510000000003E-3</v>
      </c>
      <c r="DN253">
        <v>5.3664000000000003E-3</v>
      </c>
      <c r="DO253">
        <v>5.3975669999999998E-3</v>
      </c>
      <c r="DP253">
        <v>5.4248209999999998E-3</v>
      </c>
      <c r="DQ253">
        <v>5.4434419999999997E-3</v>
      </c>
      <c r="DR253">
        <v>5.4533389999999998E-3</v>
      </c>
      <c r="DS253">
        <v>5.4562869999999998E-3</v>
      </c>
      <c r="DT253">
        <v>5.4528579999999997E-3</v>
      </c>
      <c r="DU253">
        <v>5.4440620000000004E-3</v>
      </c>
      <c r="DV253">
        <v>5.4291670000000004E-3</v>
      </c>
      <c r="DW253">
        <v>5.4113879999999996E-3</v>
      </c>
      <c r="DX253">
        <v>5.3947780000000002E-3</v>
      </c>
      <c r="DY253">
        <v>5.3835929999999999E-3</v>
      </c>
      <c r="DZ253">
        <v>5.3776340000000001E-3</v>
      </c>
      <c r="EA253">
        <v>5.3776620000000001E-3</v>
      </c>
      <c r="EB253">
        <v>5.3844720000000004E-3</v>
      </c>
      <c r="EC253">
        <v>5.3985099999999996E-3</v>
      </c>
      <c r="ED253">
        <v>5.4197860000000002E-3</v>
      </c>
      <c r="EE253">
        <v>5.4466849999999997E-3</v>
      </c>
      <c r="EF253">
        <v>5.4773080000000002E-3</v>
      </c>
      <c r="EG253">
        <v>5.5117990000000004E-3</v>
      </c>
      <c r="EH253">
        <v>5.5481259999999996E-3</v>
      </c>
      <c r="EI253">
        <v>5.5862790000000004E-3</v>
      </c>
      <c r="EJ253">
        <v>5.6236530000000002E-3</v>
      </c>
      <c r="EK253">
        <v>5.6611600000000002E-3</v>
      </c>
      <c r="EL253">
        <v>5.6987069999999999E-3</v>
      </c>
      <c r="EM253">
        <v>5.7339169999999998E-3</v>
      </c>
      <c r="EN253">
        <v>5.7598789999999999E-3</v>
      </c>
      <c r="EO253">
        <v>5.7688130000000002E-3</v>
      </c>
      <c r="EP253">
        <v>5.7539000000000002E-3</v>
      </c>
      <c r="EQ253">
        <v>5.7060449999999999E-3</v>
      </c>
      <c r="ER253">
        <v>5.621394E-3</v>
      </c>
      <c r="ES253">
        <v>5.5027799999999997E-3</v>
      </c>
      <c r="ET253">
        <v>5.3560129999999997E-3</v>
      </c>
      <c r="EU253">
        <v>5.1888439999999997E-3</v>
      </c>
      <c r="EV253">
        <v>5.0054829999999998E-3</v>
      </c>
      <c r="EW253">
        <v>4.8096220000000004E-3</v>
      </c>
      <c r="EX253">
        <v>4.6047170000000004E-3</v>
      </c>
      <c r="EY253">
        <v>4.3945390000000003E-3</v>
      </c>
      <c r="EZ253">
        <v>4.1816120000000003E-3</v>
      </c>
    </row>
    <row r="254" spans="1:156" x14ac:dyDescent="0.25">
      <c r="A254" t="str">
        <f t="shared" si="3"/>
        <v>Boom-MEDIUM-1-10-60</v>
      </c>
      <c r="B254" t="s">
        <v>196</v>
      </c>
      <c r="C254" t="s">
        <v>42</v>
      </c>
      <c r="D254" s="52">
        <v>1</v>
      </c>
      <c r="E254" s="52">
        <v>10</v>
      </c>
      <c r="F254" s="82">
        <v>60</v>
      </c>
      <c r="G254">
        <v>4.6542300000000002E-2</v>
      </c>
      <c r="H254">
        <v>3.7902039999999998E-2</v>
      </c>
      <c r="I254">
        <v>3.5790639999999999E-2</v>
      </c>
      <c r="J254">
        <v>3.5444139999999999E-2</v>
      </c>
      <c r="K254">
        <v>3.2493260000000003E-2</v>
      </c>
      <c r="L254">
        <v>3.2193680000000002E-2</v>
      </c>
      <c r="M254">
        <v>3.1611800000000002E-2</v>
      </c>
      <c r="N254">
        <v>3.0682750000000002E-2</v>
      </c>
      <c r="O254">
        <v>2.9454520000000001E-2</v>
      </c>
      <c r="P254">
        <v>2.8145690000000001E-2</v>
      </c>
      <c r="Q254">
        <v>2.6052450000000001E-2</v>
      </c>
      <c r="R254">
        <v>2.354736E-2</v>
      </c>
      <c r="S254">
        <v>2.2324690000000001E-2</v>
      </c>
      <c r="T254">
        <v>2.148593E-2</v>
      </c>
      <c r="U254">
        <v>2.0665079999999999E-2</v>
      </c>
      <c r="V254">
        <v>1.982037E-2</v>
      </c>
      <c r="W254">
        <v>1.898708E-2</v>
      </c>
      <c r="X254">
        <v>1.818788E-2</v>
      </c>
      <c r="Y254">
        <v>1.754704E-2</v>
      </c>
      <c r="Z254">
        <v>1.697916E-2</v>
      </c>
      <c r="AA254">
        <v>1.6467579999999999E-2</v>
      </c>
      <c r="AB254">
        <v>1.6071450000000001E-2</v>
      </c>
      <c r="AC254">
        <v>1.5730999999999998E-2</v>
      </c>
      <c r="AD254">
        <v>1.543393E-2</v>
      </c>
      <c r="AE254">
        <v>1.5170350000000001E-2</v>
      </c>
      <c r="AF254">
        <v>1.493093E-2</v>
      </c>
      <c r="AG254">
        <v>1.469372E-2</v>
      </c>
      <c r="AH254">
        <v>1.4466639999999999E-2</v>
      </c>
      <c r="AI254">
        <v>1.4268110000000001E-2</v>
      </c>
      <c r="AJ254">
        <v>1.40754E-2</v>
      </c>
      <c r="AK254">
        <v>1.387596E-2</v>
      </c>
      <c r="AL254">
        <v>1.366971E-2</v>
      </c>
      <c r="AM254">
        <v>1.345903E-2</v>
      </c>
      <c r="AN254">
        <v>1.3248029999999999E-2</v>
      </c>
      <c r="AO254">
        <v>1.3039749999999999E-2</v>
      </c>
      <c r="AP254">
        <v>1.283595E-2</v>
      </c>
      <c r="AQ254">
        <v>1.26395E-2</v>
      </c>
      <c r="AR254">
        <v>1.2463989999999999E-2</v>
      </c>
      <c r="AS254">
        <v>1.2296700000000001E-2</v>
      </c>
      <c r="AT254">
        <v>1.21228E-2</v>
      </c>
      <c r="AU254">
        <v>1.1936469999999999E-2</v>
      </c>
      <c r="AV254">
        <v>1.173226E-2</v>
      </c>
      <c r="AW254">
        <v>1.1512029999999999E-2</v>
      </c>
      <c r="AX254">
        <v>1.1282199999999999E-2</v>
      </c>
      <c r="AY254">
        <v>1.104892E-2</v>
      </c>
      <c r="AZ254">
        <v>1.081672E-2</v>
      </c>
      <c r="BA254">
        <v>1.0595780000000001E-2</v>
      </c>
      <c r="BB254">
        <v>1.0414420000000001E-2</v>
      </c>
      <c r="BC254">
        <v>1.0284130000000001E-2</v>
      </c>
      <c r="BD254">
        <v>1.0192379999999999E-2</v>
      </c>
      <c r="BE254">
        <v>1.0117859999999999E-2</v>
      </c>
      <c r="BF254">
        <v>1.003737E-2</v>
      </c>
      <c r="BG254">
        <v>9.9379069999999993E-3</v>
      </c>
      <c r="BH254">
        <v>9.808789E-3</v>
      </c>
      <c r="BI254">
        <v>9.6428199999999999E-3</v>
      </c>
      <c r="BJ254">
        <v>9.4462799999999996E-3</v>
      </c>
      <c r="BK254">
        <v>9.231141E-3</v>
      </c>
      <c r="BL254">
        <v>9.008795E-3</v>
      </c>
      <c r="BM254">
        <v>8.7852690000000001E-3</v>
      </c>
      <c r="BN254">
        <v>8.5679769999999992E-3</v>
      </c>
      <c r="BO254">
        <v>8.3643510000000008E-3</v>
      </c>
      <c r="BP254">
        <v>8.1755490000000007E-3</v>
      </c>
      <c r="BQ254">
        <v>7.9989589999999999E-3</v>
      </c>
      <c r="BR254">
        <v>7.8294469999999998E-3</v>
      </c>
      <c r="BS254">
        <v>7.6655830000000001E-3</v>
      </c>
      <c r="BT254">
        <v>7.5077440000000002E-3</v>
      </c>
      <c r="BU254">
        <v>7.3566400000000002E-3</v>
      </c>
      <c r="BV254">
        <v>7.2134440000000003E-3</v>
      </c>
      <c r="BW254">
        <v>7.0763120000000004E-3</v>
      </c>
      <c r="BX254">
        <v>6.9435299999999998E-3</v>
      </c>
      <c r="BY254">
        <v>6.8187289999999999E-3</v>
      </c>
      <c r="BZ254">
        <v>6.7083029999999997E-3</v>
      </c>
      <c r="CA254">
        <v>6.6118679999999999E-3</v>
      </c>
      <c r="CB254">
        <v>6.524485E-3</v>
      </c>
      <c r="CC254">
        <v>6.4440959999999999E-3</v>
      </c>
      <c r="CD254">
        <v>6.3706229999999997E-3</v>
      </c>
      <c r="CE254">
        <v>6.3036619999999998E-3</v>
      </c>
      <c r="CF254">
        <v>6.2406029999999999E-3</v>
      </c>
      <c r="CG254">
        <v>6.1754239999999997E-3</v>
      </c>
      <c r="CH254">
        <v>6.10298E-3</v>
      </c>
      <c r="CI254">
        <v>6.0173600000000002E-3</v>
      </c>
      <c r="CJ254">
        <v>5.9149670000000001E-3</v>
      </c>
      <c r="CK254">
        <v>5.7990359999999996E-3</v>
      </c>
      <c r="CL254">
        <v>5.6792919999999998E-3</v>
      </c>
      <c r="CM254">
        <v>5.5686010000000003E-3</v>
      </c>
      <c r="CN254">
        <v>5.4728829999999996E-3</v>
      </c>
      <c r="CO254">
        <v>5.3927380000000002E-3</v>
      </c>
      <c r="CP254">
        <v>5.3265470000000001E-3</v>
      </c>
      <c r="CQ254">
        <v>5.2703949999999998E-3</v>
      </c>
      <c r="CR254">
        <v>5.2196780000000002E-3</v>
      </c>
      <c r="CS254">
        <v>5.1705479999999996E-3</v>
      </c>
      <c r="CT254">
        <v>5.122148E-3</v>
      </c>
      <c r="CU254">
        <v>5.0748980000000004E-3</v>
      </c>
      <c r="CV254">
        <v>5.0287450000000003E-3</v>
      </c>
      <c r="CW254">
        <v>4.9836500000000001E-3</v>
      </c>
      <c r="CX254">
        <v>4.9398630000000001E-3</v>
      </c>
      <c r="CY254">
        <v>4.8981750000000003E-3</v>
      </c>
      <c r="CZ254">
        <v>4.8590159999999999E-3</v>
      </c>
      <c r="DA254">
        <v>4.8212660000000003E-3</v>
      </c>
      <c r="DB254">
        <v>4.7831430000000001E-3</v>
      </c>
      <c r="DC254">
        <v>4.7431390000000004E-3</v>
      </c>
      <c r="DD254">
        <v>4.7019820000000004E-3</v>
      </c>
      <c r="DE254">
        <v>4.6609640000000001E-3</v>
      </c>
      <c r="DF254">
        <v>4.6205049999999996E-3</v>
      </c>
      <c r="DG254">
        <v>4.5807030000000002E-3</v>
      </c>
      <c r="DH254">
        <v>4.5412270000000001E-3</v>
      </c>
      <c r="DI254">
        <v>4.4998929999999996E-3</v>
      </c>
      <c r="DJ254">
        <v>4.4508389999999998E-3</v>
      </c>
      <c r="DK254">
        <v>4.3871759999999996E-3</v>
      </c>
      <c r="DL254">
        <v>4.307076E-3</v>
      </c>
      <c r="DM254">
        <v>4.2174120000000002E-3</v>
      </c>
      <c r="DN254">
        <v>4.1294369999999997E-3</v>
      </c>
      <c r="DO254">
        <v>4.0496569999999999E-3</v>
      </c>
      <c r="DP254">
        <v>3.9796190000000002E-3</v>
      </c>
      <c r="DQ254">
        <v>3.9189339999999998E-3</v>
      </c>
      <c r="DR254">
        <v>3.8664229999999999E-3</v>
      </c>
      <c r="DS254">
        <v>3.8205639999999998E-3</v>
      </c>
      <c r="DT254">
        <v>3.7799000000000001E-3</v>
      </c>
      <c r="DU254">
        <v>3.7430919999999999E-3</v>
      </c>
      <c r="DV254">
        <v>3.7089779999999999E-3</v>
      </c>
      <c r="DW254">
        <v>3.6767670000000001E-3</v>
      </c>
      <c r="DX254">
        <v>3.6460889999999999E-3</v>
      </c>
      <c r="DY254">
        <v>3.6166129999999999E-3</v>
      </c>
      <c r="DZ254">
        <v>3.5880439999999999E-3</v>
      </c>
      <c r="EA254">
        <v>3.5601669999999999E-3</v>
      </c>
      <c r="EB254">
        <v>3.532875E-3</v>
      </c>
      <c r="EC254">
        <v>3.5060439999999998E-3</v>
      </c>
      <c r="ED254">
        <v>3.4795709999999999E-3</v>
      </c>
      <c r="EE254">
        <v>3.453416E-3</v>
      </c>
      <c r="EF254">
        <v>3.4273979999999999E-3</v>
      </c>
      <c r="EG254">
        <v>3.4014499999999999E-3</v>
      </c>
      <c r="EH254">
        <v>3.3758130000000001E-3</v>
      </c>
      <c r="EI254">
        <v>3.3505539999999999E-3</v>
      </c>
      <c r="EJ254">
        <v>3.3256599999999998E-3</v>
      </c>
      <c r="EK254">
        <v>3.3010969999999998E-3</v>
      </c>
      <c r="EL254">
        <v>3.276841E-3</v>
      </c>
      <c r="EM254">
        <v>3.2528840000000002E-3</v>
      </c>
      <c r="EN254">
        <v>3.229169E-3</v>
      </c>
      <c r="EO254">
        <v>3.205626E-3</v>
      </c>
      <c r="EP254">
        <v>3.1823490000000001E-3</v>
      </c>
      <c r="EQ254">
        <v>3.1599950000000001E-3</v>
      </c>
      <c r="ER254">
        <v>3.1388229999999998E-3</v>
      </c>
      <c r="ES254">
        <v>3.116565E-3</v>
      </c>
      <c r="ET254">
        <v>3.0876660000000002E-3</v>
      </c>
      <c r="EU254">
        <v>3.0459990000000002E-3</v>
      </c>
      <c r="EV254">
        <v>2.9887550000000001E-3</v>
      </c>
      <c r="EW254">
        <v>2.9180949999999999E-3</v>
      </c>
      <c r="EX254">
        <v>2.841583E-3</v>
      </c>
      <c r="EY254">
        <v>2.7681749999999999E-3</v>
      </c>
      <c r="EZ254">
        <v>2.7026139999999999E-3</v>
      </c>
    </row>
    <row r="255" spans="1:156" x14ac:dyDescent="0.25">
      <c r="A255" t="str">
        <f t="shared" si="3"/>
        <v>Boom-MEDIUM-1-20-40</v>
      </c>
      <c r="B255" t="s">
        <v>196</v>
      </c>
      <c r="C255" t="s">
        <v>42</v>
      </c>
      <c r="D255" s="52">
        <v>1</v>
      </c>
      <c r="E255" s="52">
        <v>20</v>
      </c>
      <c r="F255" s="82">
        <v>40</v>
      </c>
      <c r="G255">
        <v>9.0737799999999993E-2</v>
      </c>
      <c r="H255">
        <v>7.462966E-2</v>
      </c>
      <c r="I255">
        <v>6.2365879999999999E-2</v>
      </c>
      <c r="J255">
        <v>5.3087120000000002E-2</v>
      </c>
      <c r="K255">
        <v>4.5571180000000003E-2</v>
      </c>
      <c r="L255">
        <v>4.035387E-2</v>
      </c>
      <c r="M255">
        <v>3.5449099999999997E-2</v>
      </c>
      <c r="N255">
        <v>3.1810699999999997E-2</v>
      </c>
      <c r="O255">
        <v>2.8600779999999999E-2</v>
      </c>
      <c r="P255">
        <v>2.40801E-2</v>
      </c>
      <c r="Q255">
        <v>2.2309519999999999E-2</v>
      </c>
      <c r="R255">
        <v>1.8205889999999999E-2</v>
      </c>
      <c r="S255">
        <v>1.756711E-2</v>
      </c>
      <c r="T255">
        <v>1.7073629999999999E-2</v>
      </c>
      <c r="U255">
        <v>1.649484E-2</v>
      </c>
      <c r="V255">
        <v>1.5952230000000001E-2</v>
      </c>
      <c r="W255">
        <v>1.53729E-2</v>
      </c>
      <c r="X255">
        <v>1.483903E-2</v>
      </c>
      <c r="Y255">
        <v>1.435731E-2</v>
      </c>
      <c r="Z255">
        <v>1.3752179999999999E-2</v>
      </c>
      <c r="AA255">
        <v>1.3067280000000001E-2</v>
      </c>
      <c r="AB255">
        <v>1.240081E-2</v>
      </c>
      <c r="AC255">
        <v>1.181105E-2</v>
      </c>
      <c r="AD255">
        <v>1.129117E-2</v>
      </c>
      <c r="AE255">
        <v>1.0828920000000001E-2</v>
      </c>
      <c r="AF255">
        <v>1.0421100000000001E-2</v>
      </c>
      <c r="AG255">
        <v>1.009404E-2</v>
      </c>
      <c r="AH255">
        <v>9.8035729999999995E-3</v>
      </c>
      <c r="AI255">
        <v>9.6106969999999996E-3</v>
      </c>
      <c r="AJ255">
        <v>9.4341100000000008E-3</v>
      </c>
      <c r="AK255">
        <v>9.2681659999999996E-3</v>
      </c>
      <c r="AL255">
        <v>9.1170799999999996E-3</v>
      </c>
      <c r="AM255">
        <v>8.9728229999999996E-3</v>
      </c>
      <c r="AN255">
        <v>8.8343359999999999E-3</v>
      </c>
      <c r="AO255">
        <v>8.6953640000000006E-3</v>
      </c>
      <c r="AP255">
        <v>8.5431099999999996E-3</v>
      </c>
      <c r="AQ255">
        <v>8.3803769999999996E-3</v>
      </c>
      <c r="AR255">
        <v>8.2084589999999995E-3</v>
      </c>
      <c r="AS255">
        <v>8.0358099999999991E-3</v>
      </c>
      <c r="AT255">
        <v>7.8755079999999998E-3</v>
      </c>
      <c r="AU255">
        <v>7.7345729999999998E-3</v>
      </c>
      <c r="AV255">
        <v>7.60774E-3</v>
      </c>
      <c r="AW255">
        <v>7.4808940000000001E-3</v>
      </c>
      <c r="AX255">
        <v>7.3589550000000004E-3</v>
      </c>
      <c r="AY255">
        <v>7.239728E-3</v>
      </c>
      <c r="AZ255">
        <v>7.1240369999999997E-3</v>
      </c>
      <c r="BA255">
        <v>7.0161329999999999E-3</v>
      </c>
      <c r="BB255">
        <v>6.9147339999999996E-3</v>
      </c>
      <c r="BC255">
        <v>6.8212439999999997E-3</v>
      </c>
      <c r="BD255">
        <v>6.7351970000000001E-3</v>
      </c>
      <c r="BE255">
        <v>6.6547059999999998E-3</v>
      </c>
      <c r="BF255">
        <v>6.579662E-3</v>
      </c>
      <c r="BG255">
        <v>6.5113899999999997E-3</v>
      </c>
      <c r="BH255">
        <v>6.4471219999999996E-3</v>
      </c>
      <c r="BI255">
        <v>6.3819890000000002E-3</v>
      </c>
      <c r="BJ255">
        <v>6.3214899999999999E-3</v>
      </c>
      <c r="BK255">
        <v>6.2661269999999998E-3</v>
      </c>
      <c r="BL255">
        <v>6.2154460000000003E-3</v>
      </c>
      <c r="BM255">
        <v>6.1667290000000001E-3</v>
      </c>
      <c r="BN255">
        <v>6.1193080000000004E-3</v>
      </c>
      <c r="BO255">
        <v>6.071969E-3</v>
      </c>
      <c r="BP255">
        <v>6.0230209999999999E-3</v>
      </c>
      <c r="BQ255">
        <v>5.9703459999999996E-3</v>
      </c>
      <c r="BR255">
        <v>5.9006880000000003E-3</v>
      </c>
      <c r="BS255">
        <v>5.8081870000000002E-3</v>
      </c>
      <c r="BT255">
        <v>5.6959860000000001E-3</v>
      </c>
      <c r="BU255">
        <v>5.5655210000000004E-3</v>
      </c>
      <c r="BV255">
        <v>5.425137E-3</v>
      </c>
      <c r="BW255">
        <v>5.2883979999999997E-3</v>
      </c>
      <c r="BX255">
        <v>5.1636779999999997E-3</v>
      </c>
      <c r="BY255">
        <v>5.0529679999999997E-3</v>
      </c>
      <c r="BZ255">
        <v>4.9536729999999996E-3</v>
      </c>
      <c r="CA255">
        <v>4.8671440000000003E-3</v>
      </c>
      <c r="CB255">
        <v>4.7900640000000001E-3</v>
      </c>
      <c r="CC255">
        <v>4.7243550000000004E-3</v>
      </c>
      <c r="CD255">
        <v>4.6735129999999998E-3</v>
      </c>
      <c r="CE255">
        <v>4.6308929999999996E-3</v>
      </c>
      <c r="CF255">
        <v>4.5942209999999999E-3</v>
      </c>
      <c r="CG255">
        <v>4.5608150000000002E-3</v>
      </c>
      <c r="CH255">
        <v>4.5284929999999998E-3</v>
      </c>
      <c r="CI255">
        <v>4.4953090000000003E-3</v>
      </c>
      <c r="CJ255">
        <v>4.460739E-3</v>
      </c>
      <c r="CK255">
        <v>4.4249060000000002E-3</v>
      </c>
      <c r="CL255">
        <v>4.3871600000000002E-3</v>
      </c>
      <c r="CM255">
        <v>4.3489499999999999E-3</v>
      </c>
      <c r="CN255">
        <v>4.3073909999999998E-3</v>
      </c>
      <c r="CO255">
        <v>4.2651399999999997E-3</v>
      </c>
      <c r="CP255">
        <v>4.2214519999999997E-3</v>
      </c>
      <c r="CQ255">
        <v>4.1711880000000002E-3</v>
      </c>
      <c r="CR255">
        <v>4.1120039999999998E-3</v>
      </c>
      <c r="CS255">
        <v>4.0472770000000002E-3</v>
      </c>
      <c r="CT255">
        <v>3.9841640000000001E-3</v>
      </c>
      <c r="CU255">
        <v>3.9235249999999998E-3</v>
      </c>
      <c r="CV255">
        <v>3.866062E-3</v>
      </c>
      <c r="CW255">
        <v>3.8133350000000002E-3</v>
      </c>
      <c r="CX255">
        <v>3.7664410000000001E-3</v>
      </c>
      <c r="CY255">
        <v>3.7342410000000001E-3</v>
      </c>
      <c r="CZ255">
        <v>3.7178990000000002E-3</v>
      </c>
      <c r="DA255">
        <v>3.7184610000000002E-3</v>
      </c>
      <c r="DB255">
        <v>3.7357760000000001E-3</v>
      </c>
      <c r="DC255">
        <v>3.766096E-3</v>
      </c>
      <c r="DD255">
        <v>3.7998369999999999E-3</v>
      </c>
      <c r="DE255">
        <v>3.8293390000000002E-3</v>
      </c>
      <c r="DF255">
        <v>3.85295E-3</v>
      </c>
      <c r="DG255">
        <v>3.8703549999999998E-3</v>
      </c>
      <c r="DH255">
        <v>3.8806859999999999E-3</v>
      </c>
      <c r="DI255">
        <v>3.8858500000000002E-3</v>
      </c>
      <c r="DJ255">
        <v>3.8849520000000001E-3</v>
      </c>
      <c r="DK255">
        <v>3.8804109999999998E-3</v>
      </c>
      <c r="DL255">
        <v>3.8712629999999998E-3</v>
      </c>
      <c r="DM255">
        <v>3.8547389999999998E-3</v>
      </c>
      <c r="DN255">
        <v>3.8260579999999998E-3</v>
      </c>
      <c r="DO255">
        <v>3.7842829999999998E-3</v>
      </c>
      <c r="DP255">
        <v>3.7308860000000001E-3</v>
      </c>
      <c r="DQ255">
        <v>3.665443E-3</v>
      </c>
      <c r="DR255">
        <v>3.5903659999999998E-3</v>
      </c>
      <c r="DS255">
        <v>3.51228E-3</v>
      </c>
      <c r="DT255">
        <v>3.443373E-3</v>
      </c>
      <c r="DU255">
        <v>3.3907450000000001E-3</v>
      </c>
      <c r="DV255">
        <v>3.3517339999999999E-3</v>
      </c>
      <c r="DW255">
        <v>3.3270690000000002E-3</v>
      </c>
      <c r="DX255">
        <v>3.3181880000000001E-3</v>
      </c>
      <c r="DY255">
        <v>3.3269979999999998E-3</v>
      </c>
      <c r="DZ255">
        <v>3.3488569999999998E-3</v>
      </c>
      <c r="EA255">
        <v>3.3777130000000001E-3</v>
      </c>
      <c r="EB255">
        <v>3.4117140000000002E-3</v>
      </c>
      <c r="EC255">
        <v>3.4495979999999999E-3</v>
      </c>
      <c r="ED255">
        <v>3.4904860000000001E-3</v>
      </c>
      <c r="EE255">
        <v>3.5328429999999999E-3</v>
      </c>
      <c r="EF255">
        <v>3.5748479999999998E-3</v>
      </c>
      <c r="EG255">
        <v>3.6169510000000002E-3</v>
      </c>
      <c r="EH255">
        <v>3.657787E-3</v>
      </c>
      <c r="EI255">
        <v>3.697643E-3</v>
      </c>
      <c r="EJ255">
        <v>3.7351609999999999E-3</v>
      </c>
      <c r="EK255">
        <v>3.7712290000000001E-3</v>
      </c>
      <c r="EL255">
        <v>3.8064969999999998E-3</v>
      </c>
      <c r="EM255">
        <v>3.8393860000000002E-3</v>
      </c>
      <c r="EN255">
        <v>3.8654660000000001E-3</v>
      </c>
      <c r="EO255">
        <v>3.879754E-3</v>
      </c>
      <c r="EP255">
        <v>3.880189E-3</v>
      </c>
      <c r="EQ255">
        <v>3.866006E-3</v>
      </c>
      <c r="ER255">
        <v>3.836168E-3</v>
      </c>
      <c r="ES255">
        <v>3.7913130000000001E-3</v>
      </c>
      <c r="ET255">
        <v>3.73428E-3</v>
      </c>
      <c r="EU255">
        <v>3.6707850000000002E-3</v>
      </c>
      <c r="EV255">
        <v>3.6028660000000001E-3</v>
      </c>
      <c r="EW255">
        <v>3.532192E-3</v>
      </c>
      <c r="EX255">
        <v>3.4595519999999999E-3</v>
      </c>
      <c r="EY255">
        <v>3.3856910000000001E-3</v>
      </c>
      <c r="EZ255">
        <v>3.3062959999999998E-3</v>
      </c>
    </row>
    <row r="256" spans="1:156" x14ac:dyDescent="0.25">
      <c r="A256" t="str">
        <f t="shared" si="3"/>
        <v>Boom-MEDIUM-1-10-40</v>
      </c>
      <c r="B256" t="s">
        <v>196</v>
      </c>
      <c r="C256" t="s">
        <v>42</v>
      </c>
      <c r="D256" s="52">
        <v>1</v>
      </c>
      <c r="E256" s="52">
        <v>10</v>
      </c>
      <c r="F256" s="82">
        <v>40</v>
      </c>
      <c r="G256">
        <v>3.9867350000000003E-2</v>
      </c>
      <c r="H256">
        <v>3.1171270000000001E-2</v>
      </c>
      <c r="I256">
        <v>2.8884480000000001E-2</v>
      </c>
      <c r="J256">
        <v>2.8361279999999999E-2</v>
      </c>
      <c r="K256">
        <v>2.5278040000000002E-2</v>
      </c>
      <c r="L256">
        <v>2.4999779999999999E-2</v>
      </c>
      <c r="M256">
        <v>2.4529430000000001E-2</v>
      </c>
      <c r="N256">
        <v>2.3794989999999999E-2</v>
      </c>
      <c r="O256">
        <v>2.281876E-2</v>
      </c>
      <c r="P256">
        <v>2.1914590000000001E-2</v>
      </c>
      <c r="Q256">
        <v>2.0538130000000002E-2</v>
      </c>
      <c r="R256">
        <v>1.8647210000000001E-2</v>
      </c>
      <c r="S256">
        <v>1.7556039999999998E-2</v>
      </c>
      <c r="T256">
        <v>1.6667299999999999E-2</v>
      </c>
      <c r="U256">
        <v>1.5824979999999999E-2</v>
      </c>
      <c r="V256">
        <v>1.5011429999999999E-2</v>
      </c>
      <c r="W256">
        <v>1.424747E-2</v>
      </c>
      <c r="X256">
        <v>1.3547190000000001E-2</v>
      </c>
      <c r="Y256">
        <v>1.301746E-2</v>
      </c>
      <c r="Z256">
        <v>1.2578219999999999E-2</v>
      </c>
      <c r="AA256">
        <v>1.2190889999999999E-2</v>
      </c>
      <c r="AB256">
        <v>1.188843E-2</v>
      </c>
      <c r="AC256">
        <v>1.161038E-2</v>
      </c>
      <c r="AD256">
        <v>1.1350300000000001E-2</v>
      </c>
      <c r="AE256">
        <v>1.1104889999999999E-2</v>
      </c>
      <c r="AF256">
        <v>1.087104E-2</v>
      </c>
      <c r="AG256">
        <v>1.062696E-2</v>
      </c>
      <c r="AH256">
        <v>1.0367629999999999E-2</v>
      </c>
      <c r="AI256">
        <v>1.0109480000000001E-2</v>
      </c>
      <c r="AJ256">
        <v>9.8500559999999994E-3</v>
      </c>
      <c r="AK256">
        <v>9.607272E-3</v>
      </c>
      <c r="AL256">
        <v>9.4027190000000004E-3</v>
      </c>
      <c r="AM256">
        <v>9.2369240000000005E-3</v>
      </c>
      <c r="AN256">
        <v>9.1016650000000001E-3</v>
      </c>
      <c r="AO256">
        <v>8.9889199999999992E-3</v>
      </c>
      <c r="AP256">
        <v>8.8920230000000006E-3</v>
      </c>
      <c r="AQ256">
        <v>8.8082530000000003E-3</v>
      </c>
      <c r="AR256">
        <v>8.7487420000000003E-3</v>
      </c>
      <c r="AS256">
        <v>8.7018670000000003E-3</v>
      </c>
      <c r="AT256">
        <v>8.645547E-3</v>
      </c>
      <c r="AU256">
        <v>8.5693169999999999E-3</v>
      </c>
      <c r="AV256">
        <v>8.4750610000000007E-3</v>
      </c>
      <c r="AW256">
        <v>8.3670859999999993E-3</v>
      </c>
      <c r="AX256">
        <v>8.2515430000000001E-3</v>
      </c>
      <c r="AY256">
        <v>8.1332769999999995E-3</v>
      </c>
      <c r="AZ256">
        <v>8.0150220000000001E-3</v>
      </c>
      <c r="BA256">
        <v>7.9021479999999995E-3</v>
      </c>
      <c r="BB256">
        <v>7.8126080000000004E-3</v>
      </c>
      <c r="BC256">
        <v>7.7504979999999998E-3</v>
      </c>
      <c r="BD256">
        <v>7.7026969999999997E-3</v>
      </c>
      <c r="BE256">
        <v>7.6433120000000002E-3</v>
      </c>
      <c r="BF256">
        <v>7.5385219999999998E-3</v>
      </c>
      <c r="BG256">
        <v>7.3755929999999997E-3</v>
      </c>
      <c r="BH256">
        <v>7.1583899999999997E-3</v>
      </c>
      <c r="BI256">
        <v>6.8973089999999999E-3</v>
      </c>
      <c r="BJ256">
        <v>6.6076640000000001E-3</v>
      </c>
      <c r="BK256">
        <v>6.3130679999999998E-3</v>
      </c>
      <c r="BL256">
        <v>6.0499129999999996E-3</v>
      </c>
      <c r="BM256">
        <v>5.838027E-3</v>
      </c>
      <c r="BN256">
        <v>5.6760969999999997E-3</v>
      </c>
      <c r="BO256">
        <v>5.558688E-3</v>
      </c>
      <c r="BP256">
        <v>5.4770820000000003E-3</v>
      </c>
      <c r="BQ256">
        <v>5.4203510000000003E-3</v>
      </c>
      <c r="BR256">
        <v>5.3700520000000002E-3</v>
      </c>
      <c r="BS256">
        <v>5.3098060000000002E-3</v>
      </c>
      <c r="BT256">
        <v>5.2367869999999997E-3</v>
      </c>
      <c r="BU256">
        <v>5.1547950000000002E-3</v>
      </c>
      <c r="BV256">
        <v>5.0684880000000003E-3</v>
      </c>
      <c r="BW256">
        <v>4.9797799999999996E-3</v>
      </c>
      <c r="BX256">
        <v>4.8899759999999999E-3</v>
      </c>
      <c r="BY256">
        <v>4.8036789999999999E-3</v>
      </c>
      <c r="BZ256">
        <v>4.7269540000000002E-3</v>
      </c>
      <c r="CA256">
        <v>4.6601159999999997E-3</v>
      </c>
      <c r="CB256">
        <v>4.5997729999999997E-3</v>
      </c>
      <c r="CC256">
        <v>4.5444730000000003E-3</v>
      </c>
      <c r="CD256">
        <v>4.4936719999999998E-3</v>
      </c>
      <c r="CE256">
        <v>4.4446449999999997E-3</v>
      </c>
      <c r="CF256">
        <v>4.3901189999999996E-3</v>
      </c>
      <c r="CG256">
        <v>4.3198630000000002E-3</v>
      </c>
      <c r="CH256">
        <v>4.2277510000000001E-3</v>
      </c>
      <c r="CI256">
        <v>4.1125420000000003E-3</v>
      </c>
      <c r="CJ256">
        <v>3.9755110000000001E-3</v>
      </c>
      <c r="CK256">
        <v>3.8208560000000001E-3</v>
      </c>
      <c r="CL256">
        <v>3.6587220000000001E-3</v>
      </c>
      <c r="CM256">
        <v>3.5045749999999998E-3</v>
      </c>
      <c r="CN256">
        <v>3.3701429999999999E-3</v>
      </c>
      <c r="CO256">
        <v>3.2667500000000001E-3</v>
      </c>
      <c r="CP256">
        <v>3.2069139999999999E-3</v>
      </c>
      <c r="CQ256">
        <v>3.190909E-3</v>
      </c>
      <c r="CR256">
        <v>3.20529E-3</v>
      </c>
      <c r="CS256">
        <v>3.2269619999999999E-3</v>
      </c>
      <c r="CT256">
        <v>3.2396069999999998E-3</v>
      </c>
      <c r="CU256">
        <v>3.2412159999999999E-3</v>
      </c>
      <c r="CV256">
        <v>3.2340749999999999E-3</v>
      </c>
      <c r="CW256">
        <v>3.2205710000000002E-3</v>
      </c>
      <c r="CX256">
        <v>3.2028680000000002E-3</v>
      </c>
      <c r="CY256">
        <v>3.1830930000000001E-3</v>
      </c>
      <c r="CZ256">
        <v>3.1626760000000001E-3</v>
      </c>
      <c r="DA256">
        <v>3.1417070000000001E-3</v>
      </c>
      <c r="DB256">
        <v>3.1195210000000001E-3</v>
      </c>
      <c r="DC256">
        <v>3.0954340000000002E-3</v>
      </c>
      <c r="DD256">
        <v>3.0702400000000001E-3</v>
      </c>
      <c r="DE256">
        <v>3.0449689999999998E-3</v>
      </c>
      <c r="DF256">
        <v>3.0200050000000001E-3</v>
      </c>
      <c r="DG256">
        <v>2.9954539999999998E-3</v>
      </c>
      <c r="DH256">
        <v>2.971076E-3</v>
      </c>
      <c r="DI256">
        <v>2.945357E-3</v>
      </c>
      <c r="DJ256">
        <v>2.914154E-3</v>
      </c>
      <c r="DK256">
        <v>2.8723970000000001E-3</v>
      </c>
      <c r="DL256">
        <v>2.8180179999999998E-3</v>
      </c>
      <c r="DM256">
        <v>2.7540170000000001E-3</v>
      </c>
      <c r="DN256">
        <v>2.686337E-3</v>
      </c>
      <c r="DO256">
        <v>2.619166E-3</v>
      </c>
      <c r="DP256">
        <v>2.5546509999999998E-3</v>
      </c>
      <c r="DQ256">
        <v>2.4944120000000001E-3</v>
      </c>
      <c r="DR256">
        <v>2.4396259999999999E-3</v>
      </c>
      <c r="DS256">
        <v>2.3905860000000001E-3</v>
      </c>
      <c r="DT256">
        <v>2.3470930000000002E-3</v>
      </c>
      <c r="DU256">
        <v>2.308577E-3</v>
      </c>
      <c r="DV256">
        <v>2.274505E-3</v>
      </c>
      <c r="DW256">
        <v>2.2436880000000002E-3</v>
      </c>
      <c r="DX256">
        <v>2.2153170000000001E-3</v>
      </c>
      <c r="DY256">
        <v>2.1891929999999999E-3</v>
      </c>
      <c r="DZ256">
        <v>2.1649899999999999E-3</v>
      </c>
      <c r="EA256">
        <v>2.142396E-3</v>
      </c>
      <c r="EB256">
        <v>2.1212520000000001E-3</v>
      </c>
      <c r="EC256">
        <v>2.1014269999999999E-3</v>
      </c>
      <c r="ED256">
        <v>2.082782E-3</v>
      </c>
      <c r="EE256">
        <v>2.0651860000000001E-3</v>
      </c>
      <c r="EF256">
        <v>2.0484019999999999E-3</v>
      </c>
      <c r="EG256">
        <v>2.0322650000000001E-3</v>
      </c>
      <c r="EH256">
        <v>2.016786E-3</v>
      </c>
      <c r="EI256">
        <v>2.001877E-3</v>
      </c>
      <c r="EJ256">
        <v>1.9874379999999998E-3</v>
      </c>
      <c r="EK256">
        <v>1.973374E-3</v>
      </c>
      <c r="EL256">
        <v>1.9596180000000002E-3</v>
      </c>
      <c r="EM256">
        <v>1.9461070000000001E-3</v>
      </c>
      <c r="EN256">
        <v>1.932774E-3</v>
      </c>
      <c r="EO256">
        <v>1.9195830000000001E-3</v>
      </c>
      <c r="EP256">
        <v>1.9066E-3</v>
      </c>
      <c r="EQ256">
        <v>1.8943129999999999E-3</v>
      </c>
      <c r="ER256">
        <v>1.8832860000000001E-3</v>
      </c>
      <c r="ES256">
        <v>1.873579E-3</v>
      </c>
      <c r="ET256">
        <v>1.8650310000000001E-3</v>
      </c>
      <c r="EU256">
        <v>1.857423E-3</v>
      </c>
      <c r="EV256">
        <v>1.850366E-3</v>
      </c>
      <c r="EW256">
        <v>1.843244E-3</v>
      </c>
      <c r="EX256">
        <v>1.8352279999999999E-3</v>
      </c>
      <c r="EY256">
        <v>1.8254079999999999E-3</v>
      </c>
      <c r="EZ256">
        <v>1.8130609999999999E-3</v>
      </c>
    </row>
    <row r="257" spans="1:156" x14ac:dyDescent="0.25">
      <c r="A257" t="str">
        <f t="shared" si="3"/>
        <v>Boom-MEDIUM-1-20-20</v>
      </c>
      <c r="B257" t="s">
        <v>196</v>
      </c>
      <c r="C257" t="s">
        <v>42</v>
      </c>
      <c r="D257" s="52">
        <v>1</v>
      </c>
      <c r="E257" s="52">
        <v>20</v>
      </c>
      <c r="F257" s="82">
        <v>20</v>
      </c>
      <c r="G257">
        <v>7.9643130000000006E-2</v>
      </c>
      <c r="H257">
        <v>6.8256750000000005E-2</v>
      </c>
      <c r="I257">
        <v>5.5825640000000003E-2</v>
      </c>
      <c r="J257">
        <v>4.5832119999999997E-2</v>
      </c>
      <c r="K257">
        <v>3.8536630000000002E-2</v>
      </c>
      <c r="L257">
        <v>3.2649270000000001E-2</v>
      </c>
      <c r="M257">
        <v>2.7433860000000001E-2</v>
      </c>
      <c r="N257">
        <v>2.364757E-2</v>
      </c>
      <c r="O257">
        <v>2.0367219999999998E-2</v>
      </c>
      <c r="P257">
        <v>1.5963089999999999E-2</v>
      </c>
      <c r="Q257">
        <v>1.422614E-2</v>
      </c>
      <c r="R257">
        <v>1.024943E-2</v>
      </c>
      <c r="S257">
        <v>1.030328E-2</v>
      </c>
      <c r="T257">
        <v>1.054329E-2</v>
      </c>
      <c r="U257">
        <v>1.0444480000000001E-2</v>
      </c>
      <c r="V257">
        <v>1.015221E-2</v>
      </c>
      <c r="W257">
        <v>9.7009980000000006E-3</v>
      </c>
      <c r="X257">
        <v>9.1953859999999998E-3</v>
      </c>
      <c r="Y257">
        <v>8.6763210000000007E-3</v>
      </c>
      <c r="Z257">
        <v>8.1735699999999998E-3</v>
      </c>
      <c r="AA257">
        <v>7.6820179999999997E-3</v>
      </c>
      <c r="AB257">
        <v>7.2541639999999996E-3</v>
      </c>
      <c r="AC257">
        <v>6.8597270000000004E-3</v>
      </c>
      <c r="AD257">
        <v>6.4902170000000004E-3</v>
      </c>
      <c r="AE257">
        <v>6.138882E-3</v>
      </c>
      <c r="AF257">
        <v>5.8081950000000004E-3</v>
      </c>
      <c r="AG257">
        <v>5.5287720000000004E-3</v>
      </c>
      <c r="AH257">
        <v>5.2710600000000002E-3</v>
      </c>
      <c r="AI257">
        <v>5.1027049999999999E-3</v>
      </c>
      <c r="AJ257">
        <v>4.9295490000000001E-3</v>
      </c>
      <c r="AK257">
        <v>4.7464650000000001E-3</v>
      </c>
      <c r="AL257">
        <v>4.5760039999999998E-3</v>
      </c>
      <c r="AM257">
        <v>4.4355890000000002E-3</v>
      </c>
      <c r="AN257">
        <v>4.3228600000000004E-3</v>
      </c>
      <c r="AO257">
        <v>4.2311759999999997E-3</v>
      </c>
      <c r="AP257">
        <v>4.1554269999999997E-3</v>
      </c>
      <c r="AQ257">
        <v>4.0909040000000002E-3</v>
      </c>
      <c r="AR257">
        <v>4.0343130000000003E-3</v>
      </c>
      <c r="AS257">
        <v>3.9852489999999997E-3</v>
      </c>
      <c r="AT257">
        <v>3.9524310000000002E-3</v>
      </c>
      <c r="AU257">
        <v>3.9417979999999998E-3</v>
      </c>
      <c r="AV257">
        <v>3.9483820000000003E-3</v>
      </c>
      <c r="AW257">
        <v>3.9560159999999997E-3</v>
      </c>
      <c r="AX257">
        <v>3.9540189999999996E-3</v>
      </c>
      <c r="AY257">
        <v>3.9291070000000003E-3</v>
      </c>
      <c r="AZ257">
        <v>3.8628009999999999E-3</v>
      </c>
      <c r="BA257">
        <v>3.7632009999999999E-3</v>
      </c>
      <c r="BB257">
        <v>3.6376720000000002E-3</v>
      </c>
      <c r="BC257">
        <v>3.4987830000000001E-3</v>
      </c>
      <c r="BD257">
        <v>3.3535520000000001E-3</v>
      </c>
      <c r="BE257">
        <v>3.2077709999999999E-3</v>
      </c>
      <c r="BF257">
        <v>3.067218E-3</v>
      </c>
      <c r="BG257">
        <v>2.9442890000000001E-3</v>
      </c>
      <c r="BH257">
        <v>2.8502919999999999E-3</v>
      </c>
      <c r="BI257">
        <v>2.7805E-3</v>
      </c>
      <c r="BJ257">
        <v>2.7379959999999999E-3</v>
      </c>
      <c r="BK257">
        <v>2.7213570000000002E-3</v>
      </c>
      <c r="BL257">
        <v>2.727868E-3</v>
      </c>
      <c r="BM257">
        <v>2.753789E-3</v>
      </c>
      <c r="BN257">
        <v>2.7954410000000001E-3</v>
      </c>
      <c r="BO257">
        <v>2.8482749999999999E-3</v>
      </c>
      <c r="BP257">
        <v>2.9089329999999998E-3</v>
      </c>
      <c r="BQ257">
        <v>2.9726399999999999E-3</v>
      </c>
      <c r="BR257">
        <v>3.0278599999999998E-3</v>
      </c>
      <c r="BS257">
        <v>3.0602279999999999E-3</v>
      </c>
      <c r="BT257">
        <v>3.056713E-3</v>
      </c>
      <c r="BU257">
        <v>3.0195320000000001E-3</v>
      </c>
      <c r="BV257">
        <v>2.954866E-3</v>
      </c>
      <c r="BW257">
        <v>2.868397E-3</v>
      </c>
      <c r="BX257">
        <v>2.7661449999999998E-3</v>
      </c>
      <c r="BY257">
        <v>2.654502E-3</v>
      </c>
      <c r="BZ257">
        <v>2.5370430000000001E-3</v>
      </c>
      <c r="CA257">
        <v>2.419006E-3</v>
      </c>
      <c r="CB257">
        <v>2.30284E-3</v>
      </c>
      <c r="CC257">
        <v>2.191999E-3</v>
      </c>
      <c r="CD257">
        <v>2.0943060000000002E-3</v>
      </c>
      <c r="CE257">
        <v>2.010862E-3</v>
      </c>
      <c r="CF257">
        <v>1.9463060000000001E-3</v>
      </c>
      <c r="CG257">
        <v>1.9079419999999999E-3</v>
      </c>
      <c r="CH257">
        <v>1.893701E-3</v>
      </c>
      <c r="CI257">
        <v>1.899052E-3</v>
      </c>
      <c r="CJ257">
        <v>1.918611E-3</v>
      </c>
      <c r="CK257">
        <v>1.9500629999999999E-3</v>
      </c>
      <c r="CL257">
        <v>1.9900320000000001E-3</v>
      </c>
      <c r="CM257">
        <v>2.035785E-3</v>
      </c>
      <c r="CN257">
        <v>2.0775989999999999E-3</v>
      </c>
      <c r="CO257">
        <v>2.1054820000000001E-3</v>
      </c>
      <c r="CP257">
        <v>2.1202249999999999E-3</v>
      </c>
      <c r="CQ257">
        <v>2.1205690000000001E-3</v>
      </c>
      <c r="CR257">
        <v>2.1061869999999998E-3</v>
      </c>
      <c r="CS257">
        <v>2.0776660000000001E-3</v>
      </c>
      <c r="CT257">
        <v>2.0370689999999999E-3</v>
      </c>
      <c r="CU257">
        <v>1.9854009999999999E-3</v>
      </c>
      <c r="CV257">
        <v>1.9244469999999999E-3</v>
      </c>
      <c r="CW257">
        <v>1.8564370000000001E-3</v>
      </c>
      <c r="CX257">
        <v>1.7840620000000001E-3</v>
      </c>
      <c r="CY257">
        <v>1.7141960000000001E-3</v>
      </c>
      <c r="CZ257">
        <v>1.648966E-3</v>
      </c>
      <c r="DA257">
        <v>1.59074E-3</v>
      </c>
      <c r="DB257">
        <v>1.541932E-3</v>
      </c>
      <c r="DC257">
        <v>1.509888E-3</v>
      </c>
      <c r="DD257">
        <v>1.4978420000000001E-3</v>
      </c>
      <c r="DE257">
        <v>1.50293E-3</v>
      </c>
      <c r="DF257">
        <v>1.5215579999999999E-3</v>
      </c>
      <c r="DG257">
        <v>1.551962E-3</v>
      </c>
      <c r="DH257">
        <v>1.5915219999999999E-3</v>
      </c>
      <c r="DI257">
        <v>1.6389900000000001E-3</v>
      </c>
      <c r="DJ257">
        <v>1.6929650000000001E-3</v>
      </c>
      <c r="DK257">
        <v>1.75201E-3</v>
      </c>
      <c r="DL257">
        <v>1.815215E-3</v>
      </c>
      <c r="DM257">
        <v>1.8748630000000001E-3</v>
      </c>
      <c r="DN257">
        <v>1.9178299999999999E-3</v>
      </c>
      <c r="DO257">
        <v>1.9401710000000001E-3</v>
      </c>
      <c r="DP257">
        <v>1.9441269999999999E-3</v>
      </c>
      <c r="DQ257">
        <v>1.931341E-3</v>
      </c>
      <c r="DR257">
        <v>1.903564E-3</v>
      </c>
      <c r="DS257">
        <v>1.863087E-3</v>
      </c>
      <c r="DT257">
        <v>1.8111959999999999E-3</v>
      </c>
      <c r="DU257">
        <v>1.7510049999999999E-3</v>
      </c>
      <c r="DV257">
        <v>1.68359E-3</v>
      </c>
      <c r="DW257">
        <v>1.6128379999999999E-3</v>
      </c>
      <c r="DX257">
        <v>1.5425020000000001E-3</v>
      </c>
      <c r="DY257">
        <v>1.476677E-3</v>
      </c>
      <c r="DZ257">
        <v>1.416697E-3</v>
      </c>
      <c r="EA257">
        <v>1.363179E-3</v>
      </c>
      <c r="EB257">
        <v>1.318016E-3</v>
      </c>
      <c r="EC257">
        <v>1.2870150000000001E-3</v>
      </c>
      <c r="ED257">
        <v>1.277952E-3</v>
      </c>
      <c r="EE257">
        <v>1.2891630000000001E-3</v>
      </c>
      <c r="EF257">
        <v>1.3160769999999999E-3</v>
      </c>
      <c r="EG257">
        <v>1.356629E-3</v>
      </c>
      <c r="EH257">
        <v>1.4082369999999999E-3</v>
      </c>
      <c r="EI257">
        <v>1.4682370000000001E-3</v>
      </c>
      <c r="EJ257">
        <v>1.5278760000000001E-3</v>
      </c>
      <c r="EK257">
        <v>1.581116E-3</v>
      </c>
      <c r="EL257">
        <v>1.6282110000000001E-3</v>
      </c>
      <c r="EM257">
        <v>1.669292E-3</v>
      </c>
      <c r="EN257">
        <v>1.7026369999999999E-3</v>
      </c>
      <c r="EO257">
        <v>1.7264229999999999E-3</v>
      </c>
      <c r="EP257">
        <v>1.740087E-3</v>
      </c>
      <c r="EQ257">
        <v>1.7437360000000001E-3</v>
      </c>
      <c r="ER257">
        <v>1.737312E-3</v>
      </c>
      <c r="ES257">
        <v>1.7214000000000001E-3</v>
      </c>
      <c r="ET257">
        <v>1.697987E-3</v>
      </c>
      <c r="EU257">
        <v>1.6703320000000001E-3</v>
      </c>
      <c r="EV257">
        <v>1.6396189999999999E-3</v>
      </c>
      <c r="EW257">
        <v>1.6067189999999999E-3</v>
      </c>
      <c r="EX257">
        <v>1.5721070000000001E-3</v>
      </c>
      <c r="EY257">
        <v>1.53663E-3</v>
      </c>
      <c r="EZ257">
        <v>1.5008529999999999E-3</v>
      </c>
    </row>
    <row r="258" spans="1:156" x14ac:dyDescent="0.25">
      <c r="A258" t="str">
        <f t="shared" si="3"/>
        <v>Boom-MEDIUM-1-10-20</v>
      </c>
      <c r="B258" t="s">
        <v>196</v>
      </c>
      <c r="C258" t="s">
        <v>42</v>
      </c>
      <c r="D258" s="52">
        <v>1</v>
      </c>
      <c r="E258" s="52">
        <v>10</v>
      </c>
      <c r="F258" s="82">
        <v>20</v>
      </c>
      <c r="G258">
        <v>2.9670450000000001E-2</v>
      </c>
      <c r="H258">
        <v>2.1500700000000001E-2</v>
      </c>
      <c r="I258">
        <v>1.9406570000000001E-2</v>
      </c>
      <c r="J258">
        <v>1.8851690000000001E-2</v>
      </c>
      <c r="K258">
        <v>1.569535E-2</v>
      </c>
      <c r="L258">
        <v>1.550721E-2</v>
      </c>
      <c r="M258">
        <v>1.524467E-2</v>
      </c>
      <c r="N258">
        <v>1.479665E-2</v>
      </c>
      <c r="O258">
        <v>1.4180399999999999E-2</v>
      </c>
      <c r="P258">
        <v>1.3706609999999999E-2</v>
      </c>
      <c r="Q258">
        <v>1.291144E-2</v>
      </c>
      <c r="R258">
        <v>1.1535E-2</v>
      </c>
      <c r="S258">
        <v>1.072274E-2</v>
      </c>
      <c r="T258">
        <v>1.008336E-2</v>
      </c>
      <c r="U258">
        <v>9.4764500000000008E-3</v>
      </c>
      <c r="V258">
        <v>8.8753579999999999E-3</v>
      </c>
      <c r="W258">
        <v>8.3183519999999993E-3</v>
      </c>
      <c r="X258">
        <v>7.8152599999999992E-3</v>
      </c>
      <c r="Y258">
        <v>7.4499609999999997E-3</v>
      </c>
      <c r="Z258">
        <v>7.1533769999999998E-3</v>
      </c>
      <c r="AA258">
        <v>6.893321E-3</v>
      </c>
      <c r="AB258">
        <v>6.7013180000000004E-3</v>
      </c>
      <c r="AC258">
        <v>6.5243530000000001E-3</v>
      </c>
      <c r="AD258">
        <v>6.3582450000000002E-3</v>
      </c>
      <c r="AE258">
        <v>6.2015630000000002E-3</v>
      </c>
      <c r="AF258">
        <v>6.05202E-3</v>
      </c>
      <c r="AG258">
        <v>5.8899920000000001E-3</v>
      </c>
      <c r="AH258">
        <v>5.7150949999999999E-3</v>
      </c>
      <c r="AI258">
        <v>5.5604929999999997E-3</v>
      </c>
      <c r="AJ258">
        <v>5.424552E-3</v>
      </c>
      <c r="AK258">
        <v>5.3026660000000002E-3</v>
      </c>
      <c r="AL258">
        <v>5.1920239999999999E-3</v>
      </c>
      <c r="AM258">
        <v>5.090397E-3</v>
      </c>
      <c r="AN258">
        <v>4.9957509999999997E-3</v>
      </c>
      <c r="AO258">
        <v>4.9062610000000003E-3</v>
      </c>
      <c r="AP258">
        <v>4.8211360000000002E-3</v>
      </c>
      <c r="AQ258">
        <v>4.7380809999999999E-3</v>
      </c>
      <c r="AR258">
        <v>4.6535109999999999E-3</v>
      </c>
      <c r="AS258">
        <v>4.5506039999999998E-3</v>
      </c>
      <c r="AT258">
        <v>4.426157E-3</v>
      </c>
      <c r="AU258">
        <v>4.3035690000000001E-3</v>
      </c>
      <c r="AV258">
        <v>4.2094849999999998E-3</v>
      </c>
      <c r="AW258">
        <v>4.1445850000000001E-3</v>
      </c>
      <c r="AX258">
        <v>4.1013289999999999E-3</v>
      </c>
      <c r="AY258">
        <v>4.0734680000000002E-3</v>
      </c>
      <c r="AZ258">
        <v>4.0557040000000003E-3</v>
      </c>
      <c r="BA258">
        <v>4.0480990000000003E-3</v>
      </c>
      <c r="BB258">
        <v>4.0652800000000001E-3</v>
      </c>
      <c r="BC258">
        <v>4.1122629999999997E-3</v>
      </c>
      <c r="BD258">
        <v>4.168265E-3</v>
      </c>
      <c r="BE258">
        <v>4.2059669999999997E-3</v>
      </c>
      <c r="BF258">
        <v>4.2086629999999996E-3</v>
      </c>
      <c r="BG258">
        <v>4.1693870000000001E-3</v>
      </c>
      <c r="BH258">
        <v>4.0898000000000002E-3</v>
      </c>
      <c r="BI258">
        <v>3.9741769999999997E-3</v>
      </c>
      <c r="BJ258">
        <v>3.8299639999999999E-3</v>
      </c>
      <c r="BK258">
        <v>3.6664419999999998E-3</v>
      </c>
      <c r="BL258">
        <v>3.493711E-3</v>
      </c>
      <c r="BM258">
        <v>3.3208650000000001E-3</v>
      </c>
      <c r="BN258">
        <v>3.1582329999999999E-3</v>
      </c>
      <c r="BO258">
        <v>3.009898E-3</v>
      </c>
      <c r="BP258">
        <v>2.8684890000000001E-3</v>
      </c>
      <c r="BQ258">
        <v>2.73136E-3</v>
      </c>
      <c r="BR258">
        <v>2.5979940000000002E-3</v>
      </c>
      <c r="BS258">
        <v>2.4691359999999998E-3</v>
      </c>
      <c r="BT258">
        <v>2.3465489999999999E-3</v>
      </c>
      <c r="BU258">
        <v>2.2376739999999998E-3</v>
      </c>
      <c r="BV258">
        <v>2.1563699999999999E-3</v>
      </c>
      <c r="BW258">
        <v>2.1038369999999999E-3</v>
      </c>
      <c r="BX258">
        <v>2.072384E-3</v>
      </c>
      <c r="BY258">
        <v>2.0586879999999999E-3</v>
      </c>
      <c r="BZ258">
        <v>2.0647510000000001E-3</v>
      </c>
      <c r="CA258">
        <v>2.0884839999999998E-3</v>
      </c>
      <c r="CB258">
        <v>2.1171950000000001E-3</v>
      </c>
      <c r="CC258">
        <v>2.1362450000000002E-3</v>
      </c>
      <c r="CD258">
        <v>2.1434689999999998E-3</v>
      </c>
      <c r="CE258">
        <v>2.1406009999999998E-3</v>
      </c>
      <c r="CF258">
        <v>2.126883E-3</v>
      </c>
      <c r="CG258">
        <v>2.0993269999999998E-3</v>
      </c>
      <c r="CH258">
        <v>2.0562520000000002E-3</v>
      </c>
      <c r="CI258">
        <v>1.9978859999999999E-3</v>
      </c>
      <c r="CJ258">
        <v>1.9252620000000001E-3</v>
      </c>
      <c r="CK258">
        <v>1.840616E-3</v>
      </c>
      <c r="CL258">
        <v>1.7494749999999999E-3</v>
      </c>
      <c r="CM258">
        <v>1.660468E-3</v>
      </c>
      <c r="CN258">
        <v>1.5797719999999999E-3</v>
      </c>
      <c r="CO258">
        <v>1.5102570000000001E-3</v>
      </c>
      <c r="CP258">
        <v>1.453139E-3</v>
      </c>
      <c r="CQ258">
        <v>1.407836E-3</v>
      </c>
      <c r="CR258">
        <v>1.3722789999999999E-3</v>
      </c>
      <c r="CS258">
        <v>1.343716E-3</v>
      </c>
      <c r="CT258">
        <v>1.319434E-3</v>
      </c>
      <c r="CU258">
        <v>1.297713E-3</v>
      </c>
      <c r="CV258">
        <v>1.277392E-3</v>
      </c>
      <c r="CW258">
        <v>1.258145E-3</v>
      </c>
      <c r="CX258">
        <v>1.2413389999999999E-3</v>
      </c>
      <c r="CY258">
        <v>1.232669E-3</v>
      </c>
      <c r="CZ258">
        <v>1.238956E-3</v>
      </c>
      <c r="DA258">
        <v>1.2598749999999999E-3</v>
      </c>
      <c r="DB258">
        <v>1.288111E-3</v>
      </c>
      <c r="DC258">
        <v>1.311563E-3</v>
      </c>
      <c r="DD258">
        <v>1.3251890000000001E-3</v>
      </c>
      <c r="DE258">
        <v>1.3310380000000001E-3</v>
      </c>
      <c r="DF258">
        <v>1.3316440000000001E-3</v>
      </c>
      <c r="DG258">
        <v>1.3286789999999999E-3</v>
      </c>
      <c r="DH258">
        <v>1.323166E-3</v>
      </c>
      <c r="DI258">
        <v>1.315189E-3</v>
      </c>
      <c r="DJ258">
        <v>1.3032919999999999E-3</v>
      </c>
      <c r="DK258">
        <v>1.2854240000000001E-3</v>
      </c>
      <c r="DL258">
        <v>1.2608039999999999E-3</v>
      </c>
      <c r="DM258">
        <v>1.2309700000000001E-3</v>
      </c>
      <c r="DN258">
        <v>1.1988260000000001E-3</v>
      </c>
      <c r="DO258">
        <v>1.1663559999999999E-3</v>
      </c>
      <c r="DP258">
        <v>1.134599E-3</v>
      </c>
      <c r="DQ258">
        <v>1.1044469999999999E-3</v>
      </c>
      <c r="DR258">
        <v>1.0766619999999999E-3</v>
      </c>
      <c r="DS258">
        <v>1.051731E-3</v>
      </c>
      <c r="DT258">
        <v>1.0299020000000001E-3</v>
      </c>
      <c r="DU258">
        <v>1.01077E-3</v>
      </c>
      <c r="DV258">
        <v>9.9374050000000007E-4</v>
      </c>
      <c r="DW258">
        <v>9.7823320000000008E-4</v>
      </c>
      <c r="DX258">
        <v>9.6362919999999999E-4</v>
      </c>
      <c r="DY258">
        <v>9.4964379999999996E-4</v>
      </c>
      <c r="DZ258">
        <v>9.3601860000000004E-4</v>
      </c>
      <c r="EA258">
        <v>9.2263260000000004E-4</v>
      </c>
      <c r="EB258">
        <v>9.0954380000000002E-4</v>
      </c>
      <c r="EC258">
        <v>8.9671209999999996E-4</v>
      </c>
      <c r="ED258">
        <v>8.8418489999999997E-4</v>
      </c>
      <c r="EE258">
        <v>8.7230149999999998E-4</v>
      </c>
      <c r="EF258">
        <v>8.6122659999999997E-4</v>
      </c>
      <c r="EG258">
        <v>8.506408E-4</v>
      </c>
      <c r="EH258">
        <v>8.4062939999999999E-4</v>
      </c>
      <c r="EI258">
        <v>8.3133060000000001E-4</v>
      </c>
      <c r="EJ258">
        <v>8.2271130000000005E-4</v>
      </c>
      <c r="EK258">
        <v>8.146815E-4</v>
      </c>
      <c r="EL258">
        <v>8.0718490000000005E-4</v>
      </c>
      <c r="EM258">
        <v>8.0018600000000004E-4</v>
      </c>
      <c r="EN258">
        <v>7.9363329999999996E-4</v>
      </c>
      <c r="EO258">
        <v>7.8747029999999996E-4</v>
      </c>
      <c r="EP258">
        <v>7.816791E-4</v>
      </c>
      <c r="EQ258">
        <v>7.7643989999999995E-4</v>
      </c>
      <c r="ER258">
        <v>7.7198220000000001E-4</v>
      </c>
      <c r="ES258">
        <v>7.6834259999999997E-4</v>
      </c>
      <c r="ET258">
        <v>7.654952E-4</v>
      </c>
      <c r="EU258">
        <v>7.6341389999999999E-4</v>
      </c>
      <c r="EV258">
        <v>7.6201730000000003E-4</v>
      </c>
      <c r="EW258">
        <v>7.6108950000000001E-4</v>
      </c>
      <c r="EX258">
        <v>7.6027430000000001E-4</v>
      </c>
      <c r="EY258">
        <v>7.5912769999999998E-4</v>
      </c>
      <c r="EZ258">
        <v>7.5714070000000003E-4</v>
      </c>
    </row>
    <row r="259" spans="1:156" x14ac:dyDescent="0.25">
      <c r="A259" t="str">
        <f t="shared" si="3"/>
        <v>Boom-COARSE-1-20-Any</v>
      </c>
      <c r="B259" t="s">
        <v>196</v>
      </c>
      <c r="C259" t="s">
        <v>40</v>
      </c>
      <c r="D259" s="52">
        <v>1</v>
      </c>
      <c r="E259" s="52">
        <v>20</v>
      </c>
      <c r="F259" s="82" t="s">
        <v>187</v>
      </c>
      <c r="G259">
        <v>6.3449409999999998E-2</v>
      </c>
      <c r="H259">
        <v>5.3765710000000001E-2</v>
      </c>
      <c r="I259">
        <v>4.6833399999999997E-2</v>
      </c>
      <c r="J259">
        <v>4.2318679999999997E-2</v>
      </c>
      <c r="K259">
        <v>3.9161290000000001E-2</v>
      </c>
      <c r="L259">
        <v>3.5586149999999997E-2</v>
      </c>
      <c r="M259">
        <v>3.3602119999999999E-2</v>
      </c>
      <c r="N259">
        <v>3.0507429999999999E-2</v>
      </c>
      <c r="O259">
        <v>2.9027529999999999E-2</v>
      </c>
      <c r="P259">
        <v>2.611873E-2</v>
      </c>
      <c r="Q259">
        <v>2.4409730000000001E-2</v>
      </c>
      <c r="R259">
        <v>2.1672420000000001E-2</v>
      </c>
      <c r="S259">
        <v>2.078209E-2</v>
      </c>
      <c r="T259">
        <v>1.9897519999999998E-2</v>
      </c>
      <c r="U259">
        <v>1.9009519999999999E-2</v>
      </c>
      <c r="V259">
        <v>1.8145769999999999E-2</v>
      </c>
      <c r="W259">
        <v>1.729839E-2</v>
      </c>
      <c r="X259">
        <v>1.648645E-2</v>
      </c>
      <c r="Y259">
        <v>1.5705670000000001E-2</v>
      </c>
      <c r="Z259">
        <v>1.49699E-2</v>
      </c>
      <c r="AA259">
        <v>1.4341400000000001E-2</v>
      </c>
      <c r="AB259">
        <v>1.380092E-2</v>
      </c>
      <c r="AC259">
        <v>1.334403E-2</v>
      </c>
      <c r="AD259">
        <v>1.2939630000000001E-2</v>
      </c>
      <c r="AE259">
        <v>1.260037E-2</v>
      </c>
      <c r="AF259">
        <v>1.229134E-2</v>
      </c>
      <c r="AG259">
        <v>1.2039060000000001E-2</v>
      </c>
      <c r="AH259">
        <v>1.18134E-2</v>
      </c>
      <c r="AI259">
        <v>1.164632E-2</v>
      </c>
      <c r="AJ259">
        <v>1.148953E-2</v>
      </c>
      <c r="AK259">
        <v>1.1341540000000001E-2</v>
      </c>
      <c r="AL259">
        <v>1.120488E-2</v>
      </c>
      <c r="AM259">
        <v>1.1075069999999999E-2</v>
      </c>
      <c r="AN259">
        <v>1.0949270000000001E-2</v>
      </c>
      <c r="AO259">
        <v>1.082493E-2</v>
      </c>
      <c r="AP259">
        <v>1.070287E-2</v>
      </c>
      <c r="AQ259">
        <v>1.05843E-2</v>
      </c>
      <c r="AR259">
        <v>1.046945E-2</v>
      </c>
      <c r="AS259">
        <v>1.036132E-2</v>
      </c>
      <c r="AT259">
        <v>1.027552E-2</v>
      </c>
      <c r="AU259">
        <v>1.021713E-2</v>
      </c>
      <c r="AV259">
        <v>1.01765E-2</v>
      </c>
      <c r="AW259">
        <v>1.0133110000000001E-2</v>
      </c>
      <c r="AX259">
        <v>1.007563E-2</v>
      </c>
      <c r="AY259">
        <v>9.9984700000000006E-3</v>
      </c>
      <c r="AZ259">
        <v>9.9035979999999996E-3</v>
      </c>
      <c r="BA259">
        <v>9.7965900000000009E-3</v>
      </c>
      <c r="BB259">
        <v>9.6816820000000005E-3</v>
      </c>
      <c r="BC259">
        <v>9.5638210000000001E-3</v>
      </c>
      <c r="BD259">
        <v>9.4443619999999995E-3</v>
      </c>
      <c r="BE259">
        <v>9.3212639999999992E-3</v>
      </c>
      <c r="BF259">
        <v>9.1895880000000003E-3</v>
      </c>
      <c r="BG259">
        <v>9.0489200000000002E-3</v>
      </c>
      <c r="BH259">
        <v>8.8992700000000008E-3</v>
      </c>
      <c r="BI259">
        <v>8.7408130000000001E-3</v>
      </c>
      <c r="BJ259">
        <v>8.5767450000000002E-3</v>
      </c>
      <c r="BK259">
        <v>8.4106809999999997E-3</v>
      </c>
      <c r="BL259">
        <v>8.2453179999999997E-3</v>
      </c>
      <c r="BM259">
        <v>8.0825299999999992E-3</v>
      </c>
      <c r="BN259">
        <v>7.9214279999999995E-3</v>
      </c>
      <c r="BO259">
        <v>7.7615660000000001E-3</v>
      </c>
      <c r="BP259">
        <v>7.6025629999999997E-3</v>
      </c>
      <c r="BQ259">
        <v>7.4467079999999998E-3</v>
      </c>
      <c r="BR259">
        <v>7.2931300000000001E-3</v>
      </c>
      <c r="BS259">
        <v>7.1408330000000001E-3</v>
      </c>
      <c r="BT259">
        <v>6.9914249999999999E-3</v>
      </c>
      <c r="BU259">
        <v>6.8487950000000004E-3</v>
      </c>
      <c r="BV259">
        <v>6.7179079999999999E-3</v>
      </c>
      <c r="BW259">
        <v>6.6013110000000003E-3</v>
      </c>
      <c r="BX259">
        <v>6.4961970000000004E-3</v>
      </c>
      <c r="BY259">
        <v>6.4008789999999999E-3</v>
      </c>
      <c r="BZ259">
        <v>6.3131580000000001E-3</v>
      </c>
      <c r="CA259">
        <v>6.2334210000000003E-3</v>
      </c>
      <c r="CB259">
        <v>6.1604729999999996E-3</v>
      </c>
      <c r="CC259">
        <v>6.0969489999999999E-3</v>
      </c>
      <c r="CD259">
        <v>6.0502359999999996E-3</v>
      </c>
      <c r="CE259">
        <v>6.0223719999999998E-3</v>
      </c>
      <c r="CF259">
        <v>6.0122600000000002E-3</v>
      </c>
      <c r="CG259">
        <v>6.0181810000000001E-3</v>
      </c>
      <c r="CH259">
        <v>6.0357140000000002E-3</v>
      </c>
      <c r="CI259">
        <v>6.0614919999999999E-3</v>
      </c>
      <c r="CJ259">
        <v>6.0921040000000001E-3</v>
      </c>
      <c r="CK259">
        <v>6.1270500000000002E-3</v>
      </c>
      <c r="CL259">
        <v>6.1647610000000004E-3</v>
      </c>
      <c r="CM259">
        <v>6.2047930000000001E-3</v>
      </c>
      <c r="CN259">
        <v>6.2457220000000004E-3</v>
      </c>
      <c r="CO259">
        <v>6.2885720000000001E-3</v>
      </c>
      <c r="CP259">
        <v>6.3310429999999997E-3</v>
      </c>
      <c r="CQ259">
        <v>6.3676289999999997E-3</v>
      </c>
      <c r="CR259">
        <v>6.3932470000000003E-3</v>
      </c>
      <c r="CS259">
        <v>6.4060810000000001E-3</v>
      </c>
      <c r="CT259">
        <v>6.4056970000000001E-3</v>
      </c>
      <c r="CU259">
        <v>6.3941069999999996E-3</v>
      </c>
      <c r="CV259">
        <v>6.3724669999999997E-3</v>
      </c>
      <c r="CW259">
        <v>6.3427570000000001E-3</v>
      </c>
      <c r="CX259">
        <v>6.3057449999999998E-3</v>
      </c>
      <c r="CY259">
        <v>6.2647559999999998E-3</v>
      </c>
      <c r="CZ259">
        <v>6.2203980000000002E-3</v>
      </c>
      <c r="DA259">
        <v>6.1737249999999997E-3</v>
      </c>
      <c r="DB259">
        <v>6.1223470000000002E-3</v>
      </c>
      <c r="DC259">
        <v>6.0627110000000001E-3</v>
      </c>
      <c r="DD259">
        <v>5.9927269999999998E-3</v>
      </c>
      <c r="DE259">
        <v>5.915259E-3</v>
      </c>
      <c r="DF259">
        <v>5.8313510000000002E-3</v>
      </c>
      <c r="DG259">
        <v>5.7426500000000002E-3</v>
      </c>
      <c r="DH259">
        <v>5.6500589999999998E-3</v>
      </c>
      <c r="DI259">
        <v>5.5556980000000004E-3</v>
      </c>
      <c r="DJ259">
        <v>5.4602599999999998E-3</v>
      </c>
      <c r="DK259">
        <v>5.3639999999999998E-3</v>
      </c>
      <c r="DL259">
        <v>5.2661540000000003E-3</v>
      </c>
      <c r="DM259">
        <v>5.1669230000000003E-3</v>
      </c>
      <c r="DN259">
        <v>5.0666210000000003E-3</v>
      </c>
      <c r="DO259">
        <v>4.9671619999999998E-3</v>
      </c>
      <c r="DP259">
        <v>4.8689049999999998E-3</v>
      </c>
      <c r="DQ259">
        <v>4.7722839999999999E-3</v>
      </c>
      <c r="DR259">
        <v>4.6775200000000001E-3</v>
      </c>
      <c r="DS259">
        <v>4.585609E-3</v>
      </c>
      <c r="DT259">
        <v>4.4966019999999997E-3</v>
      </c>
      <c r="DU259">
        <v>4.4102580000000002E-3</v>
      </c>
      <c r="DV259">
        <v>4.3263670000000002E-3</v>
      </c>
      <c r="DW259">
        <v>4.2483E-3</v>
      </c>
      <c r="DX259">
        <v>4.1812300000000002E-3</v>
      </c>
      <c r="DY259">
        <v>4.1282189999999998E-3</v>
      </c>
      <c r="DZ259">
        <v>4.0886409999999996E-3</v>
      </c>
      <c r="EA259">
        <v>4.0617179999999998E-3</v>
      </c>
      <c r="EB259">
        <v>4.046455E-3</v>
      </c>
      <c r="EC259">
        <v>4.0421470000000003E-3</v>
      </c>
      <c r="ED259">
        <v>4.0477009999999999E-3</v>
      </c>
      <c r="EE259">
        <v>4.0613699999999999E-3</v>
      </c>
      <c r="EF259">
        <v>4.0811429999999998E-3</v>
      </c>
      <c r="EG259">
        <v>4.1061149999999996E-3</v>
      </c>
      <c r="EH259">
        <v>4.1352419999999999E-3</v>
      </c>
      <c r="EI259">
        <v>4.1681160000000004E-3</v>
      </c>
      <c r="EJ259">
        <v>4.2036139999999996E-3</v>
      </c>
      <c r="EK259">
        <v>4.2413939999999999E-3</v>
      </c>
      <c r="EL259">
        <v>4.2807460000000002E-3</v>
      </c>
      <c r="EM259">
        <v>4.3204710000000002E-3</v>
      </c>
      <c r="EN259">
        <v>4.357494E-3</v>
      </c>
      <c r="EO259">
        <v>4.3888970000000001E-3</v>
      </c>
      <c r="EP259">
        <v>4.4133929999999998E-3</v>
      </c>
      <c r="EQ259">
        <v>4.4307340000000004E-3</v>
      </c>
      <c r="ER259">
        <v>4.441296E-3</v>
      </c>
      <c r="ES259">
        <v>4.4454669999999998E-3</v>
      </c>
      <c r="ET259">
        <v>4.4432860000000003E-3</v>
      </c>
      <c r="EU259">
        <v>4.4354829999999996E-3</v>
      </c>
      <c r="EV259">
        <v>4.4224240000000003E-3</v>
      </c>
      <c r="EW259">
        <v>4.4049750000000002E-3</v>
      </c>
      <c r="EX259">
        <v>4.3837010000000003E-3</v>
      </c>
      <c r="EY259">
        <v>4.3593039999999996E-3</v>
      </c>
      <c r="EZ259">
        <v>4.3321820000000004E-3</v>
      </c>
    </row>
    <row r="260" spans="1:156" x14ac:dyDescent="0.25">
      <c r="A260" t="str">
        <f t="shared" ref="A260:A323" si="4">IF(F260="","",CONCATENATE(B260,"-",C260,"-",D260,"-",E260,"-",F260))</f>
        <v>Boom-COARSE-1-10-Any</v>
      </c>
      <c r="B260" t="s">
        <v>196</v>
      </c>
      <c r="C260" t="s">
        <v>40</v>
      </c>
      <c r="D260" s="52">
        <v>1</v>
      </c>
      <c r="E260" s="52">
        <v>10</v>
      </c>
      <c r="F260" s="82" t="s">
        <v>187</v>
      </c>
      <c r="G260">
        <v>3.3962550000000001E-2</v>
      </c>
      <c r="H260">
        <v>2.9774040000000002E-2</v>
      </c>
      <c r="I260">
        <v>2.8622519999999999E-2</v>
      </c>
      <c r="J260">
        <v>2.7586630000000001E-2</v>
      </c>
      <c r="K260">
        <v>2.5221739999999999E-2</v>
      </c>
      <c r="L260">
        <v>2.5270669999999999E-2</v>
      </c>
      <c r="M260">
        <v>2.5008760000000001E-2</v>
      </c>
      <c r="N260">
        <v>2.4401099999999998E-2</v>
      </c>
      <c r="O260">
        <v>2.347751E-2</v>
      </c>
      <c r="P260">
        <v>2.2437229999999999E-2</v>
      </c>
      <c r="Q260">
        <v>2.0969829999999998E-2</v>
      </c>
      <c r="R260">
        <v>1.9316779999999999E-2</v>
      </c>
      <c r="S260">
        <v>1.8431429999999999E-2</v>
      </c>
      <c r="T260">
        <v>1.76282E-2</v>
      </c>
      <c r="U260">
        <v>1.6908889999999999E-2</v>
      </c>
      <c r="V260">
        <v>1.6270940000000001E-2</v>
      </c>
      <c r="W260">
        <v>1.5694179999999999E-2</v>
      </c>
      <c r="X260">
        <v>1.519859E-2</v>
      </c>
      <c r="Y260">
        <v>1.4799919999999999E-2</v>
      </c>
      <c r="Z260">
        <v>1.4449119999999999E-2</v>
      </c>
      <c r="AA260">
        <v>1.4141870000000001E-2</v>
      </c>
      <c r="AB260">
        <v>1.3901719999999999E-2</v>
      </c>
      <c r="AC260">
        <v>1.3670069999999999E-2</v>
      </c>
      <c r="AD260">
        <v>1.344531E-2</v>
      </c>
      <c r="AE260">
        <v>1.322722E-2</v>
      </c>
      <c r="AF260">
        <v>1.301393E-2</v>
      </c>
      <c r="AG260">
        <v>1.278558E-2</v>
      </c>
      <c r="AH260">
        <v>1.2537339999999999E-2</v>
      </c>
      <c r="AI260">
        <v>1.227349E-2</v>
      </c>
      <c r="AJ260">
        <v>1.1999350000000001E-2</v>
      </c>
      <c r="AK260">
        <v>1.1726250000000001E-2</v>
      </c>
      <c r="AL260">
        <v>1.1458950000000001E-2</v>
      </c>
      <c r="AM260">
        <v>1.1197830000000001E-2</v>
      </c>
      <c r="AN260">
        <v>1.09426E-2</v>
      </c>
      <c r="AO260">
        <v>1.0694189999999999E-2</v>
      </c>
      <c r="AP260">
        <v>1.04545E-2</v>
      </c>
      <c r="AQ260">
        <v>1.0236210000000001E-2</v>
      </c>
      <c r="AR260">
        <v>1.0063920000000001E-2</v>
      </c>
      <c r="AS260">
        <v>9.9303689999999997E-3</v>
      </c>
      <c r="AT260">
        <v>9.819108E-3</v>
      </c>
      <c r="AU260">
        <v>9.7209840000000002E-3</v>
      </c>
      <c r="AV260">
        <v>9.6273790000000001E-3</v>
      </c>
      <c r="AW260">
        <v>9.5331310000000002E-3</v>
      </c>
      <c r="AX260">
        <v>9.4360680000000006E-3</v>
      </c>
      <c r="AY260">
        <v>9.3369509999999996E-3</v>
      </c>
      <c r="AZ260">
        <v>9.2375159999999994E-3</v>
      </c>
      <c r="BA260">
        <v>9.1396640000000005E-3</v>
      </c>
      <c r="BB260">
        <v>9.0448660000000004E-3</v>
      </c>
      <c r="BC260">
        <v>8.9511980000000005E-3</v>
      </c>
      <c r="BD260">
        <v>8.8549630000000004E-3</v>
      </c>
      <c r="BE260">
        <v>8.7533899999999998E-3</v>
      </c>
      <c r="BF260">
        <v>8.6391139999999998E-3</v>
      </c>
      <c r="BG260">
        <v>8.5092710000000005E-3</v>
      </c>
      <c r="BH260">
        <v>8.3650189999999996E-3</v>
      </c>
      <c r="BI260">
        <v>8.2106100000000001E-3</v>
      </c>
      <c r="BJ260">
        <v>8.0513560000000008E-3</v>
      </c>
      <c r="BK260">
        <v>7.8921760000000007E-3</v>
      </c>
      <c r="BL260">
        <v>7.7370210000000002E-3</v>
      </c>
      <c r="BM260">
        <v>7.587234E-3</v>
      </c>
      <c r="BN260">
        <v>7.4497419999999996E-3</v>
      </c>
      <c r="BO260">
        <v>7.3311970000000002E-3</v>
      </c>
      <c r="BP260">
        <v>7.2297780000000001E-3</v>
      </c>
      <c r="BQ260">
        <v>7.140927E-3</v>
      </c>
      <c r="BR260">
        <v>7.0587260000000004E-3</v>
      </c>
      <c r="BS260">
        <v>6.9804869999999996E-3</v>
      </c>
      <c r="BT260">
        <v>6.9057709999999998E-3</v>
      </c>
      <c r="BU260">
        <v>6.8350219999999996E-3</v>
      </c>
      <c r="BV260">
        <v>6.7690060000000002E-3</v>
      </c>
      <c r="BW260">
        <v>6.7061480000000003E-3</v>
      </c>
      <c r="BX260">
        <v>6.6441069999999998E-3</v>
      </c>
      <c r="BY260">
        <v>6.5812029999999999E-3</v>
      </c>
      <c r="BZ260">
        <v>6.5176510000000002E-3</v>
      </c>
      <c r="CA260">
        <v>6.4539999999999997E-3</v>
      </c>
      <c r="CB260">
        <v>6.3896220000000002E-3</v>
      </c>
      <c r="CC260">
        <v>6.325537E-3</v>
      </c>
      <c r="CD260">
        <v>6.2631759999999996E-3</v>
      </c>
      <c r="CE260">
        <v>6.2023809999999999E-3</v>
      </c>
      <c r="CF260">
        <v>6.1399419999999998E-3</v>
      </c>
      <c r="CG260">
        <v>6.0706400000000004E-3</v>
      </c>
      <c r="CH260">
        <v>5.9917970000000001E-3</v>
      </c>
      <c r="CI260">
        <v>5.9035260000000001E-3</v>
      </c>
      <c r="CJ260">
        <v>5.8078549999999998E-3</v>
      </c>
      <c r="CK260">
        <v>5.7076749999999997E-3</v>
      </c>
      <c r="CL260">
        <v>5.6080929999999998E-3</v>
      </c>
      <c r="CM260">
        <v>5.5163479999999999E-3</v>
      </c>
      <c r="CN260">
        <v>5.435769E-3</v>
      </c>
      <c r="CO260">
        <v>5.3663239999999996E-3</v>
      </c>
      <c r="CP260">
        <v>5.3066119999999996E-3</v>
      </c>
      <c r="CQ260">
        <v>5.2539129999999998E-3</v>
      </c>
      <c r="CR260">
        <v>5.2051329999999998E-3</v>
      </c>
      <c r="CS260">
        <v>5.157783E-3</v>
      </c>
      <c r="CT260">
        <v>5.1113069999999998E-3</v>
      </c>
      <c r="CU260">
        <v>5.0658700000000001E-3</v>
      </c>
      <c r="CV260">
        <v>5.0213590000000004E-3</v>
      </c>
      <c r="CW260">
        <v>4.9776919999999997E-3</v>
      </c>
      <c r="CX260">
        <v>4.9349989999999998E-3</v>
      </c>
      <c r="CY260">
        <v>4.893695E-3</v>
      </c>
      <c r="CZ260">
        <v>4.8539940000000004E-3</v>
      </c>
      <c r="DA260">
        <v>4.8152519999999999E-3</v>
      </c>
      <c r="DB260">
        <v>4.7763800000000002E-3</v>
      </c>
      <c r="DC260">
        <v>4.7364900000000003E-3</v>
      </c>
      <c r="DD260">
        <v>4.6959030000000004E-3</v>
      </c>
      <c r="DE260">
        <v>4.6545349999999996E-3</v>
      </c>
      <c r="DF260">
        <v>4.6110350000000003E-3</v>
      </c>
      <c r="DG260">
        <v>4.564149E-3</v>
      </c>
      <c r="DH260">
        <v>4.5135929999999998E-3</v>
      </c>
      <c r="DI260">
        <v>4.4592390000000003E-3</v>
      </c>
      <c r="DJ260">
        <v>4.4000109999999997E-3</v>
      </c>
      <c r="DK260">
        <v>4.3349629999999998E-3</v>
      </c>
      <c r="DL260">
        <v>4.2652189999999998E-3</v>
      </c>
      <c r="DM260">
        <v>4.1945079999999996E-3</v>
      </c>
      <c r="DN260">
        <v>4.1272690000000002E-3</v>
      </c>
      <c r="DO260">
        <v>4.0655730000000003E-3</v>
      </c>
      <c r="DP260">
        <v>4.0096680000000001E-3</v>
      </c>
      <c r="DQ260">
        <v>3.9593650000000003E-3</v>
      </c>
      <c r="DR260">
        <v>3.9142710000000004E-3</v>
      </c>
      <c r="DS260">
        <v>3.8737429999999998E-3</v>
      </c>
      <c r="DT260">
        <v>3.8370489999999999E-3</v>
      </c>
      <c r="DU260">
        <v>3.803276E-3</v>
      </c>
      <c r="DV260">
        <v>3.7714379999999998E-3</v>
      </c>
      <c r="DW260">
        <v>3.7408379999999998E-3</v>
      </c>
      <c r="DX260">
        <v>3.7110730000000001E-3</v>
      </c>
      <c r="DY260">
        <v>3.6817239999999999E-3</v>
      </c>
      <c r="DZ260">
        <v>3.6524550000000002E-3</v>
      </c>
      <c r="EA260">
        <v>3.6233089999999999E-3</v>
      </c>
      <c r="EB260">
        <v>3.594552E-3</v>
      </c>
      <c r="EC260">
        <v>3.5664020000000002E-3</v>
      </c>
      <c r="ED260">
        <v>3.5390130000000001E-3</v>
      </c>
      <c r="EE260">
        <v>3.5123289999999998E-3</v>
      </c>
      <c r="EF260">
        <v>3.486037E-3</v>
      </c>
      <c r="EG260">
        <v>3.4599510000000002E-3</v>
      </c>
      <c r="EH260">
        <v>3.4340500000000001E-3</v>
      </c>
      <c r="EI260">
        <v>3.4081509999999999E-3</v>
      </c>
      <c r="EJ260">
        <v>3.3820859999999999E-3</v>
      </c>
      <c r="EK260">
        <v>3.3559800000000002E-3</v>
      </c>
      <c r="EL260">
        <v>3.330132E-3</v>
      </c>
      <c r="EM260">
        <v>3.304782E-3</v>
      </c>
      <c r="EN260">
        <v>3.2800669999999998E-3</v>
      </c>
      <c r="EO260">
        <v>3.2558050000000001E-3</v>
      </c>
      <c r="EP260">
        <v>3.231402E-3</v>
      </c>
      <c r="EQ260">
        <v>3.2061070000000001E-3</v>
      </c>
      <c r="ER260">
        <v>3.1788300000000001E-3</v>
      </c>
      <c r="ES260">
        <v>3.148231E-3</v>
      </c>
      <c r="ET260">
        <v>3.113462E-3</v>
      </c>
      <c r="EU260">
        <v>3.0744549999999998E-3</v>
      </c>
      <c r="EV260">
        <v>3.03163E-3</v>
      </c>
      <c r="EW260">
        <v>2.985616E-3</v>
      </c>
      <c r="EX260">
        <v>2.9373139999999999E-3</v>
      </c>
      <c r="EY260">
        <v>2.8878189999999998E-3</v>
      </c>
      <c r="EZ260">
        <v>2.8385279999999999E-3</v>
      </c>
    </row>
    <row r="261" spans="1:156" x14ac:dyDescent="0.25">
      <c r="A261" t="str">
        <f t="shared" si="4"/>
        <v>Boom-COARSE-1-20-60</v>
      </c>
      <c r="B261" t="s">
        <v>196</v>
      </c>
      <c r="C261" t="s">
        <v>40</v>
      </c>
      <c r="D261" s="52">
        <v>1</v>
      </c>
      <c r="E261" s="52">
        <v>20</v>
      </c>
      <c r="F261" s="82">
        <v>60</v>
      </c>
      <c r="G261">
        <v>5.5642740000000003E-2</v>
      </c>
      <c r="H261">
        <v>4.6085029999999999E-2</v>
      </c>
      <c r="I261">
        <v>4.0561960000000001E-2</v>
      </c>
      <c r="J261">
        <v>3.5671109999999999E-2</v>
      </c>
      <c r="K261">
        <v>3.214562E-2</v>
      </c>
      <c r="L261">
        <v>2.8331530000000001E-2</v>
      </c>
      <c r="M261">
        <v>2.6072809999999998E-2</v>
      </c>
      <c r="N261">
        <v>2.275955E-2</v>
      </c>
      <c r="O261">
        <v>2.1113400000000001E-2</v>
      </c>
      <c r="P261">
        <v>1.8244920000000001E-2</v>
      </c>
      <c r="Q261">
        <v>1.658867E-2</v>
      </c>
      <c r="R261">
        <v>1.4093649999999999E-2</v>
      </c>
      <c r="S261">
        <v>1.3305630000000001E-2</v>
      </c>
      <c r="T261">
        <v>1.257341E-2</v>
      </c>
      <c r="U261">
        <v>1.187675E-2</v>
      </c>
      <c r="V261">
        <v>1.123943E-2</v>
      </c>
      <c r="W261">
        <v>1.0637560000000001E-2</v>
      </c>
      <c r="X261">
        <v>1.007866E-2</v>
      </c>
      <c r="Y261">
        <v>9.5050489999999998E-3</v>
      </c>
      <c r="Z261">
        <v>9.0087440000000008E-3</v>
      </c>
      <c r="AA261">
        <v>8.5810890000000001E-3</v>
      </c>
      <c r="AB261">
        <v>8.2106460000000003E-3</v>
      </c>
      <c r="AC261">
        <v>7.8949769999999992E-3</v>
      </c>
      <c r="AD261">
        <v>7.6130089999999996E-3</v>
      </c>
      <c r="AE261">
        <v>7.3777670000000004E-3</v>
      </c>
      <c r="AF261">
        <v>7.1621489999999996E-3</v>
      </c>
      <c r="AG261">
        <v>6.9899029999999996E-3</v>
      </c>
      <c r="AH261">
        <v>6.8353370000000004E-3</v>
      </c>
      <c r="AI261">
        <v>6.7297260000000001E-3</v>
      </c>
      <c r="AJ261">
        <v>6.6302239999999997E-3</v>
      </c>
      <c r="AK261">
        <v>6.5366260000000002E-3</v>
      </c>
      <c r="AL261">
        <v>6.4526899999999996E-3</v>
      </c>
      <c r="AM261">
        <v>6.373381E-3</v>
      </c>
      <c r="AN261">
        <v>6.2975059999999996E-3</v>
      </c>
      <c r="AO261">
        <v>6.2242929999999997E-3</v>
      </c>
      <c r="AP261">
        <v>6.1532119999999999E-3</v>
      </c>
      <c r="AQ261">
        <v>6.0842320000000002E-3</v>
      </c>
      <c r="AR261">
        <v>6.0163370000000001E-3</v>
      </c>
      <c r="AS261">
        <v>5.9523190000000002E-3</v>
      </c>
      <c r="AT261">
        <v>5.9098019999999996E-3</v>
      </c>
      <c r="AU261">
        <v>5.8964209999999998E-3</v>
      </c>
      <c r="AV261">
        <v>5.9048479999999999E-3</v>
      </c>
      <c r="AW261">
        <v>5.9122539999999996E-3</v>
      </c>
      <c r="AX261">
        <v>5.9036929999999998E-3</v>
      </c>
      <c r="AY261">
        <v>5.8602389999999997E-3</v>
      </c>
      <c r="AZ261">
        <v>5.766485E-3</v>
      </c>
      <c r="BA261">
        <v>5.6292E-3</v>
      </c>
      <c r="BB261">
        <v>5.4587500000000001E-3</v>
      </c>
      <c r="BC261">
        <v>5.2672550000000002E-3</v>
      </c>
      <c r="BD261">
        <v>5.064921E-3</v>
      </c>
      <c r="BE261">
        <v>4.8592720000000004E-3</v>
      </c>
      <c r="BF261">
        <v>4.6550009999999998E-3</v>
      </c>
      <c r="BG261">
        <v>4.4566440000000001E-3</v>
      </c>
      <c r="BH261">
        <v>4.2645469999999996E-3</v>
      </c>
      <c r="BI261">
        <v>4.0780649999999996E-3</v>
      </c>
      <c r="BJ261">
        <v>3.8998890000000001E-3</v>
      </c>
      <c r="BK261">
        <v>3.73004E-3</v>
      </c>
      <c r="BL261">
        <v>3.5754469999999998E-3</v>
      </c>
      <c r="BM261">
        <v>3.445441E-3</v>
      </c>
      <c r="BN261">
        <v>3.3397700000000002E-3</v>
      </c>
      <c r="BO261">
        <v>3.2531050000000001E-3</v>
      </c>
      <c r="BP261">
        <v>3.180436E-3</v>
      </c>
      <c r="BQ261">
        <v>3.1196269999999998E-3</v>
      </c>
      <c r="BR261">
        <v>3.0669619999999999E-3</v>
      </c>
      <c r="BS261">
        <v>3.0193910000000002E-3</v>
      </c>
      <c r="BT261">
        <v>2.9765590000000001E-3</v>
      </c>
      <c r="BU261">
        <v>2.937945E-3</v>
      </c>
      <c r="BV261">
        <v>2.9036499999999998E-3</v>
      </c>
      <c r="BW261">
        <v>2.8729049999999998E-3</v>
      </c>
      <c r="BX261">
        <v>2.8445340000000001E-3</v>
      </c>
      <c r="BY261">
        <v>2.8178639999999998E-3</v>
      </c>
      <c r="BZ261">
        <v>2.7922440000000001E-3</v>
      </c>
      <c r="CA261">
        <v>2.7678260000000001E-3</v>
      </c>
      <c r="CB261">
        <v>2.7442299999999998E-3</v>
      </c>
      <c r="CC261">
        <v>2.7241969999999998E-3</v>
      </c>
      <c r="CD261">
        <v>2.7147690000000001E-3</v>
      </c>
      <c r="CE261">
        <v>2.7187219999999998E-3</v>
      </c>
      <c r="CF261">
        <v>2.7370530000000001E-3</v>
      </c>
      <c r="CG261">
        <v>2.770064E-3</v>
      </c>
      <c r="CH261">
        <v>2.8161969999999999E-3</v>
      </c>
      <c r="CI261">
        <v>2.8737709999999998E-3</v>
      </c>
      <c r="CJ261">
        <v>2.9407550000000002E-3</v>
      </c>
      <c r="CK261">
        <v>3.0153580000000001E-3</v>
      </c>
      <c r="CL261">
        <v>3.0952499999999999E-3</v>
      </c>
      <c r="CM261">
        <v>3.180024E-3</v>
      </c>
      <c r="CN261">
        <v>3.2674639999999999E-3</v>
      </c>
      <c r="CO261">
        <v>3.3581470000000001E-3</v>
      </c>
      <c r="CP261">
        <v>3.4496969999999998E-3</v>
      </c>
      <c r="CQ261">
        <v>3.5356519999999998E-3</v>
      </c>
      <c r="CR261">
        <v>3.6108999999999998E-3</v>
      </c>
      <c r="CS261">
        <v>3.6655870000000001E-3</v>
      </c>
      <c r="CT261">
        <v>3.6869070000000001E-3</v>
      </c>
      <c r="CU261">
        <v>3.6712350000000001E-3</v>
      </c>
      <c r="CV261">
        <v>3.6230979999999999E-3</v>
      </c>
      <c r="CW261">
        <v>3.5481430000000001E-3</v>
      </c>
      <c r="CX261">
        <v>3.4505220000000001E-3</v>
      </c>
      <c r="CY261">
        <v>3.3374210000000001E-3</v>
      </c>
      <c r="CZ261">
        <v>3.2120209999999998E-3</v>
      </c>
      <c r="DA261">
        <v>3.080967E-3</v>
      </c>
      <c r="DB261">
        <v>2.946504E-3</v>
      </c>
      <c r="DC261">
        <v>2.8118990000000001E-3</v>
      </c>
      <c r="DD261">
        <v>2.678948E-3</v>
      </c>
      <c r="DE261">
        <v>2.549918E-3</v>
      </c>
      <c r="DF261">
        <v>2.426316E-3</v>
      </c>
      <c r="DG261">
        <v>2.3082649999999999E-3</v>
      </c>
      <c r="DH261">
        <v>2.196805E-3</v>
      </c>
      <c r="DI261">
        <v>2.0959799999999999E-3</v>
      </c>
      <c r="DJ261">
        <v>2.0112179999999999E-3</v>
      </c>
      <c r="DK261">
        <v>1.9429689999999999E-3</v>
      </c>
      <c r="DL261">
        <v>1.8870169999999999E-3</v>
      </c>
      <c r="DM261">
        <v>1.84063E-3</v>
      </c>
      <c r="DN261">
        <v>1.801195E-3</v>
      </c>
      <c r="DO261">
        <v>1.767883E-3</v>
      </c>
      <c r="DP261">
        <v>1.7396110000000001E-3</v>
      </c>
      <c r="DQ261">
        <v>1.7153369999999999E-3</v>
      </c>
      <c r="DR261">
        <v>1.694428E-3</v>
      </c>
      <c r="DS261">
        <v>1.676599E-3</v>
      </c>
      <c r="DT261">
        <v>1.661294E-3</v>
      </c>
      <c r="DU261">
        <v>1.647974E-3</v>
      </c>
      <c r="DV261">
        <v>1.6358480000000001E-3</v>
      </c>
      <c r="DW261">
        <v>1.625617E-3</v>
      </c>
      <c r="DX261">
        <v>1.61943E-3</v>
      </c>
      <c r="DY261">
        <v>1.6195319999999999E-3</v>
      </c>
      <c r="DZ261">
        <v>1.6264439999999999E-3</v>
      </c>
      <c r="EA261">
        <v>1.6405230000000001E-3</v>
      </c>
      <c r="EB261">
        <v>1.6622340000000001E-3</v>
      </c>
      <c r="EC261">
        <v>1.69202E-3</v>
      </c>
      <c r="ED261">
        <v>1.730143E-3</v>
      </c>
      <c r="EE261">
        <v>1.7763379999999999E-3</v>
      </c>
      <c r="EF261">
        <v>1.8297179999999999E-3</v>
      </c>
      <c r="EG261">
        <v>1.890545E-3</v>
      </c>
      <c r="EH261">
        <v>1.9573059999999998E-3</v>
      </c>
      <c r="EI261">
        <v>2.030296E-3</v>
      </c>
      <c r="EJ261">
        <v>2.108178E-3</v>
      </c>
      <c r="EK261">
        <v>2.1907670000000001E-3</v>
      </c>
      <c r="EL261">
        <v>2.2774819999999999E-3</v>
      </c>
      <c r="EM261">
        <v>2.3667839999999998E-3</v>
      </c>
      <c r="EN261">
        <v>2.455718E-3</v>
      </c>
      <c r="EO261">
        <v>2.539552E-3</v>
      </c>
      <c r="EP261">
        <v>2.61116E-3</v>
      </c>
      <c r="EQ261">
        <v>2.659818E-3</v>
      </c>
      <c r="ER261">
        <v>2.681316E-3</v>
      </c>
      <c r="ES261">
        <v>2.6779999999999998E-3</v>
      </c>
      <c r="ET261">
        <v>2.6519249999999999E-3</v>
      </c>
      <c r="EU261">
        <v>2.606213E-3</v>
      </c>
      <c r="EV261">
        <v>2.5434720000000002E-3</v>
      </c>
      <c r="EW261">
        <v>2.4668149999999998E-3</v>
      </c>
      <c r="EX261">
        <v>2.3791929999999999E-3</v>
      </c>
      <c r="EY261">
        <v>2.2836110000000001E-3</v>
      </c>
      <c r="EZ261">
        <v>2.1823680000000001E-3</v>
      </c>
    </row>
    <row r="262" spans="1:156" x14ac:dyDescent="0.25">
      <c r="A262" t="str">
        <f t="shared" si="4"/>
        <v>Boom-COARSE-1-10-60</v>
      </c>
      <c r="B262" t="s">
        <v>196</v>
      </c>
      <c r="C262" t="s">
        <v>40</v>
      </c>
      <c r="D262" s="52">
        <v>1</v>
      </c>
      <c r="E262" s="52">
        <v>10</v>
      </c>
      <c r="F262" s="82">
        <v>60</v>
      </c>
      <c r="G262">
        <v>2.5671739999999998E-2</v>
      </c>
      <c r="H262">
        <v>2.0871750000000001E-2</v>
      </c>
      <c r="I262">
        <v>1.9185669999999998E-2</v>
      </c>
      <c r="J262">
        <v>1.7873750000000001E-2</v>
      </c>
      <c r="K262">
        <v>1.533347E-2</v>
      </c>
      <c r="L262">
        <v>1.5428570000000001E-2</v>
      </c>
      <c r="M262">
        <v>1.5293609999999999E-2</v>
      </c>
      <c r="N262">
        <v>1.494653E-2</v>
      </c>
      <c r="O262">
        <v>1.4411429999999999E-2</v>
      </c>
      <c r="P262">
        <v>1.385638E-2</v>
      </c>
      <c r="Q262">
        <v>1.29105E-2</v>
      </c>
      <c r="R262">
        <v>1.183876E-2</v>
      </c>
      <c r="S262">
        <v>1.135567E-2</v>
      </c>
      <c r="T262">
        <v>1.089729E-2</v>
      </c>
      <c r="U262">
        <v>1.036374E-2</v>
      </c>
      <c r="V262">
        <v>9.7976020000000007E-3</v>
      </c>
      <c r="W262">
        <v>9.2386080000000006E-3</v>
      </c>
      <c r="X262">
        <v>8.8281750000000006E-3</v>
      </c>
      <c r="Y262">
        <v>8.5008419999999998E-3</v>
      </c>
      <c r="Z262">
        <v>8.2204329999999992E-3</v>
      </c>
      <c r="AA262">
        <v>7.9885930000000004E-3</v>
      </c>
      <c r="AB262">
        <v>7.8368489999999999E-3</v>
      </c>
      <c r="AC262">
        <v>7.7105730000000001E-3</v>
      </c>
      <c r="AD262">
        <v>7.6048269999999998E-3</v>
      </c>
      <c r="AE262">
        <v>7.5145200000000002E-3</v>
      </c>
      <c r="AF262">
        <v>7.4333410000000004E-3</v>
      </c>
      <c r="AG262">
        <v>7.3396099999999999E-3</v>
      </c>
      <c r="AH262">
        <v>7.2267210000000002E-3</v>
      </c>
      <c r="AI262">
        <v>7.0956179999999997E-3</v>
      </c>
      <c r="AJ262">
        <v>6.9422499999999996E-3</v>
      </c>
      <c r="AK262">
        <v>6.7716419999999996E-3</v>
      </c>
      <c r="AL262">
        <v>6.59211E-3</v>
      </c>
      <c r="AM262">
        <v>6.4092050000000003E-3</v>
      </c>
      <c r="AN262">
        <v>6.2275209999999998E-3</v>
      </c>
      <c r="AO262">
        <v>6.0497759999999998E-3</v>
      </c>
      <c r="AP262">
        <v>5.8775950000000002E-3</v>
      </c>
      <c r="AQ262">
        <v>5.7195400000000004E-3</v>
      </c>
      <c r="AR262">
        <v>5.5926040000000002E-3</v>
      </c>
      <c r="AS262">
        <v>5.4901250000000002E-3</v>
      </c>
      <c r="AT262">
        <v>5.4001769999999999E-3</v>
      </c>
      <c r="AU262">
        <v>5.319842E-3</v>
      </c>
      <c r="AV262">
        <v>5.245759E-3</v>
      </c>
      <c r="AW262">
        <v>5.1749120000000003E-3</v>
      </c>
      <c r="AX262">
        <v>5.1062540000000002E-3</v>
      </c>
      <c r="AY262">
        <v>5.0392839999999998E-3</v>
      </c>
      <c r="AZ262">
        <v>4.9737890000000002E-3</v>
      </c>
      <c r="BA262">
        <v>4.9115039999999997E-3</v>
      </c>
      <c r="BB262">
        <v>4.8573560000000002E-3</v>
      </c>
      <c r="BC262">
        <v>4.8141E-3</v>
      </c>
      <c r="BD262">
        <v>4.7790590000000004E-3</v>
      </c>
      <c r="BE262">
        <v>4.7488390000000004E-3</v>
      </c>
      <c r="BF262">
        <v>4.7146979999999998E-3</v>
      </c>
      <c r="BG262">
        <v>4.6710199999999997E-3</v>
      </c>
      <c r="BH262">
        <v>4.6128499999999999E-3</v>
      </c>
      <c r="BI262">
        <v>4.5366690000000001E-3</v>
      </c>
      <c r="BJ262">
        <v>4.4455450000000004E-3</v>
      </c>
      <c r="BK262">
        <v>4.3453279999999999E-3</v>
      </c>
      <c r="BL262">
        <v>4.2415980000000001E-3</v>
      </c>
      <c r="BM262">
        <v>4.1379989999999998E-3</v>
      </c>
      <c r="BN262">
        <v>4.0423519999999999E-3</v>
      </c>
      <c r="BO262">
        <v>3.96189E-3</v>
      </c>
      <c r="BP262">
        <v>3.895899E-3</v>
      </c>
      <c r="BQ262">
        <v>3.8405620000000001E-3</v>
      </c>
      <c r="BR262">
        <v>3.7907169999999999E-3</v>
      </c>
      <c r="BS262">
        <v>3.7439690000000002E-3</v>
      </c>
      <c r="BT262">
        <v>3.6997750000000002E-3</v>
      </c>
      <c r="BU262">
        <v>3.6581449999999998E-3</v>
      </c>
      <c r="BV262">
        <v>3.6195820000000001E-3</v>
      </c>
      <c r="BW262">
        <v>3.5831690000000002E-3</v>
      </c>
      <c r="BX262">
        <v>3.5477360000000001E-3</v>
      </c>
      <c r="BY262">
        <v>3.5127510000000002E-3</v>
      </c>
      <c r="BZ262">
        <v>3.4779759999999998E-3</v>
      </c>
      <c r="CA262">
        <v>3.4428660000000002E-3</v>
      </c>
      <c r="CB262">
        <v>3.4061780000000002E-3</v>
      </c>
      <c r="CC262">
        <v>3.3687600000000002E-3</v>
      </c>
      <c r="CD262">
        <v>3.3322680000000002E-3</v>
      </c>
      <c r="CE262">
        <v>3.2976899999999998E-3</v>
      </c>
      <c r="CF262">
        <v>3.264397E-3</v>
      </c>
      <c r="CG262">
        <v>3.2296299999999998E-3</v>
      </c>
      <c r="CH262">
        <v>3.1908879999999998E-3</v>
      </c>
      <c r="CI262">
        <v>3.1451740000000001E-3</v>
      </c>
      <c r="CJ262">
        <v>3.0906620000000001E-3</v>
      </c>
      <c r="CK262">
        <v>3.029075E-3</v>
      </c>
      <c r="CL262">
        <v>2.965549E-3</v>
      </c>
      <c r="CM262">
        <v>2.9068649999999998E-3</v>
      </c>
      <c r="CN262">
        <v>2.8561379999999998E-3</v>
      </c>
      <c r="CO262">
        <v>2.8136799999999998E-3</v>
      </c>
      <c r="CP262">
        <v>2.7786239999999999E-3</v>
      </c>
      <c r="CQ262">
        <v>2.748899E-3</v>
      </c>
      <c r="CR262">
        <v>2.7220690000000001E-3</v>
      </c>
      <c r="CS262">
        <v>2.6960999999999999E-3</v>
      </c>
      <c r="CT262">
        <v>2.6705320000000002E-3</v>
      </c>
      <c r="CU262">
        <v>2.6455770000000001E-3</v>
      </c>
      <c r="CV262">
        <v>2.6212039999999998E-3</v>
      </c>
      <c r="CW262">
        <v>2.5973889999999999E-3</v>
      </c>
      <c r="CX262">
        <v>2.5742640000000002E-3</v>
      </c>
      <c r="CY262">
        <v>2.5522409999999998E-3</v>
      </c>
      <c r="CZ262">
        <v>2.531546E-3</v>
      </c>
      <c r="DA262">
        <v>2.5115910000000001E-3</v>
      </c>
      <c r="DB262">
        <v>2.4914440000000002E-3</v>
      </c>
      <c r="DC262">
        <v>2.4703139999999999E-3</v>
      </c>
      <c r="DD262">
        <v>2.4485840000000002E-3</v>
      </c>
      <c r="DE262">
        <v>2.426929E-3</v>
      </c>
      <c r="DF262">
        <v>2.4055719999999999E-3</v>
      </c>
      <c r="DG262">
        <v>2.3845609999999999E-3</v>
      </c>
      <c r="DH262">
        <v>2.3637240000000002E-3</v>
      </c>
      <c r="DI262">
        <v>2.341919E-3</v>
      </c>
      <c r="DJ262">
        <v>2.3160820000000001E-3</v>
      </c>
      <c r="DK262">
        <v>2.282606E-3</v>
      </c>
      <c r="DL262">
        <v>2.240527E-3</v>
      </c>
      <c r="DM262">
        <v>2.193422E-3</v>
      </c>
      <c r="DN262">
        <v>2.1471709999999998E-3</v>
      </c>
      <c r="DO262">
        <v>2.105179E-3</v>
      </c>
      <c r="DP262">
        <v>2.0682669999999999E-3</v>
      </c>
      <c r="DQ262">
        <v>2.036239E-3</v>
      </c>
      <c r="DR262">
        <v>2.0084830000000001E-3</v>
      </c>
      <c r="DS262">
        <v>1.984207E-3</v>
      </c>
      <c r="DT262">
        <v>1.9626489999999999E-3</v>
      </c>
      <c r="DU262">
        <v>1.9431100000000001E-3</v>
      </c>
      <c r="DV262">
        <v>1.9249810000000001E-3</v>
      </c>
      <c r="DW262">
        <v>1.9078490000000001E-3</v>
      </c>
      <c r="DX262">
        <v>1.8915200000000001E-3</v>
      </c>
      <c r="DY262">
        <v>1.8758239999999999E-3</v>
      </c>
      <c r="DZ262">
        <v>1.8606040000000001E-3</v>
      </c>
      <c r="EA262">
        <v>1.845752E-3</v>
      </c>
      <c r="EB262">
        <v>1.8312090000000001E-3</v>
      </c>
      <c r="EC262">
        <v>1.8169099999999999E-3</v>
      </c>
      <c r="ED262">
        <v>1.802805E-3</v>
      </c>
      <c r="EE262">
        <v>1.788869E-3</v>
      </c>
      <c r="EF262">
        <v>1.77501E-3</v>
      </c>
      <c r="EG262">
        <v>1.7611930000000001E-3</v>
      </c>
      <c r="EH262">
        <v>1.7475399999999999E-3</v>
      </c>
      <c r="EI262">
        <v>1.73409E-3</v>
      </c>
      <c r="EJ262">
        <v>1.720835E-3</v>
      </c>
      <c r="EK262">
        <v>1.707758E-3</v>
      </c>
      <c r="EL262">
        <v>1.6948460000000001E-3</v>
      </c>
      <c r="EM262">
        <v>1.682093E-3</v>
      </c>
      <c r="EN262">
        <v>1.669472E-3</v>
      </c>
      <c r="EO262">
        <v>1.6569460000000001E-3</v>
      </c>
      <c r="EP262">
        <v>1.6445660000000001E-3</v>
      </c>
      <c r="EQ262">
        <v>1.632674E-3</v>
      </c>
      <c r="ER262">
        <v>1.621415E-3</v>
      </c>
      <c r="ES262">
        <v>1.609622E-3</v>
      </c>
      <c r="ET262">
        <v>1.5944349999999999E-3</v>
      </c>
      <c r="EU262">
        <v>1.5726819999999999E-3</v>
      </c>
      <c r="EV262">
        <v>1.542903E-3</v>
      </c>
      <c r="EW262">
        <v>1.506217E-3</v>
      </c>
      <c r="EX262">
        <v>1.466565E-3</v>
      </c>
      <c r="EY262">
        <v>1.428604E-3</v>
      </c>
      <c r="EZ262">
        <v>1.3947829999999999E-3</v>
      </c>
    </row>
    <row r="263" spans="1:156" x14ac:dyDescent="0.25">
      <c r="A263" t="str">
        <f t="shared" si="4"/>
        <v>Boom-COARSE-1-20-40</v>
      </c>
      <c r="B263" t="s">
        <v>196</v>
      </c>
      <c r="C263" t="s">
        <v>40</v>
      </c>
      <c r="D263" s="52">
        <v>1</v>
      </c>
      <c r="E263" s="52">
        <v>20</v>
      </c>
      <c r="F263" s="82">
        <v>40</v>
      </c>
      <c r="G263">
        <v>4.9901760000000003E-2</v>
      </c>
      <c r="H263">
        <v>4.1964359999999999E-2</v>
      </c>
      <c r="I263">
        <v>3.7202369999999998E-2</v>
      </c>
      <c r="J263">
        <v>3.323512E-2</v>
      </c>
      <c r="K263">
        <v>3.034131E-2</v>
      </c>
      <c r="L263">
        <v>2.6924139999999999E-2</v>
      </c>
      <c r="M263">
        <v>2.4769960000000001E-2</v>
      </c>
      <c r="N263">
        <v>2.151264E-2</v>
      </c>
      <c r="O263">
        <v>1.9759229999999999E-2</v>
      </c>
      <c r="P263">
        <v>1.6904470000000001E-2</v>
      </c>
      <c r="Q263">
        <v>1.515912E-2</v>
      </c>
      <c r="R263">
        <v>1.271738E-2</v>
      </c>
      <c r="S263">
        <v>1.180485E-2</v>
      </c>
      <c r="T263">
        <v>1.0914E-2</v>
      </c>
      <c r="U263">
        <v>1.0046309999999999E-2</v>
      </c>
      <c r="V263">
        <v>9.2243770000000006E-3</v>
      </c>
      <c r="W263">
        <v>8.4387460000000004E-3</v>
      </c>
      <c r="X263">
        <v>7.7032400000000001E-3</v>
      </c>
      <c r="Y263">
        <v>7.073139E-3</v>
      </c>
      <c r="Z263">
        <v>6.5237860000000002E-3</v>
      </c>
      <c r="AA263">
        <v>6.0446500000000004E-3</v>
      </c>
      <c r="AB263">
        <v>5.6394059999999996E-3</v>
      </c>
      <c r="AC263">
        <v>5.3198799999999999E-3</v>
      </c>
      <c r="AD263">
        <v>5.0592249999999997E-3</v>
      </c>
      <c r="AE263">
        <v>4.856254E-3</v>
      </c>
      <c r="AF263">
        <v>4.6839689999999996E-3</v>
      </c>
      <c r="AG263">
        <v>4.5536400000000003E-3</v>
      </c>
      <c r="AH263">
        <v>4.4434840000000001E-3</v>
      </c>
      <c r="AI263">
        <v>4.3732019999999996E-3</v>
      </c>
      <c r="AJ263">
        <v>4.3098909999999997E-3</v>
      </c>
      <c r="AK263">
        <v>4.252324E-3</v>
      </c>
      <c r="AL263">
        <v>4.2024219999999999E-3</v>
      </c>
      <c r="AM263">
        <v>4.1560980000000004E-3</v>
      </c>
      <c r="AN263">
        <v>4.1122759999999998E-3</v>
      </c>
      <c r="AO263">
        <v>4.0702949999999998E-3</v>
      </c>
      <c r="AP263">
        <v>4.0296730000000001E-3</v>
      </c>
      <c r="AQ263">
        <v>3.9906009999999999E-3</v>
      </c>
      <c r="AR263">
        <v>3.9519589999999997E-3</v>
      </c>
      <c r="AS263">
        <v>3.916175E-3</v>
      </c>
      <c r="AT263">
        <v>3.8965850000000002E-3</v>
      </c>
      <c r="AU263">
        <v>3.900003E-3</v>
      </c>
      <c r="AV263">
        <v>3.9221100000000004E-3</v>
      </c>
      <c r="AW263">
        <v>3.94598E-3</v>
      </c>
      <c r="AX263">
        <v>3.9612839999999998E-3</v>
      </c>
      <c r="AY263">
        <v>3.9609759999999997E-3</v>
      </c>
      <c r="AZ263">
        <v>3.9415020000000004E-3</v>
      </c>
      <c r="BA263">
        <v>3.9040339999999998E-3</v>
      </c>
      <c r="BB263">
        <v>3.8495560000000001E-3</v>
      </c>
      <c r="BC263">
        <v>3.7833749999999998E-3</v>
      </c>
      <c r="BD263">
        <v>3.7098370000000001E-3</v>
      </c>
      <c r="BE263">
        <v>3.631478E-3</v>
      </c>
      <c r="BF263">
        <v>3.5515049999999999E-3</v>
      </c>
      <c r="BG263">
        <v>3.4717139999999999E-3</v>
      </c>
      <c r="BH263">
        <v>3.3912130000000001E-3</v>
      </c>
      <c r="BI263">
        <v>3.3003329999999999E-3</v>
      </c>
      <c r="BJ263">
        <v>3.1908890000000001E-3</v>
      </c>
      <c r="BK263">
        <v>3.0676029999999999E-3</v>
      </c>
      <c r="BL263">
        <v>2.9378780000000001E-3</v>
      </c>
      <c r="BM263">
        <v>2.8049400000000001E-3</v>
      </c>
      <c r="BN263">
        <v>2.6728709999999998E-3</v>
      </c>
      <c r="BO263">
        <v>2.5441029999999998E-3</v>
      </c>
      <c r="BP263">
        <v>2.4187869999999999E-3</v>
      </c>
      <c r="BQ263">
        <v>2.2994529999999999E-3</v>
      </c>
      <c r="BR263">
        <v>2.1850540000000001E-3</v>
      </c>
      <c r="BS263">
        <v>2.0751430000000002E-3</v>
      </c>
      <c r="BT263">
        <v>1.9710330000000001E-3</v>
      </c>
      <c r="BU263">
        <v>1.872774E-3</v>
      </c>
      <c r="BV263">
        <v>1.7850539999999999E-3</v>
      </c>
      <c r="BW263">
        <v>1.7141770000000001E-3</v>
      </c>
      <c r="BX263">
        <v>1.658669E-3</v>
      </c>
      <c r="BY263">
        <v>1.6147749999999999E-3</v>
      </c>
      <c r="BZ263">
        <v>1.5791430000000001E-3</v>
      </c>
      <c r="CA263">
        <v>1.550294E-3</v>
      </c>
      <c r="CB263">
        <v>1.526379E-3</v>
      </c>
      <c r="CC263">
        <v>1.507984E-3</v>
      </c>
      <c r="CD263">
        <v>1.498683E-3</v>
      </c>
      <c r="CE263">
        <v>1.4994050000000001E-3</v>
      </c>
      <c r="CF263">
        <v>1.5107079999999999E-3</v>
      </c>
      <c r="CG263">
        <v>1.532442E-3</v>
      </c>
      <c r="CH263">
        <v>1.5637800000000001E-3</v>
      </c>
      <c r="CI263">
        <v>1.6037969999999999E-3</v>
      </c>
      <c r="CJ263">
        <v>1.651226E-3</v>
      </c>
      <c r="CK263">
        <v>1.7048510000000001E-3</v>
      </c>
      <c r="CL263">
        <v>1.763293E-3</v>
      </c>
      <c r="CM263">
        <v>1.8259750000000001E-3</v>
      </c>
      <c r="CN263">
        <v>1.8915379999999999E-3</v>
      </c>
      <c r="CO263">
        <v>1.960336E-3</v>
      </c>
      <c r="CP263">
        <v>2.0309949999999998E-3</v>
      </c>
      <c r="CQ263">
        <v>2.0994120000000002E-3</v>
      </c>
      <c r="CR263">
        <v>2.1626869999999999E-3</v>
      </c>
      <c r="CS263">
        <v>2.2177379999999999E-3</v>
      </c>
      <c r="CT263">
        <v>2.2642700000000001E-3</v>
      </c>
      <c r="CU263">
        <v>2.3003049999999999E-3</v>
      </c>
      <c r="CV263">
        <v>2.324778E-3</v>
      </c>
      <c r="CW263">
        <v>2.3388860000000001E-3</v>
      </c>
      <c r="CX263">
        <v>2.340857E-3</v>
      </c>
      <c r="CY263">
        <v>2.3337599999999998E-3</v>
      </c>
      <c r="CZ263">
        <v>2.317005E-3</v>
      </c>
      <c r="DA263">
        <v>2.2933559999999999E-3</v>
      </c>
      <c r="DB263">
        <v>2.2638580000000001E-3</v>
      </c>
      <c r="DC263">
        <v>2.2241890000000001E-3</v>
      </c>
      <c r="DD263">
        <v>2.1673259999999998E-3</v>
      </c>
      <c r="DE263">
        <v>2.0943089999999999E-3</v>
      </c>
      <c r="DF263">
        <v>2.0116209999999999E-3</v>
      </c>
      <c r="DG263">
        <v>1.9230230000000001E-3</v>
      </c>
      <c r="DH263">
        <v>1.8315670000000001E-3</v>
      </c>
      <c r="DI263">
        <v>1.7402310000000001E-3</v>
      </c>
      <c r="DJ263">
        <v>1.6492919999999999E-3</v>
      </c>
      <c r="DK263">
        <v>1.561436E-3</v>
      </c>
      <c r="DL263">
        <v>1.4759599999999999E-3</v>
      </c>
      <c r="DM263">
        <v>1.3940669999999999E-3</v>
      </c>
      <c r="DN263">
        <v>1.3154639999999999E-3</v>
      </c>
      <c r="DO263">
        <v>1.2408650000000001E-3</v>
      </c>
      <c r="DP263">
        <v>1.1707899999999999E-3</v>
      </c>
      <c r="DQ263">
        <v>1.1045919999999999E-3</v>
      </c>
      <c r="DR263">
        <v>1.0431640000000001E-3</v>
      </c>
      <c r="DS263">
        <v>9.8859940000000008E-4</v>
      </c>
      <c r="DT263">
        <v>9.4436979999999997E-4</v>
      </c>
      <c r="DU263">
        <v>9.0991529999999996E-4</v>
      </c>
      <c r="DV263">
        <v>8.8245309999999998E-4</v>
      </c>
      <c r="DW263">
        <v>8.6094079999999998E-4</v>
      </c>
      <c r="DX263">
        <v>8.4531009999999998E-4</v>
      </c>
      <c r="DY263">
        <v>8.3603129999999999E-4</v>
      </c>
      <c r="DZ263">
        <v>8.3276659999999996E-4</v>
      </c>
      <c r="EA263">
        <v>8.3522489999999995E-4</v>
      </c>
      <c r="EB263">
        <v>8.434343E-4</v>
      </c>
      <c r="EC263">
        <v>8.57426E-4</v>
      </c>
      <c r="ED263">
        <v>8.7723010000000004E-4</v>
      </c>
      <c r="EE263">
        <v>9.0272460000000003E-4</v>
      </c>
      <c r="EF263">
        <v>9.3332409999999995E-4</v>
      </c>
      <c r="EG263">
        <v>9.6931420000000005E-4</v>
      </c>
      <c r="EH263">
        <v>1.0098399999999999E-3</v>
      </c>
      <c r="EI263">
        <v>1.0549890000000001E-3</v>
      </c>
      <c r="EJ263">
        <v>1.1042479999999999E-3</v>
      </c>
      <c r="EK263">
        <v>1.1571470000000001E-3</v>
      </c>
      <c r="EL263">
        <v>1.2137859999999999E-3</v>
      </c>
      <c r="EM263">
        <v>1.2729729999999999E-3</v>
      </c>
      <c r="EN263">
        <v>1.3333139999999999E-3</v>
      </c>
      <c r="EO263">
        <v>1.3925140000000001E-3</v>
      </c>
      <c r="EP263">
        <v>1.4490589999999999E-3</v>
      </c>
      <c r="EQ263">
        <v>1.502633E-3</v>
      </c>
      <c r="ER263">
        <v>1.5512449999999999E-3</v>
      </c>
      <c r="ES263">
        <v>1.5950680000000001E-3</v>
      </c>
      <c r="ET263">
        <v>1.632278E-3</v>
      </c>
      <c r="EU263">
        <v>1.662843E-3</v>
      </c>
      <c r="EV263">
        <v>1.685941E-3</v>
      </c>
      <c r="EW263">
        <v>1.701288E-3</v>
      </c>
      <c r="EX263">
        <v>1.709197E-3</v>
      </c>
      <c r="EY263">
        <v>1.7089169999999999E-3</v>
      </c>
      <c r="EZ263">
        <v>1.6967219999999999E-3</v>
      </c>
    </row>
    <row r="264" spans="1:156" x14ac:dyDescent="0.25">
      <c r="A264" t="str">
        <f t="shared" si="4"/>
        <v>Boom-COARSE-1-10-40</v>
      </c>
      <c r="B264" t="s">
        <v>196</v>
      </c>
      <c r="C264" t="s">
        <v>40</v>
      </c>
      <c r="D264" s="52">
        <v>1</v>
      </c>
      <c r="E264" s="52">
        <v>10</v>
      </c>
      <c r="F264" s="82">
        <v>40</v>
      </c>
      <c r="G264">
        <v>2.2342609999999999E-2</v>
      </c>
      <c r="H264">
        <v>1.8471769999999998E-2</v>
      </c>
      <c r="I264">
        <v>1.7177100000000001E-2</v>
      </c>
      <c r="J264">
        <v>1.5916039999999999E-2</v>
      </c>
      <c r="K264">
        <v>1.330783E-2</v>
      </c>
      <c r="L264">
        <v>1.3265310000000001E-2</v>
      </c>
      <c r="M264">
        <v>1.2996529999999999E-2</v>
      </c>
      <c r="N264">
        <v>1.255354E-2</v>
      </c>
      <c r="O264">
        <v>1.1967459999999999E-2</v>
      </c>
      <c r="P264">
        <v>1.1405469999999999E-2</v>
      </c>
      <c r="Q264">
        <v>1.050923E-2</v>
      </c>
      <c r="R264">
        <v>9.4945340000000007E-3</v>
      </c>
      <c r="S264">
        <v>8.8938569999999998E-3</v>
      </c>
      <c r="T264">
        <v>8.3783320000000005E-3</v>
      </c>
      <c r="U264">
        <v>7.92409E-3</v>
      </c>
      <c r="V264">
        <v>7.5241470000000001E-3</v>
      </c>
      <c r="W264">
        <v>7.1680779999999996E-3</v>
      </c>
      <c r="X264">
        <v>6.8536739999999997E-3</v>
      </c>
      <c r="Y264">
        <v>6.5994479999999999E-3</v>
      </c>
      <c r="Z264">
        <v>6.37668E-3</v>
      </c>
      <c r="AA264">
        <v>6.1835340000000001E-3</v>
      </c>
      <c r="AB264">
        <v>6.0423450000000002E-3</v>
      </c>
      <c r="AC264">
        <v>5.9073299999999997E-3</v>
      </c>
      <c r="AD264">
        <v>5.7785850000000001E-3</v>
      </c>
      <c r="AE264">
        <v>5.6555390000000002E-3</v>
      </c>
      <c r="AF264">
        <v>5.5354150000000001E-3</v>
      </c>
      <c r="AG264">
        <v>5.3970939999999998E-3</v>
      </c>
      <c r="AH264">
        <v>5.2299759999999999E-3</v>
      </c>
      <c r="AI264">
        <v>5.0361069999999997E-3</v>
      </c>
      <c r="AJ264">
        <v>4.8254709999999996E-3</v>
      </c>
      <c r="AK264">
        <v>4.6243780000000002E-3</v>
      </c>
      <c r="AL264">
        <v>4.455657E-3</v>
      </c>
      <c r="AM264">
        <v>4.3183800000000001E-3</v>
      </c>
      <c r="AN264">
        <v>4.2045800000000003E-3</v>
      </c>
      <c r="AO264">
        <v>4.107449E-3</v>
      </c>
      <c r="AP264">
        <v>4.0221099999999997E-3</v>
      </c>
      <c r="AQ264">
        <v>3.9538459999999996E-3</v>
      </c>
      <c r="AR264">
        <v>3.9213909999999998E-3</v>
      </c>
      <c r="AS264">
        <v>3.9177650000000001E-3</v>
      </c>
      <c r="AT264">
        <v>3.9145389999999999E-3</v>
      </c>
      <c r="AU264">
        <v>3.8971330000000001E-3</v>
      </c>
      <c r="AV264">
        <v>3.8672929999999999E-3</v>
      </c>
      <c r="AW264">
        <v>3.8287540000000002E-3</v>
      </c>
      <c r="AX264">
        <v>3.7855089999999998E-3</v>
      </c>
      <c r="AY264">
        <v>3.7402310000000001E-3</v>
      </c>
      <c r="AZ264">
        <v>3.69434E-3</v>
      </c>
      <c r="BA264">
        <v>3.6486930000000002E-3</v>
      </c>
      <c r="BB264">
        <v>3.6035260000000001E-3</v>
      </c>
      <c r="BC264">
        <v>3.557897E-3</v>
      </c>
      <c r="BD264">
        <v>3.5097800000000001E-3</v>
      </c>
      <c r="BE264">
        <v>3.4570529999999999E-3</v>
      </c>
      <c r="BF264">
        <v>3.391009E-3</v>
      </c>
      <c r="BG264">
        <v>3.3063060000000002E-3</v>
      </c>
      <c r="BH264">
        <v>3.2028930000000001E-3</v>
      </c>
      <c r="BI264">
        <v>3.0833739999999998E-3</v>
      </c>
      <c r="BJ264">
        <v>2.952994E-3</v>
      </c>
      <c r="BK264">
        <v>2.8213700000000001E-3</v>
      </c>
      <c r="BL264">
        <v>2.7044320000000001E-3</v>
      </c>
      <c r="BM264">
        <v>2.6115829999999998E-3</v>
      </c>
      <c r="BN264">
        <v>2.5467699999999998E-3</v>
      </c>
      <c r="BO264">
        <v>2.5128469999999999E-3</v>
      </c>
      <c r="BP264">
        <v>2.5067090000000002E-3</v>
      </c>
      <c r="BQ264">
        <v>2.5216679999999999E-3</v>
      </c>
      <c r="BR264">
        <v>2.5424279999999998E-3</v>
      </c>
      <c r="BS264">
        <v>2.5539099999999999E-3</v>
      </c>
      <c r="BT264">
        <v>2.553657E-3</v>
      </c>
      <c r="BU264">
        <v>2.5447019999999998E-3</v>
      </c>
      <c r="BV264">
        <v>2.5305179999999998E-3</v>
      </c>
      <c r="BW264">
        <v>2.5129420000000002E-3</v>
      </c>
      <c r="BX264">
        <v>2.4929879999999998E-3</v>
      </c>
      <c r="BY264">
        <v>2.4715449999999999E-3</v>
      </c>
      <c r="BZ264">
        <v>2.4492839999999999E-3</v>
      </c>
      <c r="CA264">
        <v>2.4262250000000002E-3</v>
      </c>
      <c r="CB264">
        <v>2.4016659999999998E-3</v>
      </c>
      <c r="CC264">
        <v>2.3763429999999999E-3</v>
      </c>
      <c r="CD264">
        <v>2.3512889999999999E-3</v>
      </c>
      <c r="CE264">
        <v>2.3260020000000002E-3</v>
      </c>
      <c r="CF264">
        <v>2.297248E-3</v>
      </c>
      <c r="CG264">
        <v>2.2599780000000002E-3</v>
      </c>
      <c r="CH264">
        <v>2.2111240000000001E-3</v>
      </c>
      <c r="CI264">
        <v>2.1500870000000002E-3</v>
      </c>
      <c r="CJ264">
        <v>2.0775590000000001E-3</v>
      </c>
      <c r="CK264">
        <v>1.9957410000000001E-3</v>
      </c>
      <c r="CL264">
        <v>1.909986E-3</v>
      </c>
      <c r="CM264">
        <v>1.8284429999999999E-3</v>
      </c>
      <c r="CN264">
        <v>1.7573000000000001E-3</v>
      </c>
      <c r="CO264">
        <v>1.7025650000000001E-3</v>
      </c>
      <c r="CP264">
        <v>1.67085E-3</v>
      </c>
      <c r="CQ264">
        <v>1.6622760000000001E-3</v>
      </c>
      <c r="CR264">
        <v>1.669734E-3</v>
      </c>
      <c r="CS264">
        <v>1.681033E-3</v>
      </c>
      <c r="CT264">
        <v>1.687572E-3</v>
      </c>
      <c r="CU264">
        <v>1.6883060000000001E-3</v>
      </c>
      <c r="CV264">
        <v>1.6844449999999999E-3</v>
      </c>
      <c r="CW264">
        <v>1.6772460000000001E-3</v>
      </c>
      <c r="CX264">
        <v>1.6678470000000001E-3</v>
      </c>
      <c r="CY264">
        <v>1.6573619999999999E-3</v>
      </c>
      <c r="CZ264">
        <v>1.646542E-3</v>
      </c>
      <c r="DA264">
        <v>1.6354340000000001E-3</v>
      </c>
      <c r="DB264">
        <v>1.623691E-3</v>
      </c>
      <c r="DC264">
        <v>1.610956E-3</v>
      </c>
      <c r="DD264">
        <v>1.597645E-3</v>
      </c>
      <c r="DE264">
        <v>1.584296E-3</v>
      </c>
      <c r="DF264">
        <v>1.5711099999999999E-3</v>
      </c>
      <c r="DG264">
        <v>1.558142E-3</v>
      </c>
      <c r="DH264">
        <v>1.5452669999999999E-3</v>
      </c>
      <c r="DI264">
        <v>1.531695E-3</v>
      </c>
      <c r="DJ264">
        <v>1.515263E-3</v>
      </c>
      <c r="DK264">
        <v>1.493327E-3</v>
      </c>
      <c r="DL264">
        <v>1.464803E-3</v>
      </c>
      <c r="DM264">
        <v>1.431253E-3</v>
      </c>
      <c r="DN264">
        <v>1.395776E-3</v>
      </c>
      <c r="DO264">
        <v>1.360553E-3</v>
      </c>
      <c r="DP264">
        <v>1.3267050000000001E-3</v>
      </c>
      <c r="DQ264">
        <v>1.295081E-3</v>
      </c>
      <c r="DR264">
        <v>1.2663030000000001E-3</v>
      </c>
      <c r="DS264">
        <v>1.240536E-3</v>
      </c>
      <c r="DT264">
        <v>1.217683E-3</v>
      </c>
      <c r="DU264">
        <v>1.197451E-3</v>
      </c>
      <c r="DV264">
        <v>1.1795530000000001E-3</v>
      </c>
      <c r="DW264">
        <v>1.163344E-3</v>
      </c>
      <c r="DX264">
        <v>1.148397E-3</v>
      </c>
      <c r="DY264">
        <v>1.134613E-3</v>
      </c>
      <c r="DZ264">
        <v>1.1218230000000001E-3</v>
      </c>
      <c r="EA264">
        <v>1.109868E-3</v>
      </c>
      <c r="EB264">
        <v>1.0986679999999999E-3</v>
      </c>
      <c r="EC264">
        <v>1.088154E-3</v>
      </c>
      <c r="ED264">
        <v>1.078255E-3</v>
      </c>
      <c r="EE264">
        <v>1.068902E-3</v>
      </c>
      <c r="EF264">
        <v>1.059974E-3</v>
      </c>
      <c r="EG264">
        <v>1.051384E-3</v>
      </c>
      <c r="EH264">
        <v>1.043137E-3</v>
      </c>
      <c r="EI264">
        <v>1.0351900000000001E-3</v>
      </c>
      <c r="EJ264">
        <v>1.02749E-3</v>
      </c>
      <c r="EK264">
        <v>1.019987E-3</v>
      </c>
      <c r="EL264">
        <v>1.012647E-3</v>
      </c>
      <c r="EM264">
        <v>1.0054370000000001E-3</v>
      </c>
      <c r="EN264">
        <v>9.9832219999999991E-4</v>
      </c>
      <c r="EO264">
        <v>9.9128410000000008E-4</v>
      </c>
      <c r="EP264">
        <v>9.843578E-4</v>
      </c>
      <c r="EQ264">
        <v>9.7779760000000007E-4</v>
      </c>
      <c r="ER264">
        <v>9.7189719999999996E-4</v>
      </c>
      <c r="ES264">
        <v>9.6669180000000005E-4</v>
      </c>
      <c r="ET264">
        <v>9.6210130000000003E-4</v>
      </c>
      <c r="EU264">
        <v>9.5801549999999995E-4</v>
      </c>
      <c r="EV264">
        <v>9.5423830000000004E-4</v>
      </c>
      <c r="EW264">
        <v>9.5045259999999995E-4</v>
      </c>
      <c r="EX264">
        <v>9.4623099999999996E-4</v>
      </c>
      <c r="EY264">
        <v>9.4109969999999995E-4</v>
      </c>
      <c r="EZ264">
        <v>9.3467520000000001E-4</v>
      </c>
    </row>
    <row r="265" spans="1:156" x14ac:dyDescent="0.25">
      <c r="A265" t="str">
        <f t="shared" si="4"/>
        <v>Boom-COARSE-1-20-20</v>
      </c>
      <c r="B265" t="s">
        <v>196</v>
      </c>
      <c r="C265" t="s">
        <v>40</v>
      </c>
      <c r="D265" s="52">
        <v>1</v>
      </c>
      <c r="E265" s="52">
        <v>20</v>
      </c>
      <c r="F265" s="82">
        <v>20</v>
      </c>
      <c r="G265">
        <v>4.3740880000000003E-2</v>
      </c>
      <c r="H265">
        <v>3.7824089999999998E-2</v>
      </c>
      <c r="I265">
        <v>3.2140630000000003E-2</v>
      </c>
      <c r="J265">
        <v>2.7197079999999998E-2</v>
      </c>
      <c r="K265">
        <v>2.370562E-2</v>
      </c>
      <c r="L265">
        <v>1.998846E-2</v>
      </c>
      <c r="M265">
        <v>1.7856480000000001E-2</v>
      </c>
      <c r="N265">
        <v>1.4772469999999999E-2</v>
      </c>
      <c r="O265">
        <v>1.3388290000000001E-2</v>
      </c>
      <c r="P265">
        <v>1.0845489999999999E-2</v>
      </c>
      <c r="Q265">
        <v>9.5827259999999997E-3</v>
      </c>
      <c r="R265">
        <v>7.4296589999999999E-3</v>
      </c>
      <c r="S265">
        <v>7.4417019999999997E-3</v>
      </c>
      <c r="T265">
        <v>7.259171E-3</v>
      </c>
      <c r="U265">
        <v>6.7870220000000002E-3</v>
      </c>
      <c r="V265">
        <v>6.1822520000000001E-3</v>
      </c>
      <c r="W265">
        <v>5.5319380000000001E-3</v>
      </c>
      <c r="X265">
        <v>4.9695049999999999E-3</v>
      </c>
      <c r="Y265">
        <v>4.4848170000000003E-3</v>
      </c>
      <c r="Z265">
        <v>4.0695210000000004E-3</v>
      </c>
      <c r="AA265">
        <v>3.713811E-3</v>
      </c>
      <c r="AB265">
        <v>3.4051060000000002E-3</v>
      </c>
      <c r="AC265">
        <v>3.1426230000000002E-3</v>
      </c>
      <c r="AD265">
        <v>2.9117679999999999E-3</v>
      </c>
      <c r="AE265">
        <v>2.719085E-3</v>
      </c>
      <c r="AF265">
        <v>2.5461939999999999E-3</v>
      </c>
      <c r="AG265">
        <v>2.4080719999999998E-3</v>
      </c>
      <c r="AH265">
        <v>2.2873989999999999E-3</v>
      </c>
      <c r="AI265">
        <v>2.2083990000000002E-3</v>
      </c>
      <c r="AJ265">
        <v>2.1214929999999999E-3</v>
      </c>
      <c r="AK265">
        <v>2.0281570000000001E-3</v>
      </c>
      <c r="AL265">
        <v>1.946087E-3</v>
      </c>
      <c r="AM265">
        <v>1.8846080000000001E-3</v>
      </c>
      <c r="AN265">
        <v>1.8386590000000001E-3</v>
      </c>
      <c r="AO265">
        <v>1.803746E-3</v>
      </c>
      <c r="AP265">
        <v>1.776836E-3</v>
      </c>
      <c r="AQ265">
        <v>1.7554700000000001E-3</v>
      </c>
      <c r="AR265">
        <v>1.7378890000000001E-3</v>
      </c>
      <c r="AS265">
        <v>1.723816E-3</v>
      </c>
      <c r="AT265">
        <v>1.7199889999999999E-3</v>
      </c>
      <c r="AU265">
        <v>1.730632E-3</v>
      </c>
      <c r="AV265">
        <v>1.754132E-3</v>
      </c>
      <c r="AW265">
        <v>1.782481E-3</v>
      </c>
      <c r="AX265">
        <v>1.80919E-3</v>
      </c>
      <c r="AY265">
        <v>1.8288480000000001E-3</v>
      </c>
      <c r="AZ265">
        <v>1.837853E-3</v>
      </c>
      <c r="BA265">
        <v>1.8355750000000001E-3</v>
      </c>
      <c r="BB265">
        <v>1.821041E-3</v>
      </c>
      <c r="BC265">
        <v>1.7973349999999999E-3</v>
      </c>
      <c r="BD265">
        <v>1.7668440000000001E-3</v>
      </c>
      <c r="BE265">
        <v>1.7315430000000001E-3</v>
      </c>
      <c r="BF265">
        <v>1.694339E-3</v>
      </c>
      <c r="BG265">
        <v>1.656158E-3</v>
      </c>
      <c r="BH265">
        <v>1.6182200000000001E-3</v>
      </c>
      <c r="BI265">
        <v>1.580861E-3</v>
      </c>
      <c r="BJ265">
        <v>1.5443799999999999E-3</v>
      </c>
      <c r="BK265">
        <v>1.508391E-3</v>
      </c>
      <c r="BL265">
        <v>1.473645E-3</v>
      </c>
      <c r="BM265">
        <v>1.43932E-3</v>
      </c>
      <c r="BN265">
        <v>1.4063000000000001E-3</v>
      </c>
      <c r="BO265">
        <v>1.373825E-3</v>
      </c>
      <c r="BP265">
        <v>1.341812E-3</v>
      </c>
      <c r="BQ265">
        <v>1.3108740000000001E-3</v>
      </c>
      <c r="BR265">
        <v>1.2790569999999999E-3</v>
      </c>
      <c r="BS265">
        <v>1.2391819999999999E-3</v>
      </c>
      <c r="BT265">
        <v>1.1868359999999999E-3</v>
      </c>
      <c r="BU265">
        <v>1.1272369999999999E-3</v>
      </c>
      <c r="BV265">
        <v>1.0647300000000001E-3</v>
      </c>
      <c r="BW265">
        <v>1.001825E-3</v>
      </c>
      <c r="BX265">
        <v>9.4003870000000005E-4</v>
      </c>
      <c r="BY265">
        <v>8.8093690000000001E-4</v>
      </c>
      <c r="BZ265">
        <v>8.2451279999999996E-4</v>
      </c>
      <c r="CA265">
        <v>7.7152500000000001E-4</v>
      </c>
      <c r="CB265">
        <v>7.2194740000000005E-4</v>
      </c>
      <c r="CC265">
        <v>6.7648199999999995E-4</v>
      </c>
      <c r="CD265">
        <v>6.3740559999999995E-4</v>
      </c>
      <c r="CE265">
        <v>6.0486920000000003E-4</v>
      </c>
      <c r="CF265">
        <v>5.8131090000000001E-4</v>
      </c>
      <c r="CG265">
        <v>5.6999869999999997E-4</v>
      </c>
      <c r="CH265">
        <v>5.6924890000000004E-4</v>
      </c>
      <c r="CI265">
        <v>5.7707329999999999E-4</v>
      </c>
      <c r="CJ265">
        <v>5.9171060000000005E-4</v>
      </c>
      <c r="CK265">
        <v>6.1228699999999999E-4</v>
      </c>
      <c r="CL265">
        <v>6.3770999999999999E-4</v>
      </c>
      <c r="CM265">
        <v>6.6713380000000004E-4</v>
      </c>
      <c r="CN265">
        <v>7.0003830000000004E-4</v>
      </c>
      <c r="CO265">
        <v>7.3605529999999999E-4</v>
      </c>
      <c r="CP265">
        <v>7.7469249999999996E-4</v>
      </c>
      <c r="CQ265">
        <v>8.1385310000000005E-4</v>
      </c>
      <c r="CR265">
        <v>8.5217050000000003E-4</v>
      </c>
      <c r="CS265">
        <v>8.8809410000000001E-4</v>
      </c>
      <c r="CT265">
        <v>9.2128010000000005E-4</v>
      </c>
      <c r="CU265">
        <v>9.5005610000000005E-4</v>
      </c>
      <c r="CV265">
        <v>9.7393359999999995E-4</v>
      </c>
      <c r="CW265">
        <v>9.9257959999999993E-4</v>
      </c>
      <c r="CX265">
        <v>1.0048850000000001E-3</v>
      </c>
      <c r="CY265">
        <v>1.011685E-3</v>
      </c>
      <c r="CZ265">
        <v>1.01253E-3</v>
      </c>
      <c r="DA265">
        <v>1.008709E-3</v>
      </c>
      <c r="DB265">
        <v>1.0008790000000001E-3</v>
      </c>
      <c r="DC265">
        <v>9.898928999999999E-4</v>
      </c>
      <c r="DD265">
        <v>9.7678929999999993E-4</v>
      </c>
      <c r="DE265">
        <v>9.6241019999999998E-4</v>
      </c>
      <c r="DF265">
        <v>9.4689280000000002E-4</v>
      </c>
      <c r="DG265">
        <v>9.3123529999999998E-4</v>
      </c>
      <c r="DH265">
        <v>9.1511040000000004E-4</v>
      </c>
      <c r="DI265">
        <v>8.9913669999999995E-4</v>
      </c>
      <c r="DJ265">
        <v>8.8285920000000001E-4</v>
      </c>
      <c r="DK265">
        <v>8.6647609999999996E-4</v>
      </c>
      <c r="DL265">
        <v>8.4963390000000001E-4</v>
      </c>
      <c r="DM265">
        <v>8.2850800000000004E-4</v>
      </c>
      <c r="DN265">
        <v>7.9798119999999998E-4</v>
      </c>
      <c r="DO265">
        <v>7.6014449999999999E-4</v>
      </c>
      <c r="DP265">
        <v>7.1873979999999998E-4</v>
      </c>
      <c r="DQ265">
        <v>6.756892E-4</v>
      </c>
      <c r="DR265">
        <v>6.326131E-4</v>
      </c>
      <c r="DS265">
        <v>5.9053459999999997E-4</v>
      </c>
      <c r="DT265">
        <v>5.498406E-4</v>
      </c>
      <c r="DU265">
        <v>5.1134569999999999E-4</v>
      </c>
      <c r="DV265">
        <v>4.7480740000000002E-4</v>
      </c>
      <c r="DW265">
        <v>4.4099850000000002E-4</v>
      </c>
      <c r="DX265">
        <v>4.1038000000000001E-4</v>
      </c>
      <c r="DY265">
        <v>3.8355250000000001E-4</v>
      </c>
      <c r="DZ265">
        <v>3.6030699999999998E-4</v>
      </c>
      <c r="EA265">
        <v>3.4037539999999999E-4</v>
      </c>
      <c r="EB265">
        <v>3.2391430000000001E-4</v>
      </c>
      <c r="EC265">
        <v>3.1214870000000002E-4</v>
      </c>
      <c r="ED265">
        <v>3.0671719999999998E-4</v>
      </c>
      <c r="EE265">
        <v>3.0694369999999997E-4</v>
      </c>
      <c r="EF265">
        <v>3.116606E-4</v>
      </c>
      <c r="EG265">
        <v>3.2034739999999999E-4</v>
      </c>
      <c r="EH265">
        <v>3.3246259999999999E-4</v>
      </c>
      <c r="EI265">
        <v>3.4783410000000002E-4</v>
      </c>
      <c r="EJ265">
        <v>3.661874E-4</v>
      </c>
      <c r="EK265">
        <v>3.873228E-4</v>
      </c>
      <c r="EL265">
        <v>4.1115599999999998E-4</v>
      </c>
      <c r="EM265">
        <v>4.3731729999999999E-4</v>
      </c>
      <c r="EN265">
        <v>4.6503529999999998E-4</v>
      </c>
      <c r="EO265">
        <v>4.9350629999999999E-4</v>
      </c>
      <c r="EP265">
        <v>5.2201449999999996E-4</v>
      </c>
      <c r="EQ265">
        <v>5.5037819999999998E-4</v>
      </c>
      <c r="ER265">
        <v>5.7782020000000001E-4</v>
      </c>
      <c r="ES265">
        <v>6.0404130000000003E-4</v>
      </c>
      <c r="ET265">
        <v>6.2836700000000001E-4</v>
      </c>
      <c r="EU265">
        <v>6.5029669999999999E-4</v>
      </c>
      <c r="EV265">
        <v>6.6937020000000004E-4</v>
      </c>
      <c r="EW265">
        <v>6.8510930000000004E-4</v>
      </c>
      <c r="EX265">
        <v>6.9736240000000001E-4</v>
      </c>
      <c r="EY265">
        <v>7.0592249999999995E-4</v>
      </c>
      <c r="EZ265">
        <v>7.1078109999999999E-4</v>
      </c>
    </row>
    <row r="266" spans="1:156" x14ac:dyDescent="0.25">
      <c r="A266" t="str">
        <f t="shared" si="4"/>
        <v>Boom-COARSE-1-10-20</v>
      </c>
      <c r="B266" t="s">
        <v>196</v>
      </c>
      <c r="C266" t="s">
        <v>40</v>
      </c>
      <c r="D266" s="52">
        <v>1</v>
      </c>
      <c r="E266" s="52">
        <v>10</v>
      </c>
      <c r="F266" s="82">
        <v>20</v>
      </c>
      <c r="G266">
        <v>1.708109E-2</v>
      </c>
      <c r="H266">
        <v>1.2167890000000001E-2</v>
      </c>
      <c r="I266">
        <v>1.037711E-2</v>
      </c>
      <c r="J266">
        <v>8.9302189999999997E-3</v>
      </c>
      <c r="K266">
        <v>6.1031970000000003E-3</v>
      </c>
      <c r="L266">
        <v>6.2272639999999997E-3</v>
      </c>
      <c r="M266">
        <v>6.2326689999999997E-3</v>
      </c>
      <c r="N266">
        <v>6.1328249999999997E-3</v>
      </c>
      <c r="O266">
        <v>5.9589889999999996E-3</v>
      </c>
      <c r="P266">
        <v>6.2172590000000002E-3</v>
      </c>
      <c r="Q266">
        <v>6.3705869999999996E-3</v>
      </c>
      <c r="R266">
        <v>5.898777E-3</v>
      </c>
      <c r="S266">
        <v>5.3892280000000002E-3</v>
      </c>
      <c r="T266">
        <v>4.8350809999999998E-3</v>
      </c>
      <c r="U266">
        <v>4.3114950000000003E-3</v>
      </c>
      <c r="V266">
        <v>3.8480860000000001E-3</v>
      </c>
      <c r="W266">
        <v>3.469129E-3</v>
      </c>
      <c r="X266">
        <v>3.280214E-3</v>
      </c>
      <c r="Y266">
        <v>3.158845E-3</v>
      </c>
      <c r="Z266">
        <v>3.074401E-3</v>
      </c>
      <c r="AA266">
        <v>3.0190880000000001E-3</v>
      </c>
      <c r="AB266">
        <v>3.0174139999999999E-3</v>
      </c>
      <c r="AC266">
        <v>3.0199519999999998E-3</v>
      </c>
      <c r="AD266">
        <v>3.0259110000000001E-3</v>
      </c>
      <c r="AE266">
        <v>3.0344859999999999E-3</v>
      </c>
      <c r="AF266">
        <v>3.0428899999999999E-3</v>
      </c>
      <c r="AG266">
        <v>3.0212669999999998E-3</v>
      </c>
      <c r="AH266">
        <v>2.9498950000000001E-3</v>
      </c>
      <c r="AI266">
        <v>2.8401860000000002E-3</v>
      </c>
      <c r="AJ266">
        <v>2.7046629999999999E-3</v>
      </c>
      <c r="AK266">
        <v>2.5557620000000001E-3</v>
      </c>
      <c r="AL266">
        <v>2.4039479999999999E-3</v>
      </c>
      <c r="AM266">
        <v>2.2565240000000002E-3</v>
      </c>
      <c r="AN266">
        <v>2.1169119999999999E-3</v>
      </c>
      <c r="AO266">
        <v>1.9860500000000001E-3</v>
      </c>
      <c r="AP266">
        <v>1.864264E-3</v>
      </c>
      <c r="AQ266">
        <v>1.7557569999999999E-3</v>
      </c>
      <c r="AR266">
        <v>1.671837E-3</v>
      </c>
      <c r="AS266">
        <v>1.610724E-3</v>
      </c>
      <c r="AT266">
        <v>1.567529E-3</v>
      </c>
      <c r="AU266">
        <v>1.5448110000000001E-3</v>
      </c>
      <c r="AV266">
        <v>1.5432690000000001E-3</v>
      </c>
      <c r="AW266">
        <v>1.5568960000000001E-3</v>
      </c>
      <c r="AX266">
        <v>1.580677E-3</v>
      </c>
      <c r="AY266">
        <v>1.611602E-3</v>
      </c>
      <c r="AZ266">
        <v>1.647295E-3</v>
      </c>
      <c r="BA266">
        <v>1.6865109999999999E-3</v>
      </c>
      <c r="BB266">
        <v>1.7278949999999999E-3</v>
      </c>
      <c r="BC266">
        <v>1.7665739999999999E-3</v>
      </c>
      <c r="BD266">
        <v>1.787575E-3</v>
      </c>
      <c r="BE266">
        <v>1.787641E-3</v>
      </c>
      <c r="BF266">
        <v>1.7675169999999999E-3</v>
      </c>
      <c r="BG266">
        <v>1.728191E-3</v>
      </c>
      <c r="BH266">
        <v>1.672263E-3</v>
      </c>
      <c r="BI266">
        <v>1.602593E-3</v>
      </c>
      <c r="BJ266">
        <v>1.522879E-3</v>
      </c>
      <c r="BK266">
        <v>1.437341E-3</v>
      </c>
      <c r="BL266">
        <v>1.3502709999999999E-3</v>
      </c>
      <c r="BM266">
        <v>1.26563E-3</v>
      </c>
      <c r="BN266">
        <v>1.1892890000000001E-3</v>
      </c>
      <c r="BO266">
        <v>1.1264199999999999E-3</v>
      </c>
      <c r="BP266">
        <v>1.0772500000000001E-3</v>
      </c>
      <c r="BQ266">
        <v>1.0401410000000001E-3</v>
      </c>
      <c r="BR266">
        <v>1.0120999999999999E-3</v>
      </c>
      <c r="BS266">
        <v>9.8994319999999992E-4</v>
      </c>
      <c r="BT266">
        <v>9.7139410000000002E-4</v>
      </c>
      <c r="BU266">
        <v>9.5796119999999997E-4</v>
      </c>
      <c r="BV266">
        <v>9.5542320000000002E-4</v>
      </c>
      <c r="BW266">
        <v>9.6499610000000001E-4</v>
      </c>
      <c r="BX266">
        <v>9.8396570000000008E-4</v>
      </c>
      <c r="BY266">
        <v>1.0096529999999999E-3</v>
      </c>
      <c r="BZ266">
        <v>1.040362E-3</v>
      </c>
      <c r="CA266">
        <v>1.073077E-3</v>
      </c>
      <c r="CB266">
        <v>1.099261E-3</v>
      </c>
      <c r="CC266">
        <v>1.113831E-3</v>
      </c>
      <c r="CD266">
        <v>1.1192820000000001E-3</v>
      </c>
      <c r="CE266">
        <v>1.1182500000000001E-3</v>
      </c>
      <c r="CF266">
        <v>1.111056E-3</v>
      </c>
      <c r="CG266">
        <v>1.09643E-3</v>
      </c>
      <c r="CH266">
        <v>1.073613E-3</v>
      </c>
      <c r="CI266">
        <v>1.0427660000000001E-3</v>
      </c>
      <c r="CJ266">
        <v>1.004443E-3</v>
      </c>
      <c r="CK266">
        <v>9.5981590000000002E-4</v>
      </c>
      <c r="CL266">
        <v>9.1178280000000003E-4</v>
      </c>
      <c r="CM266">
        <v>8.6486579999999998E-4</v>
      </c>
      <c r="CN266">
        <v>8.223026E-4</v>
      </c>
      <c r="CO266">
        <v>7.8561519999999999E-4</v>
      </c>
      <c r="CP266">
        <v>7.5545590000000002E-4</v>
      </c>
      <c r="CQ266">
        <v>7.3153689999999995E-4</v>
      </c>
      <c r="CR266">
        <v>7.1278279999999997E-4</v>
      </c>
      <c r="CS266">
        <v>6.9774270000000002E-4</v>
      </c>
      <c r="CT266">
        <v>6.8498400000000003E-4</v>
      </c>
      <c r="CU266">
        <v>6.7358710000000005E-4</v>
      </c>
      <c r="CV266">
        <v>6.6293419999999997E-4</v>
      </c>
      <c r="CW266">
        <v>6.5285050000000002E-4</v>
      </c>
      <c r="CX266">
        <v>6.4405400000000002E-4</v>
      </c>
      <c r="CY266">
        <v>6.3953779999999997E-4</v>
      </c>
      <c r="CZ266">
        <v>6.4286230000000001E-4</v>
      </c>
      <c r="DA266">
        <v>6.5382739999999997E-4</v>
      </c>
      <c r="DB266">
        <v>6.6858339999999997E-4</v>
      </c>
      <c r="DC266">
        <v>6.8079030000000001E-4</v>
      </c>
      <c r="DD266">
        <v>6.8783720000000002E-4</v>
      </c>
      <c r="DE266">
        <v>6.9081679999999997E-4</v>
      </c>
      <c r="DF266">
        <v>6.9105969999999997E-4</v>
      </c>
      <c r="DG266">
        <v>6.8944079999999999E-4</v>
      </c>
      <c r="DH266">
        <v>6.8649539999999999E-4</v>
      </c>
      <c r="DI266">
        <v>6.8226810000000001E-4</v>
      </c>
      <c r="DJ266">
        <v>6.7600389999999998E-4</v>
      </c>
      <c r="DK266">
        <v>6.6663729999999997E-4</v>
      </c>
      <c r="DL266">
        <v>6.5376129999999998E-4</v>
      </c>
      <c r="DM266">
        <v>6.3817530000000004E-4</v>
      </c>
      <c r="DN266">
        <v>6.2138760000000003E-4</v>
      </c>
      <c r="DO266">
        <v>6.0442619999999999E-4</v>
      </c>
      <c r="DP266">
        <v>5.878309E-4</v>
      </c>
      <c r="DQ266">
        <v>5.7206270000000005E-4</v>
      </c>
      <c r="DR266">
        <v>5.5752009999999997E-4</v>
      </c>
      <c r="DS266">
        <v>5.4446249999999996E-4</v>
      </c>
      <c r="DT266">
        <v>5.3302269999999999E-4</v>
      </c>
      <c r="DU266">
        <v>5.2299720000000005E-4</v>
      </c>
      <c r="DV266">
        <v>5.1407760000000003E-4</v>
      </c>
      <c r="DW266">
        <v>5.059579E-4</v>
      </c>
      <c r="DX266">
        <v>4.9831639999999998E-4</v>
      </c>
      <c r="DY266">
        <v>4.9099980000000005E-4</v>
      </c>
      <c r="DZ266">
        <v>4.8387309999999999E-4</v>
      </c>
      <c r="EA266">
        <v>4.7687350000000001E-4</v>
      </c>
      <c r="EB266">
        <v>4.7002820000000001E-4</v>
      </c>
      <c r="EC266">
        <v>4.6331859999999999E-4</v>
      </c>
      <c r="ED266">
        <v>4.5676879999999998E-4</v>
      </c>
      <c r="EE266">
        <v>4.505531E-4</v>
      </c>
      <c r="EF266">
        <v>4.4475340000000002E-4</v>
      </c>
      <c r="EG266">
        <v>4.3919629999999998E-4</v>
      </c>
      <c r="EH266">
        <v>4.3393009999999999E-4</v>
      </c>
      <c r="EI266">
        <v>4.2903070000000003E-4</v>
      </c>
      <c r="EJ266">
        <v>4.2448200000000001E-4</v>
      </c>
      <c r="EK266">
        <v>4.2023830000000002E-4</v>
      </c>
      <c r="EL266">
        <v>4.1627100000000001E-4</v>
      </c>
      <c r="EM266">
        <v>4.125617E-4</v>
      </c>
      <c r="EN266">
        <v>4.0908410000000002E-4</v>
      </c>
      <c r="EO266">
        <v>4.058089E-4</v>
      </c>
      <c r="EP266">
        <v>4.0272700000000002E-4</v>
      </c>
      <c r="EQ266">
        <v>3.9993180000000002E-4</v>
      </c>
      <c r="ER266">
        <v>3.9754230000000002E-4</v>
      </c>
      <c r="ES266">
        <v>3.9557829999999999E-4</v>
      </c>
      <c r="ET266">
        <v>3.9402730000000002E-4</v>
      </c>
      <c r="EU266">
        <v>3.9287719999999999E-4</v>
      </c>
      <c r="EV266">
        <v>3.9208800000000002E-4</v>
      </c>
      <c r="EW266">
        <v>3.9155059999999999E-4</v>
      </c>
      <c r="EX266">
        <v>3.910839E-4</v>
      </c>
      <c r="EY266">
        <v>3.904596E-4</v>
      </c>
      <c r="EZ266">
        <v>3.8941380000000002E-4</v>
      </c>
    </row>
    <row r="267" spans="1:156" x14ac:dyDescent="0.25">
      <c r="A267" t="str">
        <f t="shared" si="4"/>
        <v>Boom-VERY COARSE-1-20-Any</v>
      </c>
      <c r="B267" t="s">
        <v>196</v>
      </c>
      <c r="C267" t="s">
        <v>43</v>
      </c>
      <c r="D267" s="52">
        <v>1</v>
      </c>
      <c r="E267" s="52">
        <v>20</v>
      </c>
      <c r="F267" s="82" t="s">
        <v>187</v>
      </c>
      <c r="G267">
        <v>3.682556E-2</v>
      </c>
      <c r="H267">
        <v>3.2318960000000001E-2</v>
      </c>
      <c r="I267">
        <v>2.8226890000000001E-2</v>
      </c>
      <c r="J267">
        <v>2.5688269999999999E-2</v>
      </c>
      <c r="K267">
        <v>2.4525189999999999E-2</v>
      </c>
      <c r="L267">
        <v>2.1047239999999998E-2</v>
      </c>
      <c r="M267">
        <v>1.9707539999999999E-2</v>
      </c>
      <c r="N267">
        <v>1.8796449999999999E-2</v>
      </c>
      <c r="O267">
        <v>1.6123189999999999E-2</v>
      </c>
      <c r="P267">
        <v>1.483522E-2</v>
      </c>
      <c r="Q267">
        <v>1.389146E-2</v>
      </c>
      <c r="R267">
        <v>1.2829119999999999E-2</v>
      </c>
      <c r="S267">
        <v>1.2219580000000001E-2</v>
      </c>
      <c r="T267">
        <v>1.1580150000000001E-2</v>
      </c>
      <c r="U267">
        <v>1.095964E-2</v>
      </c>
      <c r="V267">
        <v>1.036635E-2</v>
      </c>
      <c r="W267">
        <v>9.8009440000000007E-3</v>
      </c>
      <c r="X267">
        <v>9.2361950000000009E-3</v>
      </c>
      <c r="Y267">
        <v>8.7559739999999997E-3</v>
      </c>
      <c r="Z267">
        <v>8.3548909999999997E-3</v>
      </c>
      <c r="AA267">
        <v>8.0136949999999995E-3</v>
      </c>
      <c r="AB267">
        <v>7.7126649999999996E-3</v>
      </c>
      <c r="AC267">
        <v>7.4780360000000004E-3</v>
      </c>
      <c r="AD267">
        <v>7.2743019999999999E-3</v>
      </c>
      <c r="AE267">
        <v>7.0884709999999998E-3</v>
      </c>
      <c r="AF267">
        <v>6.9572610000000002E-3</v>
      </c>
      <c r="AG267">
        <v>6.8483870000000001E-3</v>
      </c>
      <c r="AH267">
        <v>6.7474730000000004E-3</v>
      </c>
      <c r="AI267">
        <v>6.652888E-3</v>
      </c>
      <c r="AJ267">
        <v>6.5614139999999998E-3</v>
      </c>
      <c r="AK267">
        <v>6.4750579999999997E-3</v>
      </c>
      <c r="AL267">
        <v>6.3952619999999996E-3</v>
      </c>
      <c r="AM267">
        <v>6.3194439999999996E-3</v>
      </c>
      <c r="AN267">
        <v>6.2459710000000003E-3</v>
      </c>
      <c r="AO267">
        <v>6.1733869999999998E-3</v>
      </c>
      <c r="AP267">
        <v>6.1021540000000003E-3</v>
      </c>
      <c r="AQ267">
        <v>6.0329499999999996E-3</v>
      </c>
      <c r="AR267">
        <v>5.9659179999999997E-3</v>
      </c>
      <c r="AS267">
        <v>5.9027769999999997E-3</v>
      </c>
      <c r="AT267">
        <v>5.8527400000000004E-3</v>
      </c>
      <c r="AU267">
        <v>5.8188249999999997E-3</v>
      </c>
      <c r="AV267">
        <v>5.7954829999999997E-3</v>
      </c>
      <c r="AW267">
        <v>5.7708840000000004E-3</v>
      </c>
      <c r="AX267">
        <v>5.7384369999999999E-3</v>
      </c>
      <c r="AY267">
        <v>5.6948329999999998E-3</v>
      </c>
      <c r="AZ267">
        <v>5.6411500000000002E-3</v>
      </c>
      <c r="BA267">
        <v>5.5805259999999997E-3</v>
      </c>
      <c r="BB267">
        <v>5.5153959999999997E-3</v>
      </c>
      <c r="BC267">
        <v>5.4485710000000001E-3</v>
      </c>
      <c r="BD267">
        <v>5.3808249999999997E-3</v>
      </c>
      <c r="BE267">
        <v>5.3109730000000001E-3</v>
      </c>
      <c r="BF267">
        <v>5.236175E-3</v>
      </c>
      <c r="BG267">
        <v>5.1561840000000003E-3</v>
      </c>
      <c r="BH267">
        <v>5.071023E-3</v>
      </c>
      <c r="BI267">
        <v>4.9807819999999996E-3</v>
      </c>
      <c r="BJ267">
        <v>4.8873140000000002E-3</v>
      </c>
      <c r="BK267">
        <v>4.7926699999999997E-3</v>
      </c>
      <c r="BL267">
        <v>4.6984189999999997E-3</v>
      </c>
      <c r="BM267">
        <v>4.6056229999999997E-3</v>
      </c>
      <c r="BN267">
        <v>4.5137839999999999E-3</v>
      </c>
      <c r="BO267">
        <v>4.4226339999999999E-3</v>
      </c>
      <c r="BP267">
        <v>4.3319710000000004E-3</v>
      </c>
      <c r="BQ267">
        <v>4.2430890000000002E-3</v>
      </c>
      <c r="BR267">
        <v>4.1555129999999996E-3</v>
      </c>
      <c r="BS267">
        <v>4.0686519999999999E-3</v>
      </c>
      <c r="BT267">
        <v>3.9834470000000002E-3</v>
      </c>
      <c r="BU267">
        <v>3.902094E-3</v>
      </c>
      <c r="BV267">
        <v>3.827441E-3</v>
      </c>
      <c r="BW267">
        <v>3.7609229999999998E-3</v>
      </c>
      <c r="BX267">
        <v>3.7009489999999998E-3</v>
      </c>
      <c r="BY267">
        <v>3.6465410000000001E-3</v>
      </c>
      <c r="BZ267">
        <v>3.5964590000000002E-3</v>
      </c>
      <c r="CA267">
        <v>3.550915E-3</v>
      </c>
      <c r="CB267">
        <v>3.509243E-3</v>
      </c>
      <c r="CC267">
        <v>3.4729330000000001E-3</v>
      </c>
      <c r="CD267">
        <v>3.4462220000000001E-3</v>
      </c>
      <c r="CE267">
        <v>3.4302579999999998E-3</v>
      </c>
      <c r="CF267">
        <v>3.4244330000000002E-3</v>
      </c>
      <c r="CG267">
        <v>3.427757E-3</v>
      </c>
      <c r="CH267">
        <v>3.4377140000000001E-3</v>
      </c>
      <c r="CI267">
        <v>3.4523689999999998E-3</v>
      </c>
      <c r="CJ267">
        <v>3.4697830000000002E-3</v>
      </c>
      <c r="CK267">
        <v>3.4896599999999999E-3</v>
      </c>
      <c r="CL267">
        <v>3.5111230000000001E-3</v>
      </c>
      <c r="CM267">
        <v>3.5338959999999999E-3</v>
      </c>
      <c r="CN267">
        <v>3.5571890000000001E-3</v>
      </c>
      <c r="CO267">
        <v>3.5815640000000002E-3</v>
      </c>
      <c r="CP267">
        <v>3.605722E-3</v>
      </c>
      <c r="CQ267">
        <v>3.6264859999999999E-3</v>
      </c>
      <c r="CR267">
        <v>3.6409540000000001E-3</v>
      </c>
      <c r="CS267">
        <v>3.6480699999999998E-3</v>
      </c>
      <c r="CT267">
        <v>3.6475909999999999E-3</v>
      </c>
      <c r="CU267">
        <v>3.6406619999999998E-3</v>
      </c>
      <c r="CV267">
        <v>3.6279569999999998E-3</v>
      </c>
      <c r="CW267">
        <v>3.6105970000000001E-3</v>
      </c>
      <c r="CX267">
        <v>3.5890470000000002E-3</v>
      </c>
      <c r="CY267">
        <v>3.565187E-3</v>
      </c>
      <c r="CZ267">
        <v>3.5394020000000001E-3</v>
      </c>
      <c r="DA267">
        <v>3.5122719999999999E-3</v>
      </c>
      <c r="DB267">
        <v>3.4824690000000002E-3</v>
      </c>
      <c r="DC267">
        <v>3.447959E-3</v>
      </c>
      <c r="DD267">
        <v>3.4075770000000002E-3</v>
      </c>
      <c r="DE267">
        <v>3.3629490000000001E-3</v>
      </c>
      <c r="DF267">
        <v>3.3146849999999999E-3</v>
      </c>
      <c r="DG267">
        <v>3.2637120000000002E-3</v>
      </c>
      <c r="DH267">
        <v>3.2105570000000002E-3</v>
      </c>
      <c r="DI267">
        <v>3.1564119999999999E-3</v>
      </c>
      <c r="DJ267">
        <v>3.101688E-3</v>
      </c>
      <c r="DK267">
        <v>3.046511E-3</v>
      </c>
      <c r="DL267">
        <v>2.9904609999999998E-3</v>
      </c>
      <c r="DM267">
        <v>2.9336359999999999E-3</v>
      </c>
      <c r="DN267">
        <v>2.8762229999999998E-3</v>
      </c>
      <c r="DO267">
        <v>2.8193039999999999E-3</v>
      </c>
      <c r="DP267">
        <v>2.7630900000000002E-3</v>
      </c>
      <c r="DQ267">
        <v>2.7078219999999999E-3</v>
      </c>
      <c r="DR267">
        <v>2.6536300000000001E-3</v>
      </c>
      <c r="DS267">
        <v>2.6010730000000002E-3</v>
      </c>
      <c r="DT267">
        <v>2.550189E-3</v>
      </c>
      <c r="DU267">
        <v>2.500829E-3</v>
      </c>
      <c r="DV267">
        <v>2.4528879999999999E-3</v>
      </c>
      <c r="DW267">
        <v>2.408281E-3</v>
      </c>
      <c r="DX267">
        <v>2.369969E-3</v>
      </c>
      <c r="DY267">
        <v>2.3396900000000002E-3</v>
      </c>
      <c r="DZ267">
        <v>2.3170930000000001E-3</v>
      </c>
      <c r="EA267">
        <v>2.3017279999999998E-3</v>
      </c>
      <c r="EB267">
        <v>2.2930289999999998E-3</v>
      </c>
      <c r="EC267">
        <v>2.2905909999999998E-3</v>
      </c>
      <c r="ED267">
        <v>2.2937930000000001E-3</v>
      </c>
      <c r="EE267">
        <v>2.3016320000000001E-3</v>
      </c>
      <c r="EF267">
        <v>2.312971E-3</v>
      </c>
      <c r="EG267">
        <v>2.3272829999999999E-3</v>
      </c>
      <c r="EH267">
        <v>2.3439789999999999E-3</v>
      </c>
      <c r="EI267">
        <v>2.3628149999999999E-3</v>
      </c>
      <c r="EJ267">
        <v>2.3831579999999998E-3</v>
      </c>
      <c r="EK267">
        <v>2.4048059999999998E-3</v>
      </c>
      <c r="EL267">
        <v>2.4273570000000002E-3</v>
      </c>
      <c r="EM267">
        <v>2.4501280000000002E-3</v>
      </c>
      <c r="EN267">
        <v>2.4713740000000001E-3</v>
      </c>
      <c r="EO267">
        <v>2.489434E-3</v>
      </c>
      <c r="EP267">
        <v>2.50358E-3</v>
      </c>
      <c r="EQ267">
        <v>2.513665E-3</v>
      </c>
      <c r="ER267">
        <v>2.519908E-3</v>
      </c>
      <c r="ES267">
        <v>2.5225199999999999E-3</v>
      </c>
      <c r="ET267">
        <v>2.5215300000000001E-3</v>
      </c>
      <c r="EU267">
        <v>2.517343E-3</v>
      </c>
      <c r="EV267">
        <v>2.5101730000000001E-3</v>
      </c>
      <c r="EW267">
        <v>2.500506E-3</v>
      </c>
      <c r="EX267">
        <v>2.4886639999999998E-3</v>
      </c>
      <c r="EY267">
        <v>2.4750449999999999E-3</v>
      </c>
      <c r="EZ267">
        <v>2.4598739999999999E-3</v>
      </c>
    </row>
    <row r="268" spans="1:156" x14ac:dyDescent="0.25">
      <c r="A268" t="str">
        <f t="shared" si="4"/>
        <v>Boom-VERY COARSE-1-10-Any</v>
      </c>
      <c r="B268" t="s">
        <v>196</v>
      </c>
      <c r="C268" t="s">
        <v>43</v>
      </c>
      <c r="D268" s="52">
        <v>1</v>
      </c>
      <c r="E268" s="52">
        <v>10</v>
      </c>
      <c r="F268" s="82" t="s">
        <v>187</v>
      </c>
      <c r="G268">
        <v>1.6849369999999999E-2</v>
      </c>
      <c r="H268">
        <v>1.6293350000000002E-2</v>
      </c>
      <c r="I268">
        <v>1.6642250000000001E-2</v>
      </c>
      <c r="J268">
        <v>1.6099180000000001E-2</v>
      </c>
      <c r="K268">
        <v>1.4712660000000001E-2</v>
      </c>
      <c r="L268">
        <v>1.4767509999999999E-2</v>
      </c>
      <c r="M268">
        <v>1.4609260000000001E-2</v>
      </c>
      <c r="N268">
        <v>1.42186E-2</v>
      </c>
      <c r="O268">
        <v>1.3616690000000001E-2</v>
      </c>
      <c r="P268">
        <v>1.29252E-2</v>
      </c>
      <c r="Q268">
        <v>1.1971610000000001E-2</v>
      </c>
      <c r="R268">
        <v>1.090521E-2</v>
      </c>
      <c r="S268">
        <v>1.0392500000000001E-2</v>
      </c>
      <c r="T268">
        <v>9.9290130000000004E-3</v>
      </c>
      <c r="U268">
        <v>9.51866E-3</v>
      </c>
      <c r="V268">
        <v>9.1566459999999992E-3</v>
      </c>
      <c r="W268">
        <v>8.8500920000000004E-3</v>
      </c>
      <c r="X268">
        <v>8.6054500000000006E-3</v>
      </c>
      <c r="Y268">
        <v>8.3922400000000005E-3</v>
      </c>
      <c r="Z268">
        <v>8.1915479999999999E-3</v>
      </c>
      <c r="AA268">
        <v>8.0162140000000007E-3</v>
      </c>
      <c r="AB268">
        <v>7.8802539999999997E-3</v>
      </c>
      <c r="AC268">
        <v>7.7491050000000001E-3</v>
      </c>
      <c r="AD268">
        <v>7.6218600000000003E-3</v>
      </c>
      <c r="AE268">
        <v>7.498373E-3</v>
      </c>
      <c r="AF268">
        <v>7.3775849999999999E-3</v>
      </c>
      <c r="AG268">
        <v>7.2481129999999996E-3</v>
      </c>
      <c r="AH268">
        <v>7.1071509999999999E-3</v>
      </c>
      <c r="AI268">
        <v>6.9571449999999996E-3</v>
      </c>
      <c r="AJ268">
        <v>6.8011520000000004E-3</v>
      </c>
      <c r="AK268">
        <v>6.6456839999999998E-3</v>
      </c>
      <c r="AL268">
        <v>6.4934889999999999E-3</v>
      </c>
      <c r="AM268">
        <v>6.3448000000000003E-3</v>
      </c>
      <c r="AN268">
        <v>6.1994729999999996E-3</v>
      </c>
      <c r="AO268">
        <v>6.0580299999999998E-3</v>
      </c>
      <c r="AP268">
        <v>5.9215559999999997E-3</v>
      </c>
      <c r="AQ268">
        <v>5.797305E-3</v>
      </c>
      <c r="AR268">
        <v>5.6993180000000001E-3</v>
      </c>
      <c r="AS268">
        <v>5.6234579999999996E-3</v>
      </c>
      <c r="AT268">
        <v>5.5603129999999999E-3</v>
      </c>
      <c r="AU268">
        <v>5.5046579999999999E-3</v>
      </c>
      <c r="AV268">
        <v>5.451567E-3</v>
      </c>
      <c r="AW268">
        <v>5.3981020000000001E-3</v>
      </c>
      <c r="AX268">
        <v>5.3430270000000002E-3</v>
      </c>
      <c r="AY268">
        <v>5.2867699999999997E-3</v>
      </c>
      <c r="AZ268">
        <v>5.2303239999999997E-3</v>
      </c>
      <c r="BA268">
        <v>5.174774E-3</v>
      </c>
      <c r="BB268">
        <v>5.1209569999999998E-3</v>
      </c>
      <c r="BC268">
        <v>5.0677730000000002E-3</v>
      </c>
      <c r="BD268">
        <v>5.0131109999999998E-3</v>
      </c>
      <c r="BE268">
        <v>4.9554100000000004E-3</v>
      </c>
      <c r="BF268">
        <v>4.890485E-3</v>
      </c>
      <c r="BG268">
        <v>4.8167130000000002E-3</v>
      </c>
      <c r="BH268">
        <v>4.7347539999999999E-3</v>
      </c>
      <c r="BI268">
        <v>4.6470180000000002E-3</v>
      </c>
      <c r="BJ268">
        <v>4.5565309999999999E-3</v>
      </c>
      <c r="BK268">
        <v>4.4660919999999996E-3</v>
      </c>
      <c r="BL268">
        <v>4.3779520000000001E-3</v>
      </c>
      <c r="BM268">
        <v>4.2928760000000002E-3</v>
      </c>
      <c r="BN268">
        <v>4.2148300000000001E-3</v>
      </c>
      <c r="BO268">
        <v>4.1476270000000001E-3</v>
      </c>
      <c r="BP268">
        <v>4.0902320000000001E-3</v>
      </c>
      <c r="BQ268">
        <v>4.0400360000000003E-3</v>
      </c>
      <c r="BR268">
        <v>3.9936549999999996E-3</v>
      </c>
      <c r="BS268">
        <v>3.949536E-3</v>
      </c>
      <c r="BT268">
        <v>3.9074230000000001E-3</v>
      </c>
      <c r="BU268">
        <v>3.8675649999999999E-3</v>
      </c>
      <c r="BV268">
        <v>3.8303970000000001E-3</v>
      </c>
      <c r="BW268">
        <v>3.7950129999999999E-3</v>
      </c>
      <c r="BX268">
        <v>3.76005E-3</v>
      </c>
      <c r="BY268">
        <v>3.7245030000000001E-3</v>
      </c>
      <c r="BZ268">
        <v>3.6884629999999999E-3</v>
      </c>
      <c r="CA268">
        <v>3.6522400000000002E-3</v>
      </c>
      <c r="CB268">
        <v>3.6154949999999998E-3</v>
      </c>
      <c r="CC268">
        <v>3.5788270000000001E-3</v>
      </c>
      <c r="CD268">
        <v>3.5430710000000001E-3</v>
      </c>
      <c r="CE268">
        <v>3.5081489999999999E-3</v>
      </c>
      <c r="CF268">
        <v>3.4722339999999998E-3</v>
      </c>
      <c r="CG268">
        <v>3.432339E-3</v>
      </c>
      <c r="CH268">
        <v>3.3869289999999999E-3</v>
      </c>
      <c r="CI268">
        <v>3.336075E-3</v>
      </c>
      <c r="CJ268">
        <v>3.2809499999999999E-3</v>
      </c>
      <c r="CK268">
        <v>3.2232210000000001E-3</v>
      </c>
      <c r="CL268">
        <v>3.1658089999999999E-3</v>
      </c>
      <c r="CM268">
        <v>3.1128340000000001E-3</v>
      </c>
      <c r="CN268">
        <v>3.0661949999999999E-3</v>
      </c>
      <c r="CO268">
        <v>3.0258849999999999E-3</v>
      </c>
      <c r="CP268">
        <v>2.9911149999999999E-3</v>
      </c>
      <c r="CQ268">
        <v>2.9603379999999999E-3</v>
      </c>
      <c r="CR268">
        <v>2.9317879999999998E-3</v>
      </c>
      <c r="CS268">
        <v>2.90405E-3</v>
      </c>
      <c r="CT268">
        <v>2.8768140000000001E-3</v>
      </c>
      <c r="CU268">
        <v>2.8501780000000001E-3</v>
      </c>
      <c r="CV268">
        <v>2.8240819999999999E-3</v>
      </c>
      <c r="CW268">
        <v>2.7984799999999999E-3</v>
      </c>
      <c r="CX268">
        <v>2.7734460000000002E-3</v>
      </c>
      <c r="CY268">
        <v>2.7492189999999998E-3</v>
      </c>
      <c r="CZ268">
        <v>2.7259229999999999E-3</v>
      </c>
      <c r="DA268">
        <v>2.7031859999999998E-3</v>
      </c>
      <c r="DB268">
        <v>2.6803830000000002E-3</v>
      </c>
      <c r="DC268">
        <v>2.6570080000000002E-3</v>
      </c>
      <c r="DD268">
        <v>2.6332500000000002E-3</v>
      </c>
      <c r="DE268">
        <v>2.609082E-3</v>
      </c>
      <c r="DF268">
        <v>2.5837730000000001E-3</v>
      </c>
      <c r="DG268">
        <v>2.556638E-3</v>
      </c>
      <c r="DH268">
        <v>2.527517E-3</v>
      </c>
      <c r="DI268">
        <v>2.4963059999999998E-3</v>
      </c>
      <c r="DJ268">
        <v>2.4623340000000001E-3</v>
      </c>
      <c r="DK268">
        <v>2.424996E-3</v>
      </c>
      <c r="DL268">
        <v>2.3848820000000001E-3</v>
      </c>
      <c r="DM268">
        <v>2.3440980000000002E-3</v>
      </c>
      <c r="DN268">
        <v>2.305175E-3</v>
      </c>
      <c r="DO268">
        <v>2.2693119999999999E-3</v>
      </c>
      <c r="DP268">
        <v>2.2366729999999998E-3</v>
      </c>
      <c r="DQ268">
        <v>2.2071690000000001E-3</v>
      </c>
      <c r="DR268">
        <v>2.1805879999999998E-3</v>
      </c>
      <c r="DS268">
        <v>2.1565719999999998E-3</v>
      </c>
      <c r="DT268">
        <v>2.1347129999999999E-3</v>
      </c>
      <c r="DU268">
        <v>2.1145019999999999E-3</v>
      </c>
      <c r="DV268">
        <v>2.0953870000000002E-3</v>
      </c>
      <c r="DW268">
        <v>2.076975E-3</v>
      </c>
      <c r="DX268">
        <v>2.0590460000000001E-3</v>
      </c>
      <c r="DY268">
        <v>2.0413739999999999E-3</v>
      </c>
      <c r="DZ268">
        <v>2.0237720000000001E-3</v>
      </c>
      <c r="EA268">
        <v>2.0062639999999998E-3</v>
      </c>
      <c r="EB268">
        <v>1.9889949999999999E-3</v>
      </c>
      <c r="EC268">
        <v>1.9720829999999999E-3</v>
      </c>
      <c r="ED268">
        <v>1.9556130000000001E-3</v>
      </c>
      <c r="EE268">
        <v>1.93955E-3</v>
      </c>
      <c r="EF268">
        <v>1.9237200000000001E-3</v>
      </c>
      <c r="EG268">
        <v>1.9080189999999999E-3</v>
      </c>
      <c r="EH268">
        <v>1.8924390000000001E-3</v>
      </c>
      <c r="EI268">
        <v>1.876883E-3</v>
      </c>
      <c r="EJ268">
        <v>1.8612609999999999E-3</v>
      </c>
      <c r="EK268">
        <v>1.8456410000000001E-3</v>
      </c>
      <c r="EL268">
        <v>1.830185E-3</v>
      </c>
      <c r="EM268">
        <v>1.8150239999999999E-3</v>
      </c>
      <c r="EN268">
        <v>1.8002319999999999E-3</v>
      </c>
      <c r="EO268">
        <v>1.78571E-3</v>
      </c>
      <c r="EP268">
        <v>1.771147E-3</v>
      </c>
      <c r="EQ268">
        <v>1.756168E-3</v>
      </c>
      <c r="ER268">
        <v>1.7402159999999999E-3</v>
      </c>
      <c r="ES268">
        <v>1.7225750000000001E-3</v>
      </c>
      <c r="ET268">
        <v>1.702781E-3</v>
      </c>
      <c r="EU268">
        <v>1.680782E-3</v>
      </c>
      <c r="EV268">
        <v>1.65679E-3</v>
      </c>
      <c r="EW268">
        <v>1.6311310000000001E-3</v>
      </c>
      <c r="EX268">
        <v>1.60428E-3</v>
      </c>
      <c r="EY268">
        <v>1.576825E-3</v>
      </c>
      <c r="EZ268">
        <v>1.549527E-3</v>
      </c>
    </row>
    <row r="269" spans="1:156" x14ac:dyDescent="0.25">
      <c r="A269" t="str">
        <f t="shared" si="4"/>
        <v>Boom-VERY COARSE-1-20-60</v>
      </c>
      <c r="B269" t="s">
        <v>196</v>
      </c>
      <c r="C269" t="s">
        <v>43</v>
      </c>
      <c r="D269" s="52">
        <v>1</v>
      </c>
      <c r="E269" s="52">
        <v>20</v>
      </c>
      <c r="F269" s="82">
        <v>60</v>
      </c>
      <c r="G269">
        <v>3.2381899999999998E-2</v>
      </c>
      <c r="H269">
        <v>2.762684E-2</v>
      </c>
      <c r="I269">
        <v>2.3337440000000001E-2</v>
      </c>
      <c r="J269">
        <v>2.0632950000000001E-2</v>
      </c>
      <c r="K269">
        <v>1.9325640000000002E-2</v>
      </c>
      <c r="L269">
        <v>1.5787860000000001E-2</v>
      </c>
      <c r="M269">
        <v>1.4405080000000001E-2</v>
      </c>
      <c r="N269">
        <v>1.3461269999999999E-2</v>
      </c>
      <c r="O269">
        <v>1.0822089999999999E-2</v>
      </c>
      <c r="P269">
        <v>9.6583880000000004E-3</v>
      </c>
      <c r="Q269">
        <v>8.9278510000000005E-3</v>
      </c>
      <c r="R269">
        <v>8.1342329999999994E-3</v>
      </c>
      <c r="S269">
        <v>7.6664150000000002E-3</v>
      </c>
      <c r="T269">
        <v>7.1853530000000002E-3</v>
      </c>
      <c r="U269">
        <v>6.7368870000000004E-3</v>
      </c>
      <c r="V269">
        <v>6.3282900000000003E-3</v>
      </c>
      <c r="W269">
        <v>5.9512829999999999E-3</v>
      </c>
      <c r="X269">
        <v>5.5743700000000004E-3</v>
      </c>
      <c r="Y269">
        <v>5.2551309999999997E-3</v>
      </c>
      <c r="Z269">
        <v>4.9872919999999999E-3</v>
      </c>
      <c r="AA269">
        <v>4.7575259999999998E-3</v>
      </c>
      <c r="AB269">
        <v>4.5528299999999999E-3</v>
      </c>
      <c r="AC269">
        <v>4.3936660000000001E-3</v>
      </c>
      <c r="AD269">
        <v>4.2546650000000004E-3</v>
      </c>
      <c r="AE269">
        <v>4.1270309999999998E-3</v>
      </c>
      <c r="AF269">
        <v>4.0429120000000001E-3</v>
      </c>
      <c r="AG269">
        <v>3.9762219999999997E-3</v>
      </c>
      <c r="AH269">
        <v>3.9133359999999999E-3</v>
      </c>
      <c r="AI269">
        <v>3.853469E-3</v>
      </c>
      <c r="AJ269">
        <v>3.794427E-3</v>
      </c>
      <c r="AK269">
        <v>3.7388529999999999E-3</v>
      </c>
      <c r="AL269">
        <v>3.6888799999999999E-3</v>
      </c>
      <c r="AM269">
        <v>3.6416280000000001E-3</v>
      </c>
      <c r="AN269">
        <v>3.5963840000000002E-3</v>
      </c>
      <c r="AO269">
        <v>3.5527050000000002E-3</v>
      </c>
      <c r="AP269">
        <v>3.5102900000000001E-3</v>
      </c>
      <c r="AQ269">
        <v>3.4691029999999999E-3</v>
      </c>
      <c r="AR269">
        <v>3.42859E-3</v>
      </c>
      <c r="AS269">
        <v>3.3903359999999999E-3</v>
      </c>
      <c r="AT269">
        <v>3.3646380000000001E-3</v>
      </c>
      <c r="AU269">
        <v>3.3560009999999999E-3</v>
      </c>
      <c r="AV269">
        <v>3.3602580000000001E-3</v>
      </c>
      <c r="AW269">
        <v>3.3643219999999999E-3</v>
      </c>
      <c r="AX269">
        <v>3.3595159999999999E-3</v>
      </c>
      <c r="AY269">
        <v>3.3348779999999999E-3</v>
      </c>
      <c r="AZ269">
        <v>3.2814770000000001E-3</v>
      </c>
      <c r="BA269">
        <v>3.2031469999999999E-3</v>
      </c>
      <c r="BB269">
        <v>3.1058240000000001E-3</v>
      </c>
      <c r="BC269">
        <v>2.9964380000000001E-3</v>
      </c>
      <c r="BD269">
        <v>2.8808570000000001E-3</v>
      </c>
      <c r="BE269">
        <v>2.7633699999999998E-3</v>
      </c>
      <c r="BF269">
        <v>2.6466910000000001E-3</v>
      </c>
      <c r="BG269">
        <v>2.5334049999999999E-3</v>
      </c>
      <c r="BH269">
        <v>2.4237149999999999E-3</v>
      </c>
      <c r="BI269">
        <v>2.3172610000000001E-3</v>
      </c>
      <c r="BJ269">
        <v>2.2155650000000001E-3</v>
      </c>
      <c r="BK269">
        <v>2.1186579999999998E-3</v>
      </c>
      <c r="BL269">
        <v>2.0305000000000002E-3</v>
      </c>
      <c r="BM269">
        <v>1.9564669999999999E-3</v>
      </c>
      <c r="BN269">
        <v>1.8963809999999999E-3</v>
      </c>
      <c r="BO269">
        <v>1.8471620000000001E-3</v>
      </c>
      <c r="BP269">
        <v>1.8059479999999999E-3</v>
      </c>
      <c r="BQ269">
        <v>1.7714950000000001E-3</v>
      </c>
      <c r="BR269">
        <v>1.7416949999999999E-3</v>
      </c>
      <c r="BS269">
        <v>1.7147950000000001E-3</v>
      </c>
      <c r="BT269">
        <v>1.6905970000000001E-3</v>
      </c>
      <c r="BU269">
        <v>1.6688E-3</v>
      </c>
      <c r="BV269">
        <v>1.6494599999999999E-3</v>
      </c>
      <c r="BW269">
        <v>1.632145E-3</v>
      </c>
      <c r="BX269">
        <v>1.6161770000000001E-3</v>
      </c>
      <c r="BY269">
        <v>1.601175E-3</v>
      </c>
      <c r="BZ269">
        <v>1.5867699999999999E-3</v>
      </c>
      <c r="CA269">
        <v>1.573042E-3</v>
      </c>
      <c r="CB269">
        <v>1.5597860000000001E-3</v>
      </c>
      <c r="CC269">
        <v>1.5485519999999999E-3</v>
      </c>
      <c r="CD269">
        <v>1.543373E-3</v>
      </c>
      <c r="CE269">
        <v>1.5458309999999999E-3</v>
      </c>
      <c r="CF269">
        <v>1.5565080000000001E-3</v>
      </c>
      <c r="CG269">
        <v>1.5755879999999999E-3</v>
      </c>
      <c r="CH269">
        <v>1.602189E-3</v>
      </c>
      <c r="CI269">
        <v>1.635362E-3</v>
      </c>
      <c r="CJ269">
        <v>1.6739509999999999E-3</v>
      </c>
      <c r="CK269">
        <v>1.7169220000000001E-3</v>
      </c>
      <c r="CL269">
        <v>1.762961E-3</v>
      </c>
      <c r="CM269">
        <v>1.8118069999999999E-3</v>
      </c>
      <c r="CN269">
        <v>1.8622179999999999E-3</v>
      </c>
      <c r="CO269">
        <v>1.9145010000000001E-3</v>
      </c>
      <c r="CP269">
        <v>1.9673059999999998E-3</v>
      </c>
      <c r="CQ269">
        <v>2.016927E-3</v>
      </c>
      <c r="CR269">
        <v>2.0604120000000002E-3</v>
      </c>
      <c r="CS269">
        <v>2.0920890000000001E-3</v>
      </c>
      <c r="CT269">
        <v>2.104524E-3</v>
      </c>
      <c r="CU269">
        <v>2.0956529999999998E-3</v>
      </c>
      <c r="CV269">
        <v>2.0680859999999998E-3</v>
      </c>
      <c r="CW269">
        <v>2.0250580000000002E-3</v>
      </c>
      <c r="CX269">
        <v>1.968993E-3</v>
      </c>
      <c r="CY269">
        <v>1.903982E-3</v>
      </c>
      <c r="CZ269">
        <v>1.83191E-3</v>
      </c>
      <c r="DA269">
        <v>1.756561E-3</v>
      </c>
      <c r="DB269">
        <v>1.679273E-3</v>
      </c>
      <c r="DC269">
        <v>1.6019109999999999E-3</v>
      </c>
      <c r="DD269">
        <v>1.5255240000000001E-3</v>
      </c>
      <c r="DE269">
        <v>1.451417E-3</v>
      </c>
      <c r="DF269">
        <v>1.380453E-3</v>
      </c>
      <c r="DG269">
        <v>1.312702E-3</v>
      </c>
      <c r="DH269">
        <v>1.248767E-3</v>
      </c>
      <c r="DI269">
        <v>1.1909500000000001E-3</v>
      </c>
      <c r="DJ269">
        <v>1.14237E-3</v>
      </c>
      <c r="DK269">
        <v>1.1032419999999999E-3</v>
      </c>
      <c r="DL269">
        <v>1.07116E-3</v>
      </c>
      <c r="DM269">
        <v>1.044541E-3</v>
      </c>
      <c r="DN269">
        <v>1.0218969999999999E-3</v>
      </c>
      <c r="DO269">
        <v>1.0027479999999999E-3</v>
      </c>
      <c r="DP269">
        <v>9.8647470000000001E-4</v>
      </c>
      <c r="DQ269">
        <v>9.7248240000000002E-4</v>
      </c>
      <c r="DR269">
        <v>9.6040909999999999E-4</v>
      </c>
      <c r="DS269">
        <v>9.5008970000000001E-4</v>
      </c>
      <c r="DT269">
        <v>9.4121139999999999E-4</v>
      </c>
      <c r="DU269">
        <v>9.3346070000000002E-4</v>
      </c>
      <c r="DV269">
        <v>9.2639489999999996E-4</v>
      </c>
      <c r="DW269">
        <v>9.2040489999999997E-4</v>
      </c>
      <c r="DX269">
        <v>9.1671899999999998E-4</v>
      </c>
      <c r="DY269">
        <v>9.1660980000000003E-4</v>
      </c>
      <c r="DZ269">
        <v>9.2037650000000005E-4</v>
      </c>
      <c r="EA269">
        <v>9.2822369999999996E-4</v>
      </c>
      <c r="EB269">
        <v>9.4041820000000001E-4</v>
      </c>
      <c r="EC269">
        <v>9.5721550000000004E-4</v>
      </c>
      <c r="ED269">
        <v>9.7877180000000008E-4</v>
      </c>
      <c r="EE269">
        <v>1.0049359999999999E-3</v>
      </c>
      <c r="EF269">
        <v>1.035219E-3</v>
      </c>
      <c r="EG269">
        <v>1.0697580000000001E-3</v>
      </c>
      <c r="EH269">
        <v>1.107713E-3</v>
      </c>
      <c r="EI269">
        <v>1.1492309999999999E-3</v>
      </c>
      <c r="EJ269">
        <v>1.193567E-3</v>
      </c>
      <c r="EK269">
        <v>1.240601E-3</v>
      </c>
      <c r="EL269">
        <v>1.290006E-3</v>
      </c>
      <c r="EM269">
        <v>1.340906E-3</v>
      </c>
      <c r="EN269">
        <v>1.391619E-3</v>
      </c>
      <c r="EO269">
        <v>1.439446E-3</v>
      </c>
      <c r="EP269">
        <v>1.4803189999999999E-3</v>
      </c>
      <c r="EQ269">
        <v>1.5080969999999999E-3</v>
      </c>
      <c r="ER269">
        <v>1.520396E-3</v>
      </c>
      <c r="ES269">
        <v>1.518548E-3</v>
      </c>
      <c r="ET269">
        <v>1.503739E-3</v>
      </c>
      <c r="EU269">
        <v>1.477737E-3</v>
      </c>
      <c r="EV269">
        <v>1.4420329999999999E-3</v>
      </c>
      <c r="EW269">
        <v>1.3983960000000001E-3</v>
      </c>
      <c r="EX269">
        <v>1.34851E-3</v>
      </c>
      <c r="EY269">
        <v>1.2940860000000001E-3</v>
      </c>
      <c r="EZ269">
        <v>1.236437E-3</v>
      </c>
    </row>
    <row r="270" spans="1:156" x14ac:dyDescent="0.25">
      <c r="A270" t="str">
        <f t="shared" si="4"/>
        <v>Boom-VERY COARSE-1-10-60</v>
      </c>
      <c r="B270" t="s">
        <v>196</v>
      </c>
      <c r="C270" t="s">
        <v>43</v>
      </c>
      <c r="D270" s="52">
        <v>1</v>
      </c>
      <c r="E270" s="52">
        <v>10</v>
      </c>
      <c r="F270" s="82">
        <v>60</v>
      </c>
      <c r="G270">
        <v>1.214668E-2</v>
      </c>
      <c r="H270">
        <v>1.1185580000000001E-2</v>
      </c>
      <c r="I270">
        <v>1.1186669999999999E-2</v>
      </c>
      <c r="J270">
        <v>1.044904E-2</v>
      </c>
      <c r="K270">
        <v>8.9351949999999999E-3</v>
      </c>
      <c r="L270">
        <v>9.0061220000000001E-3</v>
      </c>
      <c r="M270">
        <v>8.9235589999999993E-3</v>
      </c>
      <c r="N270">
        <v>8.6986649999999995E-3</v>
      </c>
      <c r="O270">
        <v>8.3476829999999998E-3</v>
      </c>
      <c r="P270">
        <v>7.9716769999999999E-3</v>
      </c>
      <c r="Q270">
        <v>7.3602429999999998E-3</v>
      </c>
      <c r="R270">
        <v>6.6736169999999997E-3</v>
      </c>
      <c r="S270">
        <v>6.3936920000000003E-3</v>
      </c>
      <c r="T270">
        <v>6.1291899999999996E-3</v>
      </c>
      <c r="U270">
        <v>5.8255399999999997E-3</v>
      </c>
      <c r="V270">
        <v>5.5049549999999997E-3</v>
      </c>
      <c r="W270">
        <v>5.2040239999999998E-3</v>
      </c>
      <c r="X270">
        <v>5.0003909999999999E-3</v>
      </c>
      <c r="Y270">
        <v>4.8255900000000003E-3</v>
      </c>
      <c r="Z270">
        <v>4.6650839999999999E-3</v>
      </c>
      <c r="AA270">
        <v>4.5326869999999997E-3</v>
      </c>
      <c r="AB270">
        <v>4.4469779999999999E-3</v>
      </c>
      <c r="AC270">
        <v>4.3757220000000003E-3</v>
      </c>
      <c r="AD270">
        <v>4.3161149999999997E-3</v>
      </c>
      <c r="AE270">
        <v>4.2652599999999999E-3</v>
      </c>
      <c r="AF270">
        <v>4.2195649999999998E-3</v>
      </c>
      <c r="AG270">
        <v>4.1666159999999997E-3</v>
      </c>
      <c r="AH270">
        <v>4.1026099999999996E-3</v>
      </c>
      <c r="AI270">
        <v>4.0280710000000003E-3</v>
      </c>
      <c r="AJ270">
        <v>3.9406670000000001E-3</v>
      </c>
      <c r="AK270">
        <v>3.8432980000000002E-3</v>
      </c>
      <c r="AL270">
        <v>3.7407719999999998E-3</v>
      </c>
      <c r="AM270">
        <v>3.636294E-3</v>
      </c>
      <c r="AN270">
        <v>3.5325080000000002E-3</v>
      </c>
      <c r="AO270">
        <v>3.4309760000000001E-3</v>
      </c>
      <c r="AP270">
        <v>3.3326290000000001E-3</v>
      </c>
      <c r="AQ270">
        <v>3.2423489999999998E-3</v>
      </c>
      <c r="AR270">
        <v>3.1698199999999998E-3</v>
      </c>
      <c r="AS270">
        <v>3.111244E-3</v>
      </c>
      <c r="AT270">
        <v>3.0598090000000001E-3</v>
      </c>
      <c r="AU270">
        <v>3.0138579999999999E-3</v>
      </c>
      <c r="AV270">
        <v>2.971474E-3</v>
      </c>
      <c r="AW270">
        <v>2.9309370000000002E-3</v>
      </c>
      <c r="AX270">
        <v>2.8916509999999999E-3</v>
      </c>
      <c r="AY270">
        <v>2.8533249999999999E-3</v>
      </c>
      <c r="AZ270">
        <v>2.8158409999999999E-3</v>
      </c>
      <c r="BA270">
        <v>2.7801940000000002E-3</v>
      </c>
      <c r="BB270">
        <v>2.7492010000000002E-3</v>
      </c>
      <c r="BC270">
        <v>2.724434E-3</v>
      </c>
      <c r="BD270">
        <v>2.7043570000000001E-3</v>
      </c>
      <c r="BE270">
        <v>2.6870459999999998E-3</v>
      </c>
      <c r="BF270">
        <v>2.6675290000000001E-3</v>
      </c>
      <c r="BG270">
        <v>2.64262E-3</v>
      </c>
      <c r="BH270">
        <v>2.6095049999999998E-3</v>
      </c>
      <c r="BI270">
        <v>2.566189E-3</v>
      </c>
      <c r="BJ270">
        <v>2.514414E-3</v>
      </c>
      <c r="BK270">
        <v>2.4575E-3</v>
      </c>
      <c r="BL270">
        <v>2.3986120000000001E-3</v>
      </c>
      <c r="BM270">
        <v>2.3398160000000002E-3</v>
      </c>
      <c r="BN270">
        <v>2.2855729999999999E-3</v>
      </c>
      <c r="BO270">
        <v>2.2400129999999999E-3</v>
      </c>
      <c r="BP270">
        <v>2.2027320000000002E-3</v>
      </c>
      <c r="BQ270">
        <v>2.171554E-3</v>
      </c>
      <c r="BR270">
        <v>2.1435289999999999E-3</v>
      </c>
      <c r="BS270">
        <v>2.1172740000000002E-3</v>
      </c>
      <c r="BT270">
        <v>2.092474E-3</v>
      </c>
      <c r="BU270">
        <v>2.0691310000000001E-3</v>
      </c>
      <c r="BV270">
        <v>2.0475279999999998E-3</v>
      </c>
      <c r="BW270">
        <v>2.0271429999999999E-3</v>
      </c>
      <c r="BX270">
        <v>2.00731E-3</v>
      </c>
      <c r="BY270">
        <v>1.9877250000000001E-3</v>
      </c>
      <c r="BZ270">
        <v>1.9682520000000002E-3</v>
      </c>
      <c r="CA270">
        <v>1.9485800000000001E-3</v>
      </c>
      <c r="CB270">
        <v>1.9280020000000001E-3</v>
      </c>
      <c r="CC270">
        <v>1.907001E-3</v>
      </c>
      <c r="CD270">
        <v>1.8865189999999999E-3</v>
      </c>
      <c r="CE270">
        <v>1.867124E-3</v>
      </c>
      <c r="CF270">
        <v>1.8484560000000001E-3</v>
      </c>
      <c r="CG270">
        <v>1.828936E-3</v>
      </c>
      <c r="CH270">
        <v>1.807136E-3</v>
      </c>
      <c r="CI270">
        <v>1.7813379999999999E-3</v>
      </c>
      <c r="CJ270">
        <v>1.7504969999999999E-3</v>
      </c>
      <c r="CK270">
        <v>1.7156000000000001E-3</v>
      </c>
      <c r="CL270">
        <v>1.6795790000000001E-3</v>
      </c>
      <c r="CM270">
        <v>1.6462950000000001E-3</v>
      </c>
      <c r="CN270">
        <v>1.6175230000000001E-3</v>
      </c>
      <c r="CO270">
        <v>1.5934460000000001E-3</v>
      </c>
      <c r="CP270">
        <v>1.573575E-3</v>
      </c>
      <c r="CQ270">
        <v>1.556733E-3</v>
      </c>
      <c r="CR270">
        <v>1.5415310000000001E-3</v>
      </c>
      <c r="CS270">
        <v>1.5268129999999999E-3</v>
      </c>
      <c r="CT270">
        <v>1.512319E-3</v>
      </c>
      <c r="CU270">
        <v>1.498171E-3</v>
      </c>
      <c r="CV270">
        <v>1.4843530000000001E-3</v>
      </c>
      <c r="CW270">
        <v>1.470851E-3</v>
      </c>
      <c r="CX270">
        <v>1.4577419999999999E-3</v>
      </c>
      <c r="CY270">
        <v>1.445259E-3</v>
      </c>
      <c r="CZ270">
        <v>1.4335330000000001E-3</v>
      </c>
      <c r="DA270">
        <v>1.42223E-3</v>
      </c>
      <c r="DB270">
        <v>1.410812E-3</v>
      </c>
      <c r="DC270">
        <v>1.398832E-3</v>
      </c>
      <c r="DD270">
        <v>1.3865069999999999E-3</v>
      </c>
      <c r="DE270">
        <v>1.3742229999999999E-3</v>
      </c>
      <c r="DF270">
        <v>1.3621060000000001E-3</v>
      </c>
      <c r="DG270">
        <v>1.3501850000000001E-3</v>
      </c>
      <c r="DH270">
        <v>1.3383609999999999E-3</v>
      </c>
      <c r="DI270">
        <v>1.3259809999999999E-3</v>
      </c>
      <c r="DJ270">
        <v>1.311291E-3</v>
      </c>
      <c r="DK270">
        <v>1.29222E-3</v>
      </c>
      <c r="DL270">
        <v>1.26818E-3</v>
      </c>
      <c r="DM270">
        <v>1.2411519999999999E-3</v>
      </c>
      <c r="DN270">
        <v>1.214454E-3</v>
      </c>
      <c r="DO270">
        <v>1.1900389999999999E-3</v>
      </c>
      <c r="DP270">
        <v>1.168407E-3</v>
      </c>
      <c r="DQ270">
        <v>1.149478E-3</v>
      </c>
      <c r="DR270">
        <v>1.1329319999999999E-3</v>
      </c>
      <c r="DS270">
        <v>1.118338E-3</v>
      </c>
      <c r="DT270">
        <v>1.1052760000000001E-3</v>
      </c>
      <c r="DU270">
        <v>1.0933570000000001E-3</v>
      </c>
      <c r="DV270">
        <v>1.0822399999999999E-3</v>
      </c>
      <c r="DW270">
        <v>1.0716930000000001E-3</v>
      </c>
      <c r="DX270">
        <v>1.0616099999999999E-3</v>
      </c>
      <c r="DY270">
        <v>1.051897E-3</v>
      </c>
      <c r="DZ270">
        <v>1.042467E-3</v>
      </c>
      <c r="EA270">
        <v>1.033256E-3</v>
      </c>
      <c r="EB270">
        <v>1.024234E-3</v>
      </c>
      <c r="EC270">
        <v>1.0153639999999999E-3</v>
      </c>
      <c r="ED270">
        <v>1.006615E-3</v>
      </c>
      <c r="EE270">
        <v>9.9797550000000007E-4</v>
      </c>
      <c r="EF270">
        <v>9.8939100000000006E-4</v>
      </c>
      <c r="EG270">
        <v>9.8084059999999995E-4</v>
      </c>
      <c r="EH270">
        <v>9.723949E-4</v>
      </c>
      <c r="EI270">
        <v>9.6407610000000005E-4</v>
      </c>
      <c r="EJ270">
        <v>9.5587959999999996E-4</v>
      </c>
      <c r="EK270">
        <v>9.4779550000000004E-4</v>
      </c>
      <c r="EL270">
        <v>9.3981710000000005E-4</v>
      </c>
      <c r="EM270">
        <v>9.3194100000000004E-4</v>
      </c>
      <c r="EN270">
        <v>9.2415119999999997E-4</v>
      </c>
      <c r="EO270">
        <v>9.1642799999999995E-4</v>
      </c>
      <c r="EP270">
        <v>9.0880210000000004E-4</v>
      </c>
      <c r="EQ270">
        <v>9.0147329999999996E-4</v>
      </c>
      <c r="ER270">
        <v>8.9453519999999997E-4</v>
      </c>
      <c r="ES270">
        <v>8.8737069999999998E-4</v>
      </c>
      <c r="ET270">
        <v>8.7843480000000004E-4</v>
      </c>
      <c r="EU270">
        <v>8.6599859999999997E-4</v>
      </c>
      <c r="EV270">
        <v>8.4924359999999995E-4</v>
      </c>
      <c r="EW270">
        <v>8.2875030000000005E-4</v>
      </c>
      <c r="EX270">
        <v>8.0664630000000005E-4</v>
      </c>
      <c r="EY270">
        <v>7.8546829999999999E-4</v>
      </c>
      <c r="EZ270">
        <v>7.6655989999999997E-4</v>
      </c>
    </row>
    <row r="271" spans="1:156" x14ac:dyDescent="0.25">
      <c r="A271" t="str">
        <f t="shared" si="4"/>
        <v>Boom-VERY COARSE-1-20-40</v>
      </c>
      <c r="B271" t="s">
        <v>196</v>
      </c>
      <c r="C271" t="s">
        <v>43</v>
      </c>
      <c r="D271" s="52">
        <v>1</v>
      </c>
      <c r="E271" s="52">
        <v>20</v>
      </c>
      <c r="F271" s="82">
        <v>40</v>
      </c>
      <c r="G271">
        <v>2.9021930000000001E-2</v>
      </c>
      <c r="H271">
        <v>2.4336409999999999E-2</v>
      </c>
      <c r="I271">
        <v>2.0548609999999998E-2</v>
      </c>
      <c r="J271">
        <v>1.8454959999999999E-2</v>
      </c>
      <c r="K271">
        <v>1.7608269999999999E-2</v>
      </c>
      <c r="L271">
        <v>1.436219E-2</v>
      </c>
      <c r="M271">
        <v>1.3140290000000001E-2</v>
      </c>
      <c r="N271">
        <v>1.2272150000000001E-2</v>
      </c>
      <c r="O271">
        <v>9.6858050000000005E-3</v>
      </c>
      <c r="P271">
        <v>8.5605999999999998E-3</v>
      </c>
      <c r="Q271">
        <v>7.8695339999999992E-3</v>
      </c>
      <c r="R271">
        <v>7.1118520000000001E-3</v>
      </c>
      <c r="S271">
        <v>6.6243730000000002E-3</v>
      </c>
      <c r="T271">
        <v>6.0974419999999998E-3</v>
      </c>
      <c r="U271">
        <v>5.5875309999999997E-3</v>
      </c>
      <c r="V271">
        <v>5.1073669999999998E-3</v>
      </c>
      <c r="W271">
        <v>4.6539789999999999E-3</v>
      </c>
      <c r="X271">
        <v>4.2448829999999996E-3</v>
      </c>
      <c r="Y271">
        <v>3.895866E-3</v>
      </c>
      <c r="Z271">
        <v>3.5985029999999999E-3</v>
      </c>
      <c r="AA271">
        <v>3.3394750000000002E-3</v>
      </c>
      <c r="AB271">
        <v>3.1158739999999998E-3</v>
      </c>
      <c r="AC271">
        <v>2.95086E-3</v>
      </c>
      <c r="AD271">
        <v>2.819092E-3</v>
      </c>
      <c r="AE271">
        <v>2.7086749999999998E-3</v>
      </c>
      <c r="AF271">
        <v>2.638797E-3</v>
      </c>
      <c r="AG271">
        <v>2.5875540000000002E-3</v>
      </c>
      <c r="AH271">
        <v>2.5431939999999999E-3</v>
      </c>
      <c r="AI271">
        <v>2.5034060000000001E-3</v>
      </c>
      <c r="AJ271">
        <v>2.4656370000000001E-3</v>
      </c>
      <c r="AK271">
        <v>2.4312209999999999E-3</v>
      </c>
      <c r="AL271">
        <v>2.4012339999999999E-3</v>
      </c>
      <c r="AM271">
        <v>2.373343E-3</v>
      </c>
      <c r="AN271">
        <v>2.3469110000000001E-3</v>
      </c>
      <c r="AO271">
        <v>2.3215559999999998E-3</v>
      </c>
      <c r="AP271">
        <v>2.2970099999999999E-3</v>
      </c>
      <c r="AQ271">
        <v>2.273359E-3</v>
      </c>
      <c r="AR271">
        <v>2.2499949999999999E-3</v>
      </c>
      <c r="AS271">
        <v>2.228285E-3</v>
      </c>
      <c r="AT271">
        <v>2.2159910000000001E-3</v>
      </c>
      <c r="AU271">
        <v>2.2171119999999998E-3</v>
      </c>
      <c r="AV271">
        <v>2.2292129999999999E-3</v>
      </c>
      <c r="AW271">
        <v>2.2426400000000002E-3</v>
      </c>
      <c r="AX271">
        <v>2.2514039999999998E-3</v>
      </c>
      <c r="AY271">
        <v>2.2513849999999998E-3</v>
      </c>
      <c r="AZ271">
        <v>2.2404650000000001E-3</v>
      </c>
      <c r="BA271">
        <v>2.2192549999999998E-3</v>
      </c>
      <c r="BB271">
        <v>2.1883129999999999E-3</v>
      </c>
      <c r="BC271">
        <v>2.1506479999999998E-3</v>
      </c>
      <c r="BD271">
        <v>2.108763E-3</v>
      </c>
      <c r="BE271">
        <v>2.0640900000000002E-3</v>
      </c>
      <c r="BF271">
        <v>2.0184840000000001E-3</v>
      </c>
      <c r="BG271">
        <v>1.97298E-3</v>
      </c>
      <c r="BH271">
        <v>1.927055E-3</v>
      </c>
      <c r="BI271">
        <v>1.875193E-3</v>
      </c>
      <c r="BJ271">
        <v>1.8126990000000001E-3</v>
      </c>
      <c r="BK271">
        <v>1.7423149999999999E-3</v>
      </c>
      <c r="BL271">
        <v>1.6682649999999999E-3</v>
      </c>
      <c r="BM271">
        <v>1.5924050000000001E-3</v>
      </c>
      <c r="BN271">
        <v>1.5170680000000001E-3</v>
      </c>
      <c r="BO271">
        <v>1.44363E-3</v>
      </c>
      <c r="BP271">
        <v>1.372189E-3</v>
      </c>
      <c r="BQ271">
        <v>1.304171E-3</v>
      </c>
      <c r="BR271">
        <v>1.2389899999999999E-3</v>
      </c>
      <c r="BS271">
        <v>1.1763839999999999E-3</v>
      </c>
      <c r="BT271">
        <v>1.117098E-3</v>
      </c>
      <c r="BU271">
        <v>1.061167E-3</v>
      </c>
      <c r="BV271">
        <v>1.0112700000000001E-3</v>
      </c>
      <c r="BW271">
        <v>9.7102069999999998E-4</v>
      </c>
      <c r="BX271">
        <v>9.3955030000000004E-4</v>
      </c>
      <c r="BY271">
        <v>9.1469749999999997E-4</v>
      </c>
      <c r="BZ271">
        <v>8.9455410000000002E-4</v>
      </c>
      <c r="CA271">
        <v>8.7826340000000003E-4</v>
      </c>
      <c r="CB271">
        <v>8.6478300000000004E-4</v>
      </c>
      <c r="CC271">
        <v>8.5443680000000003E-4</v>
      </c>
      <c r="CD271">
        <v>8.4926089999999999E-4</v>
      </c>
      <c r="CE271">
        <v>8.4978780000000002E-4</v>
      </c>
      <c r="CF271">
        <v>8.5633669999999999E-4</v>
      </c>
      <c r="CG271">
        <v>8.6883610000000003E-4</v>
      </c>
      <c r="CH271">
        <v>8.8681899999999995E-4</v>
      </c>
      <c r="CI271">
        <v>9.0977029999999995E-4</v>
      </c>
      <c r="CJ271">
        <v>9.3697310000000005E-4</v>
      </c>
      <c r="CK271">
        <v>9.677291E-4</v>
      </c>
      <c r="CL271">
        <v>1.001268E-3</v>
      </c>
      <c r="CM271">
        <v>1.0372420000000001E-3</v>
      </c>
      <c r="CN271">
        <v>1.0748909999999999E-3</v>
      </c>
      <c r="CO271">
        <v>1.1144079999999999E-3</v>
      </c>
      <c r="CP271">
        <v>1.1550079999999999E-3</v>
      </c>
      <c r="CQ271">
        <v>1.1943570000000001E-3</v>
      </c>
      <c r="CR271">
        <v>1.2307819999999999E-3</v>
      </c>
      <c r="CS271">
        <v>1.2625290000000001E-3</v>
      </c>
      <c r="CT271">
        <v>1.289407E-3</v>
      </c>
      <c r="CU271">
        <v>1.310276E-3</v>
      </c>
      <c r="CV271">
        <v>1.32452E-3</v>
      </c>
      <c r="CW271">
        <v>1.332789E-3</v>
      </c>
      <c r="CX271">
        <v>1.334093E-3</v>
      </c>
      <c r="CY271">
        <v>1.3301350000000001E-3</v>
      </c>
      <c r="CZ271">
        <v>1.3206159999999999E-3</v>
      </c>
      <c r="DA271">
        <v>1.3070880000000001E-3</v>
      </c>
      <c r="DB271">
        <v>1.290168E-3</v>
      </c>
      <c r="DC271">
        <v>1.2673669999999999E-3</v>
      </c>
      <c r="DD271">
        <v>1.234632E-3</v>
      </c>
      <c r="DE271">
        <v>1.192619E-3</v>
      </c>
      <c r="DF271">
        <v>1.145067E-3</v>
      </c>
      <c r="DG271">
        <v>1.094149E-3</v>
      </c>
      <c r="DH271">
        <v>1.0416360000000001E-3</v>
      </c>
      <c r="DI271">
        <v>9.892124999999999E-4</v>
      </c>
      <c r="DJ271">
        <v>9.3706859999999998E-4</v>
      </c>
      <c r="DK271">
        <v>8.8670630000000001E-4</v>
      </c>
      <c r="DL271">
        <v>8.3775129999999996E-4</v>
      </c>
      <c r="DM271">
        <v>7.9086800000000002E-4</v>
      </c>
      <c r="DN271">
        <v>7.458985E-4</v>
      </c>
      <c r="DO271">
        <v>7.032443E-4</v>
      </c>
      <c r="DP271">
        <v>6.6319440000000001E-4</v>
      </c>
      <c r="DQ271">
        <v>6.2538470000000001E-4</v>
      </c>
      <c r="DR271">
        <v>5.903153E-4</v>
      </c>
      <c r="DS271">
        <v>5.591824E-4</v>
      </c>
      <c r="DT271">
        <v>5.3395910000000001E-4</v>
      </c>
      <c r="DU271">
        <v>5.1430400000000004E-4</v>
      </c>
      <c r="DV271">
        <v>4.9863369999999998E-4</v>
      </c>
      <c r="DW271">
        <v>4.8634159999999999E-4</v>
      </c>
      <c r="DX271">
        <v>4.7739130000000002E-4</v>
      </c>
      <c r="DY271">
        <v>4.7204320000000002E-4</v>
      </c>
      <c r="DZ271">
        <v>4.701056E-4</v>
      </c>
      <c r="EA271">
        <v>4.7141460000000001E-4</v>
      </c>
      <c r="EB271">
        <v>4.7598470000000001E-4</v>
      </c>
      <c r="EC271">
        <v>4.8383669999999999E-4</v>
      </c>
      <c r="ED271">
        <v>4.9499169999999999E-4</v>
      </c>
      <c r="EE271">
        <v>5.0937919999999998E-4</v>
      </c>
      <c r="EF271">
        <v>5.2668029999999996E-4</v>
      </c>
      <c r="EG271">
        <v>5.4704860000000005E-4</v>
      </c>
      <c r="EH271">
        <v>5.7001369999999999E-4</v>
      </c>
      <c r="EI271">
        <v>5.9561689999999997E-4</v>
      </c>
      <c r="EJ271">
        <v>6.235724E-4</v>
      </c>
      <c r="EK271">
        <v>6.5361300000000005E-4</v>
      </c>
      <c r="EL271">
        <v>6.857899E-4</v>
      </c>
      <c r="EM271">
        <v>7.1943370000000003E-4</v>
      </c>
      <c r="EN271">
        <v>7.5374890000000003E-4</v>
      </c>
      <c r="EO271">
        <v>7.8743309999999996E-4</v>
      </c>
      <c r="EP271">
        <v>8.1963420000000003E-4</v>
      </c>
      <c r="EQ271">
        <v>8.501553E-4</v>
      </c>
      <c r="ER271">
        <v>8.7788350000000005E-4</v>
      </c>
      <c r="ES271">
        <v>9.0289090000000003E-4</v>
      </c>
      <c r="ET271">
        <v>9.2415599999999998E-4</v>
      </c>
      <c r="EU271">
        <v>9.4164050000000005E-4</v>
      </c>
      <c r="EV271">
        <v>9.548785E-4</v>
      </c>
      <c r="EW271">
        <v>9.6370020000000002E-4</v>
      </c>
      <c r="EX271">
        <v>9.6827619999999997E-4</v>
      </c>
      <c r="EY271">
        <v>9.6817500000000005E-4</v>
      </c>
      <c r="EZ271">
        <v>9.6125460000000002E-4</v>
      </c>
    </row>
    <row r="272" spans="1:156" x14ac:dyDescent="0.25">
      <c r="A272" t="str">
        <f t="shared" si="4"/>
        <v>Boom-VERY COARSE-1-10-40</v>
      </c>
      <c r="B272" t="s">
        <v>196</v>
      </c>
      <c r="C272" t="s">
        <v>43</v>
      </c>
      <c r="D272" s="52">
        <v>1</v>
      </c>
      <c r="E272" s="52">
        <v>10</v>
      </c>
      <c r="F272" s="82">
        <v>40</v>
      </c>
      <c r="G272">
        <v>1.0258969999999999E-2</v>
      </c>
      <c r="H272">
        <v>9.8145750000000007E-3</v>
      </c>
      <c r="I272">
        <v>1.003096E-2</v>
      </c>
      <c r="J272">
        <v>9.3155579999999998E-3</v>
      </c>
      <c r="K272">
        <v>7.7579349999999997E-3</v>
      </c>
      <c r="L272">
        <v>7.744819E-3</v>
      </c>
      <c r="M272">
        <v>7.58291E-3</v>
      </c>
      <c r="N272">
        <v>7.3038909999999999E-3</v>
      </c>
      <c r="O272">
        <v>6.92846E-3</v>
      </c>
      <c r="P272">
        <v>6.5567530000000002E-3</v>
      </c>
      <c r="Q272">
        <v>5.9854510000000001E-3</v>
      </c>
      <c r="R272">
        <v>5.3454829999999998E-3</v>
      </c>
      <c r="S272">
        <v>4.9994569999999997E-3</v>
      </c>
      <c r="T272">
        <v>4.7032719999999997E-3</v>
      </c>
      <c r="U272">
        <v>4.4450660000000001E-3</v>
      </c>
      <c r="V272">
        <v>4.2190789999999997E-3</v>
      </c>
      <c r="W272">
        <v>4.0323609999999999E-3</v>
      </c>
      <c r="X272">
        <v>3.8806090000000001E-3</v>
      </c>
      <c r="Y272">
        <v>3.746142E-3</v>
      </c>
      <c r="Z272">
        <v>3.6186550000000001E-3</v>
      </c>
      <c r="AA272">
        <v>3.5084180000000001E-3</v>
      </c>
      <c r="AB272">
        <v>3.4286849999999999E-3</v>
      </c>
      <c r="AC272">
        <v>3.3524399999999999E-3</v>
      </c>
      <c r="AD272">
        <v>3.2797389999999998E-3</v>
      </c>
      <c r="AE272">
        <v>3.2102540000000001E-3</v>
      </c>
      <c r="AF272">
        <v>3.1423979999999998E-3</v>
      </c>
      <c r="AG272">
        <v>3.0640789999999999E-3</v>
      </c>
      <c r="AH272">
        <v>2.9691840000000001E-3</v>
      </c>
      <c r="AI272">
        <v>2.8588279999999999E-3</v>
      </c>
      <c r="AJ272">
        <v>2.7387010000000001E-3</v>
      </c>
      <c r="AK272">
        <v>2.6239240000000001E-3</v>
      </c>
      <c r="AL272">
        <v>2.527652E-3</v>
      </c>
      <c r="AM272">
        <v>2.4493560000000002E-3</v>
      </c>
      <c r="AN272">
        <v>2.3844690000000002E-3</v>
      </c>
      <c r="AO272">
        <v>2.329097E-3</v>
      </c>
      <c r="AP272">
        <v>2.2804510000000002E-3</v>
      </c>
      <c r="AQ272">
        <v>2.2415489999999998E-3</v>
      </c>
      <c r="AR272">
        <v>2.2231170000000001E-3</v>
      </c>
      <c r="AS272">
        <v>2.221186E-3</v>
      </c>
      <c r="AT272">
        <v>2.2194189999999998E-3</v>
      </c>
      <c r="AU272">
        <v>2.209459E-3</v>
      </c>
      <c r="AV272">
        <v>2.192341E-3</v>
      </c>
      <c r="AW272">
        <v>2.17023E-3</v>
      </c>
      <c r="AX272">
        <v>2.1454209999999998E-3</v>
      </c>
      <c r="AY272">
        <v>2.1194450000000002E-3</v>
      </c>
      <c r="AZ272">
        <v>2.0931180000000001E-3</v>
      </c>
      <c r="BA272">
        <v>2.0669289999999999E-3</v>
      </c>
      <c r="BB272">
        <v>2.0410150000000002E-3</v>
      </c>
      <c r="BC272">
        <v>2.014835E-3</v>
      </c>
      <c r="BD272">
        <v>1.9872380000000001E-3</v>
      </c>
      <c r="BE272">
        <v>1.9570189999999999E-3</v>
      </c>
      <c r="BF272">
        <v>1.919221E-3</v>
      </c>
      <c r="BG272">
        <v>1.8707960000000001E-3</v>
      </c>
      <c r="BH272">
        <v>1.811703E-3</v>
      </c>
      <c r="BI272">
        <v>1.7434099999999999E-3</v>
      </c>
      <c r="BJ272">
        <v>1.66891E-3</v>
      </c>
      <c r="BK272">
        <v>1.5937289999999999E-3</v>
      </c>
      <c r="BL272">
        <v>1.527025E-3</v>
      </c>
      <c r="BM272">
        <v>1.4741540000000001E-3</v>
      </c>
      <c r="BN272">
        <v>1.4373019999999999E-3</v>
      </c>
      <c r="BO272">
        <v>1.4180709999999999E-3</v>
      </c>
      <c r="BP272">
        <v>1.4147070000000001E-3</v>
      </c>
      <c r="BQ272">
        <v>1.423426E-3</v>
      </c>
      <c r="BR272">
        <v>1.435506E-3</v>
      </c>
      <c r="BS272">
        <v>1.442313E-3</v>
      </c>
      <c r="BT272">
        <v>1.442441E-3</v>
      </c>
      <c r="BU272">
        <v>1.4376160000000001E-3</v>
      </c>
      <c r="BV272">
        <v>1.4298119999999999E-3</v>
      </c>
      <c r="BW272">
        <v>1.4200759999999999E-3</v>
      </c>
      <c r="BX272">
        <v>1.4089840000000001E-3</v>
      </c>
      <c r="BY272">
        <v>1.3970409999999999E-3</v>
      </c>
      <c r="BZ272">
        <v>1.3846279999999999E-3</v>
      </c>
      <c r="CA272">
        <v>1.371756E-3</v>
      </c>
      <c r="CB272">
        <v>1.3580269999999999E-3</v>
      </c>
      <c r="CC272">
        <v>1.3438580000000001E-3</v>
      </c>
      <c r="CD272">
        <v>1.3298369999999999E-3</v>
      </c>
      <c r="CE272">
        <v>1.315678E-3</v>
      </c>
      <c r="CF272">
        <v>1.2995400000000001E-3</v>
      </c>
      <c r="CG272">
        <v>1.2785400000000001E-3</v>
      </c>
      <c r="CH272">
        <v>1.2509210000000001E-3</v>
      </c>
      <c r="CI272">
        <v>1.2163250000000001E-3</v>
      </c>
      <c r="CJ272">
        <v>1.1751299999999999E-3</v>
      </c>
      <c r="CK272">
        <v>1.1285780000000001E-3</v>
      </c>
      <c r="CL272">
        <v>1.0797140000000001E-3</v>
      </c>
      <c r="CM272">
        <v>1.0331870000000001E-3</v>
      </c>
      <c r="CN272">
        <v>9.925502000000001E-4</v>
      </c>
      <c r="CO272">
        <v>9.6130360000000004E-4</v>
      </c>
      <c r="CP272">
        <v>9.4328540000000001E-4</v>
      </c>
      <c r="CQ272">
        <v>9.385474E-4</v>
      </c>
      <c r="CR272">
        <v>9.4298609999999997E-4</v>
      </c>
      <c r="CS272">
        <v>9.4958659999999997E-4</v>
      </c>
      <c r="CT272">
        <v>9.5342609999999998E-4</v>
      </c>
      <c r="CU272">
        <v>9.5392820000000001E-4</v>
      </c>
      <c r="CV272">
        <v>9.5179940000000005E-4</v>
      </c>
      <c r="CW272">
        <v>9.4776389999999999E-4</v>
      </c>
      <c r="CX272">
        <v>9.4247229999999997E-4</v>
      </c>
      <c r="CY272">
        <v>9.3656030000000001E-4</v>
      </c>
      <c r="CZ272">
        <v>9.3045620000000004E-4</v>
      </c>
      <c r="DA272">
        <v>9.2418769999999995E-4</v>
      </c>
      <c r="DB272">
        <v>9.1755579999999997E-4</v>
      </c>
      <c r="DC272">
        <v>9.1035900000000002E-4</v>
      </c>
      <c r="DD272">
        <v>9.0283370000000004E-4</v>
      </c>
      <c r="DE272">
        <v>8.9528600000000002E-4</v>
      </c>
      <c r="DF272">
        <v>8.8783000000000004E-4</v>
      </c>
      <c r="DG272">
        <v>8.8049660000000002E-4</v>
      </c>
      <c r="DH272">
        <v>8.7321600000000001E-4</v>
      </c>
      <c r="DI272">
        <v>8.6553699999999999E-4</v>
      </c>
      <c r="DJ272">
        <v>8.5622930000000001E-4</v>
      </c>
      <c r="DK272">
        <v>8.4378570000000002E-4</v>
      </c>
      <c r="DL272">
        <v>8.275833E-4</v>
      </c>
      <c r="DM272">
        <v>8.0850210000000004E-4</v>
      </c>
      <c r="DN272">
        <v>7.8829659999999995E-4</v>
      </c>
      <c r="DO272">
        <v>7.6820109999999997E-4</v>
      </c>
      <c r="DP272">
        <v>7.4885040000000004E-4</v>
      </c>
      <c r="DQ272">
        <v>7.3072869999999996E-4</v>
      </c>
      <c r="DR272">
        <v>7.1419840000000001E-4</v>
      </c>
      <c r="DS272">
        <v>6.9936740000000003E-4</v>
      </c>
      <c r="DT272">
        <v>6.8618970000000005E-4</v>
      </c>
      <c r="DU272">
        <v>6.7449909999999999E-4</v>
      </c>
      <c r="DV272">
        <v>6.6409900000000003E-4</v>
      </c>
      <c r="DW272">
        <v>6.5457890000000004E-4</v>
      </c>
      <c r="DX272">
        <v>6.4570719999999999E-4</v>
      </c>
      <c r="DY272">
        <v>6.3745459999999996E-4</v>
      </c>
      <c r="DZ272">
        <v>6.2974500000000002E-4</v>
      </c>
      <c r="EA272">
        <v>6.2249899999999999E-4</v>
      </c>
      <c r="EB272">
        <v>6.1567659999999999E-4</v>
      </c>
      <c r="EC272">
        <v>6.0924259999999995E-4</v>
      </c>
      <c r="ED272">
        <v>6.0315840000000004E-4</v>
      </c>
      <c r="EE272">
        <v>5.9738689999999997E-4</v>
      </c>
      <c r="EF272">
        <v>5.9185970000000005E-4</v>
      </c>
      <c r="EG272">
        <v>5.8652800000000001E-4</v>
      </c>
      <c r="EH272">
        <v>5.8139590000000005E-4</v>
      </c>
      <c r="EI272">
        <v>5.7643910000000002E-4</v>
      </c>
      <c r="EJ272">
        <v>5.7162800000000002E-4</v>
      </c>
      <c r="EK272">
        <v>5.6693529999999996E-4</v>
      </c>
      <c r="EL272">
        <v>5.6234120000000002E-4</v>
      </c>
      <c r="EM272">
        <v>5.5782740000000003E-4</v>
      </c>
      <c r="EN272">
        <v>5.5337479999999998E-4</v>
      </c>
      <c r="EO272">
        <v>5.4897249999999996E-4</v>
      </c>
      <c r="EP272">
        <v>5.4464140000000003E-4</v>
      </c>
      <c r="EQ272">
        <v>5.405268E-4</v>
      </c>
      <c r="ER272">
        <v>5.3679659999999996E-4</v>
      </c>
      <c r="ES272">
        <v>5.3347599999999996E-4</v>
      </c>
      <c r="ET272">
        <v>5.3052670000000004E-4</v>
      </c>
      <c r="EU272">
        <v>5.2789440000000003E-4</v>
      </c>
      <c r="EV272">
        <v>5.2547789999999998E-4</v>
      </c>
      <c r="EW272">
        <v>5.2310880000000005E-4</v>
      </c>
      <c r="EX272">
        <v>5.205559E-4</v>
      </c>
      <c r="EY272">
        <v>5.1755590000000004E-4</v>
      </c>
      <c r="EZ272">
        <v>5.1388859999999998E-4</v>
      </c>
    </row>
    <row r="273" spans="1:156" x14ac:dyDescent="0.25">
      <c r="A273" t="str">
        <f t="shared" si="4"/>
        <v>Boom-VERY COARSE-1-20-20</v>
      </c>
      <c r="B273" t="s">
        <v>196</v>
      </c>
      <c r="C273" t="s">
        <v>43</v>
      </c>
      <c r="D273" s="52">
        <v>1</v>
      </c>
      <c r="E273" s="52">
        <v>20</v>
      </c>
      <c r="F273" s="82">
        <v>20</v>
      </c>
      <c r="G273">
        <v>2.704519E-2</v>
      </c>
      <c r="H273">
        <v>2.2038619999999998E-2</v>
      </c>
      <c r="I273">
        <v>1.754584E-2</v>
      </c>
      <c r="J273">
        <v>1.4829169999999999E-2</v>
      </c>
      <c r="K273">
        <v>1.3582169999999999E-2</v>
      </c>
      <c r="L273">
        <v>1.0122300000000001E-2</v>
      </c>
      <c r="M273">
        <v>8.8804109999999995E-3</v>
      </c>
      <c r="N273">
        <v>8.1639090000000004E-3</v>
      </c>
      <c r="O273">
        <v>5.5488259999999998E-3</v>
      </c>
      <c r="P273">
        <v>4.5961780000000002E-3</v>
      </c>
      <c r="Q273">
        <v>4.290271E-3</v>
      </c>
      <c r="R273">
        <v>4.0058400000000001E-3</v>
      </c>
      <c r="S273">
        <v>4.080986E-3</v>
      </c>
      <c r="T273">
        <v>3.9572940000000001E-3</v>
      </c>
      <c r="U273">
        <v>3.6759340000000001E-3</v>
      </c>
      <c r="V273">
        <v>3.3199760000000001E-3</v>
      </c>
      <c r="W273">
        <v>2.9466290000000001E-3</v>
      </c>
      <c r="X273">
        <v>2.6400439999999998E-3</v>
      </c>
      <c r="Y273">
        <v>2.3810440000000001E-3</v>
      </c>
      <c r="Z273">
        <v>2.1644020000000002E-3</v>
      </c>
      <c r="AA273">
        <v>1.9793689999999999E-3</v>
      </c>
      <c r="AB273">
        <v>1.8154410000000001E-3</v>
      </c>
      <c r="AC273">
        <v>1.6852029999999999E-3</v>
      </c>
      <c r="AD273">
        <v>1.5725330000000001E-3</v>
      </c>
      <c r="AE273">
        <v>1.4713160000000001E-3</v>
      </c>
      <c r="AF273">
        <v>1.404453E-3</v>
      </c>
      <c r="AG273">
        <v>1.354706E-3</v>
      </c>
      <c r="AH273">
        <v>1.309635E-3</v>
      </c>
      <c r="AI273">
        <v>1.2664950000000001E-3</v>
      </c>
      <c r="AJ273">
        <v>1.215851E-3</v>
      </c>
      <c r="AK273">
        <v>1.161451E-3</v>
      </c>
      <c r="AL273">
        <v>1.1135520000000001E-3</v>
      </c>
      <c r="AM273">
        <v>1.0775279999999999E-3</v>
      </c>
      <c r="AN273">
        <v>1.0504379999999999E-3</v>
      </c>
      <c r="AO273">
        <v>1.0296929999999999E-3</v>
      </c>
      <c r="AP273">
        <v>1.01355E-3</v>
      </c>
      <c r="AQ273">
        <v>1.0005929999999999E-3</v>
      </c>
      <c r="AR273">
        <v>9.8981619999999998E-4</v>
      </c>
      <c r="AS273">
        <v>9.8105289999999993E-4</v>
      </c>
      <c r="AT273">
        <v>9.7819839999999992E-4</v>
      </c>
      <c r="AU273">
        <v>9.8370639999999991E-4</v>
      </c>
      <c r="AV273">
        <v>9.9668980000000009E-4</v>
      </c>
      <c r="AW273">
        <v>1.012612E-3</v>
      </c>
      <c r="AX273">
        <v>1.0277590000000001E-3</v>
      </c>
      <c r="AY273">
        <v>1.038991E-3</v>
      </c>
      <c r="AZ273">
        <v>1.0442030000000001E-3</v>
      </c>
      <c r="BA273">
        <v>1.0429899999999999E-3</v>
      </c>
      <c r="BB273">
        <v>1.0347900000000001E-3</v>
      </c>
      <c r="BC273">
        <v>1.0213399999999999E-3</v>
      </c>
      <c r="BD273">
        <v>1.0040069999999999E-3</v>
      </c>
      <c r="BE273">
        <v>9.839095E-4</v>
      </c>
      <c r="BF273">
        <v>9.6271390000000001E-4</v>
      </c>
      <c r="BG273">
        <v>9.4096000000000002E-4</v>
      </c>
      <c r="BH273">
        <v>9.1933450000000001E-4</v>
      </c>
      <c r="BI273">
        <v>8.9804679999999995E-4</v>
      </c>
      <c r="BJ273">
        <v>8.772516E-4</v>
      </c>
      <c r="BK273">
        <v>8.5674320000000005E-4</v>
      </c>
      <c r="BL273">
        <v>8.3693999999999999E-4</v>
      </c>
      <c r="BM273">
        <v>8.1737879999999995E-4</v>
      </c>
      <c r="BN273">
        <v>7.9856549999999995E-4</v>
      </c>
      <c r="BO273">
        <v>7.8006099999999997E-4</v>
      </c>
      <c r="BP273">
        <v>7.6182129999999998E-4</v>
      </c>
      <c r="BQ273">
        <v>7.4419440000000002E-4</v>
      </c>
      <c r="BR273">
        <v>7.2606630000000003E-4</v>
      </c>
      <c r="BS273">
        <v>7.0333240000000001E-4</v>
      </c>
      <c r="BT273">
        <v>6.7349010000000004E-4</v>
      </c>
      <c r="BU273">
        <v>6.3952569999999997E-4</v>
      </c>
      <c r="BV273">
        <v>6.0392010000000001E-4</v>
      </c>
      <c r="BW273">
        <v>5.6809969999999999E-4</v>
      </c>
      <c r="BX273">
        <v>5.3293079999999998E-4</v>
      </c>
      <c r="BY273">
        <v>4.9929900000000003E-4</v>
      </c>
      <c r="BZ273">
        <v>4.6720440000000001E-4</v>
      </c>
      <c r="CA273">
        <v>4.370709E-4</v>
      </c>
      <c r="CB273">
        <v>4.0888699999999998E-4</v>
      </c>
      <c r="CC273">
        <v>3.8304700000000002E-4</v>
      </c>
      <c r="CD273">
        <v>3.6084110000000002E-4</v>
      </c>
      <c r="CE273">
        <v>3.4235739999999998E-4</v>
      </c>
      <c r="CF273">
        <v>3.2898749999999999E-4</v>
      </c>
      <c r="CG273">
        <v>3.2259550000000002E-4</v>
      </c>
      <c r="CH273">
        <v>3.2221309999999999E-4</v>
      </c>
      <c r="CI273">
        <v>3.2670680000000001E-4</v>
      </c>
      <c r="CJ273">
        <v>3.3508220000000002E-4</v>
      </c>
      <c r="CK273">
        <v>3.4684000000000001E-4</v>
      </c>
      <c r="CL273">
        <v>3.6136780000000003E-4</v>
      </c>
      <c r="CM273">
        <v>3.7818040000000002E-4</v>
      </c>
      <c r="CN273">
        <v>3.9698579999999998E-4</v>
      </c>
      <c r="CO273">
        <v>4.1757600000000001E-4</v>
      </c>
      <c r="CP273">
        <v>4.3966749999999998E-4</v>
      </c>
      <c r="CQ273">
        <v>4.6207630000000001E-4</v>
      </c>
      <c r="CR273">
        <v>4.8401539999999999E-4</v>
      </c>
      <c r="CS273">
        <v>5.0460960000000003E-4</v>
      </c>
      <c r="CT273">
        <v>5.2365280000000005E-4</v>
      </c>
      <c r="CU273">
        <v>5.4018930000000005E-4</v>
      </c>
      <c r="CV273">
        <v>5.5393659999999998E-4</v>
      </c>
      <c r="CW273">
        <v>5.6469370000000003E-4</v>
      </c>
      <c r="CX273">
        <v>5.7182809999999995E-4</v>
      </c>
      <c r="CY273">
        <v>5.757987E-4</v>
      </c>
      <c r="CZ273">
        <v>5.7635260000000002E-4</v>
      </c>
      <c r="DA273">
        <v>5.7421329999999995E-4</v>
      </c>
      <c r="DB273">
        <v>5.6976240000000005E-4</v>
      </c>
      <c r="DC273">
        <v>5.634851E-4</v>
      </c>
      <c r="DD273">
        <v>5.5598189999999997E-4</v>
      </c>
      <c r="DE273">
        <v>5.4773609999999998E-4</v>
      </c>
      <c r="DF273">
        <v>5.3883480000000003E-4</v>
      </c>
      <c r="DG273">
        <v>5.2984250000000005E-4</v>
      </c>
      <c r="DH273">
        <v>5.2058910000000005E-4</v>
      </c>
      <c r="DI273">
        <v>5.114122E-4</v>
      </c>
      <c r="DJ273">
        <v>5.0206830000000004E-4</v>
      </c>
      <c r="DK273">
        <v>4.9265780000000003E-4</v>
      </c>
      <c r="DL273">
        <v>4.8298489999999998E-4</v>
      </c>
      <c r="DM273">
        <v>4.7085019999999999E-4</v>
      </c>
      <c r="DN273">
        <v>4.5332860000000001E-4</v>
      </c>
      <c r="DO273">
        <v>4.3164359999999999E-4</v>
      </c>
      <c r="DP273">
        <v>4.079377E-4</v>
      </c>
      <c r="DQ273">
        <v>3.8331390000000002E-4</v>
      </c>
      <c r="DR273">
        <v>3.586967E-4</v>
      </c>
      <c r="DS273">
        <v>3.3466529999999999E-4</v>
      </c>
      <c r="DT273">
        <v>3.1144449999999998E-4</v>
      </c>
      <c r="DU273">
        <v>2.8948830000000001E-4</v>
      </c>
      <c r="DV273">
        <v>2.6866530000000001E-4</v>
      </c>
      <c r="DW273">
        <v>2.4940489999999998E-4</v>
      </c>
      <c r="DX273">
        <v>2.3197150000000001E-4</v>
      </c>
      <c r="DY273">
        <v>2.166991E-4</v>
      </c>
      <c r="DZ273">
        <v>2.03468E-4</v>
      </c>
      <c r="EA273">
        <v>1.9212449999999999E-4</v>
      </c>
      <c r="EB273">
        <v>1.8275499999999999E-4</v>
      </c>
      <c r="EC273">
        <v>1.7605609999999999E-4</v>
      </c>
      <c r="ED273">
        <v>1.7295240000000001E-4</v>
      </c>
      <c r="EE273">
        <v>1.7305399999999999E-4</v>
      </c>
      <c r="EF273">
        <v>1.7570079999999999E-4</v>
      </c>
      <c r="EG273">
        <v>1.805958E-4</v>
      </c>
      <c r="EH273">
        <v>1.874368E-4</v>
      </c>
      <c r="EI273">
        <v>1.9612549999999999E-4</v>
      </c>
      <c r="EJ273">
        <v>2.065084E-4</v>
      </c>
      <c r="EK273">
        <v>2.184729E-4</v>
      </c>
      <c r="EL273">
        <v>2.319713E-4</v>
      </c>
      <c r="EM273">
        <v>2.467945E-4</v>
      </c>
      <c r="EN273">
        <v>2.62508E-4</v>
      </c>
      <c r="EO273">
        <v>2.7865399999999998E-4</v>
      </c>
      <c r="EP273">
        <v>2.9483269999999999E-4</v>
      </c>
      <c r="EQ273">
        <v>3.109346E-4</v>
      </c>
      <c r="ER273">
        <v>3.2652670000000002E-4</v>
      </c>
      <c r="ES273">
        <v>3.414313E-4</v>
      </c>
      <c r="ET273">
        <v>3.5527090000000001E-4</v>
      </c>
      <c r="EU273">
        <v>3.677563E-4</v>
      </c>
      <c r="EV273">
        <v>3.7862539999999997E-4</v>
      </c>
      <c r="EW273">
        <v>3.8760509999999999E-4</v>
      </c>
      <c r="EX273">
        <v>3.9460549999999997E-4</v>
      </c>
      <c r="EY273">
        <v>3.995065E-4</v>
      </c>
      <c r="EZ273">
        <v>4.023009E-4</v>
      </c>
    </row>
    <row r="274" spans="1:156" x14ac:dyDescent="0.25">
      <c r="A274" t="str">
        <f t="shared" si="4"/>
        <v>Boom-VERY COARSE-1-10-20</v>
      </c>
      <c r="B274" t="s">
        <v>196</v>
      </c>
      <c r="C274" t="s">
        <v>43</v>
      </c>
      <c r="D274" s="52">
        <v>1</v>
      </c>
      <c r="E274" s="52">
        <v>10</v>
      </c>
      <c r="F274" s="82">
        <v>20</v>
      </c>
      <c r="G274">
        <v>7.27401E-3</v>
      </c>
      <c r="H274">
        <v>6.191294E-3</v>
      </c>
      <c r="I274">
        <v>6.0984120000000001E-3</v>
      </c>
      <c r="J274">
        <v>5.2510910000000003E-3</v>
      </c>
      <c r="K274">
        <v>3.5447059999999999E-3</v>
      </c>
      <c r="L274">
        <v>3.621656E-3</v>
      </c>
      <c r="M274">
        <v>3.6216310000000002E-3</v>
      </c>
      <c r="N274">
        <v>3.5529200000000002E-3</v>
      </c>
      <c r="O274">
        <v>3.43459E-3</v>
      </c>
      <c r="P274">
        <v>3.5608110000000001E-3</v>
      </c>
      <c r="Q274">
        <v>3.6167769999999998E-3</v>
      </c>
      <c r="R274">
        <v>3.3096760000000001E-3</v>
      </c>
      <c r="S274">
        <v>3.017179E-3</v>
      </c>
      <c r="T274">
        <v>2.7011409999999998E-3</v>
      </c>
      <c r="U274">
        <v>2.4049079999999999E-3</v>
      </c>
      <c r="V274">
        <v>2.1438799999999999E-3</v>
      </c>
      <c r="W274">
        <v>1.939046E-3</v>
      </c>
      <c r="X274">
        <v>1.8495880000000001E-3</v>
      </c>
      <c r="Y274">
        <v>1.788244E-3</v>
      </c>
      <c r="Z274">
        <v>1.7396709999999999E-3</v>
      </c>
      <c r="AA274">
        <v>1.7078880000000001E-3</v>
      </c>
      <c r="AB274">
        <v>1.707493E-3</v>
      </c>
      <c r="AC274">
        <v>1.7094980000000001E-3</v>
      </c>
      <c r="AD274">
        <v>1.713455E-3</v>
      </c>
      <c r="AE274">
        <v>1.718898E-3</v>
      </c>
      <c r="AF274">
        <v>1.7242379999999999E-3</v>
      </c>
      <c r="AG274">
        <v>1.7123939999999999E-3</v>
      </c>
      <c r="AH274">
        <v>1.6721080000000001E-3</v>
      </c>
      <c r="AI274">
        <v>1.609875E-3</v>
      </c>
      <c r="AJ274">
        <v>1.532804E-3</v>
      </c>
      <c r="AK274">
        <v>1.44798E-3</v>
      </c>
      <c r="AL274">
        <v>1.361417E-3</v>
      </c>
      <c r="AM274">
        <v>1.2773350000000001E-3</v>
      </c>
      <c r="AN274">
        <v>1.1977190000000001E-3</v>
      </c>
      <c r="AO274">
        <v>1.123123E-3</v>
      </c>
      <c r="AP274">
        <v>1.0537280000000001E-3</v>
      </c>
      <c r="AQ274">
        <v>9.9192060000000007E-4</v>
      </c>
      <c r="AR274">
        <v>9.4412619999999995E-4</v>
      </c>
      <c r="AS274">
        <v>9.0935029999999995E-4</v>
      </c>
      <c r="AT274">
        <v>8.8482130000000004E-4</v>
      </c>
      <c r="AU274">
        <v>8.720043E-4</v>
      </c>
      <c r="AV274">
        <v>8.7125270000000001E-4</v>
      </c>
      <c r="AW274">
        <v>8.7911819999999998E-4</v>
      </c>
      <c r="AX274">
        <v>8.9274769999999996E-4</v>
      </c>
      <c r="AY274">
        <v>9.104289E-4</v>
      </c>
      <c r="AZ274">
        <v>9.3081670000000002E-4</v>
      </c>
      <c r="BA274">
        <v>9.532039E-4</v>
      </c>
      <c r="BB274">
        <v>9.7682080000000004E-4</v>
      </c>
      <c r="BC274">
        <v>9.9886339999999993E-4</v>
      </c>
      <c r="BD274">
        <v>1.0107499999999999E-3</v>
      </c>
      <c r="BE274">
        <v>1.0106799999999999E-3</v>
      </c>
      <c r="BF274">
        <v>9.9912320000000005E-4</v>
      </c>
      <c r="BG274">
        <v>9.7665779999999997E-4</v>
      </c>
      <c r="BH274">
        <v>9.4476059999999999E-4</v>
      </c>
      <c r="BI274">
        <v>9.0505040000000004E-4</v>
      </c>
      <c r="BJ274">
        <v>8.5962080000000001E-4</v>
      </c>
      <c r="BK274">
        <v>8.1087240000000005E-4</v>
      </c>
      <c r="BL274">
        <v>7.6125499999999996E-4</v>
      </c>
      <c r="BM274">
        <v>7.1303339999999999E-4</v>
      </c>
      <c r="BN274">
        <v>6.6954920000000004E-4</v>
      </c>
      <c r="BO274">
        <v>6.3373529999999996E-4</v>
      </c>
      <c r="BP274">
        <v>6.0572589999999997E-4</v>
      </c>
      <c r="BQ274">
        <v>5.8460040000000003E-4</v>
      </c>
      <c r="BR274">
        <v>5.6866589999999997E-4</v>
      </c>
      <c r="BS274">
        <v>5.5610519999999995E-4</v>
      </c>
      <c r="BT274">
        <v>5.4561859999999998E-4</v>
      </c>
      <c r="BU274">
        <v>5.3807119999999995E-4</v>
      </c>
      <c r="BV274">
        <v>5.367522E-4</v>
      </c>
      <c r="BW274">
        <v>5.4232360000000003E-4</v>
      </c>
      <c r="BX274">
        <v>5.5322569999999998E-4</v>
      </c>
      <c r="BY274">
        <v>5.679382E-4</v>
      </c>
      <c r="BZ274">
        <v>5.8549899999999996E-4</v>
      </c>
      <c r="CA274">
        <v>6.0419550000000003E-4</v>
      </c>
      <c r="CB274">
        <v>6.1916209999999996E-4</v>
      </c>
      <c r="CC274">
        <v>6.275257E-4</v>
      </c>
      <c r="CD274">
        <v>6.3071980000000002E-4</v>
      </c>
      <c r="CE274">
        <v>6.302422E-4</v>
      </c>
      <c r="CF274">
        <v>6.2627590000000001E-4</v>
      </c>
      <c r="CG274">
        <v>6.181003E-4</v>
      </c>
      <c r="CH274">
        <v>6.0528079999999998E-4</v>
      </c>
      <c r="CI274">
        <v>5.8790060000000002E-4</v>
      </c>
      <c r="CJ274">
        <v>5.6626430000000002E-4</v>
      </c>
      <c r="CK274">
        <v>5.4102570000000001E-4</v>
      </c>
      <c r="CL274">
        <v>5.1381889999999996E-4</v>
      </c>
      <c r="CM274">
        <v>4.87202E-4</v>
      </c>
      <c r="CN274">
        <v>4.6301369999999999E-4</v>
      </c>
      <c r="CO274">
        <v>4.4213279999999998E-4</v>
      </c>
      <c r="CP274">
        <v>4.249457E-4</v>
      </c>
      <c r="CQ274">
        <v>4.113028E-4</v>
      </c>
      <c r="CR274">
        <v>4.0060399999999999E-4</v>
      </c>
      <c r="CS274">
        <v>3.9202909999999999E-4</v>
      </c>
      <c r="CT274">
        <v>3.8476169999999998E-4</v>
      </c>
      <c r="CU274">
        <v>3.782743E-4</v>
      </c>
      <c r="CV274">
        <v>3.7221470000000002E-4</v>
      </c>
      <c r="CW274">
        <v>3.6648380000000002E-4</v>
      </c>
      <c r="CX274">
        <v>3.6149560000000002E-4</v>
      </c>
      <c r="CY274">
        <v>3.5897430000000002E-4</v>
      </c>
      <c r="CZ274">
        <v>3.6094289999999998E-4</v>
      </c>
      <c r="DA274">
        <v>3.6725689999999998E-4</v>
      </c>
      <c r="DB274">
        <v>3.757031E-4</v>
      </c>
      <c r="DC274">
        <v>3.8266489999999999E-4</v>
      </c>
      <c r="DD274">
        <v>3.8667950000000002E-4</v>
      </c>
      <c r="DE274">
        <v>3.883836E-4</v>
      </c>
      <c r="DF274">
        <v>3.8853679999999998E-4</v>
      </c>
      <c r="DG274">
        <v>3.8763669999999998E-4</v>
      </c>
      <c r="DH274">
        <v>3.859868E-4</v>
      </c>
      <c r="DI274">
        <v>3.836124E-4</v>
      </c>
      <c r="DJ274">
        <v>3.8008779999999998E-4</v>
      </c>
      <c r="DK274">
        <v>3.748108E-4</v>
      </c>
      <c r="DL274">
        <v>3.675498E-4</v>
      </c>
      <c r="DM274">
        <v>3.5875320000000003E-4</v>
      </c>
      <c r="DN274">
        <v>3.4926940000000001E-4</v>
      </c>
      <c r="DO274">
        <v>3.3967539999999998E-4</v>
      </c>
      <c r="DP274">
        <v>3.3027289999999998E-4</v>
      </c>
      <c r="DQ274">
        <v>3.2131979999999998E-4</v>
      </c>
      <c r="DR274">
        <v>3.1304230000000002E-4</v>
      </c>
      <c r="DS274">
        <v>3.0559130000000002E-4</v>
      </c>
      <c r="DT274">
        <v>2.9904839999999997E-4</v>
      </c>
      <c r="DU274">
        <v>2.9330550000000001E-4</v>
      </c>
      <c r="DV274">
        <v>2.8819209999999997E-4</v>
      </c>
      <c r="DW274">
        <v>2.8353519999999998E-4</v>
      </c>
      <c r="DX274">
        <v>2.7915239999999999E-4</v>
      </c>
      <c r="DY274">
        <v>2.7495539999999999E-4</v>
      </c>
      <c r="DZ274">
        <v>2.708667E-4</v>
      </c>
      <c r="EA274">
        <v>2.6685050000000002E-4</v>
      </c>
      <c r="EB274">
        <v>2.6292189999999998E-4</v>
      </c>
      <c r="EC274">
        <v>2.5906989999999999E-4</v>
      </c>
      <c r="ED274">
        <v>2.5530710000000001E-4</v>
      </c>
      <c r="EE274">
        <v>2.5172550000000001E-4</v>
      </c>
      <c r="EF274">
        <v>2.4834910000000001E-4</v>
      </c>
      <c r="EG274">
        <v>2.4506879999999998E-4</v>
      </c>
      <c r="EH274">
        <v>2.419279E-4</v>
      </c>
      <c r="EI274">
        <v>2.389824E-4</v>
      </c>
      <c r="EJ274">
        <v>2.3622960000000001E-4</v>
      </c>
      <c r="EK274">
        <v>2.3364680000000001E-4</v>
      </c>
      <c r="EL274">
        <v>2.312196E-4</v>
      </c>
      <c r="EM274">
        <v>2.289382E-4</v>
      </c>
      <c r="EN274">
        <v>2.2678840000000001E-4</v>
      </c>
      <c r="EO274">
        <v>2.2475389999999999E-4</v>
      </c>
      <c r="EP274">
        <v>2.228303E-4</v>
      </c>
      <c r="EQ274">
        <v>2.210701E-4</v>
      </c>
      <c r="ER274">
        <v>2.195403E-4</v>
      </c>
      <c r="ES274">
        <v>2.182532E-4</v>
      </c>
      <c r="ET274">
        <v>2.1720349999999999E-4</v>
      </c>
      <c r="EU274">
        <v>2.1638650000000001E-4</v>
      </c>
      <c r="EV274">
        <v>2.1578299999999999E-4</v>
      </c>
      <c r="EW274">
        <v>2.1533669999999999E-4</v>
      </c>
      <c r="EX274">
        <v>2.149521E-4</v>
      </c>
      <c r="EY274">
        <v>2.1450629999999999E-4</v>
      </c>
      <c r="EZ274">
        <v>2.138539E-4</v>
      </c>
    </row>
    <row r="275" spans="1:156" x14ac:dyDescent="0.25">
      <c r="A275" t="str">
        <f t="shared" si="4"/>
        <v>Boom-EXTREMELY COARSE-1-20-Any</v>
      </c>
      <c r="B275" t="s">
        <v>196</v>
      </c>
      <c r="C275" t="s">
        <v>44</v>
      </c>
      <c r="D275" s="52">
        <v>1</v>
      </c>
      <c r="E275" s="52">
        <v>20</v>
      </c>
      <c r="F275" s="82" t="s">
        <v>187</v>
      </c>
      <c r="G275">
        <v>2.1733800000000001E-2</v>
      </c>
      <c r="H275">
        <v>1.9642159999999999E-2</v>
      </c>
      <c r="I275">
        <v>1.758817E-2</v>
      </c>
      <c r="J275">
        <v>1.6010770000000001E-2</v>
      </c>
      <c r="K275">
        <v>1.5314400000000001E-2</v>
      </c>
      <c r="L275">
        <v>1.306626E-2</v>
      </c>
      <c r="M275">
        <v>1.220984E-2</v>
      </c>
      <c r="N275">
        <v>1.1621340000000001E-2</v>
      </c>
      <c r="O275">
        <v>9.9035449999999997E-3</v>
      </c>
      <c r="P275">
        <v>9.0541849999999993E-3</v>
      </c>
      <c r="Q275">
        <v>8.4155180000000003E-3</v>
      </c>
      <c r="R275">
        <v>7.6996410000000001E-3</v>
      </c>
      <c r="S275">
        <v>7.317685E-3</v>
      </c>
      <c r="T275">
        <v>6.9200069999999997E-3</v>
      </c>
      <c r="U275">
        <v>6.5366640000000002E-3</v>
      </c>
      <c r="V275">
        <v>6.1750040000000004E-3</v>
      </c>
      <c r="W275">
        <v>5.838205E-3</v>
      </c>
      <c r="X275">
        <v>5.5022949999999999E-3</v>
      </c>
      <c r="Y275">
        <v>5.2137299999999998E-3</v>
      </c>
      <c r="Z275">
        <v>4.9697639999999998E-3</v>
      </c>
      <c r="AA275">
        <v>4.7627989999999999E-3</v>
      </c>
      <c r="AB275">
        <v>4.5804340000000004E-3</v>
      </c>
      <c r="AC275">
        <v>4.4392640000000001E-3</v>
      </c>
      <c r="AD275">
        <v>4.317057E-3</v>
      </c>
      <c r="AE275">
        <v>4.2056769999999997E-3</v>
      </c>
      <c r="AF275">
        <v>4.1275340000000004E-3</v>
      </c>
      <c r="AG275">
        <v>4.0629860000000002E-3</v>
      </c>
      <c r="AH275">
        <v>4.0032100000000001E-3</v>
      </c>
      <c r="AI275">
        <v>3.9471910000000001E-3</v>
      </c>
      <c r="AJ275">
        <v>3.8930269999999999E-3</v>
      </c>
      <c r="AK275">
        <v>3.8419249999999999E-3</v>
      </c>
      <c r="AL275">
        <v>3.7947499999999999E-3</v>
      </c>
      <c r="AM275">
        <v>3.7499510000000001E-3</v>
      </c>
      <c r="AN275">
        <v>3.706544E-3</v>
      </c>
      <c r="AO275">
        <v>3.6636170000000001E-3</v>
      </c>
      <c r="AP275">
        <v>3.6214680000000001E-3</v>
      </c>
      <c r="AQ275">
        <v>3.5805030000000001E-3</v>
      </c>
      <c r="AR275">
        <v>3.5408359999999999E-3</v>
      </c>
      <c r="AS275">
        <v>3.5034670000000001E-3</v>
      </c>
      <c r="AT275">
        <v>3.4739770000000001E-3</v>
      </c>
      <c r="AU275">
        <v>3.4542129999999998E-3</v>
      </c>
      <c r="AV275">
        <v>3.4407959999999999E-3</v>
      </c>
      <c r="AW275">
        <v>3.426489E-3</v>
      </c>
      <c r="AX275">
        <v>3.4073100000000002E-3</v>
      </c>
      <c r="AY275">
        <v>3.3811819999999999E-3</v>
      </c>
      <c r="AZ275">
        <v>3.3487899999999999E-3</v>
      </c>
      <c r="BA275">
        <v>3.3120350000000001E-3</v>
      </c>
      <c r="BB275">
        <v>3.272465E-3</v>
      </c>
      <c r="BC275">
        <v>3.2317909999999999E-3</v>
      </c>
      <c r="BD275">
        <v>3.190497E-3</v>
      </c>
      <c r="BE275">
        <v>3.1479210000000001E-3</v>
      </c>
      <c r="BF275">
        <v>3.102371E-3</v>
      </c>
      <c r="BG275">
        <v>3.0536909999999999E-3</v>
      </c>
      <c r="BH275">
        <v>3.0019439999999999E-3</v>
      </c>
      <c r="BI275">
        <v>2.9471480000000001E-3</v>
      </c>
      <c r="BJ275">
        <v>2.8904500000000001E-3</v>
      </c>
      <c r="BK275">
        <v>2.8330769999999998E-3</v>
      </c>
      <c r="BL275">
        <v>2.7759949999999999E-3</v>
      </c>
      <c r="BM275">
        <v>2.719834E-3</v>
      </c>
      <c r="BN275">
        <v>2.664287E-3</v>
      </c>
      <c r="BO275">
        <v>2.6091859999999999E-3</v>
      </c>
      <c r="BP275">
        <v>2.5544270000000002E-3</v>
      </c>
      <c r="BQ275">
        <v>2.5007509999999998E-3</v>
      </c>
      <c r="BR275">
        <v>2.4478989999999999E-3</v>
      </c>
      <c r="BS275">
        <v>2.3954879999999999E-3</v>
      </c>
      <c r="BT275">
        <v>2.3440969999999998E-3</v>
      </c>
      <c r="BU275">
        <v>2.29502E-3</v>
      </c>
      <c r="BV275">
        <v>2.2499579999999998E-3</v>
      </c>
      <c r="BW275">
        <v>2.2097390000000001E-3</v>
      </c>
      <c r="BX275">
        <v>2.1734179999999999E-3</v>
      </c>
      <c r="BY275">
        <v>2.1403949999999998E-3</v>
      </c>
      <c r="BZ275">
        <v>2.1099529999999999E-3</v>
      </c>
      <c r="CA275">
        <v>2.082197E-3</v>
      </c>
      <c r="CB275">
        <v>2.0567469999999998E-3</v>
      </c>
      <c r="CC275">
        <v>2.0344970000000001E-3</v>
      </c>
      <c r="CD275">
        <v>2.0180290000000002E-3</v>
      </c>
      <c r="CE275">
        <v>2.0080200000000001E-3</v>
      </c>
      <c r="CF275">
        <v>2.0041379999999999E-3</v>
      </c>
      <c r="CG275">
        <v>2.0057759999999999E-3</v>
      </c>
      <c r="CH275">
        <v>2.0114450000000002E-3</v>
      </c>
      <c r="CI275">
        <v>2.019959E-3</v>
      </c>
      <c r="CJ275">
        <v>2.0301609999999999E-3</v>
      </c>
      <c r="CK275">
        <v>2.0418509999999999E-3</v>
      </c>
      <c r="CL275">
        <v>2.0545060000000002E-3</v>
      </c>
      <c r="CM275">
        <v>2.0679370000000002E-3</v>
      </c>
      <c r="CN275">
        <v>2.0816929999999999E-3</v>
      </c>
      <c r="CO275">
        <v>2.096072E-3</v>
      </c>
      <c r="CP275">
        <v>2.110322E-3</v>
      </c>
      <c r="CQ275">
        <v>2.1225179999999999E-3</v>
      </c>
      <c r="CR275">
        <v>2.1309319999999999E-3</v>
      </c>
      <c r="CS275">
        <v>2.1349139999999999E-3</v>
      </c>
      <c r="CT275">
        <v>2.134314E-3</v>
      </c>
      <c r="CU275">
        <v>2.1298129999999999E-3</v>
      </c>
      <c r="CV275">
        <v>2.1218249999999999E-3</v>
      </c>
      <c r="CW275">
        <v>2.111E-3</v>
      </c>
      <c r="CX275">
        <v>2.0976530000000001E-3</v>
      </c>
      <c r="CY275">
        <v>2.0828779999999998E-3</v>
      </c>
      <c r="CZ275">
        <v>2.066947E-3</v>
      </c>
      <c r="DA275">
        <v>2.0501859999999998E-3</v>
      </c>
      <c r="DB275">
        <v>2.0318509999999999E-3</v>
      </c>
      <c r="DC275">
        <v>2.01074E-3</v>
      </c>
      <c r="DD275">
        <v>1.986196E-3</v>
      </c>
      <c r="DE275">
        <v>1.9591790000000001E-3</v>
      </c>
      <c r="DF275">
        <v>1.930066E-3</v>
      </c>
      <c r="DG275">
        <v>1.899394E-3</v>
      </c>
      <c r="DH275">
        <v>1.867486E-3</v>
      </c>
      <c r="DI275">
        <v>1.835031E-3</v>
      </c>
      <c r="DJ275">
        <v>1.8022839999999999E-3</v>
      </c>
      <c r="DK275">
        <v>1.7692999999999999E-3</v>
      </c>
      <c r="DL275">
        <v>1.735847E-3</v>
      </c>
      <c r="DM275">
        <v>1.701962E-3</v>
      </c>
      <c r="DN275">
        <v>1.6677650000000001E-3</v>
      </c>
      <c r="DO275">
        <v>1.6338850000000001E-3</v>
      </c>
      <c r="DP275">
        <v>1.6004490000000001E-3</v>
      </c>
      <c r="DQ275">
        <v>1.5675929999999999E-3</v>
      </c>
      <c r="DR275">
        <v>1.535397E-3</v>
      </c>
      <c r="DS275">
        <v>1.5041810000000001E-3</v>
      </c>
      <c r="DT275">
        <v>1.4739740000000001E-3</v>
      </c>
      <c r="DU275">
        <v>1.4446719999999999E-3</v>
      </c>
      <c r="DV275">
        <v>1.4162039999999999E-3</v>
      </c>
      <c r="DW275">
        <v>1.3896290000000001E-3</v>
      </c>
      <c r="DX275">
        <v>1.366662E-3</v>
      </c>
      <c r="DY275">
        <v>1.3483150000000001E-3</v>
      </c>
      <c r="DZ275">
        <v>1.334399E-3</v>
      </c>
      <c r="EA275">
        <v>1.324658E-3</v>
      </c>
      <c r="EB275">
        <v>1.318771E-3</v>
      </c>
      <c r="EC275">
        <v>1.316507E-3</v>
      </c>
      <c r="ED275">
        <v>1.3175089999999999E-3</v>
      </c>
      <c r="EE275">
        <v>1.321184E-3</v>
      </c>
      <c r="EF275">
        <v>1.3268690000000001E-3</v>
      </c>
      <c r="EG275">
        <v>1.3342429999999999E-3</v>
      </c>
      <c r="EH275">
        <v>1.3429749999999999E-3</v>
      </c>
      <c r="EI275">
        <v>1.352914E-3</v>
      </c>
      <c r="EJ275">
        <v>1.3637009999999999E-3</v>
      </c>
      <c r="EK275">
        <v>1.375212E-3</v>
      </c>
      <c r="EL275">
        <v>1.3872170000000001E-3</v>
      </c>
      <c r="EM275">
        <v>1.39931E-3</v>
      </c>
      <c r="EN275">
        <v>1.4104580000000001E-3</v>
      </c>
      <c r="EO275">
        <v>1.4196739999999999E-3</v>
      </c>
      <c r="EP275">
        <v>1.4265269999999999E-3</v>
      </c>
      <c r="EQ275">
        <v>1.4309220000000001E-3</v>
      </c>
      <c r="ER275">
        <v>1.4329970000000001E-3</v>
      </c>
      <c r="ES275">
        <v>1.432876E-3</v>
      </c>
      <c r="ET275">
        <v>1.43059E-3</v>
      </c>
      <c r="EU275">
        <v>1.4263769999999999E-3</v>
      </c>
      <c r="EV275">
        <v>1.420377E-3</v>
      </c>
      <c r="EW275">
        <v>1.4128789999999999E-3</v>
      </c>
      <c r="EX275">
        <v>1.404087E-3</v>
      </c>
      <c r="EY275">
        <v>1.394244E-3</v>
      </c>
      <c r="EZ275">
        <v>1.3834889999999999E-3</v>
      </c>
    </row>
    <row r="276" spans="1:156" x14ac:dyDescent="0.25">
      <c r="A276" t="str">
        <f t="shared" si="4"/>
        <v>Boom-EXTREMELY COARSE-1-10-Any</v>
      </c>
      <c r="B276" t="s">
        <v>196</v>
      </c>
      <c r="C276" t="s">
        <v>44</v>
      </c>
      <c r="D276" s="52">
        <v>1</v>
      </c>
      <c r="E276" s="52">
        <v>10</v>
      </c>
      <c r="F276" s="82" t="s">
        <v>187</v>
      </c>
      <c r="G276">
        <v>9.9073019999999998E-3</v>
      </c>
      <c r="H276">
        <v>9.6417729999999993E-3</v>
      </c>
      <c r="I276">
        <v>9.9228319999999995E-3</v>
      </c>
      <c r="J276">
        <v>9.6417129999999997E-3</v>
      </c>
      <c r="K276">
        <v>8.8172400000000005E-3</v>
      </c>
      <c r="L276">
        <v>8.8733070000000004E-3</v>
      </c>
      <c r="M276">
        <v>8.7822960000000002E-3</v>
      </c>
      <c r="N276">
        <v>8.5333330000000006E-3</v>
      </c>
      <c r="O276">
        <v>8.1410549999999995E-3</v>
      </c>
      <c r="P276">
        <v>7.6841330000000001E-3</v>
      </c>
      <c r="Q276">
        <v>7.0584360000000004E-3</v>
      </c>
      <c r="R276">
        <v>6.3621160000000001E-3</v>
      </c>
      <c r="S276">
        <v>6.0488429999999999E-3</v>
      </c>
      <c r="T276">
        <v>5.7707000000000001E-3</v>
      </c>
      <c r="U276">
        <v>5.5216980000000002E-3</v>
      </c>
      <c r="V276">
        <v>5.301704E-3</v>
      </c>
      <c r="W276">
        <v>5.1158250000000001E-3</v>
      </c>
      <c r="X276">
        <v>4.9693389999999997E-3</v>
      </c>
      <c r="Y276">
        <v>4.8418139999999998E-3</v>
      </c>
      <c r="Z276">
        <v>4.7218319999999996E-3</v>
      </c>
      <c r="AA276">
        <v>4.6169879999999998E-3</v>
      </c>
      <c r="AB276">
        <v>4.5356550000000004E-3</v>
      </c>
      <c r="AC276">
        <v>4.4571699999999999E-3</v>
      </c>
      <c r="AD276">
        <v>4.3810009999999998E-3</v>
      </c>
      <c r="AE276">
        <v>4.3070510000000001E-3</v>
      </c>
      <c r="AF276">
        <v>4.234659E-3</v>
      </c>
      <c r="AG276">
        <v>4.1569210000000001E-3</v>
      </c>
      <c r="AH276">
        <v>4.0720699999999997E-3</v>
      </c>
      <c r="AI276">
        <v>3.9816030000000002E-3</v>
      </c>
      <c r="AJ276">
        <v>3.8874460000000001E-3</v>
      </c>
      <c r="AK276">
        <v>3.7935730000000002E-3</v>
      </c>
      <c r="AL276">
        <v>3.7016839999999998E-3</v>
      </c>
      <c r="AM276">
        <v>3.6119540000000001E-3</v>
      </c>
      <c r="AN276">
        <v>3.5243290000000001E-3</v>
      </c>
      <c r="AO276">
        <v>3.4391170000000002E-3</v>
      </c>
      <c r="AP276">
        <v>3.3569329999999999E-3</v>
      </c>
      <c r="AQ276">
        <v>3.2820459999999998E-3</v>
      </c>
      <c r="AR276">
        <v>3.22274E-3</v>
      </c>
      <c r="AS276">
        <v>3.17652E-3</v>
      </c>
      <c r="AT276">
        <v>3.1377890000000002E-3</v>
      </c>
      <c r="AU276">
        <v>3.1035530000000002E-3</v>
      </c>
      <c r="AV276">
        <v>3.0710049999999999E-3</v>
      </c>
      <c r="AW276">
        <v>3.03843E-3</v>
      </c>
      <c r="AX276">
        <v>3.0050879999999999E-3</v>
      </c>
      <c r="AY276">
        <v>2.9711870000000001E-3</v>
      </c>
      <c r="AZ276">
        <v>2.9372809999999999E-3</v>
      </c>
      <c r="BA276">
        <v>2.903947E-3</v>
      </c>
      <c r="BB276">
        <v>2.871639E-3</v>
      </c>
      <c r="BC276">
        <v>2.8397129999999998E-3</v>
      </c>
      <c r="BD276">
        <v>2.8069499999999999E-3</v>
      </c>
      <c r="BE276">
        <v>2.772451E-3</v>
      </c>
      <c r="BF276">
        <v>2.7337149999999998E-3</v>
      </c>
      <c r="BG276">
        <v>2.689758E-3</v>
      </c>
      <c r="BH276">
        <v>2.6409620000000002E-3</v>
      </c>
      <c r="BI276">
        <v>2.5887530000000001E-3</v>
      </c>
      <c r="BJ276">
        <v>2.5349159999999999E-3</v>
      </c>
      <c r="BK276">
        <v>2.4811049999999999E-3</v>
      </c>
      <c r="BL276">
        <v>2.4286379999999999E-3</v>
      </c>
      <c r="BM276">
        <v>2.3780009999999998E-3</v>
      </c>
      <c r="BN276">
        <v>2.3315570000000002E-3</v>
      </c>
      <c r="BO276">
        <v>2.2915700000000002E-3</v>
      </c>
      <c r="BP276">
        <v>2.2574370000000002E-3</v>
      </c>
      <c r="BQ276">
        <v>2.2275979999999999E-3</v>
      </c>
      <c r="BR276">
        <v>2.2000589999999999E-3</v>
      </c>
      <c r="BS276">
        <v>2.1738780000000002E-3</v>
      </c>
      <c r="BT276">
        <v>2.1488879999999998E-3</v>
      </c>
      <c r="BU276">
        <v>2.1252039999999999E-3</v>
      </c>
      <c r="BV276">
        <v>2.1030549999999999E-3</v>
      </c>
      <c r="BW276">
        <v>2.0819419999999998E-3</v>
      </c>
      <c r="BX276">
        <v>2.0611269999999998E-3</v>
      </c>
      <c r="BY276">
        <v>2.0400959999999999E-3</v>
      </c>
      <c r="BZ276">
        <v>2.018915E-3</v>
      </c>
      <c r="CA276">
        <v>1.9977440000000001E-3</v>
      </c>
      <c r="CB276">
        <v>1.9763649999999999E-3</v>
      </c>
      <c r="CC276">
        <v>1.9551030000000001E-3</v>
      </c>
      <c r="CD276">
        <v>1.9344200000000001E-3</v>
      </c>
      <c r="CE276">
        <v>1.91427E-3</v>
      </c>
      <c r="CF276">
        <v>1.8936560000000001E-3</v>
      </c>
      <c r="CG276">
        <v>1.870951E-3</v>
      </c>
      <c r="CH276">
        <v>1.8453269999999999E-3</v>
      </c>
      <c r="CI276">
        <v>1.816823E-3</v>
      </c>
      <c r="CJ276">
        <v>1.7860700000000001E-3</v>
      </c>
      <c r="CK276">
        <v>1.7539680000000001E-3</v>
      </c>
      <c r="CL276">
        <v>1.7221490000000001E-3</v>
      </c>
      <c r="CM276">
        <v>1.6929530000000001E-3</v>
      </c>
      <c r="CN276">
        <v>1.667448E-3</v>
      </c>
      <c r="CO276">
        <v>1.6456159999999999E-3</v>
      </c>
      <c r="CP276">
        <v>1.626986E-3</v>
      </c>
      <c r="CQ276">
        <v>1.6106689999999999E-3</v>
      </c>
      <c r="CR276">
        <v>1.5956550000000001E-3</v>
      </c>
      <c r="CS276">
        <v>1.581133E-3</v>
      </c>
      <c r="CT276">
        <v>1.5669049999999999E-3</v>
      </c>
      <c r="CU276">
        <v>1.5530089999999999E-3</v>
      </c>
      <c r="CV276">
        <v>1.5394040000000001E-3</v>
      </c>
      <c r="CW276">
        <v>1.526059E-3</v>
      </c>
      <c r="CX276">
        <v>1.5130149999999999E-3</v>
      </c>
      <c r="CY276">
        <v>1.5004E-3</v>
      </c>
      <c r="CZ276">
        <v>1.4882840000000001E-3</v>
      </c>
      <c r="DA276">
        <v>1.4764649999999999E-3</v>
      </c>
      <c r="DB276">
        <v>1.4645999999999999E-3</v>
      </c>
      <c r="DC276">
        <v>1.4524119999999999E-3</v>
      </c>
      <c r="DD276">
        <v>1.4400000000000001E-3</v>
      </c>
      <c r="DE276">
        <v>1.4273420000000001E-3</v>
      </c>
      <c r="DF276">
        <v>1.4140170000000001E-3</v>
      </c>
      <c r="DG276">
        <v>1.3996359999999999E-3</v>
      </c>
      <c r="DH276">
        <v>1.3841070000000001E-3</v>
      </c>
      <c r="DI276">
        <v>1.367374E-3</v>
      </c>
      <c r="DJ276">
        <v>1.3490679999999999E-3</v>
      </c>
      <c r="DK276">
        <v>1.328851E-3</v>
      </c>
      <c r="DL276">
        <v>1.307049E-3</v>
      </c>
      <c r="DM276">
        <v>1.2848149999999999E-3</v>
      </c>
      <c r="DN276">
        <v>1.2635369999999999E-3</v>
      </c>
      <c r="DO276">
        <v>1.243872E-3</v>
      </c>
      <c r="DP276">
        <v>1.225917E-3</v>
      </c>
      <c r="DQ276">
        <v>1.2096330000000001E-3</v>
      </c>
      <c r="DR276">
        <v>1.194914E-3</v>
      </c>
      <c r="DS276">
        <v>1.181575E-3</v>
      </c>
      <c r="DT276">
        <v>1.169401E-3</v>
      </c>
      <c r="DU276">
        <v>1.158119E-3</v>
      </c>
      <c r="DV276">
        <v>1.147435E-3</v>
      </c>
      <c r="DW276">
        <v>1.13714E-3</v>
      </c>
      <c r="DX276">
        <v>1.1271129999999999E-3</v>
      </c>
      <c r="DY276">
        <v>1.117226E-3</v>
      </c>
      <c r="DZ276">
        <v>1.1073770000000001E-3</v>
      </c>
      <c r="EA276">
        <v>1.0975780000000001E-3</v>
      </c>
      <c r="EB276">
        <v>1.0879119999999999E-3</v>
      </c>
      <c r="EC276">
        <v>1.0784429999999999E-3</v>
      </c>
      <c r="ED276">
        <v>1.0692169999999999E-3</v>
      </c>
      <c r="EE276">
        <v>1.060217E-3</v>
      </c>
      <c r="EF276">
        <v>1.0513510000000001E-3</v>
      </c>
      <c r="EG276">
        <v>1.042563E-3</v>
      </c>
      <c r="EH276">
        <v>1.033848E-3</v>
      </c>
      <c r="EI276">
        <v>1.0251469999999999E-3</v>
      </c>
      <c r="EJ276">
        <v>1.0164099999999999E-3</v>
      </c>
      <c r="EK276">
        <v>1.0076740000000001E-3</v>
      </c>
      <c r="EL276">
        <v>9.9902939999999994E-4</v>
      </c>
      <c r="EM276">
        <v>9.9054679999999997E-4</v>
      </c>
      <c r="EN276">
        <v>9.8226699999999999E-4</v>
      </c>
      <c r="EO276">
        <v>9.7413510000000003E-4</v>
      </c>
      <c r="EP276">
        <v>9.6597860000000003E-4</v>
      </c>
      <c r="EQ276">
        <v>9.5757990000000005E-4</v>
      </c>
      <c r="ER276">
        <v>9.4862020000000002E-4</v>
      </c>
      <c r="ES276">
        <v>9.3869709999999998E-4</v>
      </c>
      <c r="ET276">
        <v>9.2754890000000003E-4</v>
      </c>
      <c r="EU276">
        <v>9.1514929999999997E-4</v>
      </c>
      <c r="EV276">
        <v>9.0161620000000001E-4</v>
      </c>
      <c r="EW276">
        <v>8.8713500000000005E-4</v>
      </c>
      <c r="EX276">
        <v>8.7197520000000005E-4</v>
      </c>
      <c r="EY276">
        <v>8.564709E-4</v>
      </c>
      <c r="EZ276">
        <v>8.4105569999999997E-4</v>
      </c>
    </row>
    <row r="277" spans="1:156" x14ac:dyDescent="0.25">
      <c r="A277" t="str">
        <f t="shared" si="4"/>
        <v>Boom-EXTREMELY COARSE-1-20-60</v>
      </c>
      <c r="B277" t="s">
        <v>196</v>
      </c>
      <c r="C277" t="s">
        <v>44</v>
      </c>
      <c r="D277" s="52">
        <v>1</v>
      </c>
      <c r="E277" s="52">
        <v>20</v>
      </c>
      <c r="F277" s="82">
        <v>60</v>
      </c>
      <c r="G277">
        <v>1.9084029999999998E-2</v>
      </c>
      <c r="H277">
        <v>1.6814039999999999E-2</v>
      </c>
      <c r="I277">
        <v>1.4612699999999999E-2</v>
      </c>
      <c r="J277">
        <v>1.291377E-2</v>
      </c>
      <c r="K277">
        <v>1.211344E-2</v>
      </c>
      <c r="L277">
        <v>9.8206960000000003E-3</v>
      </c>
      <c r="M277">
        <v>8.9343019999999999E-3</v>
      </c>
      <c r="N277">
        <v>8.3274460000000005E-3</v>
      </c>
      <c r="O277">
        <v>6.6384840000000001E-3</v>
      </c>
      <c r="P277">
        <v>5.8804510000000001E-3</v>
      </c>
      <c r="Q277">
        <v>5.3934309999999997E-3</v>
      </c>
      <c r="R277">
        <v>4.8670759999999997E-3</v>
      </c>
      <c r="S277">
        <v>4.576096E-3</v>
      </c>
      <c r="T277">
        <v>4.2790270000000004E-3</v>
      </c>
      <c r="U277">
        <v>4.004072E-3</v>
      </c>
      <c r="V277">
        <v>3.7566380000000001E-3</v>
      </c>
      <c r="W277">
        <v>3.5337720000000001E-3</v>
      </c>
      <c r="X277">
        <v>3.3111859999999998E-3</v>
      </c>
      <c r="Y277">
        <v>3.1207069999999999E-3</v>
      </c>
      <c r="Z277">
        <v>2.9588330000000001E-3</v>
      </c>
      <c r="AA277">
        <v>2.8203989999999999E-3</v>
      </c>
      <c r="AB277">
        <v>2.6972469999999998E-3</v>
      </c>
      <c r="AC277">
        <v>2.6022689999999999E-3</v>
      </c>
      <c r="AD277">
        <v>2.5196379999999998E-3</v>
      </c>
      <c r="AE277">
        <v>2.443855E-3</v>
      </c>
      <c r="AF277">
        <v>2.394518E-3</v>
      </c>
      <c r="AG277">
        <v>2.3558049999999999E-3</v>
      </c>
      <c r="AH277">
        <v>2.3193739999999999E-3</v>
      </c>
      <c r="AI277">
        <v>2.2846950000000002E-3</v>
      </c>
      <c r="AJ277">
        <v>2.2504959999999998E-3</v>
      </c>
      <c r="AK277">
        <v>2.2183620000000002E-3</v>
      </c>
      <c r="AL277">
        <v>2.1895510000000001E-3</v>
      </c>
      <c r="AM277">
        <v>2.1623749999999998E-3</v>
      </c>
      <c r="AN277">
        <v>2.1363720000000001E-3</v>
      </c>
      <c r="AO277">
        <v>2.111276E-3</v>
      </c>
      <c r="AP277">
        <v>2.0869069999999998E-3</v>
      </c>
      <c r="AQ277">
        <v>2.0632390000000001E-3</v>
      </c>
      <c r="AR277">
        <v>2.0399670000000002E-3</v>
      </c>
      <c r="AS277">
        <v>2.0180089999999999E-3</v>
      </c>
      <c r="AT277">
        <v>2.0036590000000001E-3</v>
      </c>
      <c r="AU277">
        <v>1.9997249999999999E-3</v>
      </c>
      <c r="AV277">
        <v>2.0036810000000002E-3</v>
      </c>
      <c r="AW277">
        <v>2.0075620000000001E-3</v>
      </c>
      <c r="AX277">
        <v>2.0060109999999998E-3</v>
      </c>
      <c r="AY277">
        <v>1.9920850000000002E-3</v>
      </c>
      <c r="AZ277">
        <v>1.9601409999999999E-3</v>
      </c>
      <c r="BA277">
        <v>1.912574E-3</v>
      </c>
      <c r="BB277">
        <v>1.85312E-3</v>
      </c>
      <c r="BC277">
        <v>1.786094E-3</v>
      </c>
      <c r="BD277">
        <v>1.7151779999999999E-3</v>
      </c>
      <c r="BE277">
        <v>1.643093E-3</v>
      </c>
      <c r="BF277">
        <v>1.571558E-3</v>
      </c>
      <c r="BG277">
        <v>1.502148E-3</v>
      </c>
      <c r="BH277">
        <v>1.4350389999999999E-3</v>
      </c>
      <c r="BI277">
        <v>1.3700100000000001E-3</v>
      </c>
      <c r="BJ277">
        <v>1.3079599999999999E-3</v>
      </c>
      <c r="BK277">
        <v>1.248931E-3</v>
      </c>
      <c r="BL277">
        <v>1.1953300000000001E-3</v>
      </c>
      <c r="BM277">
        <v>1.150454E-3</v>
      </c>
      <c r="BN277">
        <v>1.1141E-3</v>
      </c>
      <c r="BO277">
        <v>1.084338E-3</v>
      </c>
      <c r="BP277">
        <v>1.0594339999999999E-3</v>
      </c>
      <c r="BQ277">
        <v>1.0385839999999999E-3</v>
      </c>
      <c r="BR277">
        <v>1.0205419999999999E-3</v>
      </c>
      <c r="BS277">
        <v>1.00424E-3</v>
      </c>
      <c r="BT277">
        <v>9.8955289999999997E-4</v>
      </c>
      <c r="BU277">
        <v>9.7630739999999996E-4</v>
      </c>
      <c r="BV277">
        <v>9.6452599999999995E-4</v>
      </c>
      <c r="BW277">
        <v>9.5395980000000005E-4</v>
      </c>
      <c r="BX277">
        <v>9.4419739999999995E-4</v>
      </c>
      <c r="BY277">
        <v>9.3500959999999998E-4</v>
      </c>
      <c r="BZ277">
        <v>9.261877E-4</v>
      </c>
      <c r="CA277">
        <v>9.1776430000000005E-4</v>
      </c>
      <c r="CB277">
        <v>9.0962919999999997E-4</v>
      </c>
      <c r="CC277">
        <v>9.0270059999999997E-4</v>
      </c>
      <c r="CD277">
        <v>8.9939879999999999E-4</v>
      </c>
      <c r="CE277">
        <v>9.0067190000000001E-4</v>
      </c>
      <c r="CF277">
        <v>9.0689500000000001E-4</v>
      </c>
      <c r="CG277">
        <v>9.1820520000000002E-4</v>
      </c>
      <c r="CH277">
        <v>9.3410400000000005E-4</v>
      </c>
      <c r="CI277">
        <v>9.5404470000000005E-4</v>
      </c>
      <c r="CJ277">
        <v>9.7734309999999991E-4</v>
      </c>
      <c r="CK277">
        <v>1.003365E-3</v>
      </c>
      <c r="CL277">
        <v>1.031323E-3</v>
      </c>
      <c r="CM277">
        <v>1.0610210000000001E-3</v>
      </c>
      <c r="CN277">
        <v>1.091737E-3</v>
      </c>
      <c r="CO277">
        <v>1.123614E-3</v>
      </c>
      <c r="CP277">
        <v>1.155859E-3</v>
      </c>
      <c r="CQ277">
        <v>1.18625E-3</v>
      </c>
      <c r="CR277">
        <v>1.212992E-3</v>
      </c>
      <c r="CS277">
        <v>1.2326150000000001E-3</v>
      </c>
      <c r="CT277">
        <v>1.240494E-3</v>
      </c>
      <c r="CU277">
        <v>1.235416E-3</v>
      </c>
      <c r="CV277">
        <v>1.218975E-3</v>
      </c>
      <c r="CW277">
        <v>1.1931159999999999E-3</v>
      </c>
      <c r="CX277">
        <v>1.1593459999999999E-3</v>
      </c>
      <c r="CY277">
        <v>1.1200959999999999E-3</v>
      </c>
      <c r="CZ277">
        <v>1.076577E-3</v>
      </c>
      <c r="DA277">
        <v>1.0310429999999999E-3</v>
      </c>
      <c r="DB277">
        <v>9.8436380000000009E-4</v>
      </c>
      <c r="DC277">
        <v>9.3766719999999995E-4</v>
      </c>
      <c r="DD277">
        <v>8.9160819999999997E-4</v>
      </c>
      <c r="DE277">
        <v>8.4698260000000002E-4</v>
      </c>
      <c r="DF277">
        <v>8.0430509999999998E-4</v>
      </c>
      <c r="DG277">
        <v>7.6362170000000005E-4</v>
      </c>
      <c r="DH277">
        <v>7.2529560000000003E-4</v>
      </c>
      <c r="DI277">
        <v>6.9069970000000004E-4</v>
      </c>
      <c r="DJ277">
        <v>6.6170569999999998E-4</v>
      </c>
      <c r="DK277">
        <v>6.3836959999999995E-4</v>
      </c>
      <c r="DL277">
        <v>6.192449E-4</v>
      </c>
      <c r="DM277">
        <v>6.0335740000000003E-4</v>
      </c>
      <c r="DN277">
        <v>5.8982779999999996E-4</v>
      </c>
      <c r="DO277">
        <v>5.7836179999999995E-4</v>
      </c>
      <c r="DP277">
        <v>5.6858950000000005E-4</v>
      </c>
      <c r="DQ277">
        <v>5.6016059999999996E-4</v>
      </c>
      <c r="DR277">
        <v>5.5285939999999997E-4</v>
      </c>
      <c r="DS277">
        <v>5.4658569999999995E-4</v>
      </c>
      <c r="DT277">
        <v>5.4115979999999999E-4</v>
      </c>
      <c r="DU277">
        <v>5.3639020000000005E-4</v>
      </c>
      <c r="DV277">
        <v>5.3202809999999996E-4</v>
      </c>
      <c r="DW277">
        <v>5.2829099999999996E-4</v>
      </c>
      <c r="DX277">
        <v>5.2590280000000002E-4</v>
      </c>
      <c r="DY277">
        <v>5.2560059999999997E-4</v>
      </c>
      <c r="DZ277">
        <v>5.2756389999999997E-4</v>
      </c>
      <c r="EA277">
        <v>5.3191730000000002E-4</v>
      </c>
      <c r="EB277">
        <v>5.3882159999999997E-4</v>
      </c>
      <c r="EC277">
        <v>5.4843709999999996E-4</v>
      </c>
      <c r="ED277">
        <v>5.6086639999999995E-4</v>
      </c>
      <c r="EE277">
        <v>5.7603030000000005E-4</v>
      </c>
      <c r="EF277">
        <v>5.9366680000000002E-4</v>
      </c>
      <c r="EG277">
        <v>6.1384639999999995E-4</v>
      </c>
      <c r="EH277">
        <v>6.3610350000000001E-4</v>
      </c>
      <c r="EI277">
        <v>6.6050500000000003E-4</v>
      </c>
      <c r="EJ277">
        <v>6.8662680000000002E-4</v>
      </c>
      <c r="EK277">
        <v>7.1438730000000002E-4</v>
      </c>
      <c r="EL277">
        <v>7.4359260000000005E-4</v>
      </c>
      <c r="EM277">
        <v>7.7372870000000002E-4</v>
      </c>
      <c r="EN277">
        <v>8.0380649999999996E-4</v>
      </c>
      <c r="EO277">
        <v>8.3223240000000005E-4</v>
      </c>
      <c r="EP277">
        <v>8.5656369999999999E-4</v>
      </c>
      <c r="EQ277">
        <v>8.7310739999999995E-4</v>
      </c>
      <c r="ER277">
        <v>8.804762E-4</v>
      </c>
      <c r="ES277">
        <v>8.7946230000000001E-4</v>
      </c>
      <c r="ET277">
        <v>8.7078640000000005E-4</v>
      </c>
      <c r="EU277">
        <v>8.5548220000000003E-4</v>
      </c>
      <c r="EV277">
        <v>8.344356E-4</v>
      </c>
      <c r="EW277">
        <v>8.0868400000000005E-4</v>
      </c>
      <c r="EX277">
        <v>7.7922319999999996E-4</v>
      </c>
      <c r="EY277">
        <v>7.4706619999999997E-4</v>
      </c>
      <c r="EZ277">
        <v>7.1299630000000002E-4</v>
      </c>
    </row>
    <row r="278" spans="1:156" x14ac:dyDescent="0.25">
      <c r="A278" t="str">
        <f t="shared" si="4"/>
        <v>Boom-EXTREMELY COARSE-1-10-60</v>
      </c>
      <c r="B278" t="s">
        <v>196</v>
      </c>
      <c r="C278" t="s">
        <v>44</v>
      </c>
      <c r="D278" s="52">
        <v>1</v>
      </c>
      <c r="E278" s="52">
        <v>10</v>
      </c>
      <c r="F278" s="82">
        <v>60</v>
      </c>
      <c r="G278">
        <v>7.1888179999999996E-3</v>
      </c>
      <c r="H278">
        <v>6.656515E-3</v>
      </c>
      <c r="I278">
        <v>6.705216E-3</v>
      </c>
      <c r="J278">
        <v>6.2878379999999996E-3</v>
      </c>
      <c r="K278">
        <v>5.3714380000000001E-3</v>
      </c>
      <c r="L278">
        <v>5.4304890000000001E-3</v>
      </c>
      <c r="M278">
        <v>5.3851059999999997E-3</v>
      </c>
      <c r="N278">
        <v>5.2427410000000004E-3</v>
      </c>
      <c r="O278">
        <v>5.0143189999999997E-3</v>
      </c>
      <c r="P278">
        <v>4.7649399999999996E-3</v>
      </c>
      <c r="Q278">
        <v>4.3650269999999996E-3</v>
      </c>
      <c r="R278">
        <v>3.9180760000000004E-3</v>
      </c>
      <c r="S278">
        <v>3.7476570000000002E-3</v>
      </c>
      <c r="T278">
        <v>3.5901430000000001E-3</v>
      </c>
      <c r="U278">
        <v>3.4073710000000002E-3</v>
      </c>
      <c r="V278">
        <v>3.2146200000000001E-3</v>
      </c>
      <c r="W278">
        <v>3.0345770000000001E-3</v>
      </c>
      <c r="X278">
        <v>2.9138720000000001E-3</v>
      </c>
      <c r="Y278">
        <v>2.8105249999999999E-3</v>
      </c>
      <c r="Z278">
        <v>2.715706E-3</v>
      </c>
      <c r="AA278">
        <v>2.637604E-3</v>
      </c>
      <c r="AB278">
        <v>2.587368E-3</v>
      </c>
      <c r="AC278">
        <v>2.5455930000000001E-3</v>
      </c>
      <c r="AD278">
        <v>2.5106320000000001E-3</v>
      </c>
      <c r="AE278">
        <v>2.4807739999999998E-3</v>
      </c>
      <c r="AF278">
        <v>2.4538839999999999E-3</v>
      </c>
      <c r="AG278">
        <v>2.4225010000000001E-3</v>
      </c>
      <c r="AH278">
        <v>2.3843699999999998E-3</v>
      </c>
      <c r="AI278">
        <v>2.3398070000000002E-3</v>
      </c>
      <c r="AJ278">
        <v>2.287449E-3</v>
      </c>
      <c r="AK278">
        <v>2.2290890000000001E-3</v>
      </c>
      <c r="AL278">
        <v>2.1676500000000001E-3</v>
      </c>
      <c r="AM278">
        <v>2.1050779999999998E-3</v>
      </c>
      <c r="AN278">
        <v>2.0429609999999998E-3</v>
      </c>
      <c r="AO278">
        <v>1.9822339999999998E-3</v>
      </c>
      <c r="AP278">
        <v>1.9234429999999999E-3</v>
      </c>
      <c r="AQ278">
        <v>1.869526E-3</v>
      </c>
      <c r="AR278">
        <v>1.826325E-3</v>
      </c>
      <c r="AS278">
        <v>1.791581E-3</v>
      </c>
      <c r="AT278">
        <v>1.7611619999999999E-3</v>
      </c>
      <c r="AU278">
        <v>1.7340210000000001E-3</v>
      </c>
      <c r="AV278">
        <v>1.708995E-3</v>
      </c>
      <c r="AW278">
        <v>1.6850490000000001E-3</v>
      </c>
      <c r="AX278">
        <v>1.661832E-3</v>
      </c>
      <c r="AY278">
        <v>1.6391629999999999E-3</v>
      </c>
      <c r="AZ278">
        <v>1.6169769999999999E-3</v>
      </c>
      <c r="BA278">
        <v>1.595808E-3</v>
      </c>
      <c r="BB278">
        <v>1.577197E-3</v>
      </c>
      <c r="BC278">
        <v>1.5619760000000001E-3</v>
      </c>
      <c r="BD278">
        <v>1.549246E-3</v>
      </c>
      <c r="BE278">
        <v>1.5379199999999999E-3</v>
      </c>
      <c r="BF278">
        <v>1.525059E-3</v>
      </c>
      <c r="BG278">
        <v>1.5088009999999999E-3</v>
      </c>
      <c r="BH278">
        <v>1.4875450000000001E-3</v>
      </c>
      <c r="BI278">
        <v>1.46021E-3</v>
      </c>
      <c r="BJ278">
        <v>1.4278990000000001E-3</v>
      </c>
      <c r="BK278">
        <v>1.3926159999999999E-3</v>
      </c>
      <c r="BL278">
        <v>1.3562520000000001E-3</v>
      </c>
      <c r="BM278">
        <v>1.320044E-3</v>
      </c>
      <c r="BN278">
        <v>1.286606E-3</v>
      </c>
      <c r="BO278">
        <v>1.2583399999999999E-3</v>
      </c>
      <c r="BP278">
        <v>1.235002E-3</v>
      </c>
      <c r="BQ278">
        <v>1.215306E-3</v>
      </c>
      <c r="BR278">
        <v>1.1975270000000001E-3</v>
      </c>
      <c r="BS278">
        <v>1.180834E-3</v>
      </c>
      <c r="BT278">
        <v>1.165031E-3</v>
      </c>
      <c r="BU278">
        <v>1.1501E-3</v>
      </c>
      <c r="BV278">
        <v>1.1361889999999999E-3</v>
      </c>
      <c r="BW278">
        <v>1.123003E-3</v>
      </c>
      <c r="BX278">
        <v>1.1101640000000001E-3</v>
      </c>
      <c r="BY278">
        <v>1.097502E-3</v>
      </c>
      <c r="BZ278">
        <v>1.0849379999999999E-3</v>
      </c>
      <c r="CA278">
        <v>1.072298E-3</v>
      </c>
      <c r="CB278">
        <v>1.059183E-3</v>
      </c>
      <c r="CC278">
        <v>1.0458659999999999E-3</v>
      </c>
      <c r="CD278">
        <v>1.032881E-3</v>
      </c>
      <c r="CE278">
        <v>1.020546E-3</v>
      </c>
      <c r="CF278">
        <v>1.0086800000000001E-3</v>
      </c>
      <c r="CG278">
        <v>9.9643350000000008E-4</v>
      </c>
      <c r="CH278">
        <v>9.8304930000000005E-4</v>
      </c>
      <c r="CI278">
        <v>9.6764300000000002E-4</v>
      </c>
      <c r="CJ278">
        <v>9.4968410000000004E-4</v>
      </c>
      <c r="CK278">
        <v>9.2969999999999999E-4</v>
      </c>
      <c r="CL278">
        <v>9.0928809999999999E-4</v>
      </c>
      <c r="CM278">
        <v>8.905839E-4</v>
      </c>
      <c r="CN278">
        <v>8.7456160000000003E-4</v>
      </c>
      <c r="CO278">
        <v>8.6129909999999997E-4</v>
      </c>
      <c r="CP278">
        <v>8.5049539999999997E-4</v>
      </c>
      <c r="CQ278">
        <v>8.4146809999999998E-4</v>
      </c>
      <c r="CR278">
        <v>8.3341929999999995E-4</v>
      </c>
      <c r="CS278">
        <v>8.256839E-4</v>
      </c>
      <c r="CT278">
        <v>8.1809479999999995E-4</v>
      </c>
      <c r="CU278">
        <v>8.1070280000000001E-4</v>
      </c>
      <c r="CV278">
        <v>8.0349230000000005E-4</v>
      </c>
      <c r="CW278">
        <v>7.964507E-4</v>
      </c>
      <c r="CX278">
        <v>7.8961920000000004E-4</v>
      </c>
      <c r="CY278">
        <v>7.8312520000000004E-4</v>
      </c>
      <c r="CZ278">
        <v>7.7704049999999995E-4</v>
      </c>
      <c r="DA278">
        <v>7.7118279999999998E-4</v>
      </c>
      <c r="DB278">
        <v>7.6525819999999996E-4</v>
      </c>
      <c r="DC278">
        <v>7.590219E-4</v>
      </c>
      <c r="DD278">
        <v>7.5259220000000002E-4</v>
      </c>
      <c r="DE278">
        <v>7.4618030000000004E-4</v>
      </c>
      <c r="DF278">
        <v>7.3985510000000002E-4</v>
      </c>
      <c r="DG278">
        <v>7.3363170000000002E-4</v>
      </c>
      <c r="DH278">
        <v>7.2745619999999998E-4</v>
      </c>
      <c r="DI278">
        <v>7.209699E-4</v>
      </c>
      <c r="DJ278">
        <v>7.1321069999999995E-4</v>
      </c>
      <c r="DK278">
        <v>7.0303970000000005E-4</v>
      </c>
      <c r="DL278">
        <v>6.9013340000000003E-4</v>
      </c>
      <c r="DM278">
        <v>6.7558929999999998E-4</v>
      </c>
      <c r="DN278">
        <v>6.6124070000000003E-4</v>
      </c>
      <c r="DO278">
        <v>6.4816129999999996E-4</v>
      </c>
      <c r="DP278">
        <v>6.3662069999999998E-4</v>
      </c>
      <c r="DQ278">
        <v>6.2656940000000003E-4</v>
      </c>
      <c r="DR278">
        <v>6.1782639999999995E-4</v>
      </c>
      <c r="DS278">
        <v>6.1015240000000001E-4</v>
      </c>
      <c r="DT278">
        <v>6.0331610000000004E-4</v>
      </c>
      <c r="DU278">
        <v>5.9710429999999999E-4</v>
      </c>
      <c r="DV278">
        <v>5.9133030000000004E-4</v>
      </c>
      <c r="DW278">
        <v>5.8586589999999996E-4</v>
      </c>
      <c r="DX278">
        <v>5.8065229999999996E-4</v>
      </c>
      <c r="DY278">
        <v>5.7563799999999995E-4</v>
      </c>
      <c r="DZ278">
        <v>5.7077409999999995E-4</v>
      </c>
      <c r="EA278">
        <v>5.6602690000000005E-4</v>
      </c>
      <c r="EB278">
        <v>5.6137760000000004E-4</v>
      </c>
      <c r="EC278">
        <v>5.5680629999999996E-4</v>
      </c>
      <c r="ED278">
        <v>5.5229719999999995E-4</v>
      </c>
      <c r="EE278">
        <v>5.4784289999999997E-4</v>
      </c>
      <c r="EF278">
        <v>5.4341470000000001E-4</v>
      </c>
      <c r="EG278">
        <v>5.390007E-4</v>
      </c>
      <c r="EH278">
        <v>5.3463930000000005E-4</v>
      </c>
      <c r="EI278">
        <v>5.3034329999999995E-4</v>
      </c>
      <c r="EJ278">
        <v>5.261097E-4</v>
      </c>
      <c r="EK278">
        <v>5.2193309999999996E-4</v>
      </c>
      <c r="EL278">
        <v>5.1780979999999999E-4</v>
      </c>
      <c r="EM278">
        <v>5.1373740000000003E-4</v>
      </c>
      <c r="EN278">
        <v>5.0970789999999996E-4</v>
      </c>
      <c r="EO278">
        <v>5.0570970000000004E-4</v>
      </c>
      <c r="EP278">
        <v>5.0175869999999996E-4</v>
      </c>
      <c r="EQ278">
        <v>4.9796270000000004E-4</v>
      </c>
      <c r="ER278">
        <v>4.9436779999999995E-4</v>
      </c>
      <c r="ES278">
        <v>4.9061679999999998E-4</v>
      </c>
      <c r="ET278">
        <v>4.85821E-4</v>
      </c>
      <c r="EU278">
        <v>4.7898629999999998E-4</v>
      </c>
      <c r="EV278">
        <v>4.696371E-4</v>
      </c>
      <c r="EW278">
        <v>4.5809079999999997E-4</v>
      </c>
      <c r="EX278">
        <v>4.4554060000000001E-4</v>
      </c>
      <c r="EY278">
        <v>4.3342800000000003E-4</v>
      </c>
      <c r="EZ278">
        <v>4.2253700000000001E-4</v>
      </c>
    </row>
    <row r="279" spans="1:156" x14ac:dyDescent="0.25">
      <c r="A279" t="str">
        <f t="shared" si="4"/>
        <v>Boom-EXTREMELY COARSE-1-20-40</v>
      </c>
      <c r="B279" t="s">
        <v>196</v>
      </c>
      <c r="C279" t="s">
        <v>44</v>
      </c>
      <c r="D279" s="52">
        <v>1</v>
      </c>
      <c r="E279" s="52">
        <v>20</v>
      </c>
      <c r="F279" s="82">
        <v>40</v>
      </c>
      <c r="G279">
        <v>1.7076899999999999E-2</v>
      </c>
      <c r="H279">
        <v>1.4829520000000001E-2</v>
      </c>
      <c r="I279">
        <v>1.2923479999999999E-2</v>
      </c>
      <c r="J279">
        <v>1.159173E-2</v>
      </c>
      <c r="K279">
        <v>1.1071320000000001E-2</v>
      </c>
      <c r="L279">
        <v>8.9574470000000003E-3</v>
      </c>
      <c r="M279">
        <v>8.1705479999999997E-3</v>
      </c>
      <c r="N279">
        <v>7.6112560000000003E-3</v>
      </c>
      <c r="O279">
        <v>5.9565929999999996E-3</v>
      </c>
      <c r="P279">
        <v>5.224762E-3</v>
      </c>
      <c r="Q279">
        <v>4.7653000000000001E-3</v>
      </c>
      <c r="R279">
        <v>4.2645879999999997E-3</v>
      </c>
      <c r="S279">
        <v>3.9607849999999997E-3</v>
      </c>
      <c r="T279">
        <v>3.6347939999999998E-3</v>
      </c>
      <c r="U279">
        <v>3.3212960000000001E-3</v>
      </c>
      <c r="V279">
        <v>3.0289940000000001E-3</v>
      </c>
      <c r="W279">
        <v>2.7578210000000001E-3</v>
      </c>
      <c r="X279">
        <v>2.5141500000000002E-3</v>
      </c>
      <c r="Y279">
        <v>2.3046009999999999E-3</v>
      </c>
      <c r="Z279">
        <v>2.1243949999999998E-3</v>
      </c>
      <c r="AA279">
        <v>1.9679760000000002E-3</v>
      </c>
      <c r="AB279">
        <v>1.833466E-3</v>
      </c>
      <c r="AC279">
        <v>1.735037E-3</v>
      </c>
      <c r="AD279">
        <v>1.6568640000000001E-3</v>
      </c>
      <c r="AE279">
        <v>1.591563E-3</v>
      </c>
      <c r="AF279">
        <v>1.5506700000000001E-3</v>
      </c>
      <c r="AG279">
        <v>1.5210200000000001E-3</v>
      </c>
      <c r="AH279">
        <v>1.4954809999999999E-3</v>
      </c>
      <c r="AI279">
        <v>1.472643E-3</v>
      </c>
      <c r="AJ279">
        <v>1.451007E-3</v>
      </c>
      <c r="AK279">
        <v>1.4313570000000001E-3</v>
      </c>
      <c r="AL279">
        <v>1.414319E-3</v>
      </c>
      <c r="AM279">
        <v>1.3985340000000001E-3</v>
      </c>
      <c r="AN279">
        <v>1.3835970000000001E-3</v>
      </c>
      <c r="AO279">
        <v>1.3692789999999999E-3</v>
      </c>
      <c r="AP279">
        <v>1.355429E-3</v>
      </c>
      <c r="AQ279">
        <v>1.342085E-3</v>
      </c>
      <c r="AR279">
        <v>1.328915E-3</v>
      </c>
      <c r="AS279">
        <v>1.3166969999999999E-3</v>
      </c>
      <c r="AT279">
        <v>1.3101429999999999E-3</v>
      </c>
      <c r="AU279">
        <v>1.3117109999999999E-3</v>
      </c>
      <c r="AV279">
        <v>1.3199520000000001E-3</v>
      </c>
      <c r="AW279">
        <v>1.3290929999999999E-3</v>
      </c>
      <c r="AX279">
        <v>1.3354580000000001E-3</v>
      </c>
      <c r="AY279">
        <v>1.336472E-3</v>
      </c>
      <c r="AZ279">
        <v>1.3307690000000001E-3</v>
      </c>
      <c r="BA279">
        <v>1.3186370000000001E-3</v>
      </c>
      <c r="BB279">
        <v>1.300423E-3</v>
      </c>
      <c r="BC279">
        <v>1.277916E-3</v>
      </c>
      <c r="BD279">
        <v>1.2526740000000001E-3</v>
      </c>
      <c r="BE279">
        <v>1.225645E-3</v>
      </c>
      <c r="BF279">
        <v>1.197975E-3</v>
      </c>
      <c r="BG279">
        <v>1.1703149999999999E-3</v>
      </c>
      <c r="BH279">
        <v>1.142386E-3</v>
      </c>
      <c r="BI279">
        <v>1.1107389999999999E-3</v>
      </c>
      <c r="BJ279">
        <v>1.0725000000000001E-3</v>
      </c>
      <c r="BK279">
        <v>1.029477E-3</v>
      </c>
      <c r="BL279">
        <v>9.8427059999999997E-4</v>
      </c>
      <c r="BM279">
        <v>9.3805959999999997E-4</v>
      </c>
      <c r="BN279">
        <v>8.9225109999999997E-4</v>
      </c>
      <c r="BO279">
        <v>8.4767179999999998E-4</v>
      </c>
      <c r="BP279">
        <v>8.0440649999999998E-4</v>
      </c>
      <c r="BQ279">
        <v>7.6326379999999997E-4</v>
      </c>
      <c r="BR279">
        <v>7.2392020000000004E-4</v>
      </c>
      <c r="BS279">
        <v>6.8620390000000001E-4</v>
      </c>
      <c r="BT279">
        <v>6.5054209999999997E-4</v>
      </c>
      <c r="BU279">
        <v>6.1696989999999996E-4</v>
      </c>
      <c r="BV279">
        <v>5.870847E-4</v>
      </c>
      <c r="BW279">
        <v>5.6305639999999996E-4</v>
      </c>
      <c r="BX279">
        <v>5.4429830000000002E-4</v>
      </c>
      <c r="BY279">
        <v>5.2947840000000003E-4</v>
      </c>
      <c r="BZ279">
        <v>5.1746279999999995E-4</v>
      </c>
      <c r="CA279">
        <v>5.0771759999999997E-4</v>
      </c>
      <c r="CB279">
        <v>4.9963480000000005E-4</v>
      </c>
      <c r="CC279">
        <v>4.9339760000000001E-4</v>
      </c>
      <c r="CD279">
        <v>4.9020599999999998E-4</v>
      </c>
      <c r="CE279">
        <v>4.9038010000000004E-4</v>
      </c>
      <c r="CF279">
        <v>4.9411729999999997E-4</v>
      </c>
      <c r="CG279">
        <v>5.0139960000000002E-4</v>
      </c>
      <c r="CH279">
        <v>5.1197169999999998E-4</v>
      </c>
      <c r="CI279">
        <v>5.2554719999999997E-4</v>
      </c>
      <c r="CJ279">
        <v>5.4171799999999995E-4</v>
      </c>
      <c r="CK279">
        <v>5.6006730000000002E-4</v>
      </c>
      <c r="CL279">
        <v>5.8013789999999997E-4</v>
      </c>
      <c r="CM279">
        <v>6.0170459999999999E-4</v>
      </c>
      <c r="CN279">
        <v>6.2432899999999996E-4</v>
      </c>
      <c r="CO279">
        <v>6.4810189999999998E-4</v>
      </c>
      <c r="CP279">
        <v>6.7256460000000005E-4</v>
      </c>
      <c r="CQ279">
        <v>6.9634320000000005E-4</v>
      </c>
      <c r="CR279">
        <v>7.1843129999999995E-4</v>
      </c>
      <c r="CS279">
        <v>7.3779539999999999E-4</v>
      </c>
      <c r="CT279">
        <v>7.5427630000000001E-4</v>
      </c>
      <c r="CU279">
        <v>7.6718450000000003E-4</v>
      </c>
      <c r="CV279">
        <v>7.7613379999999998E-4</v>
      </c>
      <c r="CW279">
        <v>7.8145310000000002E-4</v>
      </c>
      <c r="CX279">
        <v>7.8257100000000003E-4</v>
      </c>
      <c r="CY279">
        <v>7.8043519999999996E-4</v>
      </c>
      <c r="CZ279">
        <v>7.7490049999999998E-4</v>
      </c>
      <c r="DA279">
        <v>7.668649E-4</v>
      </c>
      <c r="DB279">
        <v>7.5671099999999997E-4</v>
      </c>
      <c r="DC279">
        <v>7.4293289999999995E-4</v>
      </c>
      <c r="DD279">
        <v>7.2305920000000003E-4</v>
      </c>
      <c r="DE279">
        <v>6.9759539999999999E-4</v>
      </c>
      <c r="DF279">
        <v>6.6883329999999996E-4</v>
      </c>
      <c r="DG279">
        <v>6.3811059999999999E-4</v>
      </c>
      <c r="DH279">
        <v>6.0651439999999997E-4</v>
      </c>
      <c r="DI279">
        <v>5.7502979999999996E-4</v>
      </c>
      <c r="DJ279">
        <v>5.4380279999999997E-4</v>
      </c>
      <c r="DK279">
        <v>5.1368919999999997E-4</v>
      </c>
      <c r="DL279">
        <v>4.8449270000000002E-4</v>
      </c>
      <c r="DM279">
        <v>4.5658139999999999E-4</v>
      </c>
      <c r="DN279">
        <v>4.2986750000000002E-4</v>
      </c>
      <c r="DO279">
        <v>4.0458079999999998E-4</v>
      </c>
      <c r="DP279">
        <v>3.8087720000000002E-4</v>
      </c>
      <c r="DQ279">
        <v>3.5854639999999998E-4</v>
      </c>
      <c r="DR279">
        <v>3.3787029999999998E-4</v>
      </c>
      <c r="DS279">
        <v>3.1956029999999998E-4</v>
      </c>
      <c r="DT279">
        <v>3.0476519999999999E-4</v>
      </c>
      <c r="DU279">
        <v>2.9324210000000002E-4</v>
      </c>
      <c r="DV279">
        <v>2.8405470000000002E-4</v>
      </c>
      <c r="DW279">
        <v>2.7682889999999999E-4</v>
      </c>
      <c r="DX279">
        <v>2.7154110000000001E-4</v>
      </c>
      <c r="DY279">
        <v>2.6833299999999999E-4</v>
      </c>
      <c r="DZ279">
        <v>2.6709249999999998E-4</v>
      </c>
      <c r="EA279">
        <v>2.6772740000000002E-4</v>
      </c>
      <c r="EB279">
        <v>2.7024550000000002E-4</v>
      </c>
      <c r="EC279">
        <v>2.74665E-4</v>
      </c>
      <c r="ED279">
        <v>2.810046E-4</v>
      </c>
      <c r="EE279">
        <v>2.892282E-4</v>
      </c>
      <c r="EF279">
        <v>2.9916939999999998E-4</v>
      </c>
      <c r="EG279">
        <v>3.109125E-4</v>
      </c>
      <c r="EH279">
        <v>3.2420460000000002E-4</v>
      </c>
      <c r="EI279">
        <v>3.3906289999999998E-4</v>
      </c>
      <c r="EJ279">
        <v>3.553284E-4</v>
      </c>
      <c r="EK279">
        <v>3.7284649999999998E-4</v>
      </c>
      <c r="EL279">
        <v>3.916414E-4</v>
      </c>
      <c r="EM279">
        <v>4.1133089999999999E-4</v>
      </c>
      <c r="EN279">
        <v>4.314516E-4</v>
      </c>
      <c r="EO279">
        <v>4.5124709999999998E-4</v>
      </c>
      <c r="EP279">
        <v>4.7022539999999998E-4</v>
      </c>
      <c r="EQ279">
        <v>4.8825570000000002E-4</v>
      </c>
      <c r="ER279">
        <v>5.0469740000000005E-4</v>
      </c>
      <c r="ES279">
        <v>5.195652E-4</v>
      </c>
      <c r="ET279">
        <v>5.322673E-4</v>
      </c>
      <c r="EU279">
        <v>5.4275380000000004E-4</v>
      </c>
      <c r="EV279">
        <v>5.507442E-4</v>
      </c>
      <c r="EW279">
        <v>5.5612010000000004E-4</v>
      </c>
      <c r="EX279">
        <v>5.589646E-4</v>
      </c>
      <c r="EY279">
        <v>5.5900860000000004E-4</v>
      </c>
      <c r="EZ279">
        <v>5.5494520000000001E-4</v>
      </c>
    </row>
    <row r="280" spans="1:156" x14ac:dyDescent="0.25">
      <c r="A280" t="str">
        <f t="shared" si="4"/>
        <v>Boom-EXTREMELY COARSE-1-10-40</v>
      </c>
      <c r="B280" t="s">
        <v>196</v>
      </c>
      <c r="C280" t="s">
        <v>44</v>
      </c>
      <c r="D280" s="52">
        <v>1</v>
      </c>
      <c r="E280" s="52">
        <v>10</v>
      </c>
      <c r="F280" s="82">
        <v>40</v>
      </c>
      <c r="G280">
        <v>6.0759250000000002E-3</v>
      </c>
      <c r="H280">
        <v>5.8548059999999997E-3</v>
      </c>
      <c r="I280">
        <v>6.0329889999999999E-3</v>
      </c>
      <c r="J280">
        <v>5.6274879999999999E-3</v>
      </c>
      <c r="K280">
        <v>4.682421E-3</v>
      </c>
      <c r="L280">
        <v>4.6872989999999998E-3</v>
      </c>
      <c r="M280">
        <v>4.5913500000000001E-3</v>
      </c>
      <c r="N280">
        <v>4.4151080000000001E-3</v>
      </c>
      <c r="O280">
        <v>4.1730730000000002E-3</v>
      </c>
      <c r="P280">
        <v>3.9286349999999998E-3</v>
      </c>
      <c r="Q280">
        <v>3.5574489999999999E-3</v>
      </c>
      <c r="R280">
        <v>3.144193E-3</v>
      </c>
      <c r="S280">
        <v>2.9341570000000002E-3</v>
      </c>
      <c r="T280">
        <v>2.7573340000000002E-3</v>
      </c>
      <c r="U280">
        <v>2.6018690000000001E-3</v>
      </c>
      <c r="V280">
        <v>2.465812E-3</v>
      </c>
      <c r="W280">
        <v>2.3539469999999999E-3</v>
      </c>
      <c r="X280">
        <v>2.2641839999999998E-3</v>
      </c>
      <c r="Y280">
        <v>2.1847949999999998E-3</v>
      </c>
      <c r="Z280">
        <v>2.1095419999999998E-3</v>
      </c>
      <c r="AA280">
        <v>2.0445390000000002E-3</v>
      </c>
      <c r="AB280">
        <v>1.9977649999999999E-3</v>
      </c>
      <c r="AC280">
        <v>1.953017E-3</v>
      </c>
      <c r="AD280">
        <v>1.910328E-3</v>
      </c>
      <c r="AE280">
        <v>1.8695109999999999E-3</v>
      </c>
      <c r="AF280">
        <v>1.829596E-3</v>
      </c>
      <c r="AG280">
        <v>1.783324E-3</v>
      </c>
      <c r="AH280">
        <v>1.7269780000000001E-3</v>
      </c>
      <c r="AI280">
        <v>1.6611309999999999E-3</v>
      </c>
      <c r="AJ280">
        <v>1.5891589999999999E-3</v>
      </c>
      <c r="AK280">
        <v>1.5202810000000001E-3</v>
      </c>
      <c r="AL280">
        <v>1.462566E-3</v>
      </c>
      <c r="AM280">
        <v>1.415646E-3</v>
      </c>
      <c r="AN280">
        <v>1.3767479999999999E-3</v>
      </c>
      <c r="AO280">
        <v>1.34352E-3</v>
      </c>
      <c r="AP280">
        <v>1.3142920000000001E-3</v>
      </c>
      <c r="AQ280">
        <v>1.290893E-3</v>
      </c>
      <c r="AR280">
        <v>1.279858E-3</v>
      </c>
      <c r="AS280">
        <v>1.2789380000000001E-3</v>
      </c>
      <c r="AT280">
        <v>1.278183E-3</v>
      </c>
      <c r="AU280">
        <v>1.2724570000000001E-3</v>
      </c>
      <c r="AV280">
        <v>1.262397E-3</v>
      </c>
      <c r="AW280">
        <v>1.249333E-3</v>
      </c>
      <c r="AX280">
        <v>1.234644E-3</v>
      </c>
      <c r="AY280">
        <v>1.2192450000000001E-3</v>
      </c>
      <c r="AZ280">
        <v>1.2036320000000001E-3</v>
      </c>
      <c r="BA280">
        <v>1.188087E-3</v>
      </c>
      <c r="BB280">
        <v>1.1727E-3</v>
      </c>
      <c r="BC280">
        <v>1.1571470000000001E-3</v>
      </c>
      <c r="BD280">
        <v>1.1407520000000001E-3</v>
      </c>
      <c r="BE280">
        <v>1.122814E-3</v>
      </c>
      <c r="BF280">
        <v>1.100413E-3</v>
      </c>
      <c r="BG280">
        <v>1.0717319999999999E-3</v>
      </c>
      <c r="BH280">
        <v>1.0366970000000001E-3</v>
      </c>
      <c r="BI280">
        <v>9.9614119999999994E-4</v>
      </c>
      <c r="BJ280">
        <v>9.5180380000000004E-4</v>
      </c>
      <c r="BK280">
        <v>9.0694099999999998E-4</v>
      </c>
      <c r="BL280">
        <v>8.6691450000000005E-4</v>
      </c>
      <c r="BM280">
        <v>8.3488150000000005E-4</v>
      </c>
      <c r="BN280">
        <v>8.1214190000000004E-4</v>
      </c>
      <c r="BO280">
        <v>7.9965859999999995E-4</v>
      </c>
      <c r="BP280">
        <v>7.9645379999999997E-4</v>
      </c>
      <c r="BQ280">
        <v>8.003525E-4</v>
      </c>
      <c r="BR280">
        <v>8.0623879999999998E-4</v>
      </c>
      <c r="BS280">
        <v>8.0900690000000001E-4</v>
      </c>
      <c r="BT280">
        <v>8.0787260000000005E-4</v>
      </c>
      <c r="BU280">
        <v>8.0386159999999999E-4</v>
      </c>
      <c r="BV280">
        <v>7.9813140000000002E-4</v>
      </c>
      <c r="BW280">
        <v>7.9130349999999999E-4</v>
      </c>
      <c r="BX280">
        <v>7.8371669999999997E-4</v>
      </c>
      <c r="BY280">
        <v>7.7566970000000001E-4</v>
      </c>
      <c r="BZ280">
        <v>7.6737769999999999E-4</v>
      </c>
      <c r="CA280">
        <v>7.5885259999999995E-4</v>
      </c>
      <c r="CB280">
        <v>7.4986940000000004E-4</v>
      </c>
      <c r="CC280">
        <v>7.4066599999999996E-4</v>
      </c>
      <c r="CD280">
        <v>7.3157509999999997E-4</v>
      </c>
      <c r="CE280">
        <v>7.224404E-4</v>
      </c>
      <c r="CF280">
        <v>7.1224859999999995E-4</v>
      </c>
      <c r="CG280">
        <v>6.9941869999999996E-4</v>
      </c>
      <c r="CH280">
        <v>6.8299840000000001E-4</v>
      </c>
      <c r="CI280">
        <v>6.6280460000000001E-4</v>
      </c>
      <c r="CJ280">
        <v>6.3906119999999997E-4</v>
      </c>
      <c r="CK280">
        <v>6.1246300000000005E-4</v>
      </c>
      <c r="CL280">
        <v>5.846995E-4</v>
      </c>
      <c r="CM280">
        <v>5.583443E-4</v>
      </c>
      <c r="CN280">
        <v>5.3536410000000001E-4</v>
      </c>
      <c r="CO280">
        <v>5.1771110000000005E-4</v>
      </c>
      <c r="CP280">
        <v>5.0750009999999996E-4</v>
      </c>
      <c r="CQ280">
        <v>5.0473200000000003E-4</v>
      </c>
      <c r="CR280">
        <v>5.0712689999999998E-4</v>
      </c>
      <c r="CS280">
        <v>5.1081960000000002E-4</v>
      </c>
      <c r="CT280">
        <v>5.130744E-4</v>
      </c>
      <c r="CU280">
        <v>5.1354329999999998E-4</v>
      </c>
      <c r="CV280">
        <v>5.1259600000000004E-4</v>
      </c>
      <c r="CW280">
        <v>5.1061789999999998E-4</v>
      </c>
      <c r="CX280">
        <v>5.0796049999999996E-4</v>
      </c>
      <c r="CY280">
        <v>5.0496600000000003E-4</v>
      </c>
      <c r="CZ280">
        <v>5.018666E-4</v>
      </c>
      <c r="DA280">
        <v>4.986767E-4</v>
      </c>
      <c r="DB280">
        <v>4.952868E-4</v>
      </c>
      <c r="DC280">
        <v>4.9158790000000002E-4</v>
      </c>
      <c r="DD280">
        <v>4.8770710000000002E-4</v>
      </c>
      <c r="DE280">
        <v>4.8381120000000002E-4</v>
      </c>
      <c r="DF280">
        <v>4.7996209999999999E-4</v>
      </c>
      <c r="DG280">
        <v>4.7617599999999998E-4</v>
      </c>
      <c r="DH280">
        <v>4.724153E-4</v>
      </c>
      <c r="DI280">
        <v>4.6843390000000001E-4</v>
      </c>
      <c r="DJ280">
        <v>4.6356030000000001E-4</v>
      </c>
      <c r="DK280">
        <v>4.5696909999999997E-4</v>
      </c>
      <c r="DL280">
        <v>4.4831439999999998E-4</v>
      </c>
      <c r="DM280">
        <v>4.3806710000000003E-4</v>
      </c>
      <c r="DN280">
        <v>4.2717599999999998E-4</v>
      </c>
      <c r="DO280">
        <v>4.1630829999999999E-4</v>
      </c>
      <c r="DP280">
        <v>4.0580770000000002E-4</v>
      </c>
      <c r="DQ280">
        <v>3.9593849999999998E-4</v>
      </c>
      <c r="DR280">
        <v>3.869023E-4</v>
      </c>
      <c r="DS280">
        <v>3.787684E-4</v>
      </c>
      <c r="DT280">
        <v>3.715236E-4</v>
      </c>
      <c r="DU280">
        <v>3.6509889999999999E-4</v>
      </c>
      <c r="DV280">
        <v>3.5942420000000002E-4</v>
      </c>
      <c r="DW280">
        <v>3.5429949999999998E-4</v>
      </c>
      <c r="DX280">
        <v>3.4958549999999998E-4</v>
      </c>
      <c r="DY280">
        <v>3.4524259999999999E-4</v>
      </c>
      <c r="DZ280">
        <v>3.412135E-4</v>
      </c>
      <c r="EA280">
        <v>3.3744649999999999E-4</v>
      </c>
      <c r="EB280">
        <v>3.3391479999999999E-4</v>
      </c>
      <c r="EC280">
        <v>3.3059639999999998E-4</v>
      </c>
      <c r="ED280">
        <v>3.274695E-4</v>
      </c>
      <c r="EE280">
        <v>3.2451220000000001E-4</v>
      </c>
      <c r="EF280">
        <v>3.2168719999999999E-4</v>
      </c>
      <c r="EG280">
        <v>3.1896730000000002E-4</v>
      </c>
      <c r="EH280">
        <v>3.1635399999999997E-4</v>
      </c>
      <c r="EI280">
        <v>3.1383430000000003E-4</v>
      </c>
      <c r="EJ280">
        <v>3.1139139999999997E-4</v>
      </c>
      <c r="EK280">
        <v>3.0901049999999998E-4</v>
      </c>
      <c r="EL280">
        <v>3.0668070000000001E-4</v>
      </c>
      <c r="EM280">
        <v>3.0439179999999999E-4</v>
      </c>
      <c r="EN280">
        <v>3.0213370000000002E-4</v>
      </c>
      <c r="EO280">
        <v>2.9990010000000001E-4</v>
      </c>
      <c r="EP280">
        <v>2.9770209999999998E-4</v>
      </c>
      <c r="EQ280">
        <v>2.956182E-4</v>
      </c>
      <c r="ER280">
        <v>2.9373959999999999E-4</v>
      </c>
      <c r="ES280">
        <v>2.9207899999999999E-4</v>
      </c>
      <c r="ET280">
        <v>2.906141E-4</v>
      </c>
      <c r="EU280">
        <v>2.8931349999999998E-4</v>
      </c>
      <c r="EV280">
        <v>2.881192E-4</v>
      </c>
      <c r="EW280">
        <v>2.8693380000000001E-4</v>
      </c>
      <c r="EX280">
        <v>2.8562370000000001E-4</v>
      </c>
      <c r="EY280">
        <v>2.840346E-4</v>
      </c>
      <c r="EZ280">
        <v>2.8203549999999999E-4</v>
      </c>
    </row>
    <row r="281" spans="1:156" x14ac:dyDescent="0.25">
      <c r="A281" t="str">
        <f t="shared" si="4"/>
        <v>Boom-EXTREMELY COARSE-1-20-20</v>
      </c>
      <c r="B281" t="s">
        <v>196</v>
      </c>
      <c r="C281" t="s">
        <v>44</v>
      </c>
      <c r="D281" s="52">
        <v>1</v>
      </c>
      <c r="E281" s="52">
        <v>20</v>
      </c>
      <c r="F281" s="82">
        <v>20</v>
      </c>
      <c r="G281">
        <v>1.5915929999999998E-2</v>
      </c>
      <c r="H281">
        <v>1.3465660000000001E-2</v>
      </c>
      <c r="I281">
        <v>1.111097E-2</v>
      </c>
      <c r="J281">
        <v>9.385137E-3</v>
      </c>
      <c r="K281">
        <v>8.6065640000000006E-3</v>
      </c>
      <c r="L281">
        <v>6.3551659999999998E-3</v>
      </c>
      <c r="M281">
        <v>5.5529999999999998E-3</v>
      </c>
      <c r="N281">
        <v>5.0900479999999998E-3</v>
      </c>
      <c r="O281">
        <v>3.4211129999999999E-3</v>
      </c>
      <c r="P281">
        <v>2.8032880000000001E-3</v>
      </c>
      <c r="Q281">
        <v>2.5966919999999998E-3</v>
      </c>
      <c r="R281">
        <v>2.4027060000000001E-3</v>
      </c>
      <c r="S281">
        <v>2.4456289999999999E-3</v>
      </c>
      <c r="T281">
        <v>2.3667710000000002E-3</v>
      </c>
      <c r="U281">
        <v>2.1927050000000001E-3</v>
      </c>
      <c r="V281">
        <v>1.975802E-3</v>
      </c>
      <c r="W281">
        <v>1.751924E-3</v>
      </c>
      <c r="X281">
        <v>1.568865E-3</v>
      </c>
      <c r="Y281">
        <v>1.4131160000000001E-3</v>
      </c>
      <c r="Z281">
        <v>1.2816640000000001E-3</v>
      </c>
      <c r="AA281">
        <v>1.169687E-3</v>
      </c>
      <c r="AB281">
        <v>1.070685E-3</v>
      </c>
      <c r="AC281">
        <v>9.9235189999999991E-4</v>
      </c>
      <c r="AD281">
        <v>9.2476020000000002E-4</v>
      </c>
      <c r="AE281">
        <v>8.6411729999999996E-4</v>
      </c>
      <c r="AF281">
        <v>8.2414890000000001E-4</v>
      </c>
      <c r="AG281">
        <v>7.9459609999999999E-4</v>
      </c>
      <c r="AH281">
        <v>7.678629E-4</v>
      </c>
      <c r="AI281">
        <v>7.4229350000000005E-4</v>
      </c>
      <c r="AJ281">
        <v>7.1225089999999997E-4</v>
      </c>
      <c r="AK281">
        <v>6.7999480000000001E-4</v>
      </c>
      <c r="AL281">
        <v>6.5175580000000001E-4</v>
      </c>
      <c r="AM281">
        <v>6.307188E-4</v>
      </c>
      <c r="AN281">
        <v>6.1501600000000002E-4</v>
      </c>
      <c r="AO281">
        <v>6.0308110000000003E-4</v>
      </c>
      <c r="AP281">
        <v>5.9386919999999998E-4</v>
      </c>
      <c r="AQ281">
        <v>5.8653959999999995E-4</v>
      </c>
      <c r="AR281">
        <v>5.8049890000000002E-4</v>
      </c>
      <c r="AS281">
        <v>5.7563839999999998E-4</v>
      </c>
      <c r="AT281">
        <v>5.7428799999999995E-4</v>
      </c>
      <c r="AU281">
        <v>5.77927E-4</v>
      </c>
      <c r="AV281">
        <v>5.860571E-4</v>
      </c>
      <c r="AW281">
        <v>5.9601680000000005E-4</v>
      </c>
      <c r="AX281">
        <v>6.0558599999999997E-4</v>
      </c>
      <c r="AY281">
        <v>6.1284800000000004E-4</v>
      </c>
      <c r="AZ281">
        <v>6.1649800000000005E-4</v>
      </c>
      <c r="BA281">
        <v>6.1622879999999997E-4</v>
      </c>
      <c r="BB281">
        <v>6.1169130000000003E-4</v>
      </c>
      <c r="BC281">
        <v>6.038692E-4</v>
      </c>
      <c r="BD281">
        <v>5.9359739999999999E-4</v>
      </c>
      <c r="BE281">
        <v>5.8158679999999999E-4</v>
      </c>
      <c r="BF281">
        <v>5.6884380000000003E-4</v>
      </c>
      <c r="BG281">
        <v>5.5573340000000001E-4</v>
      </c>
      <c r="BH281">
        <v>5.4268730000000002E-4</v>
      </c>
      <c r="BI281">
        <v>5.2983999999999996E-4</v>
      </c>
      <c r="BJ281">
        <v>5.1728379999999995E-4</v>
      </c>
      <c r="BK281">
        <v>5.0489719999999999E-4</v>
      </c>
      <c r="BL281">
        <v>4.9293459999999998E-4</v>
      </c>
      <c r="BM281">
        <v>4.8112710000000001E-4</v>
      </c>
      <c r="BN281">
        <v>4.6976249999999999E-4</v>
      </c>
      <c r="BO281">
        <v>4.5859060000000003E-4</v>
      </c>
      <c r="BP281">
        <v>4.4758610000000001E-4</v>
      </c>
      <c r="BQ281">
        <v>4.3693559999999999E-4</v>
      </c>
      <c r="BR281">
        <v>4.2598959999999998E-4</v>
      </c>
      <c r="BS281">
        <v>4.1221820000000002E-4</v>
      </c>
      <c r="BT281">
        <v>3.941549E-4</v>
      </c>
      <c r="BU281">
        <v>3.7366770000000002E-4</v>
      </c>
      <c r="BV281">
        <v>3.5224950000000002E-4</v>
      </c>
      <c r="BW281">
        <v>3.3076330000000003E-4</v>
      </c>
      <c r="BX281">
        <v>3.097234E-4</v>
      </c>
      <c r="BY281">
        <v>2.8964319999999998E-4</v>
      </c>
      <c r="BZ281">
        <v>2.705292E-4</v>
      </c>
      <c r="CA281">
        <v>2.526157E-4</v>
      </c>
      <c r="CB281">
        <v>2.3589560000000001E-4</v>
      </c>
      <c r="CC281">
        <v>2.2059289999999999E-4</v>
      </c>
      <c r="CD281">
        <v>2.0744909999999999E-4</v>
      </c>
      <c r="CE281">
        <v>1.9651400000000001E-4</v>
      </c>
      <c r="CF281">
        <v>1.886119E-4</v>
      </c>
      <c r="CG281">
        <v>1.848295E-4</v>
      </c>
      <c r="CH281">
        <v>1.8457679999999999E-4</v>
      </c>
      <c r="CI281">
        <v>1.871845E-4</v>
      </c>
      <c r="CJ281">
        <v>1.9208699999999999E-4</v>
      </c>
      <c r="CK281">
        <v>1.9899199999999999E-4</v>
      </c>
      <c r="CL281">
        <v>2.0754540000000001E-4</v>
      </c>
      <c r="CM281">
        <v>2.174639E-4</v>
      </c>
      <c r="CN281">
        <v>2.2857579999999999E-4</v>
      </c>
      <c r="CO281">
        <v>2.4075680000000001E-4</v>
      </c>
      <c r="CP281">
        <v>2.5384179999999999E-4</v>
      </c>
      <c r="CQ281">
        <v>2.6714590000000003E-4</v>
      </c>
      <c r="CR281">
        <v>2.802096E-4</v>
      </c>
      <c r="CS281">
        <v>2.9252020000000001E-4</v>
      </c>
      <c r="CT281">
        <v>3.0394249999999998E-4</v>
      </c>
      <c r="CU281">
        <v>3.1391440000000002E-4</v>
      </c>
      <c r="CV281">
        <v>3.22257E-4</v>
      </c>
      <c r="CW281">
        <v>3.2883080000000001E-4</v>
      </c>
      <c r="CX281">
        <v>3.3326159999999999E-4</v>
      </c>
      <c r="CY281">
        <v>3.3578889999999999E-4</v>
      </c>
      <c r="CZ281">
        <v>3.3626229999999998E-4</v>
      </c>
      <c r="DA281">
        <v>3.3509179999999998E-4</v>
      </c>
      <c r="DB281">
        <v>3.3250149999999997E-4</v>
      </c>
      <c r="DC281">
        <v>3.2879090000000001E-4</v>
      </c>
      <c r="DD281">
        <v>3.2431499999999999E-4</v>
      </c>
      <c r="DE281">
        <v>3.19372E-4</v>
      </c>
      <c r="DF281">
        <v>3.1402900000000001E-4</v>
      </c>
      <c r="DG281">
        <v>3.0861490000000001E-4</v>
      </c>
      <c r="DH281">
        <v>3.0305019999999998E-4</v>
      </c>
      <c r="DI281">
        <v>2.9751959999999998E-4</v>
      </c>
      <c r="DJ281">
        <v>2.918954E-4</v>
      </c>
      <c r="DK281">
        <v>2.8622549999999999E-4</v>
      </c>
      <c r="DL281">
        <v>2.8039949999999998E-4</v>
      </c>
      <c r="DM281">
        <v>2.7308639999999999E-4</v>
      </c>
      <c r="DN281">
        <v>2.6256210000000002E-4</v>
      </c>
      <c r="DO281">
        <v>2.496035E-4</v>
      </c>
      <c r="DP281">
        <v>2.3549110000000001E-4</v>
      </c>
      <c r="DQ281">
        <v>2.208841E-4</v>
      </c>
      <c r="DR281">
        <v>2.063248E-4</v>
      </c>
      <c r="DS281">
        <v>1.9214810000000001E-4</v>
      </c>
      <c r="DT281">
        <v>1.7848749999999999E-4</v>
      </c>
      <c r="DU281">
        <v>1.6559640000000001E-4</v>
      </c>
      <c r="DV281">
        <v>1.5340230000000001E-4</v>
      </c>
      <c r="DW281">
        <v>1.421424E-4</v>
      </c>
      <c r="DX281">
        <v>1.3196750000000001E-4</v>
      </c>
      <c r="DY281">
        <v>1.2306120000000001E-4</v>
      </c>
      <c r="DZ281">
        <v>1.1535E-4</v>
      </c>
      <c r="EA281">
        <v>1.08742E-4</v>
      </c>
      <c r="EB281">
        <v>1.032839E-4</v>
      </c>
      <c r="EC281">
        <v>9.9382809999999994E-5</v>
      </c>
      <c r="ED281">
        <v>9.7562610000000001E-5</v>
      </c>
      <c r="EE281">
        <v>9.7585130000000004E-5</v>
      </c>
      <c r="EF281">
        <v>9.9070739999999996E-5</v>
      </c>
      <c r="EG281">
        <v>1.018481E-4</v>
      </c>
      <c r="EH281">
        <v>1.057505E-4</v>
      </c>
      <c r="EI281">
        <v>1.107232E-4</v>
      </c>
      <c r="EJ281">
        <v>1.166811E-4</v>
      </c>
      <c r="EK281">
        <v>1.2356269999999999E-4</v>
      </c>
      <c r="EL281">
        <v>1.3134010000000001E-4</v>
      </c>
      <c r="EM281">
        <v>1.398959E-4</v>
      </c>
      <c r="EN281">
        <v>1.4898329999999999E-4</v>
      </c>
      <c r="EO281">
        <v>1.5833819999999999E-4</v>
      </c>
      <c r="EP281">
        <v>1.6773640000000001E-4</v>
      </c>
      <c r="EQ281">
        <v>1.771086E-4</v>
      </c>
      <c r="ER281">
        <v>1.862116E-4</v>
      </c>
      <c r="ES281">
        <v>1.9493390000000001E-4</v>
      </c>
      <c r="ET281">
        <v>2.0306020000000001E-4</v>
      </c>
      <c r="EU281">
        <v>2.104152E-4</v>
      </c>
      <c r="EV281">
        <v>2.1684269999999999E-4</v>
      </c>
      <c r="EW281">
        <v>2.2217760000000001E-4</v>
      </c>
      <c r="EX281">
        <v>2.2635919999999999E-4</v>
      </c>
      <c r="EY281">
        <v>2.2931070000000001E-4</v>
      </c>
      <c r="EZ281">
        <v>2.3101900000000001E-4</v>
      </c>
    </row>
    <row r="282" spans="1:156" x14ac:dyDescent="0.25">
      <c r="A282" t="str">
        <f t="shared" si="4"/>
        <v>Boom-EXTREMELY COARSE-1-10-20</v>
      </c>
      <c r="B282" t="s">
        <v>196</v>
      </c>
      <c r="C282" t="s">
        <v>44</v>
      </c>
      <c r="D282" s="52">
        <v>1</v>
      </c>
      <c r="E282" s="52">
        <v>10</v>
      </c>
      <c r="F282" s="82">
        <v>20</v>
      </c>
      <c r="G282">
        <v>4.3165599999999997E-3</v>
      </c>
      <c r="H282">
        <v>3.68359E-3</v>
      </c>
      <c r="I282">
        <v>3.6508439999999999E-3</v>
      </c>
      <c r="J282">
        <v>3.1474570000000002E-3</v>
      </c>
      <c r="K282">
        <v>2.0933660000000002E-3</v>
      </c>
      <c r="L282">
        <v>2.1478869999999998E-3</v>
      </c>
      <c r="M282">
        <v>2.1513040000000002E-3</v>
      </c>
      <c r="N282">
        <v>2.1098079999999999E-3</v>
      </c>
      <c r="O282">
        <v>2.0352970000000001E-3</v>
      </c>
      <c r="P282">
        <v>2.1136029999999999E-3</v>
      </c>
      <c r="Q282">
        <v>2.1418689999999998E-3</v>
      </c>
      <c r="R282">
        <v>1.941454E-3</v>
      </c>
      <c r="S282">
        <v>1.763648E-3</v>
      </c>
      <c r="T282">
        <v>1.573802E-3</v>
      </c>
      <c r="U282">
        <v>1.3954239999999999E-3</v>
      </c>
      <c r="V282">
        <v>1.2387640000000001E-3</v>
      </c>
      <c r="W282">
        <v>1.1166539999999999E-3</v>
      </c>
      <c r="X282">
        <v>1.064438E-3</v>
      </c>
      <c r="Y282">
        <v>1.028915E-3</v>
      </c>
      <c r="Z282">
        <v>1.0009179999999999E-3</v>
      </c>
      <c r="AA282">
        <v>9.8282909999999999E-4</v>
      </c>
      <c r="AB282">
        <v>9.8359979999999999E-4</v>
      </c>
      <c r="AC282">
        <v>9.8576859999999992E-4</v>
      </c>
      <c r="AD282">
        <v>9.8908120000000001E-4</v>
      </c>
      <c r="AE282">
        <v>9.9325189999999999E-4</v>
      </c>
      <c r="AF282">
        <v>9.9732069999999991E-4</v>
      </c>
      <c r="AG282">
        <v>9.9089740000000005E-4</v>
      </c>
      <c r="AH282">
        <v>9.6732160000000003E-4</v>
      </c>
      <c r="AI282">
        <v>9.305432E-4</v>
      </c>
      <c r="AJ282">
        <v>8.8477860000000001E-4</v>
      </c>
      <c r="AK282">
        <v>8.3421739999999997E-4</v>
      </c>
      <c r="AL282">
        <v>7.8252740000000001E-4</v>
      </c>
      <c r="AM282">
        <v>7.3232050000000002E-4</v>
      </c>
      <c r="AN282">
        <v>6.8484869999999997E-4</v>
      </c>
      <c r="AO282">
        <v>6.4047650000000002E-4</v>
      </c>
      <c r="AP282">
        <v>5.9927790000000004E-4</v>
      </c>
      <c r="AQ282">
        <v>5.6266780000000004E-4</v>
      </c>
      <c r="AR282">
        <v>5.3439290000000005E-4</v>
      </c>
      <c r="AS282">
        <v>5.139443E-4</v>
      </c>
      <c r="AT282">
        <v>4.9970609999999997E-4</v>
      </c>
      <c r="AU282">
        <v>4.925118E-4</v>
      </c>
      <c r="AV282">
        <v>4.9242990000000005E-4</v>
      </c>
      <c r="AW282">
        <v>4.9734750000000004E-4</v>
      </c>
      <c r="AX282">
        <v>5.0560769999999995E-4</v>
      </c>
      <c r="AY282">
        <v>5.1620050000000003E-4</v>
      </c>
      <c r="AZ282">
        <v>5.2837540000000001E-4</v>
      </c>
      <c r="BA282">
        <v>5.4170080000000005E-4</v>
      </c>
      <c r="BB282">
        <v>5.5574300000000004E-4</v>
      </c>
      <c r="BC282">
        <v>5.6879710000000004E-4</v>
      </c>
      <c r="BD282">
        <v>5.7572280000000003E-4</v>
      </c>
      <c r="BE282">
        <v>5.7558700000000002E-4</v>
      </c>
      <c r="BF282">
        <v>5.6874390000000001E-4</v>
      </c>
      <c r="BG282">
        <v>5.5556469999999995E-4</v>
      </c>
      <c r="BH282">
        <v>5.3688520000000003E-4</v>
      </c>
      <c r="BI282">
        <v>5.1363069999999997E-4</v>
      </c>
      <c r="BJ282">
        <v>4.8698669999999998E-4</v>
      </c>
      <c r="BK282">
        <v>4.5835439999999998E-4</v>
      </c>
      <c r="BL282">
        <v>4.2919090000000001E-4</v>
      </c>
      <c r="BM282">
        <v>4.0085190000000001E-4</v>
      </c>
      <c r="BN282">
        <v>3.7530339999999998E-4</v>
      </c>
      <c r="BO282">
        <v>3.542342E-4</v>
      </c>
      <c r="BP282">
        <v>3.3774199999999998E-4</v>
      </c>
      <c r="BQ282">
        <v>3.2529919999999999E-4</v>
      </c>
      <c r="BR282">
        <v>3.1594860000000002E-4</v>
      </c>
      <c r="BS282">
        <v>3.0861689999999998E-4</v>
      </c>
      <c r="BT282">
        <v>3.0252350000000003E-4</v>
      </c>
      <c r="BU282">
        <v>2.9812069999999999E-4</v>
      </c>
      <c r="BV282">
        <v>2.9722469999999998E-4</v>
      </c>
      <c r="BW282">
        <v>3.0018859999999999E-4</v>
      </c>
      <c r="BX282">
        <v>3.061111E-4</v>
      </c>
      <c r="BY282">
        <v>3.1414790000000001E-4</v>
      </c>
      <c r="BZ282">
        <v>3.2374489999999998E-4</v>
      </c>
      <c r="CA282">
        <v>3.3391639999999999E-4</v>
      </c>
      <c r="CB282">
        <v>3.4183709999999998E-4</v>
      </c>
      <c r="CC282">
        <v>3.4592370000000001E-4</v>
      </c>
      <c r="CD282">
        <v>3.4706469999999998E-4</v>
      </c>
      <c r="CE282">
        <v>3.4613759999999998E-4</v>
      </c>
      <c r="CF282">
        <v>3.4327540000000001E-4</v>
      </c>
      <c r="CG282">
        <v>3.3810060000000002E-4</v>
      </c>
      <c r="CH282">
        <v>3.3039419999999998E-4</v>
      </c>
      <c r="CI282">
        <v>3.202166E-4</v>
      </c>
      <c r="CJ282">
        <v>3.0774840000000002E-4</v>
      </c>
      <c r="CK282">
        <v>2.9335770000000003E-4</v>
      </c>
      <c r="CL282">
        <v>2.7794609999999998E-4</v>
      </c>
      <c r="CM282">
        <v>2.6291919999999998E-4</v>
      </c>
      <c r="CN282">
        <v>2.4928150000000002E-4</v>
      </c>
      <c r="CO282">
        <v>2.3751910000000001E-4</v>
      </c>
      <c r="CP282">
        <v>2.27846E-4</v>
      </c>
      <c r="CQ282">
        <v>2.2018959999999999E-4</v>
      </c>
      <c r="CR282">
        <v>2.142213E-4</v>
      </c>
      <c r="CS282">
        <v>2.0947890000000001E-4</v>
      </c>
      <c r="CT282">
        <v>2.0549930000000001E-4</v>
      </c>
      <c r="CU282">
        <v>2.0197100000000001E-4</v>
      </c>
      <c r="CV282">
        <v>1.9869190000000001E-4</v>
      </c>
      <c r="CW282">
        <v>1.955975E-4</v>
      </c>
      <c r="CX282">
        <v>1.929182E-4</v>
      </c>
      <c r="CY282">
        <v>1.9160299999999999E-4</v>
      </c>
      <c r="CZ282">
        <v>1.927469E-4</v>
      </c>
      <c r="DA282">
        <v>1.9625339999999999E-4</v>
      </c>
      <c r="DB282">
        <v>2.0090980000000001E-4</v>
      </c>
      <c r="DC282">
        <v>2.047567E-4</v>
      </c>
      <c r="DD282">
        <v>2.0700960000000001E-4</v>
      </c>
      <c r="DE282">
        <v>2.0801819999999999E-4</v>
      </c>
      <c r="DF282">
        <v>2.0819219999999999E-4</v>
      </c>
      <c r="DG282">
        <v>2.0779920000000001E-4</v>
      </c>
      <c r="DH282">
        <v>2.070024E-4</v>
      </c>
      <c r="DI282">
        <v>2.0581470000000001E-4</v>
      </c>
      <c r="DJ282">
        <v>2.040059E-4</v>
      </c>
      <c r="DK282">
        <v>2.012494E-4</v>
      </c>
      <c r="DL282">
        <v>1.974178E-4</v>
      </c>
      <c r="DM282">
        <v>1.927493E-4</v>
      </c>
      <c r="DN282">
        <v>1.87698E-4</v>
      </c>
      <c r="DO282">
        <v>1.8257230000000001E-4</v>
      </c>
      <c r="DP282">
        <v>1.775325E-4</v>
      </c>
      <c r="DQ282">
        <v>1.7271539999999999E-4</v>
      </c>
      <c r="DR282">
        <v>1.6824249999999999E-4</v>
      </c>
      <c r="DS282">
        <v>1.641983E-4</v>
      </c>
      <c r="DT282">
        <v>1.606314E-4</v>
      </c>
      <c r="DU282">
        <v>1.5749009999999999E-4</v>
      </c>
      <c r="DV282">
        <v>1.5468590000000001E-4</v>
      </c>
      <c r="DW282">
        <v>1.521277E-4</v>
      </c>
      <c r="DX282">
        <v>1.4971900000000001E-4</v>
      </c>
      <c r="DY282">
        <v>1.4741219999999999E-4</v>
      </c>
      <c r="DZ282">
        <v>1.4516640000000001E-4</v>
      </c>
      <c r="EA282">
        <v>1.4296179999999999E-4</v>
      </c>
      <c r="EB282">
        <v>1.408065E-4</v>
      </c>
      <c r="EC282">
        <v>1.386952E-4</v>
      </c>
      <c r="ED282">
        <v>1.3663640000000001E-4</v>
      </c>
      <c r="EE282">
        <v>1.3468860000000001E-4</v>
      </c>
      <c r="EF282">
        <v>1.328817E-4</v>
      </c>
      <c r="EG282">
        <v>1.3115859999999999E-4</v>
      </c>
      <c r="EH282">
        <v>1.2952959999999999E-4</v>
      </c>
      <c r="EI282">
        <v>1.2801499999999999E-4</v>
      </c>
      <c r="EJ282">
        <v>1.26608E-4</v>
      </c>
      <c r="EK282">
        <v>1.252941E-4</v>
      </c>
      <c r="EL282">
        <v>1.240643E-4</v>
      </c>
      <c r="EM282">
        <v>1.2291280000000001E-4</v>
      </c>
      <c r="EN282">
        <v>1.218317E-4</v>
      </c>
      <c r="EO282">
        <v>1.2081179999999999E-4</v>
      </c>
      <c r="EP282">
        <v>1.1985069999999999E-4</v>
      </c>
      <c r="EQ282">
        <v>1.1897639999999999E-4</v>
      </c>
      <c r="ER282">
        <v>1.1822470000000001E-4</v>
      </c>
      <c r="ES282">
        <v>1.176024E-4</v>
      </c>
      <c r="ET282">
        <v>1.1710649999999999E-4</v>
      </c>
      <c r="EU282">
        <v>1.167346E-4</v>
      </c>
      <c r="EV282">
        <v>1.1647609999999999E-4</v>
      </c>
      <c r="EW282">
        <v>1.163004E-4</v>
      </c>
      <c r="EX282">
        <v>1.1615449999999999E-4</v>
      </c>
      <c r="EY282">
        <v>1.1596929999999999E-4</v>
      </c>
      <c r="EZ282">
        <v>1.156613E-4</v>
      </c>
    </row>
    <row r="283" spans="1:156" x14ac:dyDescent="0.25">
      <c r="A283" t="str">
        <f t="shared" si="4"/>
        <v>Boom-ULTRA COARSE-1-20-Any</v>
      </c>
      <c r="B283" t="s">
        <v>196</v>
      </c>
      <c r="C283" t="s">
        <v>72</v>
      </c>
      <c r="D283" s="52">
        <v>1</v>
      </c>
      <c r="E283" s="52">
        <v>20</v>
      </c>
      <c r="F283" s="82" t="s">
        <v>187</v>
      </c>
      <c r="G283">
        <v>1.552417E-2</v>
      </c>
      <c r="H283">
        <v>1.4135E-2</v>
      </c>
      <c r="I283">
        <v>1.2742989999999999E-2</v>
      </c>
      <c r="J283">
        <v>1.165593E-2</v>
      </c>
      <c r="K283">
        <v>1.1170940000000001E-2</v>
      </c>
      <c r="L283">
        <v>9.5331510000000001E-3</v>
      </c>
      <c r="M283">
        <v>8.9023750000000006E-3</v>
      </c>
      <c r="N283">
        <v>8.4572009999999993E-3</v>
      </c>
      <c r="O283">
        <v>7.1756140000000003E-3</v>
      </c>
      <c r="P283">
        <v>6.5291180000000004E-3</v>
      </c>
      <c r="Q283">
        <v>6.0340080000000004E-3</v>
      </c>
      <c r="R283">
        <v>5.4816079999999998E-3</v>
      </c>
      <c r="S283">
        <v>5.2102010000000002E-3</v>
      </c>
      <c r="T283">
        <v>4.9302950000000003E-3</v>
      </c>
      <c r="U283">
        <v>4.6614830000000001E-3</v>
      </c>
      <c r="V283">
        <v>4.4050030000000002E-3</v>
      </c>
      <c r="W283">
        <v>4.163908E-3</v>
      </c>
      <c r="X283">
        <v>3.9234309999999998E-3</v>
      </c>
      <c r="Y283">
        <v>3.7166970000000001E-3</v>
      </c>
      <c r="Z283">
        <v>3.5416369999999998E-3</v>
      </c>
      <c r="AA283">
        <v>3.392904E-3</v>
      </c>
      <c r="AB283">
        <v>3.2618270000000001E-3</v>
      </c>
      <c r="AC283">
        <v>3.1602549999999998E-3</v>
      </c>
      <c r="AD283">
        <v>3.0722969999999999E-3</v>
      </c>
      <c r="AE283">
        <v>2.9921420000000002E-3</v>
      </c>
      <c r="AF283">
        <v>2.935932E-3</v>
      </c>
      <c r="AG283">
        <v>2.889511E-3</v>
      </c>
      <c r="AH283">
        <v>2.8465119999999998E-3</v>
      </c>
      <c r="AI283">
        <v>2.8062180000000001E-3</v>
      </c>
      <c r="AJ283">
        <v>2.7672399999999998E-3</v>
      </c>
      <c r="AK283">
        <v>2.7304650000000001E-3</v>
      </c>
      <c r="AL283">
        <v>2.6964950000000001E-3</v>
      </c>
      <c r="AM283">
        <v>2.664235E-3</v>
      </c>
      <c r="AN283">
        <v>2.6329750000000001E-3</v>
      </c>
      <c r="AO283">
        <v>2.6020819999999999E-3</v>
      </c>
      <c r="AP283">
        <v>2.5717660000000001E-3</v>
      </c>
      <c r="AQ283">
        <v>2.542299E-3</v>
      </c>
      <c r="AR283">
        <v>2.513768E-3</v>
      </c>
      <c r="AS283">
        <v>2.486893E-3</v>
      </c>
      <c r="AT283">
        <v>2.4656959999999999E-3</v>
      </c>
      <c r="AU283">
        <v>2.4515140000000001E-3</v>
      </c>
      <c r="AV283">
        <v>2.441955E-3</v>
      </c>
      <c r="AW283">
        <v>2.431899E-3</v>
      </c>
      <c r="AX283">
        <v>2.418492E-3</v>
      </c>
      <c r="AY283">
        <v>2.400241E-3</v>
      </c>
      <c r="AZ283">
        <v>2.3776230000000001E-3</v>
      </c>
      <c r="BA283">
        <v>2.3519529999999999E-3</v>
      </c>
      <c r="BB283">
        <v>2.3243159999999999E-3</v>
      </c>
      <c r="BC283">
        <v>2.295919E-3</v>
      </c>
      <c r="BD283">
        <v>2.2670949999999998E-3</v>
      </c>
      <c r="BE283">
        <v>2.237349E-3</v>
      </c>
      <c r="BF283">
        <v>2.205463E-3</v>
      </c>
      <c r="BG283">
        <v>2.1713290000000001E-3</v>
      </c>
      <c r="BH283">
        <v>2.134983E-3</v>
      </c>
      <c r="BI283">
        <v>2.0964410000000001E-3</v>
      </c>
      <c r="BJ283">
        <v>2.056525E-3</v>
      </c>
      <c r="BK283">
        <v>2.0161039999999999E-3</v>
      </c>
      <c r="BL283">
        <v>1.975863E-3</v>
      </c>
      <c r="BM283">
        <v>1.936257E-3</v>
      </c>
      <c r="BN283">
        <v>1.897068E-3</v>
      </c>
      <c r="BO283">
        <v>1.8581769999999999E-3</v>
      </c>
      <c r="BP283">
        <v>1.8195080000000001E-3</v>
      </c>
      <c r="BQ283">
        <v>1.7815960000000001E-3</v>
      </c>
      <c r="BR283">
        <v>1.744258E-3</v>
      </c>
      <c r="BS283">
        <v>1.7072210000000001E-3</v>
      </c>
      <c r="BT283">
        <v>1.6708999999999999E-3</v>
      </c>
      <c r="BU283">
        <v>1.636207E-3</v>
      </c>
      <c r="BV283">
        <v>1.604344E-3</v>
      </c>
      <c r="BW283">
        <v>1.5759000000000001E-3</v>
      </c>
      <c r="BX283">
        <v>1.550205E-3</v>
      </c>
      <c r="BY283">
        <v>1.5268359999999999E-3</v>
      </c>
      <c r="BZ283">
        <v>1.5052830000000001E-3</v>
      </c>
      <c r="CA283">
        <v>1.485627E-3</v>
      </c>
      <c r="CB283">
        <v>1.467601E-3</v>
      </c>
      <c r="CC283">
        <v>1.4518350000000001E-3</v>
      </c>
      <c r="CD283">
        <v>1.4401570000000001E-3</v>
      </c>
      <c r="CE283">
        <v>1.433045E-3</v>
      </c>
      <c r="CF283">
        <v>1.4302609999999999E-3</v>
      </c>
      <c r="CG283">
        <v>1.431376E-3</v>
      </c>
      <c r="CH283">
        <v>1.435333E-3</v>
      </c>
      <c r="CI283">
        <v>1.4412920000000001E-3</v>
      </c>
      <c r="CJ283">
        <v>1.4484330000000001E-3</v>
      </c>
      <c r="CK283">
        <v>1.456618E-3</v>
      </c>
      <c r="CL283">
        <v>1.4654819999999999E-3</v>
      </c>
      <c r="CM283">
        <v>1.4748910000000001E-3</v>
      </c>
      <c r="CN283">
        <v>1.4845259999999999E-3</v>
      </c>
      <c r="CO283">
        <v>1.4946E-3</v>
      </c>
      <c r="CP283">
        <v>1.5045760000000001E-3</v>
      </c>
      <c r="CQ283">
        <v>1.5130779999999999E-3</v>
      </c>
      <c r="CR283">
        <v>1.518868E-3</v>
      </c>
      <c r="CS283">
        <v>1.5214860000000001E-3</v>
      </c>
      <c r="CT283">
        <v>1.520824E-3</v>
      </c>
      <c r="CU283">
        <v>1.517371E-3</v>
      </c>
      <c r="CV283">
        <v>1.5114200000000001E-3</v>
      </c>
      <c r="CW283">
        <v>1.50344E-3</v>
      </c>
      <c r="CX283">
        <v>1.4936560000000001E-3</v>
      </c>
      <c r="CY283">
        <v>1.4828479999999999E-3</v>
      </c>
      <c r="CZ283">
        <v>1.4712169999999999E-3</v>
      </c>
      <c r="DA283">
        <v>1.458993E-3</v>
      </c>
      <c r="DB283">
        <v>1.445659E-3</v>
      </c>
      <c r="DC283">
        <v>1.43037E-3</v>
      </c>
      <c r="DD283">
        <v>1.4126640000000001E-3</v>
      </c>
      <c r="DE283">
        <v>1.3932269999999999E-3</v>
      </c>
      <c r="DF283">
        <v>1.372322E-3</v>
      </c>
      <c r="DG283">
        <v>1.3503289999999999E-3</v>
      </c>
      <c r="DH283">
        <v>1.3274770000000001E-3</v>
      </c>
      <c r="DI283">
        <v>1.3042520000000001E-3</v>
      </c>
      <c r="DJ283">
        <v>1.280834E-3</v>
      </c>
      <c r="DK283">
        <v>1.2572589999999999E-3</v>
      </c>
      <c r="DL283">
        <v>1.233364E-3</v>
      </c>
      <c r="DM283">
        <v>1.2091739999999999E-3</v>
      </c>
      <c r="DN283">
        <v>1.1847699999999999E-3</v>
      </c>
      <c r="DO283">
        <v>1.1606019999999999E-3</v>
      </c>
      <c r="DP283">
        <v>1.1367549999999999E-3</v>
      </c>
      <c r="DQ283">
        <v>1.1133289999999999E-3</v>
      </c>
      <c r="DR283">
        <v>1.0903779999999999E-3</v>
      </c>
      <c r="DS283">
        <v>1.0681289999999999E-3</v>
      </c>
      <c r="DT283">
        <v>1.0466029999999999E-3</v>
      </c>
      <c r="DU283">
        <v>1.0257280000000001E-3</v>
      </c>
      <c r="DV283">
        <v>1.0054720000000001E-3</v>
      </c>
      <c r="DW283">
        <v>9.8662500000000009E-4</v>
      </c>
      <c r="DX283">
        <v>9.704367E-4</v>
      </c>
      <c r="DY283">
        <v>9.576265E-4</v>
      </c>
      <c r="DZ283">
        <v>9.4804980000000002E-4</v>
      </c>
      <c r="EA283">
        <v>9.4151809999999995E-4</v>
      </c>
      <c r="EB283">
        <v>9.3779200000000001E-4</v>
      </c>
      <c r="EC283">
        <v>9.3670250000000004E-4</v>
      </c>
      <c r="ED283">
        <v>9.3798730000000004E-4</v>
      </c>
      <c r="EE283">
        <v>9.4122650000000004E-4</v>
      </c>
      <c r="EF283">
        <v>9.4594899999999997E-4</v>
      </c>
      <c r="EG283">
        <v>9.5192370000000005E-4</v>
      </c>
      <c r="EH283">
        <v>9.5891110000000004E-4</v>
      </c>
      <c r="EI283">
        <v>9.6679640000000005E-4</v>
      </c>
      <c r="EJ283">
        <v>9.7532119999999998E-4</v>
      </c>
      <c r="EK283">
        <v>9.8439480000000004E-4</v>
      </c>
      <c r="EL283">
        <v>9.9385040000000003E-4</v>
      </c>
      <c r="EM283">
        <v>1.003405E-3</v>
      </c>
      <c r="EN283">
        <v>1.012338E-3</v>
      </c>
      <c r="EO283">
        <v>1.019963E-3</v>
      </c>
      <c r="EP283">
        <v>1.025977E-3</v>
      </c>
      <c r="EQ283">
        <v>1.030317E-3</v>
      </c>
      <c r="ER283">
        <v>1.033076E-3</v>
      </c>
      <c r="ES283">
        <v>1.034334E-3</v>
      </c>
      <c r="ET283">
        <v>1.0341079999999999E-3</v>
      </c>
      <c r="EU283">
        <v>1.0325569999999999E-3</v>
      </c>
      <c r="EV283">
        <v>1.029774E-3</v>
      </c>
      <c r="EW283">
        <v>1.0259539999999999E-3</v>
      </c>
      <c r="EX283">
        <v>1.021234E-3</v>
      </c>
      <c r="EY283">
        <v>1.0157759999999999E-3</v>
      </c>
      <c r="EZ283">
        <v>1.009673E-3</v>
      </c>
    </row>
    <row r="284" spans="1:156" x14ac:dyDescent="0.25">
      <c r="A284" t="str">
        <f t="shared" si="4"/>
        <v>Boom-ULTRA COARSE-1-10-Any</v>
      </c>
      <c r="B284" t="s">
        <v>196</v>
      </c>
      <c r="C284" t="s">
        <v>72</v>
      </c>
      <c r="D284" s="52">
        <v>1</v>
      </c>
      <c r="E284" s="52">
        <v>10</v>
      </c>
      <c r="F284" s="82" t="s">
        <v>187</v>
      </c>
      <c r="G284">
        <v>7.0955139999999998E-3</v>
      </c>
      <c r="H284">
        <v>6.941226E-3</v>
      </c>
      <c r="I284">
        <v>7.1773929999999998E-3</v>
      </c>
      <c r="J284">
        <v>6.9936809999999999E-3</v>
      </c>
      <c r="K284">
        <v>6.4011750000000003E-3</v>
      </c>
      <c r="L284">
        <v>6.4489530000000003E-3</v>
      </c>
      <c r="M284">
        <v>6.3821870000000001E-3</v>
      </c>
      <c r="N284">
        <v>6.192978E-3</v>
      </c>
      <c r="O284">
        <v>5.8932089999999999E-3</v>
      </c>
      <c r="P284">
        <v>5.5412480000000004E-3</v>
      </c>
      <c r="Q284">
        <v>5.065033E-3</v>
      </c>
      <c r="R284">
        <v>4.5376790000000002E-3</v>
      </c>
      <c r="S284">
        <v>4.3232490000000004E-3</v>
      </c>
      <c r="T284">
        <v>4.1266059999999997E-3</v>
      </c>
      <c r="U284">
        <v>3.95051E-3</v>
      </c>
      <c r="V284">
        <v>3.7949139999999999E-3</v>
      </c>
      <c r="W284">
        <v>3.6638780000000002E-3</v>
      </c>
      <c r="X284">
        <v>3.560222E-3</v>
      </c>
      <c r="Y284">
        <v>3.4702069999999999E-3</v>
      </c>
      <c r="Z284">
        <v>3.3855510000000001E-3</v>
      </c>
      <c r="AA284">
        <v>3.311764E-3</v>
      </c>
      <c r="AB284">
        <v>3.2549749999999998E-3</v>
      </c>
      <c r="AC284">
        <v>3.2001899999999999E-3</v>
      </c>
      <c r="AD284">
        <v>3.1470320000000001E-3</v>
      </c>
      <c r="AE284">
        <v>3.095432E-3</v>
      </c>
      <c r="AF284">
        <v>3.0449259999999999E-3</v>
      </c>
      <c r="AG284">
        <v>2.9906249999999998E-3</v>
      </c>
      <c r="AH284">
        <v>2.9312990000000001E-3</v>
      </c>
      <c r="AI284">
        <v>2.867994E-3</v>
      </c>
      <c r="AJ284">
        <v>2.8020359999999999E-3</v>
      </c>
      <c r="AK284">
        <v>2.7362300000000001E-3</v>
      </c>
      <c r="AL284">
        <v>2.671784E-3</v>
      </c>
      <c r="AM284">
        <v>2.6088249999999999E-3</v>
      </c>
      <c r="AN284">
        <v>2.547316E-3</v>
      </c>
      <c r="AO284">
        <v>2.4874749999999998E-3</v>
      </c>
      <c r="AP284">
        <v>2.4297490000000001E-3</v>
      </c>
      <c r="AQ284">
        <v>2.3772060000000002E-3</v>
      </c>
      <c r="AR284">
        <v>2.3357930000000001E-3</v>
      </c>
      <c r="AS284">
        <v>2.3037230000000001E-3</v>
      </c>
      <c r="AT284">
        <v>2.2769600000000002E-3</v>
      </c>
      <c r="AU284">
        <v>2.253297E-3</v>
      </c>
      <c r="AV284">
        <v>2.2306769999999999E-3</v>
      </c>
      <c r="AW284">
        <v>2.2078789999999998E-3</v>
      </c>
      <c r="AX284">
        <v>2.1843980000000002E-3</v>
      </c>
      <c r="AY284">
        <v>2.1604160000000001E-3</v>
      </c>
      <c r="AZ284">
        <v>2.1363520000000002E-3</v>
      </c>
      <c r="BA284">
        <v>2.1126550000000002E-3</v>
      </c>
      <c r="BB284">
        <v>2.0896759999999999E-3</v>
      </c>
      <c r="BC284">
        <v>2.0669579999999998E-3</v>
      </c>
      <c r="BD284">
        <v>2.0436149999999999E-3</v>
      </c>
      <c r="BE284">
        <v>2.0190189999999999E-3</v>
      </c>
      <c r="BF284">
        <v>1.9914310000000001E-3</v>
      </c>
      <c r="BG284">
        <v>1.9601750000000002E-3</v>
      </c>
      <c r="BH284">
        <v>1.925534E-3</v>
      </c>
      <c r="BI284">
        <v>1.8885060000000001E-3</v>
      </c>
      <c r="BJ284">
        <v>1.850352E-3</v>
      </c>
      <c r="BK284">
        <v>1.8122380000000001E-3</v>
      </c>
      <c r="BL284">
        <v>1.775106E-3</v>
      </c>
      <c r="BM284">
        <v>1.7392799999999999E-3</v>
      </c>
      <c r="BN284">
        <v>1.706438E-3</v>
      </c>
      <c r="BO284">
        <v>1.6781980000000001E-3</v>
      </c>
      <c r="BP284">
        <v>1.6541290000000001E-3</v>
      </c>
      <c r="BQ284">
        <v>1.6331239999999999E-3</v>
      </c>
      <c r="BR284">
        <v>1.6137600000000001E-3</v>
      </c>
      <c r="BS284">
        <v>1.5953619999999999E-3</v>
      </c>
      <c r="BT284">
        <v>1.5778089999999999E-3</v>
      </c>
      <c r="BU284">
        <v>1.5611920000000001E-3</v>
      </c>
      <c r="BV284">
        <v>1.5456859999999999E-3</v>
      </c>
      <c r="BW284">
        <v>1.5309150000000001E-3</v>
      </c>
      <c r="BX284">
        <v>1.5162999999999999E-3</v>
      </c>
      <c r="BY284">
        <v>1.5014060000000001E-3</v>
      </c>
      <c r="BZ284">
        <v>1.4862499999999999E-3</v>
      </c>
      <c r="CA284">
        <v>1.470957E-3</v>
      </c>
      <c r="CB284">
        <v>1.455397E-3</v>
      </c>
      <c r="CC284">
        <v>1.4398220000000001E-3</v>
      </c>
      <c r="CD284">
        <v>1.424584E-3</v>
      </c>
      <c r="CE284">
        <v>1.4096549999999999E-3</v>
      </c>
      <c r="CF284">
        <v>1.3942659999999999E-3</v>
      </c>
      <c r="CG284">
        <v>1.3771650000000001E-3</v>
      </c>
      <c r="CH284">
        <v>1.357708E-3</v>
      </c>
      <c r="CI284">
        <v>1.335929E-3</v>
      </c>
      <c r="CJ284">
        <v>1.312332E-3</v>
      </c>
      <c r="CK284">
        <v>1.287626E-3</v>
      </c>
      <c r="CL284">
        <v>1.2630289999999999E-3</v>
      </c>
      <c r="CM284">
        <v>1.240243E-3</v>
      </c>
      <c r="CN284">
        <v>1.220056E-3</v>
      </c>
      <c r="CO284">
        <v>1.2024749999999999E-3</v>
      </c>
      <c r="CP284">
        <v>1.1871799999999999E-3</v>
      </c>
      <c r="CQ284">
        <v>1.1735389999999999E-3</v>
      </c>
      <c r="CR284">
        <v>1.1608269999999999E-3</v>
      </c>
      <c r="CS284">
        <v>1.148463E-3</v>
      </c>
      <c r="CT284">
        <v>1.136321E-3</v>
      </c>
      <c r="CU284">
        <v>1.1244440000000001E-3</v>
      </c>
      <c r="CV284">
        <v>1.112809E-3</v>
      </c>
      <c r="CW284">
        <v>1.1013959999999999E-3</v>
      </c>
      <c r="CX284">
        <v>1.0902360000000001E-3</v>
      </c>
      <c r="CY284">
        <v>1.0794240000000001E-3</v>
      </c>
      <c r="CZ284">
        <v>1.0690109999999999E-3</v>
      </c>
      <c r="DA284">
        <v>1.058844E-3</v>
      </c>
      <c r="DB284">
        <v>1.0486670000000001E-3</v>
      </c>
      <c r="DC284">
        <v>1.038277E-3</v>
      </c>
      <c r="DD284">
        <v>1.027753E-3</v>
      </c>
      <c r="DE284">
        <v>1.0171080000000001E-3</v>
      </c>
      <c r="DF284">
        <v>1.006081E-3</v>
      </c>
      <c r="DG284">
        <v>9.9442330000000002E-4</v>
      </c>
      <c r="DH284">
        <v>9.8207599999999991E-4</v>
      </c>
      <c r="DI284">
        <v>9.6898359999999996E-4</v>
      </c>
      <c r="DJ284">
        <v>9.5485269999999998E-4</v>
      </c>
      <c r="DK284">
        <v>9.3941320000000001E-4</v>
      </c>
      <c r="DL284">
        <v>9.2288250000000004E-4</v>
      </c>
      <c r="DM284">
        <v>9.0610059999999995E-4</v>
      </c>
      <c r="DN284">
        <v>8.9009210000000002E-4</v>
      </c>
      <c r="DO284">
        <v>8.7534829999999996E-4</v>
      </c>
      <c r="DP284">
        <v>8.6194060000000005E-4</v>
      </c>
      <c r="DQ284">
        <v>8.4982890000000005E-4</v>
      </c>
      <c r="DR284">
        <v>8.3892009999999998E-4</v>
      </c>
      <c r="DS284">
        <v>8.2906289999999997E-4</v>
      </c>
      <c r="DT284">
        <v>8.2008630000000003E-4</v>
      </c>
      <c r="DU284">
        <v>8.1177989999999998E-4</v>
      </c>
      <c r="DV284">
        <v>8.0391670000000003E-4</v>
      </c>
      <c r="DW284">
        <v>7.9633619999999999E-4</v>
      </c>
      <c r="DX284">
        <v>7.8895259999999998E-4</v>
      </c>
      <c r="DY284">
        <v>7.8168040000000001E-4</v>
      </c>
      <c r="DZ284">
        <v>7.7444980000000003E-4</v>
      </c>
      <c r="EA284">
        <v>7.6726780000000003E-4</v>
      </c>
      <c r="EB284">
        <v>7.6018839999999999E-4</v>
      </c>
      <c r="EC284">
        <v>7.5325580000000004E-4</v>
      </c>
      <c r="ED284">
        <v>7.4650219999999998E-4</v>
      </c>
      <c r="EE284">
        <v>7.399126E-4</v>
      </c>
      <c r="EF284">
        <v>7.3341659999999996E-4</v>
      </c>
      <c r="EG284">
        <v>7.2697129999999997E-4</v>
      </c>
      <c r="EH284">
        <v>7.205766E-4</v>
      </c>
      <c r="EI284">
        <v>7.1420049999999997E-4</v>
      </c>
      <c r="EJ284">
        <v>7.078109E-4</v>
      </c>
      <c r="EK284">
        <v>7.0143319999999996E-4</v>
      </c>
      <c r="EL284">
        <v>6.9512790000000001E-4</v>
      </c>
      <c r="EM284">
        <v>6.8894400000000004E-4</v>
      </c>
      <c r="EN284">
        <v>6.8291000000000001E-4</v>
      </c>
      <c r="EO284">
        <v>6.7698960000000001E-4</v>
      </c>
      <c r="EP284">
        <v>6.7107210000000002E-4</v>
      </c>
      <c r="EQ284">
        <v>6.6503609999999996E-4</v>
      </c>
      <c r="ER284">
        <v>6.586958E-4</v>
      </c>
      <c r="ES284">
        <v>6.5179400000000003E-4</v>
      </c>
      <c r="ET284">
        <v>6.4415459999999996E-4</v>
      </c>
      <c r="EU284">
        <v>6.3575100000000005E-4</v>
      </c>
      <c r="EV284">
        <v>6.2665279999999995E-4</v>
      </c>
      <c r="EW284">
        <v>6.1697110000000005E-4</v>
      </c>
      <c r="EX284">
        <v>6.068728E-4</v>
      </c>
      <c r="EY284">
        <v>5.9656439999999998E-4</v>
      </c>
      <c r="EZ284">
        <v>5.8631269999999999E-4</v>
      </c>
    </row>
    <row r="285" spans="1:156" x14ac:dyDescent="0.25">
      <c r="A285" t="str">
        <f t="shared" si="4"/>
        <v>Boom-ULTRA COARSE-1-20-60</v>
      </c>
      <c r="B285" t="s">
        <v>196</v>
      </c>
      <c r="C285" t="s">
        <v>72</v>
      </c>
      <c r="D285" s="52">
        <v>1</v>
      </c>
      <c r="E285" s="52">
        <v>20</v>
      </c>
      <c r="F285" s="82">
        <v>60</v>
      </c>
      <c r="G285">
        <v>1.3647370000000001E-2</v>
      </c>
      <c r="H285">
        <v>1.211981E-2</v>
      </c>
      <c r="I285">
        <v>1.0612689999999999E-2</v>
      </c>
      <c r="J285">
        <v>9.4302510000000006E-3</v>
      </c>
      <c r="K285">
        <v>8.8651460000000008E-3</v>
      </c>
      <c r="L285">
        <v>7.1932000000000003E-3</v>
      </c>
      <c r="M285">
        <v>6.541201E-3</v>
      </c>
      <c r="N285">
        <v>6.0860840000000003E-3</v>
      </c>
      <c r="O285">
        <v>4.8315659999999998E-3</v>
      </c>
      <c r="P285">
        <v>4.2596040000000002E-3</v>
      </c>
      <c r="Q285">
        <v>3.8843699999999998E-3</v>
      </c>
      <c r="R285">
        <v>3.480206E-3</v>
      </c>
      <c r="S285">
        <v>3.272301E-3</v>
      </c>
      <c r="T285">
        <v>3.0616279999999998E-3</v>
      </c>
      <c r="U285">
        <v>2.8673599999999998E-3</v>
      </c>
      <c r="V285">
        <v>2.6906930000000001E-3</v>
      </c>
      <c r="W285">
        <v>2.5300499999999998E-3</v>
      </c>
      <c r="X285">
        <v>2.3698830000000001E-3</v>
      </c>
      <c r="Y285">
        <v>2.2326690000000001E-3</v>
      </c>
      <c r="Z285">
        <v>2.1158079999999998E-3</v>
      </c>
      <c r="AA285">
        <v>2.015668E-3</v>
      </c>
      <c r="AB285">
        <v>1.926543E-3</v>
      </c>
      <c r="AC285">
        <v>1.8576230000000001E-3</v>
      </c>
      <c r="AD285">
        <v>1.797589E-3</v>
      </c>
      <c r="AE285">
        <v>1.7425120000000001E-3</v>
      </c>
      <c r="AF285">
        <v>1.706464E-3</v>
      </c>
      <c r="AG285">
        <v>1.6780569999999999E-3</v>
      </c>
      <c r="AH285">
        <v>1.651306E-3</v>
      </c>
      <c r="AI285">
        <v>1.6258329999999999E-3</v>
      </c>
      <c r="AJ285">
        <v>1.600705E-3</v>
      </c>
      <c r="AK285">
        <v>1.577076E-3</v>
      </c>
      <c r="AL285">
        <v>1.5558309999999999E-3</v>
      </c>
      <c r="AM285">
        <v>1.5357739999999999E-3</v>
      </c>
      <c r="AN285">
        <v>1.5165619999999999E-3</v>
      </c>
      <c r="AO285">
        <v>1.498016E-3</v>
      </c>
      <c r="AP285">
        <v>1.4800099999999999E-3</v>
      </c>
      <c r="AQ285">
        <v>1.46251E-3</v>
      </c>
      <c r="AR285">
        <v>1.4453140000000001E-3</v>
      </c>
      <c r="AS285">
        <v>1.4290699999999999E-3</v>
      </c>
      <c r="AT285">
        <v>1.4182789999999999E-3</v>
      </c>
      <c r="AU285">
        <v>1.414939E-3</v>
      </c>
      <c r="AV285">
        <v>1.4172830000000001E-3</v>
      </c>
      <c r="AW285">
        <v>1.419687E-3</v>
      </c>
      <c r="AX285">
        <v>1.4183360000000001E-3</v>
      </c>
      <c r="AY285">
        <v>1.4083500000000001E-3</v>
      </c>
      <c r="AZ285">
        <v>1.38576E-3</v>
      </c>
      <c r="BA285">
        <v>1.3522219999999999E-3</v>
      </c>
      <c r="BB285">
        <v>1.310353E-3</v>
      </c>
      <c r="BC285">
        <v>1.26318E-3</v>
      </c>
      <c r="BD285">
        <v>1.2132969999999999E-3</v>
      </c>
      <c r="BE285">
        <v>1.162578E-3</v>
      </c>
      <c r="BF285">
        <v>1.112247E-3</v>
      </c>
      <c r="BG285">
        <v>1.0634080000000001E-3</v>
      </c>
      <c r="BH285">
        <v>1.016175E-3</v>
      </c>
      <c r="BI285">
        <v>9.7039849999999998E-4</v>
      </c>
      <c r="BJ285">
        <v>9.2670489999999996E-4</v>
      </c>
      <c r="BK285">
        <v>8.8514219999999996E-4</v>
      </c>
      <c r="BL285">
        <v>8.473946E-4</v>
      </c>
      <c r="BM285">
        <v>8.1582330000000002E-4</v>
      </c>
      <c r="BN285">
        <v>7.9028379999999997E-4</v>
      </c>
      <c r="BO285">
        <v>7.6940730000000005E-4</v>
      </c>
      <c r="BP285">
        <v>7.5196910000000004E-4</v>
      </c>
      <c r="BQ285">
        <v>7.3739859999999999E-4</v>
      </c>
      <c r="BR285">
        <v>7.2481849999999997E-4</v>
      </c>
      <c r="BS285">
        <v>7.1346549999999999E-4</v>
      </c>
      <c r="BT285">
        <v>7.0325539999999999E-4</v>
      </c>
      <c r="BU285">
        <v>6.9406579999999995E-4</v>
      </c>
      <c r="BV285">
        <v>6.8590879999999999E-4</v>
      </c>
      <c r="BW285">
        <v>6.7861370000000002E-4</v>
      </c>
      <c r="BX285">
        <v>6.7188380000000002E-4</v>
      </c>
      <c r="BY285">
        <v>6.6556069999999996E-4</v>
      </c>
      <c r="BZ285">
        <v>6.5949249999999997E-4</v>
      </c>
      <c r="CA285">
        <v>6.5370290000000002E-4</v>
      </c>
      <c r="CB285">
        <v>6.4811809999999997E-4</v>
      </c>
      <c r="CC285">
        <v>6.433834E-4</v>
      </c>
      <c r="CD285">
        <v>6.4122189999999996E-4</v>
      </c>
      <c r="CE285">
        <v>6.4230600000000004E-4</v>
      </c>
      <c r="CF285">
        <v>6.4689999999999995E-4</v>
      </c>
      <c r="CG285">
        <v>6.5510389999999996E-4</v>
      </c>
      <c r="CH285">
        <v>6.6655740000000005E-4</v>
      </c>
      <c r="CI285">
        <v>6.8087680000000002E-4</v>
      </c>
      <c r="CJ285">
        <v>6.9757339999999997E-4</v>
      </c>
      <c r="CK285">
        <v>7.1619360000000005E-4</v>
      </c>
      <c r="CL285">
        <v>7.3619389999999999E-4</v>
      </c>
      <c r="CM285">
        <v>7.5742249999999995E-4</v>
      </c>
      <c r="CN285">
        <v>7.793807E-4</v>
      </c>
      <c r="CO285">
        <v>8.0216350000000001E-4</v>
      </c>
      <c r="CP285">
        <v>8.2520710000000004E-4</v>
      </c>
      <c r="CQ285">
        <v>8.4693370000000004E-4</v>
      </c>
      <c r="CR285">
        <v>8.6603929999999997E-4</v>
      </c>
      <c r="CS285">
        <v>8.8007329999999998E-4</v>
      </c>
      <c r="CT285">
        <v>8.857038E-4</v>
      </c>
      <c r="CU285">
        <v>8.8208199999999996E-4</v>
      </c>
      <c r="CV285">
        <v>8.7033729999999999E-4</v>
      </c>
      <c r="CW285">
        <v>8.5186069999999999E-4</v>
      </c>
      <c r="CX285">
        <v>8.2773809999999999E-4</v>
      </c>
      <c r="CY285">
        <v>7.996883E-4</v>
      </c>
      <c r="CZ285">
        <v>7.6859960000000001E-4</v>
      </c>
      <c r="DA285">
        <v>7.3606029999999996E-4</v>
      </c>
      <c r="DB285">
        <v>7.0270770000000003E-4</v>
      </c>
      <c r="DC285">
        <v>6.6934250000000002E-4</v>
      </c>
      <c r="DD285">
        <v>6.3642919999999995E-4</v>
      </c>
      <c r="DE285">
        <v>6.0454849999999995E-4</v>
      </c>
      <c r="DF285">
        <v>5.7405100000000001E-4</v>
      </c>
      <c r="DG285">
        <v>5.44985E-4</v>
      </c>
      <c r="DH285">
        <v>5.1759820000000004E-4</v>
      </c>
      <c r="DI285">
        <v>4.9286510000000003E-4</v>
      </c>
      <c r="DJ285">
        <v>4.7211349999999998E-4</v>
      </c>
      <c r="DK285">
        <v>4.553809E-4</v>
      </c>
      <c r="DL285">
        <v>4.416477E-4</v>
      </c>
      <c r="DM285">
        <v>4.3021859999999999E-4</v>
      </c>
      <c r="DN285">
        <v>4.2046960000000002E-4</v>
      </c>
      <c r="DO285">
        <v>4.1219310000000002E-4</v>
      </c>
      <c r="DP285">
        <v>4.0512270000000002E-4</v>
      </c>
      <c r="DQ285">
        <v>3.9901239999999999E-4</v>
      </c>
      <c r="DR285">
        <v>3.9370540000000003E-4</v>
      </c>
      <c r="DS285">
        <v>3.8913160000000001E-4</v>
      </c>
      <c r="DT285">
        <v>3.85163E-4</v>
      </c>
      <c r="DU285">
        <v>3.8166170000000001E-4</v>
      </c>
      <c r="DV285">
        <v>3.7845320000000002E-4</v>
      </c>
      <c r="DW285">
        <v>3.7568939999999999E-4</v>
      </c>
      <c r="DX285">
        <v>3.7388720000000001E-4</v>
      </c>
      <c r="DY285">
        <v>3.7356889999999999E-4</v>
      </c>
      <c r="DZ285">
        <v>3.7486049999999998E-4</v>
      </c>
      <c r="EA285">
        <v>3.7785189999999999E-4</v>
      </c>
      <c r="EB285">
        <v>3.826522E-4</v>
      </c>
      <c r="EC285">
        <v>3.8937830000000001E-4</v>
      </c>
      <c r="ED285">
        <v>3.980985E-4</v>
      </c>
      <c r="EE285">
        <v>4.0875630000000002E-4</v>
      </c>
      <c r="EF285">
        <v>4.2116730000000001E-4</v>
      </c>
      <c r="EG285">
        <v>4.3537399999999998E-4</v>
      </c>
      <c r="EH285">
        <v>4.5105390000000001E-4</v>
      </c>
      <c r="EI285">
        <v>4.68245E-4</v>
      </c>
      <c r="EJ285">
        <v>4.8665079999999999E-4</v>
      </c>
      <c r="EK285">
        <v>5.0621260000000001E-4</v>
      </c>
      <c r="EL285">
        <v>5.2678640000000004E-4</v>
      </c>
      <c r="EM285">
        <v>5.4801920000000003E-4</v>
      </c>
      <c r="EN285">
        <v>5.6919969999999996E-4</v>
      </c>
      <c r="EO285">
        <v>5.8921479999999996E-4</v>
      </c>
      <c r="EP285">
        <v>6.0634290000000004E-4</v>
      </c>
      <c r="EQ285">
        <v>6.1799100000000003E-4</v>
      </c>
      <c r="ER285">
        <v>6.2318289999999999E-4</v>
      </c>
      <c r="ES285">
        <v>6.2246969999999997E-4</v>
      </c>
      <c r="ET285">
        <v>6.1636239999999999E-4</v>
      </c>
      <c r="EU285">
        <v>6.0558669999999999E-4</v>
      </c>
      <c r="EV285">
        <v>5.9076929999999999E-4</v>
      </c>
      <c r="EW285">
        <v>5.7264139999999995E-4</v>
      </c>
      <c r="EX285">
        <v>5.5190540000000002E-4</v>
      </c>
      <c r="EY285">
        <v>5.292742E-4</v>
      </c>
      <c r="EZ285">
        <v>5.0529899999999996E-4</v>
      </c>
    </row>
    <row r="286" spans="1:156" x14ac:dyDescent="0.25">
      <c r="A286" t="str">
        <f t="shared" si="4"/>
        <v>Boom-ULTRA COARSE-1-10-60</v>
      </c>
      <c r="B286" t="s">
        <v>196</v>
      </c>
      <c r="C286" t="s">
        <v>72</v>
      </c>
      <c r="D286" s="52">
        <v>1</v>
      </c>
      <c r="E286" s="52">
        <v>10</v>
      </c>
      <c r="F286" s="82">
        <v>60</v>
      </c>
      <c r="G286">
        <v>5.1531049999999998E-3</v>
      </c>
      <c r="H286">
        <v>4.7957720000000002E-3</v>
      </c>
      <c r="I286">
        <v>4.8539639999999997E-3</v>
      </c>
      <c r="J286">
        <v>4.5631730000000002E-3</v>
      </c>
      <c r="K286">
        <v>3.897803E-3</v>
      </c>
      <c r="L286">
        <v>3.944838E-3</v>
      </c>
      <c r="M286">
        <v>3.9117819999999999E-3</v>
      </c>
      <c r="N286">
        <v>3.8032539999999998E-3</v>
      </c>
      <c r="O286">
        <v>3.628175E-3</v>
      </c>
      <c r="P286">
        <v>3.4341520000000002E-3</v>
      </c>
      <c r="Q286">
        <v>3.130182E-3</v>
      </c>
      <c r="R286">
        <v>2.7923890000000002E-3</v>
      </c>
      <c r="S286">
        <v>2.6764720000000001E-3</v>
      </c>
      <c r="T286">
        <v>2.56493E-3</v>
      </c>
      <c r="U286">
        <v>2.434959E-3</v>
      </c>
      <c r="V286">
        <v>2.297557E-3</v>
      </c>
      <c r="W286">
        <v>2.1692119999999998E-3</v>
      </c>
      <c r="X286">
        <v>2.0829730000000001E-3</v>
      </c>
      <c r="Y286">
        <v>2.009196E-3</v>
      </c>
      <c r="Z286">
        <v>1.9415019999999999E-3</v>
      </c>
      <c r="AA286">
        <v>1.885781E-3</v>
      </c>
      <c r="AB286">
        <v>1.8500890000000001E-3</v>
      </c>
      <c r="AC286">
        <v>1.820391E-3</v>
      </c>
      <c r="AD286">
        <v>1.795521E-3</v>
      </c>
      <c r="AE286">
        <v>1.7742750000000001E-3</v>
      </c>
      <c r="AF286">
        <v>1.7551369999999999E-3</v>
      </c>
      <c r="AG286">
        <v>1.7327950000000001E-3</v>
      </c>
      <c r="AH286">
        <v>1.7056110000000001E-3</v>
      </c>
      <c r="AI286">
        <v>1.673803E-3</v>
      </c>
      <c r="AJ286">
        <v>1.636392E-3</v>
      </c>
      <c r="AK286">
        <v>1.594661E-3</v>
      </c>
      <c r="AL286">
        <v>1.550713E-3</v>
      </c>
      <c r="AM286">
        <v>1.5059509999999999E-3</v>
      </c>
      <c r="AN286">
        <v>1.4615139999999999E-3</v>
      </c>
      <c r="AO286">
        <v>1.4180709999999999E-3</v>
      </c>
      <c r="AP286">
        <v>1.3760160000000001E-3</v>
      </c>
      <c r="AQ286">
        <v>1.3374229999999999E-3</v>
      </c>
      <c r="AR286">
        <v>1.3064089999999999E-3</v>
      </c>
      <c r="AS286">
        <v>1.281363E-3</v>
      </c>
      <c r="AT286">
        <v>1.259369E-3</v>
      </c>
      <c r="AU286">
        <v>1.239705E-3</v>
      </c>
      <c r="AV286">
        <v>1.2215520000000001E-3</v>
      </c>
      <c r="AW286">
        <v>1.204182E-3</v>
      </c>
      <c r="AX286">
        <v>1.1873439999999999E-3</v>
      </c>
      <c r="AY286">
        <v>1.1709120000000001E-3</v>
      </c>
      <c r="AZ286">
        <v>1.154841E-3</v>
      </c>
      <c r="BA286">
        <v>1.1395450000000001E-3</v>
      </c>
      <c r="BB286">
        <v>1.126206E-3</v>
      </c>
      <c r="BC286">
        <v>1.115476E-3</v>
      </c>
      <c r="BD286">
        <v>1.1066990000000001E-3</v>
      </c>
      <c r="BE286">
        <v>1.0990850000000001E-3</v>
      </c>
      <c r="BF286">
        <v>1.0905769999999999E-3</v>
      </c>
      <c r="BG286">
        <v>1.0798590000000001E-3</v>
      </c>
      <c r="BH286">
        <v>1.065786E-3</v>
      </c>
      <c r="BI286">
        <v>1.0475479999999999E-3</v>
      </c>
      <c r="BJ286">
        <v>1.025867E-3</v>
      </c>
      <c r="BK286">
        <v>1.0021089999999999E-3</v>
      </c>
      <c r="BL286">
        <v>9.7757779999999993E-4</v>
      </c>
      <c r="BM286">
        <v>9.5312309999999998E-4</v>
      </c>
      <c r="BN286">
        <v>9.3060780000000002E-4</v>
      </c>
      <c r="BO286">
        <v>9.117738E-4</v>
      </c>
      <c r="BP286">
        <v>8.964566E-4</v>
      </c>
      <c r="BQ286">
        <v>8.8373930000000002E-4</v>
      </c>
      <c r="BR286">
        <v>8.7237830000000004E-4</v>
      </c>
      <c r="BS286">
        <v>8.6177270000000004E-4</v>
      </c>
      <c r="BT286">
        <v>8.5177769999999998E-4</v>
      </c>
      <c r="BU286">
        <v>8.4238580000000002E-4</v>
      </c>
      <c r="BV286">
        <v>8.3371050000000005E-4</v>
      </c>
      <c r="BW286">
        <v>8.2553680000000003E-4</v>
      </c>
      <c r="BX286">
        <v>8.1758489999999998E-4</v>
      </c>
      <c r="BY286">
        <v>8.0972970000000005E-4</v>
      </c>
      <c r="BZ286">
        <v>8.0191439999999995E-4</v>
      </c>
      <c r="CA286">
        <v>7.940089E-4</v>
      </c>
      <c r="CB286">
        <v>7.8572189999999995E-4</v>
      </c>
      <c r="CC286">
        <v>7.7725060000000004E-4</v>
      </c>
      <c r="CD286">
        <v>7.6898489999999999E-4</v>
      </c>
      <c r="CE286">
        <v>7.6114490000000004E-4</v>
      </c>
      <c r="CF286">
        <v>7.5354860000000003E-4</v>
      </c>
      <c r="CG286">
        <v>7.4551089999999999E-4</v>
      </c>
      <c r="CH286">
        <v>7.3642369999999996E-4</v>
      </c>
      <c r="CI286">
        <v>7.2557549999999996E-4</v>
      </c>
      <c r="CJ286">
        <v>7.1254900000000004E-4</v>
      </c>
      <c r="CK286">
        <v>6.9777809999999995E-4</v>
      </c>
      <c r="CL286">
        <v>6.8249939999999996E-4</v>
      </c>
      <c r="CM286">
        <v>6.6832339999999999E-4</v>
      </c>
      <c r="CN286">
        <v>6.5599310000000004E-4</v>
      </c>
      <c r="CO286">
        <v>6.4559100000000005E-4</v>
      </c>
      <c r="CP286">
        <v>6.3692040000000005E-4</v>
      </c>
      <c r="CQ286">
        <v>6.2949930000000005E-4</v>
      </c>
      <c r="CR286">
        <v>6.2275730000000004E-4</v>
      </c>
      <c r="CS286">
        <v>6.1621989999999997E-4</v>
      </c>
      <c r="CT286">
        <v>6.0978200000000001E-4</v>
      </c>
      <c r="CU286">
        <v>6.0349519999999997E-4</v>
      </c>
      <c r="CV286">
        <v>5.9735340000000004E-4</v>
      </c>
      <c r="CW286">
        <v>5.9135009999999996E-4</v>
      </c>
      <c r="CX286">
        <v>5.8551589999999998E-4</v>
      </c>
      <c r="CY286">
        <v>5.7994579999999995E-4</v>
      </c>
      <c r="CZ286">
        <v>5.7469189999999999E-4</v>
      </c>
      <c r="DA286">
        <v>5.6961770000000004E-4</v>
      </c>
      <c r="DB286">
        <v>5.6450390000000003E-4</v>
      </c>
      <c r="DC286">
        <v>5.5916780000000001E-4</v>
      </c>
      <c r="DD286">
        <v>5.5369930000000005E-4</v>
      </c>
      <c r="DE286">
        <v>5.4825619999999996E-4</v>
      </c>
      <c r="DF286">
        <v>5.4289029999999997E-4</v>
      </c>
      <c r="DG286">
        <v>5.3761209999999995E-4</v>
      </c>
      <c r="DH286">
        <v>5.3238180000000001E-4</v>
      </c>
      <c r="DI286">
        <v>5.2693610000000002E-4</v>
      </c>
      <c r="DJ286">
        <v>5.2056919999999998E-4</v>
      </c>
      <c r="DK286">
        <v>5.1244630000000005E-4</v>
      </c>
      <c r="DL286">
        <v>5.0231980000000004E-4</v>
      </c>
      <c r="DM286">
        <v>4.9096649999999997E-4</v>
      </c>
      <c r="DN286">
        <v>4.797081E-4</v>
      </c>
      <c r="DO286">
        <v>4.6933499999999998E-4</v>
      </c>
      <c r="DP286">
        <v>4.6006330000000002E-4</v>
      </c>
      <c r="DQ286">
        <v>4.5187450000000001E-4</v>
      </c>
      <c r="DR286">
        <v>4.4464729999999999E-4</v>
      </c>
      <c r="DS286">
        <v>4.3821240000000003E-4</v>
      </c>
      <c r="DT286">
        <v>4.3240180000000001E-4</v>
      </c>
      <c r="DU286">
        <v>4.2705880000000002E-4</v>
      </c>
      <c r="DV286">
        <v>4.2204610000000001E-4</v>
      </c>
      <c r="DW286">
        <v>4.1726890000000003E-4</v>
      </c>
      <c r="DX286">
        <v>4.1268549999999999E-4</v>
      </c>
      <c r="DY286">
        <v>4.0825920000000002E-4</v>
      </c>
      <c r="DZ286">
        <v>4.0395539999999998E-4</v>
      </c>
      <c r="EA286">
        <v>3.9974990000000001E-4</v>
      </c>
      <c r="EB286">
        <v>3.9562929999999998E-4</v>
      </c>
      <c r="EC286">
        <v>3.915794E-4</v>
      </c>
      <c r="ED286">
        <v>3.8758850000000002E-4</v>
      </c>
      <c r="EE286">
        <v>3.8365090000000001E-4</v>
      </c>
      <c r="EF286">
        <v>3.7974539999999999E-4</v>
      </c>
      <c r="EG286">
        <v>3.7586279999999998E-4</v>
      </c>
      <c r="EH286">
        <v>3.720307E-4</v>
      </c>
      <c r="EI286">
        <v>3.6825870000000002E-4</v>
      </c>
      <c r="EJ286">
        <v>3.6454489999999999E-4</v>
      </c>
      <c r="EK286">
        <v>3.6088560000000001E-4</v>
      </c>
      <c r="EL286">
        <v>3.5727779999999998E-4</v>
      </c>
      <c r="EM286">
        <v>3.5372000000000002E-4</v>
      </c>
      <c r="EN286">
        <v>3.502062E-4</v>
      </c>
      <c r="EO286">
        <v>3.4672920000000001E-4</v>
      </c>
      <c r="EP286">
        <v>3.433024E-4</v>
      </c>
      <c r="EQ286">
        <v>3.4000749999999998E-4</v>
      </c>
      <c r="ER286">
        <v>3.3689069999999998E-4</v>
      </c>
      <c r="ES286">
        <v>3.3373749999999997E-4</v>
      </c>
      <c r="ET286">
        <v>3.299938E-4</v>
      </c>
      <c r="EU286">
        <v>3.2502859999999998E-4</v>
      </c>
      <c r="EV286">
        <v>3.1853369999999999E-4</v>
      </c>
      <c r="EW286">
        <v>3.107184E-4</v>
      </c>
      <c r="EX286">
        <v>3.0237709999999998E-4</v>
      </c>
      <c r="EY286">
        <v>2.9445449999999999E-4</v>
      </c>
      <c r="EZ286">
        <v>2.8743699999999998E-4</v>
      </c>
    </row>
    <row r="287" spans="1:156" x14ac:dyDescent="0.25">
      <c r="A287" t="str">
        <f t="shared" si="4"/>
        <v>Boom-ULTRA COARSE-1-20-40</v>
      </c>
      <c r="B287" t="s">
        <v>196</v>
      </c>
      <c r="C287" t="s">
        <v>72</v>
      </c>
      <c r="D287" s="52">
        <v>1</v>
      </c>
      <c r="E287" s="52">
        <v>20</v>
      </c>
      <c r="F287" s="82">
        <v>40</v>
      </c>
      <c r="G287">
        <v>1.219982E-2</v>
      </c>
      <c r="H287">
        <v>1.0679920000000001E-2</v>
      </c>
      <c r="I287">
        <v>9.3824249999999998E-3</v>
      </c>
      <c r="J287">
        <v>8.4654919999999998E-3</v>
      </c>
      <c r="K287">
        <v>8.1042579999999996E-3</v>
      </c>
      <c r="L287">
        <v>6.5632879999999996E-3</v>
      </c>
      <c r="M287">
        <v>5.9845890000000002E-3</v>
      </c>
      <c r="N287">
        <v>5.5651429999999998E-3</v>
      </c>
      <c r="O287">
        <v>4.3371820000000002E-3</v>
      </c>
      <c r="P287">
        <v>3.7861290000000001E-3</v>
      </c>
      <c r="Q287">
        <v>3.433195E-3</v>
      </c>
      <c r="R287">
        <v>3.0503499999999998E-3</v>
      </c>
      <c r="S287">
        <v>2.833243E-3</v>
      </c>
      <c r="T287">
        <v>2.6017190000000002E-3</v>
      </c>
      <c r="U287">
        <v>2.3797190000000002E-3</v>
      </c>
      <c r="V287">
        <v>2.1710229999999998E-3</v>
      </c>
      <c r="W287">
        <v>1.9761259999999999E-3</v>
      </c>
      <c r="X287">
        <v>1.801181E-3</v>
      </c>
      <c r="Y287">
        <v>1.650648E-3</v>
      </c>
      <c r="Z287">
        <v>1.5210130000000001E-3</v>
      </c>
      <c r="AA287">
        <v>1.4083800000000001E-3</v>
      </c>
      <c r="AB287">
        <v>1.3114660000000001E-3</v>
      </c>
      <c r="AC287">
        <v>1.2403710000000001E-3</v>
      </c>
      <c r="AD287">
        <v>1.183789E-3</v>
      </c>
      <c r="AE287">
        <v>1.136443E-3</v>
      </c>
      <c r="AF287">
        <v>1.1066330000000001E-3</v>
      </c>
      <c r="AG287">
        <v>1.0848920000000001E-3</v>
      </c>
      <c r="AH287">
        <v>1.0661010000000001E-3</v>
      </c>
      <c r="AI287">
        <v>1.049253E-3</v>
      </c>
      <c r="AJ287">
        <v>1.03326E-3</v>
      </c>
      <c r="AK287">
        <v>1.018707E-3</v>
      </c>
      <c r="AL287">
        <v>1.006023E-3</v>
      </c>
      <c r="AM287">
        <v>9.9424749999999992E-4</v>
      </c>
      <c r="AN287">
        <v>9.8308329999999993E-4</v>
      </c>
      <c r="AO287">
        <v>9.7237289999999997E-4</v>
      </c>
      <c r="AP287">
        <v>9.62009E-4</v>
      </c>
      <c r="AQ287">
        <v>9.5200820000000002E-4</v>
      </c>
      <c r="AR287">
        <v>9.4214720000000002E-4</v>
      </c>
      <c r="AS287">
        <v>9.3297439999999996E-4</v>
      </c>
      <c r="AT287">
        <v>9.2785420000000005E-4</v>
      </c>
      <c r="AU287">
        <v>9.2854190000000005E-4</v>
      </c>
      <c r="AV287">
        <v>9.3402410000000002E-4</v>
      </c>
      <c r="AW287">
        <v>9.4022219999999996E-4</v>
      </c>
      <c r="AX287">
        <v>9.4451449999999998E-4</v>
      </c>
      <c r="AY287">
        <v>9.4507469999999998E-4</v>
      </c>
      <c r="AZ287">
        <v>9.409377E-4</v>
      </c>
      <c r="BA287">
        <v>9.322868E-4</v>
      </c>
      <c r="BB287">
        <v>9.193777E-4</v>
      </c>
      <c r="BC287">
        <v>9.0346630000000001E-4</v>
      </c>
      <c r="BD287">
        <v>8.8566540000000003E-4</v>
      </c>
      <c r="BE287">
        <v>8.6659810000000003E-4</v>
      </c>
      <c r="BF287">
        <v>8.4709260000000002E-4</v>
      </c>
      <c r="BG287">
        <v>8.2761239999999995E-4</v>
      </c>
      <c r="BH287">
        <v>8.0793429999999995E-4</v>
      </c>
      <c r="BI287">
        <v>7.8565589999999999E-4</v>
      </c>
      <c r="BJ287">
        <v>7.5874039999999996E-4</v>
      </c>
      <c r="BK287">
        <v>7.2846300000000005E-4</v>
      </c>
      <c r="BL287">
        <v>6.9663380000000005E-4</v>
      </c>
      <c r="BM287">
        <v>6.6408869999999998E-4</v>
      </c>
      <c r="BN287">
        <v>6.3182359999999999E-4</v>
      </c>
      <c r="BO287">
        <v>6.0041160000000001E-4</v>
      </c>
      <c r="BP287">
        <v>5.6992010000000005E-4</v>
      </c>
      <c r="BQ287">
        <v>5.4091540000000002E-4</v>
      </c>
      <c r="BR287">
        <v>5.1317449999999998E-4</v>
      </c>
      <c r="BS287">
        <v>4.8657270000000002E-4</v>
      </c>
      <c r="BT287">
        <v>4.614132E-4</v>
      </c>
      <c r="BU287">
        <v>4.3772800000000002E-4</v>
      </c>
      <c r="BV287">
        <v>4.1664430000000003E-4</v>
      </c>
      <c r="BW287">
        <v>3.997165E-4</v>
      </c>
      <c r="BX287">
        <v>3.8652530000000002E-4</v>
      </c>
      <c r="BY287">
        <v>3.7612600000000001E-4</v>
      </c>
      <c r="BZ287">
        <v>3.6771550000000002E-4</v>
      </c>
      <c r="CA287">
        <v>3.6091250000000002E-4</v>
      </c>
      <c r="CB287">
        <v>3.552909E-4</v>
      </c>
      <c r="CC287">
        <v>3.509753E-4</v>
      </c>
      <c r="CD287">
        <v>3.4882069999999998E-4</v>
      </c>
      <c r="CE287">
        <v>3.4905519999999998E-4</v>
      </c>
      <c r="CF287">
        <v>3.5181639999999999E-4</v>
      </c>
      <c r="CG287">
        <v>3.5709549999999999E-4</v>
      </c>
      <c r="CH287">
        <v>3.6470609999999999E-4</v>
      </c>
      <c r="CI287">
        <v>3.7444989999999999E-4</v>
      </c>
      <c r="CJ287">
        <v>3.8603360000000002E-4</v>
      </c>
      <c r="CK287">
        <v>3.9915749999999998E-4</v>
      </c>
      <c r="CL287">
        <v>4.1351069999999998E-4</v>
      </c>
      <c r="CM287">
        <v>4.289238E-4</v>
      </c>
      <c r="CN287">
        <v>4.450929E-4</v>
      </c>
      <c r="CO287">
        <v>4.6208179999999998E-4</v>
      </c>
      <c r="CP287">
        <v>4.7956129999999998E-4</v>
      </c>
      <c r="CQ287">
        <v>4.9655999999999995E-4</v>
      </c>
      <c r="CR287">
        <v>5.1234410000000001E-4</v>
      </c>
      <c r="CS287">
        <v>5.2619349999999995E-4</v>
      </c>
      <c r="CT287">
        <v>5.3798150000000005E-4</v>
      </c>
      <c r="CU287">
        <v>5.4721900000000005E-4</v>
      </c>
      <c r="CV287">
        <v>5.5363039999999997E-4</v>
      </c>
      <c r="CW287">
        <v>5.574407E-4</v>
      </c>
      <c r="CX287">
        <v>5.5825950000000003E-4</v>
      </c>
      <c r="CY287">
        <v>5.5673850000000004E-4</v>
      </c>
      <c r="CZ287">
        <v>5.5279549999999998E-4</v>
      </c>
      <c r="DA287">
        <v>5.4705789999999997E-4</v>
      </c>
      <c r="DB287">
        <v>5.3979959999999997E-4</v>
      </c>
      <c r="DC287">
        <v>5.2995750000000002E-4</v>
      </c>
      <c r="DD287">
        <v>5.1574249999999998E-4</v>
      </c>
      <c r="DE287">
        <v>4.9754689999999995E-4</v>
      </c>
      <c r="DF287">
        <v>4.769857E-4</v>
      </c>
      <c r="DG287">
        <v>4.5503120000000002E-4</v>
      </c>
      <c r="DH287">
        <v>4.3245700000000002E-4</v>
      </c>
      <c r="DI287">
        <v>4.0995989999999998E-4</v>
      </c>
      <c r="DJ287">
        <v>3.8765890000000002E-4</v>
      </c>
      <c r="DK287">
        <v>3.6614589999999999E-4</v>
      </c>
      <c r="DL287">
        <v>3.4529789999999998E-4</v>
      </c>
      <c r="DM287">
        <v>3.2536609999999998E-4</v>
      </c>
      <c r="DN287">
        <v>3.0629149999999999E-4</v>
      </c>
      <c r="DO287">
        <v>2.8824169999999997E-4</v>
      </c>
      <c r="DP287">
        <v>2.7131749999999999E-4</v>
      </c>
      <c r="DQ287">
        <v>2.5538090000000002E-4</v>
      </c>
      <c r="DR287">
        <v>2.4062009999999999E-4</v>
      </c>
      <c r="DS287">
        <v>2.275457E-4</v>
      </c>
      <c r="DT287">
        <v>2.16968E-4</v>
      </c>
      <c r="DU287">
        <v>2.0871489999999999E-4</v>
      </c>
      <c r="DV287">
        <v>2.0212539999999999E-4</v>
      </c>
      <c r="DW287">
        <v>1.9693050000000001E-4</v>
      </c>
      <c r="DX287">
        <v>1.9311609999999999E-4</v>
      </c>
      <c r="DY287">
        <v>1.9078159999999999E-4</v>
      </c>
      <c r="DZ287">
        <v>1.8984629999999999E-4</v>
      </c>
      <c r="EA287">
        <v>1.902455E-4</v>
      </c>
      <c r="EB287">
        <v>1.919817E-4</v>
      </c>
      <c r="EC287">
        <v>1.950694E-4</v>
      </c>
      <c r="ED287">
        <v>1.9952009999999999E-4</v>
      </c>
      <c r="EE287">
        <v>2.0530639999999999E-4</v>
      </c>
      <c r="EF287">
        <v>2.1231329999999999E-4</v>
      </c>
      <c r="EG287">
        <v>2.205947E-4</v>
      </c>
      <c r="EH287">
        <v>2.299759E-4</v>
      </c>
      <c r="EI287">
        <v>2.404649E-4</v>
      </c>
      <c r="EJ287">
        <v>2.5194790000000001E-4</v>
      </c>
      <c r="EK287">
        <v>2.6431939999999998E-4</v>
      </c>
      <c r="EL287">
        <v>2.7758699999999998E-4</v>
      </c>
      <c r="EM287">
        <v>2.9149029999999998E-4</v>
      </c>
      <c r="EN287">
        <v>3.056911E-4</v>
      </c>
      <c r="EO287">
        <v>3.1965980000000003E-4</v>
      </c>
      <c r="EP287">
        <v>3.3304910000000001E-4</v>
      </c>
      <c r="EQ287">
        <v>3.4576080000000003E-4</v>
      </c>
      <c r="ER287">
        <v>3.5735459999999998E-4</v>
      </c>
      <c r="ES287">
        <v>3.6782900000000002E-4</v>
      </c>
      <c r="ET287">
        <v>3.7677860000000002E-4</v>
      </c>
      <c r="EU287">
        <v>3.8416310000000001E-4</v>
      </c>
      <c r="EV287">
        <v>3.89787E-4</v>
      </c>
      <c r="EW287">
        <v>3.9357409999999998E-4</v>
      </c>
      <c r="EX287">
        <v>3.9557680000000002E-4</v>
      </c>
      <c r="EY287">
        <v>3.956168E-4</v>
      </c>
      <c r="EZ287">
        <v>3.9276890000000003E-4</v>
      </c>
    </row>
    <row r="288" spans="1:156" x14ac:dyDescent="0.25">
      <c r="A288" t="str">
        <f t="shared" si="4"/>
        <v>Boom-ULTRA COARSE-1-10-40</v>
      </c>
      <c r="B288" t="s">
        <v>196</v>
      </c>
      <c r="C288" t="s">
        <v>72</v>
      </c>
      <c r="D288" s="52">
        <v>1</v>
      </c>
      <c r="E288" s="52">
        <v>10</v>
      </c>
      <c r="F288" s="82">
        <v>40</v>
      </c>
      <c r="G288">
        <v>4.3644740000000001E-3</v>
      </c>
      <c r="H288">
        <v>4.2219830000000003E-3</v>
      </c>
      <c r="I288">
        <v>4.3689999999999996E-3</v>
      </c>
      <c r="J288">
        <v>4.0842680000000003E-3</v>
      </c>
      <c r="K288">
        <v>3.3968940000000001E-3</v>
      </c>
      <c r="L288">
        <v>3.4040720000000002E-3</v>
      </c>
      <c r="M288">
        <v>3.3343940000000001E-3</v>
      </c>
      <c r="N288">
        <v>3.2022690000000002E-3</v>
      </c>
      <c r="O288">
        <v>3.01892E-3</v>
      </c>
      <c r="P288">
        <v>2.8310050000000002E-3</v>
      </c>
      <c r="Q288">
        <v>2.5507189999999999E-3</v>
      </c>
      <c r="R288">
        <v>2.24062E-3</v>
      </c>
      <c r="S288">
        <v>2.095459E-3</v>
      </c>
      <c r="T288">
        <v>1.9699269999999998E-3</v>
      </c>
      <c r="U288">
        <v>1.859369E-3</v>
      </c>
      <c r="V288">
        <v>1.762413E-3</v>
      </c>
      <c r="W288">
        <v>1.682729E-3</v>
      </c>
      <c r="X288">
        <v>1.618502E-3</v>
      </c>
      <c r="Y288">
        <v>1.5617960000000001E-3</v>
      </c>
      <c r="Z288">
        <v>1.5080670000000001E-3</v>
      </c>
      <c r="AA288">
        <v>1.461728E-3</v>
      </c>
      <c r="AB288">
        <v>1.428573E-3</v>
      </c>
      <c r="AC288">
        <v>1.3968609999999999E-3</v>
      </c>
      <c r="AD288">
        <v>1.3666150000000001E-3</v>
      </c>
      <c r="AE288">
        <v>1.337698E-3</v>
      </c>
      <c r="AF288">
        <v>1.309426E-3</v>
      </c>
      <c r="AG288">
        <v>1.2766279999999999E-3</v>
      </c>
      <c r="AH288">
        <v>1.236649E-3</v>
      </c>
      <c r="AI288">
        <v>1.1899E-3</v>
      </c>
      <c r="AJ288">
        <v>1.1387739999999999E-3</v>
      </c>
      <c r="AK288">
        <v>1.089783E-3</v>
      </c>
      <c r="AL288">
        <v>1.0486409999999999E-3</v>
      </c>
      <c r="AM288">
        <v>1.0151369999999999E-3</v>
      </c>
      <c r="AN288">
        <v>9.8732380000000008E-4</v>
      </c>
      <c r="AO288">
        <v>9.6354359999999996E-4</v>
      </c>
      <c r="AP288">
        <v>9.4261210000000004E-4</v>
      </c>
      <c r="AQ288">
        <v>9.2582489999999999E-4</v>
      </c>
      <c r="AR288">
        <v>9.1779820000000001E-4</v>
      </c>
      <c r="AS288">
        <v>9.1689479999999997E-4</v>
      </c>
      <c r="AT288">
        <v>9.1605400000000002E-4</v>
      </c>
      <c r="AU288">
        <v>9.1165799999999998E-4</v>
      </c>
      <c r="AV288">
        <v>9.0418010000000001E-4</v>
      </c>
      <c r="AW288">
        <v>8.9456910000000004E-4</v>
      </c>
      <c r="AX288">
        <v>8.8380999999999996E-4</v>
      </c>
      <c r="AY288">
        <v>8.7255519999999997E-4</v>
      </c>
      <c r="AZ288">
        <v>8.6115590000000004E-4</v>
      </c>
      <c r="BA288">
        <v>8.4981710000000003E-4</v>
      </c>
      <c r="BB288">
        <v>8.3859820000000004E-4</v>
      </c>
      <c r="BC288">
        <v>8.2727240000000002E-4</v>
      </c>
      <c r="BD288">
        <v>8.1535519999999999E-4</v>
      </c>
      <c r="BE288">
        <v>8.0235669999999997E-4</v>
      </c>
      <c r="BF288">
        <v>7.8621370000000004E-4</v>
      </c>
      <c r="BG288">
        <v>7.6565260000000001E-4</v>
      </c>
      <c r="BH288">
        <v>7.4064279999999996E-4</v>
      </c>
      <c r="BI288">
        <v>7.1178599999999995E-4</v>
      </c>
      <c r="BJ288">
        <v>6.8033340000000001E-4</v>
      </c>
      <c r="BK288">
        <v>6.4863259999999999E-4</v>
      </c>
      <c r="BL288">
        <v>6.2058649999999996E-4</v>
      </c>
      <c r="BM288">
        <v>5.9841630000000005E-4</v>
      </c>
      <c r="BN288">
        <v>5.8296729999999998E-4</v>
      </c>
      <c r="BO288">
        <v>5.7489019999999995E-4</v>
      </c>
      <c r="BP288">
        <v>5.7347509999999997E-4</v>
      </c>
      <c r="BQ288">
        <v>5.7717870000000004E-4</v>
      </c>
      <c r="BR288">
        <v>5.8236720000000004E-4</v>
      </c>
      <c r="BS288">
        <v>5.8539509999999998E-4</v>
      </c>
      <c r="BT288">
        <v>5.8566119999999998E-4</v>
      </c>
      <c r="BU288">
        <v>5.8387420000000003E-4</v>
      </c>
      <c r="BV288">
        <v>5.8085099999999996E-4</v>
      </c>
      <c r="BW288">
        <v>5.7702739999999995E-4</v>
      </c>
      <c r="BX288">
        <v>5.7263940000000003E-4</v>
      </c>
      <c r="BY288">
        <v>5.678972E-4</v>
      </c>
      <c r="BZ288">
        <v>5.6295659999999997E-4</v>
      </c>
      <c r="CA288">
        <v>5.5782230000000002E-4</v>
      </c>
      <c r="CB288">
        <v>5.5233120000000005E-4</v>
      </c>
      <c r="CC288">
        <v>5.4665390000000001E-4</v>
      </c>
      <c r="CD288">
        <v>5.4103349999999996E-4</v>
      </c>
      <c r="CE288">
        <v>5.3535259999999999E-4</v>
      </c>
      <c r="CF288">
        <v>5.2884760000000003E-4</v>
      </c>
      <c r="CG288">
        <v>5.2032209999999996E-4</v>
      </c>
      <c r="CH288">
        <v>5.0903669999999995E-4</v>
      </c>
      <c r="CI288">
        <v>4.9482750000000005E-4</v>
      </c>
      <c r="CJ288">
        <v>4.7783480000000001E-4</v>
      </c>
      <c r="CK288">
        <v>4.5855899999999998E-4</v>
      </c>
      <c r="CL288">
        <v>4.382546E-4</v>
      </c>
      <c r="CM288">
        <v>4.1885160000000002E-4</v>
      </c>
      <c r="CN288">
        <v>4.0184420000000001E-4</v>
      </c>
      <c r="CO288">
        <v>3.8872439999999999E-4</v>
      </c>
      <c r="CP288">
        <v>3.8111500000000001E-4</v>
      </c>
      <c r="CQ288">
        <v>3.790299E-4</v>
      </c>
      <c r="CR288">
        <v>3.8073879999999999E-4</v>
      </c>
      <c r="CS288">
        <v>3.832838E-4</v>
      </c>
      <c r="CT288">
        <v>3.8462030000000001E-4</v>
      </c>
      <c r="CU288">
        <v>3.8454119999999998E-4</v>
      </c>
      <c r="CV288">
        <v>3.8336039999999999E-4</v>
      </c>
      <c r="CW288">
        <v>3.8138789999999999E-4</v>
      </c>
      <c r="CX288">
        <v>3.788981E-4</v>
      </c>
      <c r="CY288">
        <v>3.761541E-4</v>
      </c>
      <c r="CZ288">
        <v>3.7333320000000001E-4</v>
      </c>
      <c r="DA288">
        <v>3.7044809999999998E-4</v>
      </c>
      <c r="DB288">
        <v>3.674188E-4</v>
      </c>
      <c r="DC288">
        <v>3.6416479999999999E-4</v>
      </c>
      <c r="DD288">
        <v>3.6078260000000002E-4</v>
      </c>
      <c r="DE288">
        <v>3.5739730000000001E-4</v>
      </c>
      <c r="DF288">
        <v>3.5405529999999998E-4</v>
      </c>
      <c r="DG288">
        <v>3.5076859999999999E-4</v>
      </c>
      <c r="DH288">
        <v>3.4750900000000002E-4</v>
      </c>
      <c r="DI288">
        <v>3.4409559999999998E-4</v>
      </c>
      <c r="DJ288">
        <v>3.4003519999999999E-4</v>
      </c>
      <c r="DK288">
        <v>3.3472489999999998E-4</v>
      </c>
      <c r="DL288">
        <v>3.2791629999999998E-4</v>
      </c>
      <c r="DM288">
        <v>3.1996439999999998E-4</v>
      </c>
      <c r="DN288">
        <v>3.115746E-4</v>
      </c>
      <c r="DO288">
        <v>3.0324189999999997E-4</v>
      </c>
      <c r="DP288">
        <v>2.9522290000000002E-4</v>
      </c>
      <c r="DQ288">
        <v>2.8771439999999998E-4</v>
      </c>
      <c r="DR288">
        <v>2.8086689999999999E-4</v>
      </c>
      <c r="DS288">
        <v>2.747313E-4</v>
      </c>
      <c r="DT288">
        <v>2.6929079999999999E-4</v>
      </c>
      <c r="DU288">
        <v>2.6446990000000001E-4</v>
      </c>
      <c r="DV288">
        <v>2.6015579999999998E-4</v>
      </c>
      <c r="DW288">
        <v>2.561431E-4</v>
      </c>
      <c r="DX288">
        <v>2.52341E-4</v>
      </c>
      <c r="DY288">
        <v>2.4875640000000002E-4</v>
      </c>
      <c r="DZ288">
        <v>2.4537259999999998E-4</v>
      </c>
      <c r="EA288">
        <v>2.4216630000000001E-4</v>
      </c>
      <c r="EB288">
        <v>2.3912529999999999E-4</v>
      </c>
      <c r="EC288">
        <v>2.3623869999999999E-4</v>
      </c>
      <c r="ED288">
        <v>2.3349269999999999E-4</v>
      </c>
      <c r="EE288">
        <v>2.308733E-4</v>
      </c>
      <c r="EF288">
        <v>2.283543E-4</v>
      </c>
      <c r="EG288">
        <v>2.259165E-4</v>
      </c>
      <c r="EH288">
        <v>2.2356190000000001E-4</v>
      </c>
      <c r="EI288">
        <v>2.2128170000000001E-4</v>
      </c>
      <c r="EJ288">
        <v>2.1906430000000001E-4</v>
      </c>
      <c r="EK288">
        <v>2.1689920000000001E-4</v>
      </c>
      <c r="EL288">
        <v>2.1477860000000001E-4</v>
      </c>
      <c r="EM288">
        <v>2.1269520000000001E-4</v>
      </c>
      <c r="EN288">
        <v>2.106419E-4</v>
      </c>
      <c r="EO288">
        <v>2.0861440000000001E-4</v>
      </c>
      <c r="EP288">
        <v>2.0662149999999999E-4</v>
      </c>
      <c r="EQ288">
        <v>2.0472099999999999E-4</v>
      </c>
      <c r="ER288">
        <v>2.029802E-4</v>
      </c>
      <c r="ES288">
        <v>2.014125E-4</v>
      </c>
      <c r="ET288">
        <v>2.000072E-4</v>
      </c>
      <c r="EU288">
        <v>1.9874789999999999E-4</v>
      </c>
      <c r="EV288">
        <v>1.976019E-4</v>
      </c>
      <c r="EW288">
        <v>1.965107E-4</v>
      </c>
      <c r="EX288">
        <v>1.9539089999999999E-4</v>
      </c>
      <c r="EY288">
        <v>1.941449E-4</v>
      </c>
      <c r="EZ288">
        <v>1.9268630000000001E-4</v>
      </c>
    </row>
    <row r="289" spans="1:156" x14ac:dyDescent="0.25">
      <c r="A289" t="str">
        <f t="shared" si="4"/>
        <v>Boom-ULTRA COARSE-1-20-20</v>
      </c>
      <c r="B289" t="s">
        <v>196</v>
      </c>
      <c r="C289" t="s">
        <v>72</v>
      </c>
      <c r="D289" s="52">
        <v>1</v>
      </c>
      <c r="E289" s="52">
        <v>20</v>
      </c>
      <c r="F289" s="82">
        <v>20</v>
      </c>
      <c r="G289">
        <v>1.136968E-2</v>
      </c>
      <c r="H289">
        <v>9.7000439999999997E-3</v>
      </c>
      <c r="I289">
        <v>8.0694749999999996E-3</v>
      </c>
      <c r="J289">
        <v>6.8587589999999999E-3</v>
      </c>
      <c r="K289">
        <v>6.3038230000000001E-3</v>
      </c>
      <c r="L289">
        <v>4.6599570000000002E-3</v>
      </c>
      <c r="M289">
        <v>4.0703220000000003E-3</v>
      </c>
      <c r="N289">
        <v>3.724303E-3</v>
      </c>
      <c r="O289">
        <v>2.4903999999999998E-3</v>
      </c>
      <c r="P289">
        <v>2.0290479999999999E-3</v>
      </c>
      <c r="Q289">
        <v>1.8692190000000001E-3</v>
      </c>
      <c r="R289">
        <v>1.7175479999999999E-3</v>
      </c>
      <c r="S289">
        <v>1.750173E-3</v>
      </c>
      <c r="T289">
        <v>1.695783E-3</v>
      </c>
      <c r="U289">
        <v>1.573199E-3</v>
      </c>
      <c r="V289">
        <v>1.418206E-3</v>
      </c>
      <c r="W289">
        <v>1.257174E-3</v>
      </c>
      <c r="X289">
        <v>1.1256759999999999E-3</v>
      </c>
      <c r="Y289">
        <v>1.0137379999999999E-3</v>
      </c>
      <c r="Z289">
        <v>9.1915669999999999E-4</v>
      </c>
      <c r="AA289">
        <v>8.3851610000000001E-4</v>
      </c>
      <c r="AB289">
        <v>7.6723299999999998E-4</v>
      </c>
      <c r="AC289">
        <v>7.1079209999999995E-4</v>
      </c>
      <c r="AD289">
        <v>6.6209109999999999E-4</v>
      </c>
      <c r="AE289">
        <v>6.1840129999999997E-4</v>
      </c>
      <c r="AF289">
        <v>5.8961259999999998E-4</v>
      </c>
      <c r="AG289">
        <v>5.6833860000000003E-4</v>
      </c>
      <c r="AH289">
        <v>5.4909239999999997E-4</v>
      </c>
      <c r="AI289">
        <v>5.3068609999999997E-4</v>
      </c>
      <c r="AJ289">
        <v>5.0903289999999996E-4</v>
      </c>
      <c r="AK289">
        <v>4.857924E-4</v>
      </c>
      <c r="AL289">
        <v>4.6539360000000002E-4</v>
      </c>
      <c r="AM289">
        <v>4.501172E-4</v>
      </c>
      <c r="AN289">
        <v>4.386409E-4</v>
      </c>
      <c r="AO289">
        <v>4.29856E-4</v>
      </c>
      <c r="AP289">
        <v>4.2301570000000002E-4</v>
      </c>
      <c r="AQ289">
        <v>4.1751899999999998E-4</v>
      </c>
      <c r="AR289">
        <v>4.1294569999999998E-4</v>
      </c>
      <c r="AS289">
        <v>4.092171E-4</v>
      </c>
      <c r="AT289">
        <v>4.0799549999999998E-4</v>
      </c>
      <c r="AU289">
        <v>4.1033839999999997E-4</v>
      </c>
      <c r="AV289">
        <v>4.1589600000000002E-4</v>
      </c>
      <c r="AW289">
        <v>4.2278280000000002E-4</v>
      </c>
      <c r="AX289">
        <v>4.294228E-4</v>
      </c>
      <c r="AY289">
        <v>4.3445199999999999E-4</v>
      </c>
      <c r="AZ289">
        <v>4.369477E-4</v>
      </c>
      <c r="BA289">
        <v>4.3668020000000001E-4</v>
      </c>
      <c r="BB289">
        <v>4.3341510000000002E-4</v>
      </c>
      <c r="BC289">
        <v>4.2784760000000001E-4</v>
      </c>
      <c r="BD289">
        <v>4.2057349999999999E-4</v>
      </c>
      <c r="BE289">
        <v>4.1207229999999997E-4</v>
      </c>
      <c r="BF289">
        <v>4.0306720000000002E-4</v>
      </c>
      <c r="BG289">
        <v>3.9381449999999999E-4</v>
      </c>
      <c r="BH289">
        <v>3.846012E-4</v>
      </c>
      <c r="BI289">
        <v>3.7553439999999999E-4</v>
      </c>
      <c r="BJ289">
        <v>3.6667129999999999E-4</v>
      </c>
      <c r="BK289">
        <v>3.5793519999999999E-4</v>
      </c>
      <c r="BL289">
        <v>3.4949230000000001E-4</v>
      </c>
      <c r="BM289">
        <v>3.4116030000000001E-4</v>
      </c>
      <c r="BN289">
        <v>3.3314690000000002E-4</v>
      </c>
      <c r="BO289">
        <v>3.2526529999999998E-4</v>
      </c>
      <c r="BP289">
        <v>3.1750110000000002E-4</v>
      </c>
      <c r="BQ289">
        <v>3.0999070000000003E-4</v>
      </c>
      <c r="BR289">
        <v>3.0227120000000002E-4</v>
      </c>
      <c r="BS289">
        <v>2.9256200000000001E-4</v>
      </c>
      <c r="BT289">
        <v>2.798236E-4</v>
      </c>
      <c r="BU289">
        <v>2.6536529999999998E-4</v>
      </c>
      <c r="BV289">
        <v>2.5024239999999999E-4</v>
      </c>
      <c r="BW289">
        <v>2.3506199999999999E-4</v>
      </c>
      <c r="BX289">
        <v>2.2019060000000001E-4</v>
      </c>
      <c r="BY289">
        <v>2.0599069999999999E-4</v>
      </c>
      <c r="BZ289">
        <v>1.924699E-4</v>
      </c>
      <c r="CA289">
        <v>1.797926E-4</v>
      </c>
      <c r="CB289">
        <v>1.6795610000000001E-4</v>
      </c>
      <c r="CC289">
        <v>1.5712000000000001E-4</v>
      </c>
      <c r="CD289">
        <v>1.478114E-4</v>
      </c>
      <c r="CE289">
        <v>1.4007059999999999E-4</v>
      </c>
      <c r="CF289">
        <v>1.344815E-4</v>
      </c>
      <c r="CG289">
        <v>1.3182480000000001E-4</v>
      </c>
      <c r="CH289">
        <v>1.316798E-4</v>
      </c>
      <c r="CI289">
        <v>1.3356960000000001E-4</v>
      </c>
      <c r="CJ289">
        <v>1.3709160000000001E-4</v>
      </c>
      <c r="CK289">
        <v>1.4203520000000001E-4</v>
      </c>
      <c r="CL289">
        <v>1.4815459999999999E-4</v>
      </c>
      <c r="CM289">
        <v>1.5524390000000001E-4</v>
      </c>
      <c r="CN289">
        <v>1.631828E-4</v>
      </c>
      <c r="CO289">
        <v>1.7188610000000001E-4</v>
      </c>
      <c r="CP289">
        <v>1.81232E-4</v>
      </c>
      <c r="CQ289">
        <v>1.90738E-4</v>
      </c>
      <c r="CR289">
        <v>2.0006639999999999E-4</v>
      </c>
      <c r="CS289">
        <v>2.0886219999999999E-4</v>
      </c>
      <c r="CT289">
        <v>2.1702169999999999E-4</v>
      </c>
      <c r="CU289">
        <v>2.241454E-4</v>
      </c>
      <c r="CV289">
        <v>2.3010540000000001E-4</v>
      </c>
      <c r="CW289">
        <v>2.348017E-4</v>
      </c>
      <c r="CX289">
        <v>2.3797010000000001E-4</v>
      </c>
      <c r="CY289">
        <v>2.397748E-4</v>
      </c>
      <c r="CZ289">
        <v>2.401154E-4</v>
      </c>
      <c r="DA289">
        <v>2.3927980000000001E-4</v>
      </c>
      <c r="DB289">
        <v>2.374302E-4</v>
      </c>
      <c r="DC289">
        <v>2.3477989999999999E-4</v>
      </c>
      <c r="DD289">
        <v>2.3158160000000001E-4</v>
      </c>
      <c r="DE289">
        <v>2.280514E-4</v>
      </c>
      <c r="DF289">
        <v>2.242341E-4</v>
      </c>
      <c r="DG289">
        <v>2.2036380000000001E-4</v>
      </c>
      <c r="DH289">
        <v>2.1638930000000001E-4</v>
      </c>
      <c r="DI289">
        <v>2.124355E-4</v>
      </c>
      <c r="DJ289">
        <v>2.0841769999999999E-4</v>
      </c>
      <c r="DK289">
        <v>2.0436559999999999E-4</v>
      </c>
      <c r="DL289">
        <v>2.0020030000000001E-4</v>
      </c>
      <c r="DM289">
        <v>1.9497660000000001E-4</v>
      </c>
      <c r="DN289">
        <v>1.8745480000000001E-4</v>
      </c>
      <c r="DO289">
        <v>1.7819949999999999E-4</v>
      </c>
      <c r="DP289">
        <v>1.6811659999999999E-4</v>
      </c>
      <c r="DQ289">
        <v>1.57684E-4</v>
      </c>
      <c r="DR289">
        <v>1.472844E-4</v>
      </c>
      <c r="DS289">
        <v>1.3715839999999999E-4</v>
      </c>
      <c r="DT289">
        <v>1.2740289999999999E-4</v>
      </c>
      <c r="DU289">
        <v>1.181949E-4</v>
      </c>
      <c r="DV289">
        <v>1.094873E-4</v>
      </c>
      <c r="DW289">
        <v>1.01445E-4</v>
      </c>
      <c r="DX289">
        <v>9.4178940000000003E-5</v>
      </c>
      <c r="DY289">
        <v>8.7818409999999993E-5</v>
      </c>
      <c r="DZ289">
        <v>8.231034E-5</v>
      </c>
      <c r="EA289">
        <v>7.7591019999999998E-5</v>
      </c>
      <c r="EB289">
        <v>7.3690170000000006E-5</v>
      </c>
      <c r="EC289">
        <v>7.0897939999999994E-5</v>
      </c>
      <c r="ED289">
        <v>6.9584810000000006E-5</v>
      </c>
      <c r="EE289">
        <v>6.958299E-5</v>
      </c>
      <c r="EF289">
        <v>7.0623109999999999E-5</v>
      </c>
      <c r="EG289">
        <v>7.2581849999999994E-5</v>
      </c>
      <c r="EH289">
        <v>7.534087E-5</v>
      </c>
      <c r="EI289">
        <v>7.8860329999999996E-5</v>
      </c>
      <c r="EJ289">
        <v>8.3078479999999999E-5</v>
      </c>
      <c r="EK289">
        <v>8.7952509999999996E-5</v>
      </c>
      <c r="EL289">
        <v>9.3459970000000001E-5</v>
      </c>
      <c r="EM289">
        <v>9.9518809999999994E-5</v>
      </c>
      <c r="EN289">
        <v>1.0595220000000001E-4</v>
      </c>
      <c r="EO289">
        <v>1.125716E-4</v>
      </c>
      <c r="EP289">
        <v>1.1922009999999999E-4</v>
      </c>
      <c r="EQ289">
        <v>1.2584520000000001E-4</v>
      </c>
      <c r="ER289">
        <v>1.3227860000000001E-4</v>
      </c>
      <c r="ES289">
        <v>1.3843819999999999E-4</v>
      </c>
      <c r="ET289">
        <v>1.4417370000000001E-4</v>
      </c>
      <c r="EU289">
        <v>1.493621E-4</v>
      </c>
      <c r="EV289">
        <v>1.5389120000000001E-4</v>
      </c>
      <c r="EW289">
        <v>1.576495E-4</v>
      </c>
      <c r="EX289">
        <v>1.6059089999999999E-4</v>
      </c>
      <c r="EY289">
        <v>1.6266640000000001E-4</v>
      </c>
      <c r="EZ289">
        <v>1.6386560000000001E-4</v>
      </c>
    </row>
    <row r="290" spans="1:156" x14ac:dyDescent="0.25">
      <c r="A290" t="str">
        <f t="shared" si="4"/>
        <v>Boom-ULTRA COARSE-1-10-20</v>
      </c>
      <c r="B290" t="s">
        <v>196</v>
      </c>
      <c r="C290" t="s">
        <v>72</v>
      </c>
      <c r="D290" s="52">
        <v>1</v>
      </c>
      <c r="E290" s="52">
        <v>10</v>
      </c>
      <c r="F290" s="82">
        <v>20</v>
      </c>
      <c r="G290">
        <v>3.114412E-3</v>
      </c>
      <c r="H290">
        <v>2.6722249999999999E-3</v>
      </c>
      <c r="I290">
        <v>2.661727E-3</v>
      </c>
      <c r="J290">
        <v>2.30058E-3</v>
      </c>
      <c r="K290">
        <v>1.5302779999999999E-3</v>
      </c>
      <c r="L290">
        <v>1.570751E-3</v>
      </c>
      <c r="M290">
        <v>1.5728579999999999E-3</v>
      </c>
      <c r="N290">
        <v>1.5397399999999999E-3</v>
      </c>
      <c r="O290">
        <v>1.4808130000000001E-3</v>
      </c>
      <c r="P290">
        <v>1.5286220000000001E-3</v>
      </c>
      <c r="Q290">
        <v>1.5386460000000001E-3</v>
      </c>
      <c r="R290">
        <v>1.38568E-3</v>
      </c>
      <c r="S290">
        <v>1.2618989999999999E-3</v>
      </c>
      <c r="T290">
        <v>1.12706E-3</v>
      </c>
      <c r="U290">
        <v>1.000164E-3</v>
      </c>
      <c r="V290">
        <v>8.8853459999999995E-4</v>
      </c>
      <c r="W290">
        <v>8.0143930000000003E-4</v>
      </c>
      <c r="X290">
        <v>7.6386339999999996E-4</v>
      </c>
      <c r="Y290">
        <v>7.3825300000000002E-4</v>
      </c>
      <c r="Z290">
        <v>7.1802819999999996E-4</v>
      </c>
      <c r="AA290">
        <v>7.0492109999999999E-4</v>
      </c>
      <c r="AB290">
        <v>7.0539289999999998E-4</v>
      </c>
      <c r="AC290">
        <v>7.0687419999999998E-4</v>
      </c>
      <c r="AD290">
        <v>7.0917039999999999E-4</v>
      </c>
      <c r="AE290">
        <v>7.1208709999999995E-4</v>
      </c>
      <c r="AF290">
        <v>7.1494009999999999E-4</v>
      </c>
      <c r="AG290">
        <v>7.1037979999999997E-4</v>
      </c>
      <c r="AH290">
        <v>6.9364329999999997E-4</v>
      </c>
      <c r="AI290">
        <v>6.6751120000000004E-4</v>
      </c>
      <c r="AJ290">
        <v>6.3497330000000004E-4</v>
      </c>
      <c r="AK290">
        <v>5.9902290000000003E-4</v>
      </c>
      <c r="AL290">
        <v>5.6225980000000001E-4</v>
      </c>
      <c r="AM290">
        <v>5.265367E-4</v>
      </c>
      <c r="AN290">
        <v>4.9274500000000005E-4</v>
      </c>
      <c r="AO290">
        <v>4.6113350000000003E-4</v>
      </c>
      <c r="AP290">
        <v>4.3177150000000002E-4</v>
      </c>
      <c r="AQ290">
        <v>4.0565780000000002E-4</v>
      </c>
      <c r="AR290">
        <v>3.8548210000000001E-4</v>
      </c>
      <c r="AS290">
        <v>3.7085489999999998E-4</v>
      </c>
      <c r="AT290">
        <v>3.606204E-4</v>
      </c>
      <c r="AU290">
        <v>3.553621E-4</v>
      </c>
      <c r="AV290">
        <v>3.551564E-4</v>
      </c>
      <c r="AW290">
        <v>3.5852380000000002E-4</v>
      </c>
      <c r="AX290">
        <v>3.6427200000000001E-4</v>
      </c>
      <c r="AY290">
        <v>3.7169029999999998E-4</v>
      </c>
      <c r="AZ290">
        <v>3.802276E-4</v>
      </c>
      <c r="BA290">
        <v>3.8958660000000002E-4</v>
      </c>
      <c r="BB290">
        <v>3.9944770000000001E-4</v>
      </c>
      <c r="BC290">
        <v>4.0860430000000001E-4</v>
      </c>
      <c r="BD290">
        <v>4.1339760000000001E-4</v>
      </c>
      <c r="BE290">
        <v>4.1315109999999998E-4</v>
      </c>
      <c r="BF290">
        <v>4.081229E-4</v>
      </c>
      <c r="BG290">
        <v>3.985805E-4</v>
      </c>
      <c r="BH290">
        <v>3.8513929999999999E-4</v>
      </c>
      <c r="BI290">
        <v>3.6846619999999998E-4</v>
      </c>
      <c r="BJ290">
        <v>3.494215E-4</v>
      </c>
      <c r="BK290">
        <v>3.2900239999999998E-4</v>
      </c>
      <c r="BL290">
        <v>3.0823640000000001E-4</v>
      </c>
      <c r="BM290">
        <v>2.8807620000000003E-4</v>
      </c>
      <c r="BN290">
        <v>2.699089E-4</v>
      </c>
      <c r="BO290">
        <v>2.5494379999999999E-4</v>
      </c>
      <c r="BP290">
        <v>2.432411E-4</v>
      </c>
      <c r="BQ290">
        <v>2.344301E-4</v>
      </c>
      <c r="BR290">
        <v>2.278197E-4</v>
      </c>
      <c r="BS290">
        <v>2.226493E-4</v>
      </c>
      <c r="BT290">
        <v>2.1836809999999999E-4</v>
      </c>
      <c r="BU290">
        <v>2.153337E-4</v>
      </c>
      <c r="BV290">
        <v>2.1490539999999999E-4</v>
      </c>
      <c r="BW290">
        <v>2.1732340000000001E-4</v>
      </c>
      <c r="BX290">
        <v>2.219256E-4</v>
      </c>
      <c r="BY290">
        <v>2.2808950000000001E-4</v>
      </c>
      <c r="BZ290">
        <v>2.3542100000000001E-4</v>
      </c>
      <c r="CA290">
        <v>2.432112E-4</v>
      </c>
      <c r="CB290">
        <v>2.4943980000000001E-4</v>
      </c>
      <c r="CC290">
        <v>2.5293899999999999E-4</v>
      </c>
      <c r="CD290">
        <v>2.5431850000000002E-4</v>
      </c>
      <c r="CE290">
        <v>2.5419739999999998E-4</v>
      </c>
      <c r="CF290">
        <v>2.5265299999999998E-4</v>
      </c>
      <c r="CG290">
        <v>2.4939109999999999E-4</v>
      </c>
      <c r="CH290">
        <v>2.4422970000000002E-4</v>
      </c>
      <c r="CI290">
        <v>2.3719609999999999E-4</v>
      </c>
      <c r="CJ290">
        <v>2.284063E-4</v>
      </c>
      <c r="CK290">
        <v>2.1811709999999999E-4</v>
      </c>
      <c r="CL290">
        <v>2.0698719999999999E-4</v>
      </c>
      <c r="CM290">
        <v>1.9605689999999999E-4</v>
      </c>
      <c r="CN290">
        <v>1.8608160000000001E-4</v>
      </c>
      <c r="CO290">
        <v>1.7743530000000001E-4</v>
      </c>
      <c r="CP290">
        <v>1.7029299999999999E-4</v>
      </c>
      <c r="CQ290">
        <v>1.646098E-4</v>
      </c>
      <c r="CR290">
        <v>1.601498E-4</v>
      </c>
      <c r="CS290">
        <v>1.5657750000000001E-4</v>
      </c>
      <c r="CT290">
        <v>1.535552E-4</v>
      </c>
      <c r="CU290">
        <v>1.508619E-4</v>
      </c>
      <c r="CV290">
        <v>1.4834829999999999E-4</v>
      </c>
      <c r="CW290">
        <v>1.4597199999999999E-4</v>
      </c>
      <c r="CX290">
        <v>1.439047E-4</v>
      </c>
      <c r="CY290">
        <v>1.428566E-4</v>
      </c>
      <c r="CZ290">
        <v>1.4364320000000001E-4</v>
      </c>
      <c r="DA290">
        <v>1.461849E-4</v>
      </c>
      <c r="DB290">
        <v>1.4955780000000001E-4</v>
      </c>
      <c r="DC290">
        <v>1.522726E-4</v>
      </c>
      <c r="DD290">
        <v>1.5375870000000001E-4</v>
      </c>
      <c r="DE290">
        <v>1.5429739999999999E-4</v>
      </c>
      <c r="DF290">
        <v>1.5420580000000001E-4</v>
      </c>
      <c r="DG290">
        <v>1.536888E-4</v>
      </c>
      <c r="DH290">
        <v>1.528713E-4</v>
      </c>
      <c r="DI290">
        <v>1.5176529999999999E-4</v>
      </c>
      <c r="DJ290">
        <v>1.5020349999999999E-4</v>
      </c>
      <c r="DK290">
        <v>1.4794839999999999E-4</v>
      </c>
      <c r="DL290">
        <v>1.4490990000000001E-4</v>
      </c>
      <c r="DM290">
        <v>1.41268E-4</v>
      </c>
      <c r="DN290">
        <v>1.3736029999999999E-4</v>
      </c>
      <c r="DO290">
        <v>1.334156E-4</v>
      </c>
      <c r="DP290">
        <v>1.2955369999999999E-4</v>
      </c>
      <c r="DQ290">
        <v>1.2587650000000001E-4</v>
      </c>
      <c r="DR290">
        <v>1.2247540000000001E-4</v>
      </c>
      <c r="DS290">
        <v>1.1941400000000001E-4</v>
      </c>
      <c r="DT290">
        <v>1.167282E-4</v>
      </c>
      <c r="DU290">
        <v>1.143785E-4</v>
      </c>
      <c r="DV290">
        <v>1.122949E-4</v>
      </c>
      <c r="DW290">
        <v>1.104042E-4</v>
      </c>
      <c r="DX290">
        <v>1.086305E-4</v>
      </c>
      <c r="DY290">
        <v>1.069346E-4</v>
      </c>
      <c r="DZ290">
        <v>1.052838E-4</v>
      </c>
      <c r="EA290">
        <v>1.0366309999999999E-4</v>
      </c>
      <c r="EB290">
        <v>1.020766E-4</v>
      </c>
      <c r="EC290">
        <v>1.0052079999999999E-4</v>
      </c>
      <c r="ED290">
        <v>9.8999150000000002E-5</v>
      </c>
      <c r="EE290">
        <v>9.7541629999999997E-5</v>
      </c>
      <c r="EF290">
        <v>9.6141539999999997E-5</v>
      </c>
      <c r="EG290">
        <v>9.4748259999999999E-5</v>
      </c>
      <c r="EH290">
        <v>9.3391210000000002E-5</v>
      </c>
      <c r="EI290">
        <v>9.2102940000000005E-5</v>
      </c>
      <c r="EJ290">
        <v>9.0887090000000005E-5</v>
      </c>
      <c r="EK290">
        <v>8.9737199999999999E-5</v>
      </c>
      <c r="EL290">
        <v>8.8648589999999996E-5</v>
      </c>
      <c r="EM290">
        <v>8.7618030000000002E-5</v>
      </c>
      <c r="EN290">
        <v>8.6640339999999994E-5</v>
      </c>
      <c r="EO290">
        <v>8.5709339999999999E-5</v>
      </c>
      <c r="EP290">
        <v>8.4823569999999997E-5</v>
      </c>
      <c r="EQ290">
        <v>8.4003640000000006E-5</v>
      </c>
      <c r="ER290">
        <v>8.3275819999999994E-5</v>
      </c>
      <c r="ES290">
        <v>8.2645590000000006E-5</v>
      </c>
      <c r="ET290">
        <v>8.2111759999999999E-5</v>
      </c>
      <c r="EU290">
        <v>8.1673800000000004E-5</v>
      </c>
      <c r="EV290">
        <v>8.1326369999999999E-5</v>
      </c>
      <c r="EW290">
        <v>8.1050429999999994E-5</v>
      </c>
      <c r="EX290">
        <v>8.0812890000000006E-5</v>
      </c>
      <c r="EY290">
        <v>8.0570029999999998E-5</v>
      </c>
      <c r="EZ290">
        <v>8.0268310000000006E-5</v>
      </c>
    </row>
    <row r="291" spans="1:156" x14ac:dyDescent="0.25">
      <c r="A291" t="str">
        <f t="shared" si="4"/>
        <v>Boom-FINE-1.2-20-Any</v>
      </c>
      <c r="B291" t="s">
        <v>196</v>
      </c>
      <c r="C291" t="s">
        <v>41</v>
      </c>
      <c r="D291" s="52">
        <v>1.2</v>
      </c>
      <c r="E291" s="52">
        <v>20</v>
      </c>
      <c r="F291" s="82" t="s">
        <v>187</v>
      </c>
      <c r="G291">
        <v>0.35775449999999998</v>
      </c>
      <c r="H291">
        <v>0.31753559999999997</v>
      </c>
      <c r="I291">
        <v>0.28290419999999999</v>
      </c>
      <c r="J291">
        <v>0.25263839999999999</v>
      </c>
      <c r="K291">
        <v>0.22672909999999999</v>
      </c>
      <c r="L291">
        <v>0.20427670000000001</v>
      </c>
      <c r="M291">
        <v>0.18607009999999999</v>
      </c>
      <c r="N291">
        <v>0.16878589999999999</v>
      </c>
      <c r="O291">
        <v>0.1554239</v>
      </c>
      <c r="P291">
        <v>0.1436335</v>
      </c>
      <c r="Q291">
        <v>0.13354240000000001</v>
      </c>
      <c r="R291">
        <v>0.1253242</v>
      </c>
      <c r="S291">
        <v>0.1174993</v>
      </c>
      <c r="T291">
        <v>0.10994329999999999</v>
      </c>
      <c r="U291">
        <v>0.103038</v>
      </c>
      <c r="V291">
        <v>9.6788879999999994E-2</v>
      </c>
      <c r="W291">
        <v>9.3519729999999995E-2</v>
      </c>
      <c r="X291">
        <v>8.9685249999999994E-2</v>
      </c>
      <c r="Y291">
        <v>8.8872779999999998E-2</v>
      </c>
      <c r="Z291">
        <v>8.8045159999999997E-2</v>
      </c>
      <c r="AA291">
        <v>8.7123889999999996E-2</v>
      </c>
      <c r="AB291">
        <v>8.5491310000000001E-2</v>
      </c>
      <c r="AC291">
        <v>8.3613660000000006E-2</v>
      </c>
      <c r="AD291">
        <v>8.1790509999999997E-2</v>
      </c>
      <c r="AE291">
        <v>8.0458580000000002E-2</v>
      </c>
      <c r="AF291">
        <v>7.9285519999999998E-2</v>
      </c>
      <c r="AG291">
        <v>7.8605110000000006E-2</v>
      </c>
      <c r="AH291">
        <v>7.7347180000000001E-2</v>
      </c>
      <c r="AI291">
        <v>7.5950180000000006E-2</v>
      </c>
      <c r="AJ291">
        <v>7.4661790000000006E-2</v>
      </c>
      <c r="AK291">
        <v>7.3583679999999999E-2</v>
      </c>
      <c r="AL291">
        <v>7.2800080000000003E-2</v>
      </c>
      <c r="AM291">
        <v>7.2058880000000006E-2</v>
      </c>
      <c r="AN291">
        <v>7.1204859999999995E-2</v>
      </c>
      <c r="AO291">
        <v>6.9961720000000005E-2</v>
      </c>
      <c r="AP291">
        <v>6.8701129999999999E-2</v>
      </c>
      <c r="AQ291">
        <v>6.7904160000000005E-2</v>
      </c>
      <c r="AR291">
        <v>6.7155649999999997E-2</v>
      </c>
      <c r="AS291">
        <v>6.6597740000000002E-2</v>
      </c>
      <c r="AT291">
        <v>6.606911E-2</v>
      </c>
      <c r="AU291">
        <v>6.5643709999999994E-2</v>
      </c>
      <c r="AV291">
        <v>6.5213670000000001E-2</v>
      </c>
      <c r="AW291">
        <v>6.4170519999999995E-2</v>
      </c>
      <c r="AX291">
        <v>6.2821119999999994E-2</v>
      </c>
      <c r="AY291">
        <v>6.172076E-2</v>
      </c>
      <c r="AZ291">
        <v>6.094861E-2</v>
      </c>
      <c r="BA291">
        <v>6.0675439999999997E-2</v>
      </c>
      <c r="BB291">
        <v>6.038607E-2</v>
      </c>
      <c r="BC291">
        <v>6.0235900000000002E-2</v>
      </c>
      <c r="BD291">
        <v>6.0003599999999997E-2</v>
      </c>
      <c r="BE291">
        <v>5.961317E-2</v>
      </c>
      <c r="BF291">
        <v>5.8766150000000003E-2</v>
      </c>
      <c r="BG291">
        <v>5.776473E-2</v>
      </c>
      <c r="BH291">
        <v>5.6802449999999997E-2</v>
      </c>
      <c r="BI291">
        <v>5.6041779999999999E-2</v>
      </c>
      <c r="BJ291">
        <v>5.5573070000000002E-2</v>
      </c>
      <c r="BK291">
        <v>5.5408260000000001E-2</v>
      </c>
      <c r="BL291">
        <v>5.5242319999999998E-2</v>
      </c>
      <c r="BM291">
        <v>5.4950039999999999E-2</v>
      </c>
      <c r="BN291">
        <v>5.42739E-2</v>
      </c>
      <c r="BO291">
        <v>5.349744E-2</v>
      </c>
      <c r="BP291">
        <v>5.2849889999999997E-2</v>
      </c>
      <c r="BQ291">
        <v>5.2214259999999998E-2</v>
      </c>
      <c r="BR291">
        <v>5.167393E-2</v>
      </c>
      <c r="BS291">
        <v>5.1265539999999998E-2</v>
      </c>
      <c r="BT291">
        <v>5.1133350000000001E-2</v>
      </c>
      <c r="BU291">
        <v>5.1026330000000002E-2</v>
      </c>
      <c r="BV291">
        <v>5.0378239999999998E-2</v>
      </c>
      <c r="BW291">
        <v>4.9553689999999997E-2</v>
      </c>
      <c r="BX291">
        <v>4.898537E-2</v>
      </c>
      <c r="BY291">
        <v>4.8524900000000003E-2</v>
      </c>
      <c r="BZ291">
        <v>4.8219629999999999E-2</v>
      </c>
      <c r="CA291">
        <v>4.789086E-2</v>
      </c>
      <c r="CB291">
        <v>4.7634879999999998E-2</v>
      </c>
      <c r="CC291">
        <v>4.7390809999999998E-2</v>
      </c>
      <c r="CD291">
        <v>4.7209279999999999E-2</v>
      </c>
      <c r="CE291">
        <v>4.6833809999999997E-2</v>
      </c>
      <c r="CF291">
        <v>4.6317070000000002E-2</v>
      </c>
      <c r="CG291">
        <v>4.5817759999999999E-2</v>
      </c>
      <c r="CH291">
        <v>4.5397949999999999E-2</v>
      </c>
      <c r="CI291">
        <v>4.5022569999999998E-2</v>
      </c>
      <c r="CJ291">
        <v>4.4731809999999997E-2</v>
      </c>
      <c r="CK291">
        <v>4.4468540000000001E-2</v>
      </c>
      <c r="CL291">
        <v>4.4197460000000001E-2</v>
      </c>
      <c r="CM291">
        <v>4.3900460000000002E-2</v>
      </c>
      <c r="CN291">
        <v>4.3591480000000002E-2</v>
      </c>
      <c r="CO291">
        <v>4.3292879999999999E-2</v>
      </c>
      <c r="CP291">
        <v>4.3002329999999998E-2</v>
      </c>
      <c r="CQ291">
        <v>4.2716150000000001E-2</v>
      </c>
      <c r="CR291">
        <v>4.2432409999999997E-2</v>
      </c>
      <c r="CS291">
        <v>4.2141039999999998E-2</v>
      </c>
      <c r="CT291">
        <v>4.1838809999999997E-2</v>
      </c>
      <c r="CU291">
        <v>4.1525159999999998E-2</v>
      </c>
      <c r="CV291">
        <v>4.1214580000000001E-2</v>
      </c>
      <c r="CW291">
        <v>4.0917460000000003E-2</v>
      </c>
      <c r="CX291">
        <v>4.0638050000000002E-2</v>
      </c>
      <c r="CY291">
        <v>4.0374760000000003E-2</v>
      </c>
      <c r="CZ291">
        <v>4.0128499999999998E-2</v>
      </c>
      <c r="DA291">
        <v>3.9893270000000002E-2</v>
      </c>
      <c r="DB291">
        <v>3.9662410000000002E-2</v>
      </c>
      <c r="DC291">
        <v>3.9424630000000002E-2</v>
      </c>
      <c r="DD291">
        <v>3.917499E-2</v>
      </c>
      <c r="DE291">
        <v>3.8913259999999998E-2</v>
      </c>
      <c r="DF291">
        <v>3.8646079999999999E-2</v>
      </c>
      <c r="DG291">
        <v>3.837848E-2</v>
      </c>
      <c r="DH291">
        <v>3.8112340000000001E-2</v>
      </c>
      <c r="DI291">
        <v>3.7849590000000002E-2</v>
      </c>
      <c r="DJ291">
        <v>3.7593590000000003E-2</v>
      </c>
      <c r="DK291">
        <v>3.7349460000000001E-2</v>
      </c>
      <c r="DL291">
        <v>3.7117999999999998E-2</v>
      </c>
      <c r="DM291">
        <v>3.6896869999999998E-2</v>
      </c>
      <c r="DN291">
        <v>3.6674890000000002E-2</v>
      </c>
      <c r="DO291">
        <v>3.6445070000000003E-2</v>
      </c>
      <c r="DP291">
        <v>3.6209570000000003E-2</v>
      </c>
      <c r="DQ291">
        <v>3.5974220000000001E-2</v>
      </c>
      <c r="DR291">
        <v>3.5739939999999998E-2</v>
      </c>
      <c r="DS291">
        <v>3.550818E-2</v>
      </c>
      <c r="DT291">
        <v>3.5278940000000002E-2</v>
      </c>
      <c r="DU291">
        <v>3.5052670000000001E-2</v>
      </c>
      <c r="DV291">
        <v>3.482785E-2</v>
      </c>
      <c r="DW291">
        <v>3.4604040000000003E-2</v>
      </c>
      <c r="DX291">
        <v>3.4380630000000002E-2</v>
      </c>
      <c r="DY291">
        <v>3.4158559999999998E-2</v>
      </c>
      <c r="DZ291">
        <v>3.3939259999999999E-2</v>
      </c>
      <c r="EA291">
        <v>3.3723370000000003E-2</v>
      </c>
      <c r="EB291">
        <v>3.3511619999999999E-2</v>
      </c>
      <c r="EC291">
        <v>3.3301259999999999E-2</v>
      </c>
      <c r="ED291">
        <v>3.3091969999999998E-2</v>
      </c>
      <c r="EE291">
        <v>3.2882799999999997E-2</v>
      </c>
      <c r="EF291">
        <v>3.2673109999999998E-2</v>
      </c>
      <c r="EG291">
        <v>3.2461980000000001E-2</v>
      </c>
      <c r="EH291">
        <v>3.2249859999999998E-2</v>
      </c>
      <c r="EI291">
        <v>3.2039400000000003E-2</v>
      </c>
      <c r="EJ291">
        <v>3.1836660000000003E-2</v>
      </c>
      <c r="EK291">
        <v>3.1643619999999997E-2</v>
      </c>
      <c r="EL291">
        <v>3.1457209999999999E-2</v>
      </c>
      <c r="EM291">
        <v>3.1271760000000003E-2</v>
      </c>
      <c r="EN291">
        <v>3.1087179999999999E-2</v>
      </c>
      <c r="EO291">
        <v>3.0905780000000001E-2</v>
      </c>
      <c r="EP291">
        <v>3.0728390000000001E-2</v>
      </c>
      <c r="EQ291">
        <v>3.0552470000000002E-2</v>
      </c>
      <c r="ER291">
        <v>3.037397E-2</v>
      </c>
      <c r="ES291">
        <v>3.0192279999999998E-2</v>
      </c>
      <c r="ET291">
        <v>3.0009439999999998E-2</v>
      </c>
      <c r="EU291">
        <v>2.983005E-2</v>
      </c>
      <c r="EV291">
        <v>2.9656419999999999E-2</v>
      </c>
      <c r="EW291">
        <v>2.948947E-2</v>
      </c>
      <c r="EX291">
        <v>2.933005E-2</v>
      </c>
      <c r="EY291">
        <v>2.9174470000000001E-2</v>
      </c>
      <c r="EZ291">
        <v>2.9015510000000001E-2</v>
      </c>
    </row>
    <row r="292" spans="1:156" x14ac:dyDescent="0.25">
      <c r="A292" t="str">
        <f t="shared" si="4"/>
        <v>Boom-FINE-1.2-10-Any</v>
      </c>
      <c r="B292" t="s">
        <v>196</v>
      </c>
      <c r="C292" t="s">
        <v>41</v>
      </c>
      <c r="D292" s="52">
        <v>1.2</v>
      </c>
      <c r="E292" s="52">
        <v>10</v>
      </c>
      <c r="F292" s="82" t="s">
        <v>187</v>
      </c>
      <c r="G292">
        <v>0.22419140000000001</v>
      </c>
      <c r="H292">
        <v>0.19767309999999999</v>
      </c>
      <c r="I292">
        <v>0.1796673</v>
      </c>
      <c r="J292">
        <v>0.16538369999999999</v>
      </c>
      <c r="K292">
        <v>0.15026500000000001</v>
      </c>
      <c r="L292">
        <v>0.141731</v>
      </c>
      <c r="M292">
        <v>0.13714989999999999</v>
      </c>
      <c r="N292">
        <v>0.13308249999999999</v>
      </c>
      <c r="O292">
        <v>0.1299216</v>
      </c>
      <c r="P292">
        <v>0.12608749999999999</v>
      </c>
      <c r="Q292">
        <v>0.1231368</v>
      </c>
      <c r="R292">
        <v>0.1207659</v>
      </c>
      <c r="S292">
        <v>0.1178816</v>
      </c>
      <c r="T292">
        <v>0.1150558</v>
      </c>
      <c r="U292">
        <v>0.112648</v>
      </c>
      <c r="V292">
        <v>0.1105149</v>
      </c>
      <c r="W292">
        <v>0.1079555</v>
      </c>
      <c r="X292">
        <v>0.1055831</v>
      </c>
      <c r="Y292">
        <v>0.1042406</v>
      </c>
      <c r="Z292">
        <v>0.1027926</v>
      </c>
      <c r="AA292">
        <v>0.1003705</v>
      </c>
      <c r="AB292">
        <v>9.7944370000000003E-2</v>
      </c>
      <c r="AC292">
        <v>9.630387E-2</v>
      </c>
      <c r="AD292">
        <v>9.4983029999999996E-2</v>
      </c>
      <c r="AE292">
        <v>9.2825989999999997E-2</v>
      </c>
      <c r="AF292">
        <v>9.0811539999999996E-2</v>
      </c>
      <c r="AG292">
        <v>8.9427820000000005E-2</v>
      </c>
      <c r="AH292">
        <v>8.8564210000000004E-2</v>
      </c>
      <c r="AI292">
        <v>8.7418360000000001E-2</v>
      </c>
      <c r="AJ292">
        <v>8.5621710000000004E-2</v>
      </c>
      <c r="AK292">
        <v>8.3931370000000005E-2</v>
      </c>
      <c r="AL292">
        <v>8.2706950000000001E-2</v>
      </c>
      <c r="AM292">
        <v>8.1995029999999997E-2</v>
      </c>
      <c r="AN292">
        <v>8.09333E-2</v>
      </c>
      <c r="AO292">
        <v>7.9547789999999993E-2</v>
      </c>
      <c r="AP292">
        <v>7.840983E-2</v>
      </c>
      <c r="AQ292">
        <v>7.7530180000000004E-2</v>
      </c>
      <c r="AR292">
        <v>7.6738529999999999E-2</v>
      </c>
      <c r="AS292">
        <v>7.5620629999999994E-2</v>
      </c>
      <c r="AT292">
        <v>7.4338479999999998E-2</v>
      </c>
      <c r="AU292">
        <v>7.3300210000000005E-2</v>
      </c>
      <c r="AV292">
        <v>7.2594690000000003E-2</v>
      </c>
      <c r="AW292">
        <v>7.1957660000000007E-2</v>
      </c>
      <c r="AX292">
        <v>7.0883199999999993E-2</v>
      </c>
      <c r="AY292">
        <v>6.9625989999999999E-2</v>
      </c>
      <c r="AZ292">
        <v>6.8587599999999999E-2</v>
      </c>
      <c r="BA292">
        <v>6.7769070000000001E-2</v>
      </c>
      <c r="BB292">
        <v>6.7009700000000005E-2</v>
      </c>
      <c r="BC292">
        <v>6.6132960000000005E-2</v>
      </c>
      <c r="BD292">
        <v>6.5301150000000002E-2</v>
      </c>
      <c r="BE292">
        <v>6.4547560000000004E-2</v>
      </c>
      <c r="BF292">
        <v>6.3934989999999997E-2</v>
      </c>
      <c r="BG292">
        <v>6.3411060000000005E-2</v>
      </c>
      <c r="BH292">
        <v>6.2575969999999995E-2</v>
      </c>
      <c r="BI292">
        <v>6.1416829999999999E-2</v>
      </c>
      <c r="BJ292">
        <v>6.0402579999999997E-2</v>
      </c>
      <c r="BK292">
        <v>5.9680240000000002E-2</v>
      </c>
      <c r="BL292">
        <v>5.9255589999999997E-2</v>
      </c>
      <c r="BM292">
        <v>5.9055379999999998E-2</v>
      </c>
      <c r="BN292">
        <v>5.8675230000000002E-2</v>
      </c>
      <c r="BO292">
        <v>5.7937000000000002E-2</v>
      </c>
      <c r="BP292">
        <v>5.7197709999999999E-2</v>
      </c>
      <c r="BQ292">
        <v>5.6580150000000003E-2</v>
      </c>
      <c r="BR292">
        <v>5.5993469999999997E-2</v>
      </c>
      <c r="BS292">
        <v>5.5459000000000001E-2</v>
      </c>
      <c r="BT292">
        <v>5.4841569999999999E-2</v>
      </c>
      <c r="BU292">
        <v>5.401591E-2</v>
      </c>
      <c r="BV292">
        <v>5.3248320000000002E-2</v>
      </c>
      <c r="BW292">
        <v>5.2764400000000003E-2</v>
      </c>
      <c r="BX292">
        <v>5.2500980000000003E-2</v>
      </c>
      <c r="BY292">
        <v>5.228406E-2</v>
      </c>
      <c r="BZ292">
        <v>5.1988819999999998E-2</v>
      </c>
      <c r="CA292">
        <v>5.1390819999999997E-2</v>
      </c>
      <c r="CB292">
        <v>5.0536070000000002E-2</v>
      </c>
      <c r="CC292">
        <v>4.9704749999999999E-2</v>
      </c>
      <c r="CD292">
        <v>4.9049089999999997E-2</v>
      </c>
      <c r="CE292">
        <v>4.8576500000000002E-2</v>
      </c>
      <c r="CF292">
        <v>4.8206939999999997E-2</v>
      </c>
      <c r="CG292">
        <v>4.7813000000000001E-2</v>
      </c>
      <c r="CH292">
        <v>4.7301429999999998E-2</v>
      </c>
      <c r="CI292">
        <v>4.675344E-2</v>
      </c>
      <c r="CJ292">
        <v>4.6278109999999997E-2</v>
      </c>
      <c r="CK292">
        <v>4.5864889999999998E-2</v>
      </c>
      <c r="CL292">
        <v>4.5489769999999999E-2</v>
      </c>
      <c r="CM292">
        <v>4.5139989999999998E-2</v>
      </c>
      <c r="CN292">
        <v>4.4777669999999999E-2</v>
      </c>
      <c r="CO292">
        <v>4.4345429999999998E-2</v>
      </c>
      <c r="CP292">
        <v>4.3847730000000001E-2</v>
      </c>
      <c r="CQ292">
        <v>4.3344590000000002E-2</v>
      </c>
      <c r="CR292">
        <v>4.28756E-2</v>
      </c>
      <c r="CS292">
        <v>4.2456439999999998E-2</v>
      </c>
      <c r="CT292">
        <v>4.2051280000000003E-2</v>
      </c>
      <c r="CU292">
        <v>4.166798E-2</v>
      </c>
      <c r="CV292">
        <v>4.129509E-2</v>
      </c>
      <c r="CW292">
        <v>4.0920980000000003E-2</v>
      </c>
      <c r="CX292">
        <v>4.0541569999999999E-2</v>
      </c>
      <c r="CY292">
        <v>4.0160830000000002E-2</v>
      </c>
      <c r="CZ292">
        <v>3.9782850000000002E-2</v>
      </c>
      <c r="DA292">
        <v>3.94071E-2</v>
      </c>
      <c r="DB292">
        <v>3.9033400000000003E-2</v>
      </c>
      <c r="DC292">
        <v>3.8663080000000002E-2</v>
      </c>
      <c r="DD292">
        <v>3.8295940000000001E-2</v>
      </c>
      <c r="DE292">
        <v>3.7929829999999998E-2</v>
      </c>
      <c r="DF292">
        <v>3.7565960000000002E-2</v>
      </c>
      <c r="DG292">
        <v>3.720992E-2</v>
      </c>
      <c r="DH292">
        <v>3.68654E-2</v>
      </c>
      <c r="DI292">
        <v>3.6533879999999998E-2</v>
      </c>
      <c r="DJ292">
        <v>3.6216230000000002E-2</v>
      </c>
      <c r="DK292">
        <v>3.5910560000000001E-2</v>
      </c>
      <c r="DL292">
        <v>3.5612499999999998E-2</v>
      </c>
      <c r="DM292">
        <v>3.5315489999999998E-2</v>
      </c>
      <c r="DN292">
        <v>3.5013599999999999E-2</v>
      </c>
      <c r="DO292">
        <v>3.470488E-2</v>
      </c>
      <c r="DP292">
        <v>3.4388460000000003E-2</v>
      </c>
      <c r="DQ292">
        <v>3.406327E-2</v>
      </c>
      <c r="DR292">
        <v>3.373081E-2</v>
      </c>
      <c r="DS292">
        <v>3.3396950000000002E-2</v>
      </c>
      <c r="DT292">
        <v>3.307069E-2</v>
      </c>
      <c r="DU292">
        <v>3.2760930000000001E-2</v>
      </c>
      <c r="DV292">
        <v>3.2474719999999999E-2</v>
      </c>
      <c r="DW292">
        <v>3.2213100000000001E-2</v>
      </c>
      <c r="DX292">
        <v>3.1969169999999998E-2</v>
      </c>
      <c r="DY292">
        <v>3.1731559999999999E-2</v>
      </c>
      <c r="DZ292">
        <v>3.1489679999999999E-2</v>
      </c>
      <c r="EA292">
        <v>3.1237600000000001E-2</v>
      </c>
      <c r="EB292">
        <v>3.0975450000000002E-2</v>
      </c>
      <c r="EC292">
        <v>3.0709429999999999E-2</v>
      </c>
      <c r="ED292">
        <v>3.044759E-2</v>
      </c>
      <c r="EE292">
        <v>3.0193859999999999E-2</v>
      </c>
      <c r="EF292">
        <v>2.9948430000000002E-2</v>
      </c>
      <c r="EG292">
        <v>2.971006E-2</v>
      </c>
      <c r="EH292">
        <v>2.9477440000000001E-2</v>
      </c>
      <c r="EI292">
        <v>2.9247240000000001E-2</v>
      </c>
      <c r="EJ292">
        <v>2.901223E-2</v>
      </c>
      <c r="EK292">
        <v>2.8765840000000001E-2</v>
      </c>
      <c r="EL292">
        <v>2.8507910000000001E-2</v>
      </c>
      <c r="EM292">
        <v>2.8243999999999998E-2</v>
      </c>
      <c r="EN292">
        <v>2.7981160000000001E-2</v>
      </c>
      <c r="EO292">
        <v>2.7724550000000001E-2</v>
      </c>
      <c r="EP292">
        <v>2.7476629999999998E-2</v>
      </c>
      <c r="EQ292">
        <v>2.7237770000000001E-2</v>
      </c>
      <c r="ER292">
        <v>2.7008250000000001E-2</v>
      </c>
      <c r="ES292">
        <v>2.6788530000000001E-2</v>
      </c>
      <c r="ET292">
        <v>2.657986E-2</v>
      </c>
      <c r="EU292">
        <v>2.6385459999999999E-2</v>
      </c>
      <c r="EV292">
        <v>2.6208260000000001E-2</v>
      </c>
      <c r="EW292">
        <v>2.6047939999999999E-2</v>
      </c>
      <c r="EX292">
        <v>2.590019E-2</v>
      </c>
      <c r="EY292">
        <v>2.5758110000000001E-2</v>
      </c>
      <c r="EZ292">
        <v>2.5613980000000001E-2</v>
      </c>
    </row>
    <row r="293" spans="1:156" x14ac:dyDescent="0.25">
      <c r="A293" t="str">
        <f t="shared" si="4"/>
        <v>Boom-FINE-1.2-20-60</v>
      </c>
      <c r="B293" t="s">
        <v>196</v>
      </c>
      <c r="C293" t="s">
        <v>41</v>
      </c>
      <c r="D293" s="52">
        <v>1.2</v>
      </c>
      <c r="E293" s="52">
        <v>20</v>
      </c>
      <c r="F293" s="82">
        <v>60</v>
      </c>
      <c r="G293">
        <v>0.3076005</v>
      </c>
      <c r="H293">
        <v>0.26788089999999998</v>
      </c>
      <c r="I293">
        <v>0.2336741</v>
      </c>
      <c r="J293">
        <v>0.20403199999999999</v>
      </c>
      <c r="K293">
        <v>0.1791855</v>
      </c>
      <c r="L293">
        <v>0.15807969999999999</v>
      </c>
      <c r="M293">
        <v>0.14062440000000001</v>
      </c>
      <c r="N293">
        <v>0.1238693</v>
      </c>
      <c r="O293">
        <v>0.1107721</v>
      </c>
      <c r="P293">
        <v>9.9288199999999993E-2</v>
      </c>
      <c r="Q293">
        <v>8.9372999999999994E-2</v>
      </c>
      <c r="R293">
        <v>8.1409510000000004E-2</v>
      </c>
      <c r="S293">
        <v>7.4451100000000006E-2</v>
      </c>
      <c r="T293">
        <v>6.8091090000000007E-2</v>
      </c>
      <c r="U293">
        <v>6.2196399999999999E-2</v>
      </c>
      <c r="V293">
        <v>5.6654419999999997E-2</v>
      </c>
      <c r="W293">
        <v>5.3572219999999997E-2</v>
      </c>
      <c r="X293">
        <v>4.9820400000000001E-2</v>
      </c>
      <c r="Y293">
        <v>4.9823729999999997E-2</v>
      </c>
      <c r="Z293">
        <v>4.9606789999999998E-2</v>
      </c>
      <c r="AA293">
        <v>4.9259219999999999E-2</v>
      </c>
      <c r="AB293">
        <v>4.8500130000000002E-2</v>
      </c>
      <c r="AC293">
        <v>4.7583479999999997E-2</v>
      </c>
      <c r="AD293">
        <v>4.6584819999999999E-2</v>
      </c>
      <c r="AE293">
        <v>4.5754719999999999E-2</v>
      </c>
      <c r="AF293">
        <v>4.4799220000000001E-2</v>
      </c>
      <c r="AG293">
        <v>4.3846830000000003E-2</v>
      </c>
      <c r="AH293">
        <v>4.2636250000000001E-2</v>
      </c>
      <c r="AI293">
        <v>4.153316E-2</v>
      </c>
      <c r="AJ293">
        <v>4.0656570000000003E-2</v>
      </c>
      <c r="AK293">
        <v>3.9899570000000002E-2</v>
      </c>
      <c r="AL293">
        <v>3.9206919999999999E-2</v>
      </c>
      <c r="AM293">
        <v>3.8561690000000003E-2</v>
      </c>
      <c r="AN293">
        <v>3.792719E-2</v>
      </c>
      <c r="AO293">
        <v>3.7376060000000003E-2</v>
      </c>
      <c r="AP293">
        <v>3.6828079999999999E-2</v>
      </c>
      <c r="AQ293">
        <v>3.6276999999999997E-2</v>
      </c>
      <c r="AR293">
        <v>3.5719319999999999E-2</v>
      </c>
      <c r="AS293">
        <v>3.5167810000000001E-2</v>
      </c>
      <c r="AT293">
        <v>3.4634369999999998E-2</v>
      </c>
      <c r="AU293">
        <v>3.4136569999999998E-2</v>
      </c>
      <c r="AV293">
        <v>3.3666460000000002E-2</v>
      </c>
      <c r="AW293">
        <v>3.3217829999999997E-2</v>
      </c>
      <c r="AX293">
        <v>3.2773959999999998E-2</v>
      </c>
      <c r="AY293">
        <v>3.2344779999999997E-2</v>
      </c>
      <c r="AZ293">
        <v>3.1932589999999997E-2</v>
      </c>
      <c r="BA293">
        <v>3.1523639999999999E-2</v>
      </c>
      <c r="BB293">
        <v>3.1113579999999998E-2</v>
      </c>
      <c r="BC293">
        <v>3.0700620000000001E-2</v>
      </c>
      <c r="BD293">
        <v>3.0294709999999999E-2</v>
      </c>
      <c r="BE293">
        <v>2.990812E-2</v>
      </c>
      <c r="BF293">
        <v>2.9542140000000001E-2</v>
      </c>
      <c r="BG293">
        <v>2.9196989999999999E-2</v>
      </c>
      <c r="BH293">
        <v>2.8868640000000001E-2</v>
      </c>
      <c r="BI293">
        <v>2.8542990000000001E-2</v>
      </c>
      <c r="BJ293">
        <v>2.8214329999999999E-2</v>
      </c>
      <c r="BK293">
        <v>2.7880530000000001E-2</v>
      </c>
      <c r="BL293">
        <v>2.7542420000000001E-2</v>
      </c>
      <c r="BM293">
        <v>2.7204800000000001E-2</v>
      </c>
      <c r="BN293">
        <v>2.6890529999999999E-2</v>
      </c>
      <c r="BO293">
        <v>2.6605380000000001E-2</v>
      </c>
      <c r="BP293">
        <v>2.6337300000000001E-2</v>
      </c>
      <c r="BQ293">
        <v>2.6082009999999999E-2</v>
      </c>
      <c r="BR293">
        <v>2.582543E-2</v>
      </c>
      <c r="BS293">
        <v>2.5562339999999999E-2</v>
      </c>
      <c r="BT293">
        <v>2.5291149999999998E-2</v>
      </c>
      <c r="BU293">
        <v>2.501517E-2</v>
      </c>
      <c r="BV293">
        <v>2.4739460000000001E-2</v>
      </c>
      <c r="BW293">
        <v>2.447883E-2</v>
      </c>
      <c r="BX293">
        <v>2.423819E-2</v>
      </c>
      <c r="BY293">
        <v>2.4016530000000001E-2</v>
      </c>
      <c r="BZ293">
        <v>2.380585E-2</v>
      </c>
      <c r="CA293">
        <v>2.3599539999999999E-2</v>
      </c>
      <c r="CB293">
        <v>2.3385159999999999E-2</v>
      </c>
      <c r="CC293">
        <v>2.3163530000000002E-2</v>
      </c>
      <c r="CD293">
        <v>2.2940829999999999E-2</v>
      </c>
      <c r="CE293">
        <v>2.272888E-2</v>
      </c>
      <c r="CF293">
        <v>2.2530729999999999E-2</v>
      </c>
      <c r="CG293">
        <v>2.2345609999999998E-2</v>
      </c>
      <c r="CH293">
        <v>2.21738E-2</v>
      </c>
      <c r="CI293">
        <v>2.2008509999999998E-2</v>
      </c>
      <c r="CJ293">
        <v>2.1845320000000001E-2</v>
      </c>
      <c r="CK293">
        <v>2.1680100000000001E-2</v>
      </c>
      <c r="CL293">
        <v>2.1507849999999998E-2</v>
      </c>
      <c r="CM293">
        <v>2.133738E-2</v>
      </c>
      <c r="CN293">
        <v>2.117544E-2</v>
      </c>
      <c r="CO293">
        <v>2.102124E-2</v>
      </c>
      <c r="CP293">
        <v>2.0876499999999999E-2</v>
      </c>
      <c r="CQ293">
        <v>2.07374E-2</v>
      </c>
      <c r="CR293">
        <v>2.060292E-2</v>
      </c>
      <c r="CS293">
        <v>2.0463470000000001E-2</v>
      </c>
      <c r="CT293">
        <v>2.0314720000000001E-2</v>
      </c>
      <c r="CU293">
        <v>2.0151909999999999E-2</v>
      </c>
      <c r="CV293">
        <v>1.9985340000000001E-2</v>
      </c>
      <c r="CW293">
        <v>1.9824560000000001E-2</v>
      </c>
      <c r="CX293">
        <v>1.967257E-2</v>
      </c>
      <c r="CY293">
        <v>1.952831E-2</v>
      </c>
      <c r="CZ293">
        <v>1.939308E-2</v>
      </c>
      <c r="DA293">
        <v>1.9264509999999999E-2</v>
      </c>
      <c r="DB293">
        <v>1.914103E-2</v>
      </c>
      <c r="DC293">
        <v>1.9015230000000001E-2</v>
      </c>
      <c r="DD293">
        <v>1.8881789999999999E-2</v>
      </c>
      <c r="DE293">
        <v>1.8738439999999999E-2</v>
      </c>
      <c r="DF293">
        <v>1.8586729999999999E-2</v>
      </c>
      <c r="DG293">
        <v>1.8429790000000001E-2</v>
      </c>
      <c r="DH293">
        <v>1.8271920000000001E-2</v>
      </c>
      <c r="DI293">
        <v>1.8120230000000001E-2</v>
      </c>
      <c r="DJ293">
        <v>1.7977409999999999E-2</v>
      </c>
      <c r="DK293">
        <v>1.7844200000000001E-2</v>
      </c>
      <c r="DL293">
        <v>1.7719490000000001E-2</v>
      </c>
      <c r="DM293">
        <v>1.7601329999999998E-2</v>
      </c>
      <c r="DN293">
        <v>1.7481880000000002E-2</v>
      </c>
      <c r="DO293">
        <v>1.7357210000000001E-2</v>
      </c>
      <c r="DP293">
        <v>1.722982E-2</v>
      </c>
      <c r="DQ293">
        <v>1.7101160000000001E-2</v>
      </c>
      <c r="DR293">
        <v>1.6969140000000001E-2</v>
      </c>
      <c r="DS293">
        <v>1.6834040000000002E-2</v>
      </c>
      <c r="DT293">
        <v>1.66959E-2</v>
      </c>
      <c r="DU293">
        <v>1.6559460000000002E-2</v>
      </c>
      <c r="DV293">
        <v>1.642998E-2</v>
      </c>
      <c r="DW293">
        <v>1.6309580000000001E-2</v>
      </c>
      <c r="DX293">
        <v>1.6198150000000001E-2</v>
      </c>
      <c r="DY293">
        <v>1.6095040000000001E-2</v>
      </c>
      <c r="DZ293">
        <v>1.59994E-2</v>
      </c>
      <c r="EA293">
        <v>1.5909739999999999E-2</v>
      </c>
      <c r="EB293">
        <v>1.5824589999999999E-2</v>
      </c>
      <c r="EC293">
        <v>1.573811E-2</v>
      </c>
      <c r="ED293">
        <v>1.564693E-2</v>
      </c>
      <c r="EE293">
        <v>1.555027E-2</v>
      </c>
      <c r="EF293">
        <v>1.544807E-2</v>
      </c>
      <c r="EG293">
        <v>1.5339520000000001E-2</v>
      </c>
      <c r="EH293">
        <v>1.5226740000000001E-2</v>
      </c>
      <c r="EI293">
        <v>1.51158E-2</v>
      </c>
      <c r="EJ293">
        <v>1.501683E-2</v>
      </c>
      <c r="EK293">
        <v>1.4934380000000001E-2</v>
      </c>
      <c r="EL293">
        <v>1.486636E-2</v>
      </c>
      <c r="EM293">
        <v>1.4806939999999999E-2</v>
      </c>
      <c r="EN293">
        <v>1.475252E-2</v>
      </c>
      <c r="EO293">
        <v>1.4699230000000001E-2</v>
      </c>
      <c r="EP293">
        <v>1.4641070000000001E-2</v>
      </c>
      <c r="EQ293">
        <v>1.4574480000000001E-2</v>
      </c>
      <c r="ER293">
        <v>1.4499110000000001E-2</v>
      </c>
      <c r="ES293">
        <v>1.441592E-2</v>
      </c>
      <c r="ET293">
        <v>1.4326749999999999E-2</v>
      </c>
      <c r="EU293">
        <v>1.4236179999999999E-2</v>
      </c>
      <c r="EV293">
        <v>1.414806E-2</v>
      </c>
      <c r="EW293">
        <v>1.406435E-2</v>
      </c>
      <c r="EX293">
        <v>1.3988449999999999E-2</v>
      </c>
      <c r="EY293">
        <v>1.3921019999999999E-2</v>
      </c>
      <c r="EZ293">
        <v>1.385865E-2</v>
      </c>
    </row>
    <row r="294" spans="1:156" x14ac:dyDescent="0.25">
      <c r="A294" t="str">
        <f t="shared" si="4"/>
        <v>Boom-FINE-1.2-10-60</v>
      </c>
      <c r="B294" t="s">
        <v>196</v>
      </c>
      <c r="C294" t="s">
        <v>41</v>
      </c>
      <c r="D294" s="52">
        <v>1.2</v>
      </c>
      <c r="E294" s="52">
        <v>10</v>
      </c>
      <c r="F294" s="82">
        <v>60</v>
      </c>
      <c r="G294">
        <v>0.16769700000000001</v>
      </c>
      <c r="H294">
        <v>0.1421453</v>
      </c>
      <c r="I294">
        <v>0.1245358</v>
      </c>
      <c r="J294">
        <v>0.1108842</v>
      </c>
      <c r="K294">
        <v>9.6802970000000002E-2</v>
      </c>
      <c r="L294">
        <v>8.9138780000000001E-2</v>
      </c>
      <c r="M294">
        <v>8.5248779999999996E-2</v>
      </c>
      <c r="N294">
        <v>8.1788689999999997E-2</v>
      </c>
      <c r="O294">
        <v>7.9470520000000003E-2</v>
      </c>
      <c r="P294">
        <v>7.6531989999999994E-2</v>
      </c>
      <c r="Q294">
        <v>7.419779E-2</v>
      </c>
      <c r="R294">
        <v>7.2234969999999996E-2</v>
      </c>
      <c r="S294">
        <v>6.9764519999999997E-2</v>
      </c>
      <c r="T294">
        <v>6.7839239999999995E-2</v>
      </c>
      <c r="U294">
        <v>6.6567959999999995E-2</v>
      </c>
      <c r="V294">
        <v>6.5338510000000002E-2</v>
      </c>
      <c r="W294">
        <v>6.3290219999999994E-2</v>
      </c>
      <c r="X294">
        <v>6.1190479999999998E-2</v>
      </c>
      <c r="Y294">
        <v>6.0319200000000003E-2</v>
      </c>
      <c r="Z294">
        <v>5.9476029999999999E-2</v>
      </c>
      <c r="AA294">
        <v>5.7688389999999999E-2</v>
      </c>
      <c r="AB294">
        <v>5.5814210000000003E-2</v>
      </c>
      <c r="AC294">
        <v>5.4662250000000003E-2</v>
      </c>
      <c r="AD294">
        <v>5.4104890000000003E-2</v>
      </c>
      <c r="AE294">
        <v>5.291042E-2</v>
      </c>
      <c r="AF294">
        <v>5.1519410000000002E-2</v>
      </c>
      <c r="AG294">
        <v>5.0433100000000002E-2</v>
      </c>
      <c r="AH294">
        <v>4.9775369999999999E-2</v>
      </c>
      <c r="AI294">
        <v>4.8890959999999997E-2</v>
      </c>
      <c r="AJ294">
        <v>4.7685600000000002E-2</v>
      </c>
      <c r="AK294">
        <v>4.6894199999999997E-2</v>
      </c>
      <c r="AL294">
        <v>4.6353129999999999E-2</v>
      </c>
      <c r="AM294">
        <v>4.5877649999999999E-2</v>
      </c>
      <c r="AN294">
        <v>4.500506E-2</v>
      </c>
      <c r="AO294">
        <v>4.3930440000000001E-2</v>
      </c>
      <c r="AP294">
        <v>4.3137219999999997E-2</v>
      </c>
      <c r="AQ294">
        <v>4.2664420000000002E-2</v>
      </c>
      <c r="AR294">
        <v>4.2262389999999997E-2</v>
      </c>
      <c r="AS294">
        <v>4.1654440000000001E-2</v>
      </c>
      <c r="AT294">
        <v>4.0916590000000003E-2</v>
      </c>
      <c r="AU294">
        <v>4.021777E-2</v>
      </c>
      <c r="AV294">
        <v>3.961874E-2</v>
      </c>
      <c r="AW294">
        <v>3.9084559999999997E-2</v>
      </c>
      <c r="AX294">
        <v>3.8541600000000002E-2</v>
      </c>
      <c r="AY294">
        <v>3.798489E-2</v>
      </c>
      <c r="AZ294">
        <v>3.7433910000000001E-2</v>
      </c>
      <c r="BA294">
        <v>3.6900919999999997E-2</v>
      </c>
      <c r="BB294">
        <v>3.6377640000000003E-2</v>
      </c>
      <c r="BC294">
        <v>3.5862959999999999E-2</v>
      </c>
      <c r="BD294">
        <v>3.5357359999999997E-2</v>
      </c>
      <c r="BE294">
        <v>3.4868209999999997E-2</v>
      </c>
      <c r="BF294">
        <v>3.4400649999999998E-2</v>
      </c>
      <c r="BG294">
        <v>3.3946770000000001E-2</v>
      </c>
      <c r="BH294">
        <v>3.3494299999999998E-2</v>
      </c>
      <c r="BI294">
        <v>3.3038089999999999E-2</v>
      </c>
      <c r="BJ294">
        <v>3.2590479999999998E-2</v>
      </c>
      <c r="BK294">
        <v>3.2159130000000001E-2</v>
      </c>
      <c r="BL294">
        <v>3.1740610000000002E-2</v>
      </c>
      <c r="BM294">
        <v>3.1330240000000002E-2</v>
      </c>
      <c r="BN294">
        <v>3.0923260000000001E-2</v>
      </c>
      <c r="BO294">
        <v>3.052639E-2</v>
      </c>
      <c r="BP294">
        <v>3.014387E-2</v>
      </c>
      <c r="BQ294">
        <v>2.976997E-2</v>
      </c>
      <c r="BR294">
        <v>2.9398009999999999E-2</v>
      </c>
      <c r="BS294">
        <v>2.9029619999999999E-2</v>
      </c>
      <c r="BT294">
        <v>2.867399E-2</v>
      </c>
      <c r="BU294">
        <v>2.8329779999999999E-2</v>
      </c>
      <c r="BV294">
        <v>2.7992030000000001E-2</v>
      </c>
      <c r="BW294">
        <v>2.765871E-2</v>
      </c>
      <c r="BX294">
        <v>2.7328290000000002E-2</v>
      </c>
      <c r="BY294">
        <v>2.700315E-2</v>
      </c>
      <c r="BZ294">
        <v>2.6686609999999999E-2</v>
      </c>
      <c r="CA294">
        <v>2.6379050000000001E-2</v>
      </c>
      <c r="CB294">
        <v>2.6078259999999999E-2</v>
      </c>
      <c r="CC294">
        <v>2.577898E-2</v>
      </c>
      <c r="CD294">
        <v>2.5479439999999999E-2</v>
      </c>
      <c r="CE294">
        <v>2.518695E-2</v>
      </c>
      <c r="CF294">
        <v>2.4910129999999999E-2</v>
      </c>
      <c r="CG294">
        <v>2.4645469999999999E-2</v>
      </c>
      <c r="CH294">
        <v>2.438359E-2</v>
      </c>
      <c r="CI294">
        <v>2.412166E-2</v>
      </c>
      <c r="CJ294">
        <v>2.386247E-2</v>
      </c>
      <c r="CK294">
        <v>2.361137E-2</v>
      </c>
      <c r="CL294">
        <v>2.3375469999999999E-2</v>
      </c>
      <c r="CM294">
        <v>2.3156880000000001E-2</v>
      </c>
      <c r="CN294">
        <v>2.2949520000000001E-2</v>
      </c>
      <c r="CO294">
        <v>2.2743090000000001E-2</v>
      </c>
      <c r="CP294">
        <v>2.2530540000000002E-2</v>
      </c>
      <c r="CQ294">
        <v>2.230913E-2</v>
      </c>
      <c r="CR294">
        <v>2.208299E-2</v>
      </c>
      <c r="CS294">
        <v>2.1860109999999999E-2</v>
      </c>
      <c r="CT294">
        <v>2.164756E-2</v>
      </c>
      <c r="CU294">
        <v>2.1448640000000001E-2</v>
      </c>
      <c r="CV294">
        <v>2.125904E-2</v>
      </c>
      <c r="CW294">
        <v>2.1071980000000001E-2</v>
      </c>
      <c r="CX294">
        <v>2.088512E-2</v>
      </c>
      <c r="CY294">
        <v>2.0700690000000001E-2</v>
      </c>
      <c r="CZ294">
        <v>2.0519760000000001E-2</v>
      </c>
      <c r="DA294">
        <v>2.0340279999999999E-2</v>
      </c>
      <c r="DB294">
        <v>2.0161620000000002E-2</v>
      </c>
      <c r="DC294">
        <v>1.9984189999999999E-2</v>
      </c>
      <c r="DD294">
        <v>1.98056E-2</v>
      </c>
      <c r="DE294">
        <v>1.9622420000000002E-2</v>
      </c>
      <c r="DF294">
        <v>1.9438359999999998E-2</v>
      </c>
      <c r="DG294">
        <v>1.9261980000000001E-2</v>
      </c>
      <c r="DH294">
        <v>1.9095259999999999E-2</v>
      </c>
      <c r="DI294">
        <v>1.893531E-2</v>
      </c>
      <c r="DJ294">
        <v>1.8780359999999999E-2</v>
      </c>
      <c r="DK294">
        <v>1.8629059999999999E-2</v>
      </c>
      <c r="DL294">
        <v>1.848031E-2</v>
      </c>
      <c r="DM294">
        <v>1.833226E-2</v>
      </c>
      <c r="DN294">
        <v>1.8182500000000001E-2</v>
      </c>
      <c r="DO294">
        <v>1.8030259999999999E-2</v>
      </c>
      <c r="DP294">
        <v>1.787327E-2</v>
      </c>
      <c r="DQ294">
        <v>1.7705809999999999E-2</v>
      </c>
      <c r="DR294">
        <v>1.7523750000000001E-2</v>
      </c>
      <c r="DS294">
        <v>1.7329560000000001E-2</v>
      </c>
      <c r="DT294">
        <v>1.713131E-2</v>
      </c>
      <c r="DU294">
        <v>1.693834E-2</v>
      </c>
      <c r="DV294">
        <v>1.675915E-2</v>
      </c>
      <c r="DW294">
        <v>1.6597230000000001E-2</v>
      </c>
      <c r="DX294">
        <v>1.644897E-2</v>
      </c>
      <c r="DY294">
        <v>1.6306640000000001E-2</v>
      </c>
      <c r="DZ294">
        <v>1.616134E-2</v>
      </c>
      <c r="EA294">
        <v>1.6004979999999999E-2</v>
      </c>
      <c r="EB294">
        <v>1.5833280000000002E-2</v>
      </c>
      <c r="EC294">
        <v>1.5649570000000002E-2</v>
      </c>
      <c r="ED294">
        <v>1.546258E-2</v>
      </c>
      <c r="EE294">
        <v>1.528031E-2</v>
      </c>
      <c r="EF294">
        <v>1.5109010000000001E-2</v>
      </c>
      <c r="EG294">
        <v>1.4951910000000001E-2</v>
      </c>
      <c r="EH294">
        <v>1.4808999999999999E-2</v>
      </c>
      <c r="EI294">
        <v>1.4676949999999999E-2</v>
      </c>
      <c r="EJ294">
        <v>1.454896E-2</v>
      </c>
      <c r="EK294">
        <v>1.441952E-2</v>
      </c>
      <c r="EL294">
        <v>1.428746E-2</v>
      </c>
      <c r="EM294">
        <v>1.415255E-2</v>
      </c>
      <c r="EN294">
        <v>1.401293E-2</v>
      </c>
      <c r="EO294">
        <v>1.3866379999999999E-2</v>
      </c>
      <c r="EP294">
        <v>1.371257E-2</v>
      </c>
      <c r="EQ294">
        <v>1.3552949999999999E-2</v>
      </c>
      <c r="ER294">
        <v>1.3391500000000001E-2</v>
      </c>
      <c r="ES294">
        <v>1.3234060000000001E-2</v>
      </c>
      <c r="ET294">
        <v>1.308637E-2</v>
      </c>
      <c r="EU294">
        <v>1.2953879999999999E-2</v>
      </c>
      <c r="EV294">
        <v>1.2839690000000001E-2</v>
      </c>
      <c r="EW294">
        <v>1.274264E-2</v>
      </c>
      <c r="EX294">
        <v>1.265845E-2</v>
      </c>
      <c r="EY294">
        <v>1.258153E-2</v>
      </c>
      <c r="EZ294">
        <v>1.250597E-2</v>
      </c>
    </row>
    <row r="295" spans="1:156" x14ac:dyDescent="0.25">
      <c r="A295" t="str">
        <f t="shared" si="4"/>
        <v>Boom-FINE-1.2-20-40</v>
      </c>
      <c r="B295" t="s">
        <v>196</v>
      </c>
      <c r="C295" t="s">
        <v>41</v>
      </c>
      <c r="D295" s="52">
        <v>1.2</v>
      </c>
      <c r="E295" s="52">
        <v>20</v>
      </c>
      <c r="F295" s="82">
        <v>40</v>
      </c>
      <c r="G295">
        <v>0.28690729999999998</v>
      </c>
      <c r="H295">
        <v>0.24806990000000001</v>
      </c>
      <c r="I295">
        <v>0.21500659999999999</v>
      </c>
      <c r="J295">
        <v>0.18635399999999999</v>
      </c>
      <c r="K295">
        <v>0.1615673</v>
      </c>
      <c r="L295">
        <v>0.1402805</v>
      </c>
      <c r="M295">
        <v>0.1226122</v>
      </c>
      <c r="N295">
        <v>0.1064184</v>
      </c>
      <c r="O295">
        <v>9.4208829999999993E-2</v>
      </c>
      <c r="P295">
        <v>8.3561759999999999E-2</v>
      </c>
      <c r="Q295">
        <v>7.4356500000000006E-2</v>
      </c>
      <c r="R295">
        <v>6.6816970000000003E-2</v>
      </c>
      <c r="S295">
        <v>5.9609769999999999E-2</v>
      </c>
      <c r="T295">
        <v>5.2811869999999997E-2</v>
      </c>
      <c r="U295">
        <v>4.7108570000000002E-2</v>
      </c>
      <c r="V295">
        <v>4.3108710000000001E-2</v>
      </c>
      <c r="W295">
        <v>4.1450790000000001E-2</v>
      </c>
      <c r="X295">
        <v>3.9026930000000001E-2</v>
      </c>
      <c r="Y295">
        <v>3.8983009999999998E-2</v>
      </c>
      <c r="Z295">
        <v>3.8625769999999997E-2</v>
      </c>
      <c r="AA295">
        <v>3.7975000000000002E-2</v>
      </c>
      <c r="AB295">
        <v>3.6722779999999997E-2</v>
      </c>
      <c r="AC295">
        <v>3.5698979999999998E-2</v>
      </c>
      <c r="AD295">
        <v>3.4810059999999997E-2</v>
      </c>
      <c r="AE295">
        <v>3.4028700000000002E-2</v>
      </c>
      <c r="AF295">
        <v>3.3157800000000001E-2</v>
      </c>
      <c r="AG295">
        <v>3.2257870000000001E-2</v>
      </c>
      <c r="AH295">
        <v>3.1213560000000001E-2</v>
      </c>
      <c r="AI295">
        <v>3.0220150000000001E-2</v>
      </c>
      <c r="AJ295">
        <v>2.9382220000000001E-2</v>
      </c>
      <c r="AK295">
        <v>2.8693159999999999E-2</v>
      </c>
      <c r="AL295">
        <v>2.8002320000000001E-2</v>
      </c>
      <c r="AM295">
        <v>2.7435339999999999E-2</v>
      </c>
      <c r="AN295">
        <v>2.693856E-2</v>
      </c>
      <c r="AO295">
        <v>2.6523140000000001E-2</v>
      </c>
      <c r="AP295">
        <v>2.610407E-2</v>
      </c>
      <c r="AQ295">
        <v>2.5679090000000002E-2</v>
      </c>
      <c r="AR295">
        <v>2.5248340000000001E-2</v>
      </c>
      <c r="AS295">
        <v>2.4834200000000001E-2</v>
      </c>
      <c r="AT295">
        <v>2.4431430000000001E-2</v>
      </c>
      <c r="AU295">
        <v>2.4053419999999999E-2</v>
      </c>
      <c r="AV295">
        <v>2.3696789999999999E-2</v>
      </c>
      <c r="AW295">
        <v>2.3357039999999999E-2</v>
      </c>
      <c r="AX295">
        <v>2.3016930000000001E-2</v>
      </c>
      <c r="AY295">
        <v>2.2688710000000001E-2</v>
      </c>
      <c r="AZ295">
        <v>2.238012E-2</v>
      </c>
      <c r="BA295">
        <v>2.2087849999999999E-2</v>
      </c>
      <c r="BB295">
        <v>2.180416E-2</v>
      </c>
      <c r="BC295">
        <v>2.151405E-2</v>
      </c>
      <c r="BD295">
        <v>2.122369E-2</v>
      </c>
      <c r="BE295">
        <v>2.0945579999999998E-2</v>
      </c>
      <c r="BF295">
        <v>2.0681370000000001E-2</v>
      </c>
      <c r="BG295">
        <v>2.0430739999999999E-2</v>
      </c>
      <c r="BH295">
        <v>2.0194790000000001E-2</v>
      </c>
      <c r="BI295">
        <v>1.996827E-2</v>
      </c>
      <c r="BJ295">
        <v>1.974563E-2</v>
      </c>
      <c r="BK295">
        <v>1.9512359999999999E-2</v>
      </c>
      <c r="BL295">
        <v>1.926802E-2</v>
      </c>
      <c r="BM295">
        <v>1.901516E-2</v>
      </c>
      <c r="BN295">
        <v>1.877562E-2</v>
      </c>
      <c r="BO295">
        <v>1.8554520000000001E-2</v>
      </c>
      <c r="BP295">
        <v>1.8347140000000001E-2</v>
      </c>
      <c r="BQ295">
        <v>1.8152000000000001E-2</v>
      </c>
      <c r="BR295">
        <v>1.7964339999999999E-2</v>
      </c>
      <c r="BS295">
        <v>1.7772039999999999E-2</v>
      </c>
      <c r="BT295">
        <v>1.7569060000000001E-2</v>
      </c>
      <c r="BU295">
        <v>1.735768E-2</v>
      </c>
      <c r="BV295">
        <v>1.7143220000000001E-2</v>
      </c>
      <c r="BW295">
        <v>1.6940960000000001E-2</v>
      </c>
      <c r="BX295">
        <v>1.6756009999999998E-2</v>
      </c>
      <c r="BY295">
        <v>1.658898E-2</v>
      </c>
      <c r="BZ295">
        <v>1.6431959999999999E-2</v>
      </c>
      <c r="CA295">
        <v>1.628255E-2</v>
      </c>
      <c r="CB295">
        <v>1.61262E-2</v>
      </c>
      <c r="CC295">
        <v>1.5961090000000001E-2</v>
      </c>
      <c r="CD295">
        <v>1.5791670000000001E-2</v>
      </c>
      <c r="CE295">
        <v>1.5631010000000001E-2</v>
      </c>
      <c r="CF295">
        <v>1.5480529999999999E-2</v>
      </c>
      <c r="CG295">
        <v>1.534189E-2</v>
      </c>
      <c r="CH295">
        <v>1.5215899999999999E-2</v>
      </c>
      <c r="CI295">
        <v>1.51013E-2</v>
      </c>
      <c r="CJ295">
        <v>1.49909E-2</v>
      </c>
      <c r="CK295">
        <v>1.487749E-2</v>
      </c>
      <c r="CL295">
        <v>1.475418E-2</v>
      </c>
      <c r="CM295">
        <v>1.463048E-2</v>
      </c>
      <c r="CN295">
        <v>1.4512840000000001E-2</v>
      </c>
      <c r="CO295">
        <v>1.440086E-2</v>
      </c>
      <c r="CP295">
        <v>1.42962E-2</v>
      </c>
      <c r="CQ295">
        <v>1.419547E-2</v>
      </c>
      <c r="CR295">
        <v>1.409815E-2</v>
      </c>
      <c r="CS295">
        <v>1.3996750000000001E-2</v>
      </c>
      <c r="CT295">
        <v>1.389406E-2</v>
      </c>
      <c r="CU295">
        <v>1.37889E-2</v>
      </c>
      <c r="CV295">
        <v>1.3685630000000001E-2</v>
      </c>
      <c r="CW295">
        <v>1.3586259999999999E-2</v>
      </c>
      <c r="CX295">
        <v>1.349275E-2</v>
      </c>
      <c r="CY295">
        <v>1.3403139999999999E-2</v>
      </c>
      <c r="CZ295">
        <v>1.33191E-2</v>
      </c>
      <c r="DA295">
        <v>1.3237769999999999E-2</v>
      </c>
      <c r="DB295">
        <v>1.315815E-2</v>
      </c>
      <c r="DC295">
        <v>1.307261E-2</v>
      </c>
      <c r="DD295">
        <v>1.2976720000000001E-2</v>
      </c>
      <c r="DE295">
        <v>1.287014E-2</v>
      </c>
      <c r="DF295">
        <v>1.2760830000000001E-2</v>
      </c>
      <c r="DG295">
        <v>1.265573E-2</v>
      </c>
      <c r="DH295">
        <v>1.255589E-2</v>
      </c>
      <c r="DI295">
        <v>1.2461939999999999E-2</v>
      </c>
      <c r="DJ295">
        <v>1.2373439999999999E-2</v>
      </c>
      <c r="DK295">
        <v>1.22906E-2</v>
      </c>
      <c r="DL295">
        <v>1.221218E-2</v>
      </c>
      <c r="DM295">
        <v>1.213638E-2</v>
      </c>
      <c r="DN295">
        <v>1.2055130000000001E-2</v>
      </c>
      <c r="DO295">
        <v>1.1963069999999999E-2</v>
      </c>
      <c r="DP295">
        <v>1.1859629999999999E-2</v>
      </c>
      <c r="DQ295">
        <v>1.174858E-2</v>
      </c>
      <c r="DR295">
        <v>1.1634169999999999E-2</v>
      </c>
      <c r="DS295">
        <v>1.152389E-2</v>
      </c>
      <c r="DT295">
        <v>1.142059E-2</v>
      </c>
      <c r="DU295">
        <v>1.132522E-2</v>
      </c>
      <c r="DV295">
        <v>1.123737E-2</v>
      </c>
      <c r="DW295">
        <v>1.1156910000000001E-2</v>
      </c>
      <c r="DX295">
        <v>1.1083030000000001E-2</v>
      </c>
      <c r="DY295">
        <v>1.1014909999999999E-2</v>
      </c>
      <c r="DZ295">
        <v>1.094986E-2</v>
      </c>
      <c r="EA295">
        <v>1.08819E-2</v>
      </c>
      <c r="EB295">
        <v>1.080795E-2</v>
      </c>
      <c r="EC295">
        <v>1.072711E-2</v>
      </c>
      <c r="ED295">
        <v>1.063974E-2</v>
      </c>
      <c r="EE295">
        <v>1.054999E-2</v>
      </c>
      <c r="EF295">
        <v>1.046382E-2</v>
      </c>
      <c r="EG295">
        <v>1.038327E-2</v>
      </c>
      <c r="EH295">
        <v>1.0309250000000001E-2</v>
      </c>
      <c r="EI295">
        <v>1.024307E-2</v>
      </c>
      <c r="EJ295">
        <v>1.018937E-2</v>
      </c>
      <c r="EK295">
        <v>1.015016E-2</v>
      </c>
      <c r="EL295">
        <v>1.012102E-2</v>
      </c>
      <c r="EM295">
        <v>1.0090780000000001E-2</v>
      </c>
      <c r="EN295">
        <v>1.0052999999999999E-2</v>
      </c>
      <c r="EO295">
        <v>1.0006370000000001E-2</v>
      </c>
      <c r="EP295">
        <v>9.9502440000000004E-3</v>
      </c>
      <c r="EQ295">
        <v>9.883925E-3</v>
      </c>
      <c r="ER295">
        <v>9.8089509999999998E-3</v>
      </c>
      <c r="ES295">
        <v>9.7303870000000001E-3</v>
      </c>
      <c r="ET295">
        <v>9.6555189999999996E-3</v>
      </c>
      <c r="EU295">
        <v>9.5915540000000004E-3</v>
      </c>
      <c r="EV295">
        <v>9.5422319999999995E-3</v>
      </c>
      <c r="EW295">
        <v>9.5081220000000008E-3</v>
      </c>
      <c r="EX295">
        <v>9.4881710000000001E-3</v>
      </c>
      <c r="EY295">
        <v>9.4753010000000002E-3</v>
      </c>
      <c r="EZ295">
        <v>9.4584990000000004E-3</v>
      </c>
    </row>
    <row r="296" spans="1:156" x14ac:dyDescent="0.25">
      <c r="A296" t="str">
        <f t="shared" si="4"/>
        <v>Boom-FINE-1.2-10-40</v>
      </c>
      <c r="B296" t="s">
        <v>196</v>
      </c>
      <c r="C296" t="s">
        <v>41</v>
      </c>
      <c r="D296" s="52">
        <v>1.2</v>
      </c>
      <c r="E296" s="52">
        <v>10</v>
      </c>
      <c r="F296" s="82">
        <v>40</v>
      </c>
      <c r="G296">
        <v>0.1422226</v>
      </c>
      <c r="H296">
        <v>0.1179562</v>
      </c>
      <c r="I296">
        <v>0.10106519999999999</v>
      </c>
      <c r="J296">
        <v>8.7385599999999994E-2</v>
      </c>
      <c r="K296">
        <v>7.3824570000000006E-2</v>
      </c>
      <c r="L296">
        <v>6.7095950000000001E-2</v>
      </c>
      <c r="M296">
        <v>6.3971910000000007E-2</v>
      </c>
      <c r="N296">
        <v>6.0908770000000001E-2</v>
      </c>
      <c r="O296">
        <v>5.8896400000000002E-2</v>
      </c>
      <c r="P296">
        <v>5.651871E-2</v>
      </c>
      <c r="Q296">
        <v>5.4718379999999997E-2</v>
      </c>
      <c r="R296">
        <v>5.3120149999999998E-2</v>
      </c>
      <c r="S296">
        <v>5.0793610000000003E-2</v>
      </c>
      <c r="T296">
        <v>4.90955E-2</v>
      </c>
      <c r="U296">
        <v>4.8680309999999997E-2</v>
      </c>
      <c r="V296">
        <v>4.8011949999999998E-2</v>
      </c>
      <c r="W296">
        <v>4.639223E-2</v>
      </c>
      <c r="X296">
        <v>4.4588469999999998E-2</v>
      </c>
      <c r="Y296">
        <v>4.3738100000000002E-2</v>
      </c>
      <c r="Z296">
        <v>4.2991250000000002E-2</v>
      </c>
      <c r="AA296">
        <v>4.1654789999999997E-2</v>
      </c>
      <c r="AB296">
        <v>4.0369160000000001E-2</v>
      </c>
      <c r="AC296">
        <v>3.9549029999999999E-2</v>
      </c>
      <c r="AD296">
        <v>3.9009410000000001E-2</v>
      </c>
      <c r="AE296">
        <v>3.8144549999999999E-2</v>
      </c>
      <c r="AF296">
        <v>3.7234330000000003E-2</v>
      </c>
      <c r="AG296">
        <v>3.6463860000000001E-2</v>
      </c>
      <c r="AH296">
        <v>3.5805389999999999E-2</v>
      </c>
      <c r="AI296">
        <v>3.511566E-2</v>
      </c>
      <c r="AJ296">
        <v>3.4409929999999998E-2</v>
      </c>
      <c r="AK296">
        <v>3.37183E-2</v>
      </c>
      <c r="AL296">
        <v>3.3059079999999998E-2</v>
      </c>
      <c r="AM296">
        <v>3.2415039999999999E-2</v>
      </c>
      <c r="AN296">
        <v>3.1796270000000001E-2</v>
      </c>
      <c r="AO296">
        <v>3.1207550000000001E-2</v>
      </c>
      <c r="AP296">
        <v>3.063041E-2</v>
      </c>
      <c r="AQ296">
        <v>3.0075060000000001E-2</v>
      </c>
      <c r="AR296">
        <v>2.9559660000000001E-2</v>
      </c>
      <c r="AS296">
        <v>2.9073689999999999E-2</v>
      </c>
      <c r="AT296">
        <v>2.8598760000000001E-2</v>
      </c>
      <c r="AU296">
        <v>2.8119959999999999E-2</v>
      </c>
      <c r="AV296">
        <v>2.765629E-2</v>
      </c>
      <c r="AW296">
        <v>2.7220520000000002E-2</v>
      </c>
      <c r="AX296">
        <v>2.6808120000000001E-2</v>
      </c>
      <c r="AY296">
        <v>2.6401600000000001E-2</v>
      </c>
      <c r="AZ296">
        <v>2.600013E-2</v>
      </c>
      <c r="BA296">
        <v>2.561799E-2</v>
      </c>
      <c r="BB296">
        <v>2.5252500000000001E-2</v>
      </c>
      <c r="BC296">
        <v>2.489802E-2</v>
      </c>
      <c r="BD296">
        <v>2.4545330000000001E-2</v>
      </c>
      <c r="BE296">
        <v>2.4194779999999999E-2</v>
      </c>
      <c r="BF296">
        <v>2.38528E-2</v>
      </c>
      <c r="BG296">
        <v>2.3523140000000001E-2</v>
      </c>
      <c r="BH296">
        <v>2.320564E-2</v>
      </c>
      <c r="BI296">
        <v>2.289747E-2</v>
      </c>
      <c r="BJ296">
        <v>2.260266E-2</v>
      </c>
      <c r="BK296">
        <v>2.231085E-2</v>
      </c>
      <c r="BL296">
        <v>2.2004119999999999E-2</v>
      </c>
      <c r="BM296">
        <v>2.1683239999999999E-2</v>
      </c>
      <c r="BN296">
        <v>2.1364279999999999E-2</v>
      </c>
      <c r="BO296">
        <v>2.106945E-2</v>
      </c>
      <c r="BP296">
        <v>2.0805799999999999E-2</v>
      </c>
      <c r="BQ296">
        <v>2.055881E-2</v>
      </c>
      <c r="BR296">
        <v>2.0303350000000001E-2</v>
      </c>
      <c r="BS296">
        <v>2.0029109999999999E-2</v>
      </c>
      <c r="BT296">
        <v>1.97501E-2</v>
      </c>
      <c r="BU296">
        <v>1.948273E-2</v>
      </c>
      <c r="BV296">
        <v>1.9235680000000002E-2</v>
      </c>
      <c r="BW296">
        <v>1.9007380000000001E-2</v>
      </c>
      <c r="BX296">
        <v>1.8786730000000001E-2</v>
      </c>
      <c r="BY296">
        <v>1.856582E-2</v>
      </c>
      <c r="BZ296">
        <v>1.8341110000000001E-2</v>
      </c>
      <c r="CA296">
        <v>1.8109489999999999E-2</v>
      </c>
      <c r="CB296">
        <v>1.787683E-2</v>
      </c>
      <c r="CC296">
        <v>1.765268E-2</v>
      </c>
      <c r="CD296">
        <v>1.744012E-2</v>
      </c>
      <c r="CE296">
        <v>1.7239959999999999E-2</v>
      </c>
      <c r="CF296">
        <v>1.7053229999999999E-2</v>
      </c>
      <c r="CG296">
        <v>1.687365E-2</v>
      </c>
      <c r="CH296">
        <v>1.669064E-2</v>
      </c>
      <c r="CI296">
        <v>1.6499219999999998E-2</v>
      </c>
      <c r="CJ296">
        <v>1.6303330000000001E-2</v>
      </c>
      <c r="CK296">
        <v>1.6114730000000001E-2</v>
      </c>
      <c r="CL296">
        <v>1.594342E-2</v>
      </c>
      <c r="CM296">
        <v>1.5786830000000002E-2</v>
      </c>
      <c r="CN296">
        <v>1.5635019999999999E-2</v>
      </c>
      <c r="CO296">
        <v>1.5477599999999999E-2</v>
      </c>
      <c r="CP296">
        <v>1.5309049999999999E-2</v>
      </c>
      <c r="CQ296">
        <v>1.513129E-2</v>
      </c>
      <c r="CR296">
        <v>1.4954790000000001E-2</v>
      </c>
      <c r="CS296">
        <v>1.4792120000000001E-2</v>
      </c>
      <c r="CT296">
        <v>1.4649499999999999E-2</v>
      </c>
      <c r="CU296">
        <v>1.452285E-2</v>
      </c>
      <c r="CV296">
        <v>1.440084E-2</v>
      </c>
      <c r="CW296">
        <v>1.4274179999999999E-2</v>
      </c>
      <c r="CX296">
        <v>1.414198E-2</v>
      </c>
      <c r="CY296">
        <v>1.4011289999999999E-2</v>
      </c>
      <c r="CZ296">
        <v>1.3888060000000001E-2</v>
      </c>
      <c r="DA296">
        <v>1.377047E-2</v>
      </c>
      <c r="DB296">
        <v>1.365281E-2</v>
      </c>
      <c r="DC296">
        <v>1.353234E-2</v>
      </c>
      <c r="DD296">
        <v>1.3409249999999999E-2</v>
      </c>
      <c r="DE296">
        <v>1.328403E-2</v>
      </c>
      <c r="DF296">
        <v>1.316107E-2</v>
      </c>
      <c r="DG296">
        <v>1.304781E-2</v>
      </c>
      <c r="DH296">
        <v>1.2946910000000001E-2</v>
      </c>
      <c r="DI296">
        <v>1.285389E-2</v>
      </c>
      <c r="DJ296">
        <v>1.2761669999999999E-2</v>
      </c>
      <c r="DK296">
        <v>1.266547E-2</v>
      </c>
      <c r="DL296">
        <v>1.2563299999999999E-2</v>
      </c>
      <c r="DM296">
        <v>1.245396E-2</v>
      </c>
      <c r="DN296">
        <v>1.233656E-2</v>
      </c>
      <c r="DO296">
        <v>1.221407E-2</v>
      </c>
      <c r="DP296">
        <v>1.209289E-2</v>
      </c>
      <c r="DQ296">
        <v>1.197666E-2</v>
      </c>
      <c r="DR296">
        <v>1.1863530000000001E-2</v>
      </c>
      <c r="DS296">
        <v>1.1750419999999999E-2</v>
      </c>
      <c r="DT296">
        <v>1.163733E-2</v>
      </c>
      <c r="DU296">
        <v>1.1527819999999999E-2</v>
      </c>
      <c r="DV296">
        <v>1.1427319999999999E-2</v>
      </c>
      <c r="DW296">
        <v>1.133841E-2</v>
      </c>
      <c r="DX296">
        <v>1.125751E-2</v>
      </c>
      <c r="DY296">
        <v>1.1176699999999999E-2</v>
      </c>
      <c r="DZ296">
        <v>1.108657E-2</v>
      </c>
      <c r="EA296">
        <v>1.097824E-2</v>
      </c>
      <c r="EB296">
        <v>1.084896E-2</v>
      </c>
      <c r="EC296">
        <v>1.0706419999999999E-2</v>
      </c>
      <c r="ED296">
        <v>1.056376E-2</v>
      </c>
      <c r="EE296">
        <v>1.043057E-2</v>
      </c>
      <c r="EF296">
        <v>1.0310649999999999E-2</v>
      </c>
      <c r="EG296">
        <v>1.020456E-2</v>
      </c>
      <c r="EH296">
        <v>1.011096E-2</v>
      </c>
      <c r="EI296">
        <v>1.0025650000000001E-2</v>
      </c>
      <c r="EJ296">
        <v>9.9405129999999998E-3</v>
      </c>
      <c r="EK296">
        <v>9.8467639999999992E-3</v>
      </c>
      <c r="EL296">
        <v>9.7405589999999993E-3</v>
      </c>
      <c r="EM296">
        <v>9.6230389999999999E-3</v>
      </c>
      <c r="EN296">
        <v>9.4975360000000009E-3</v>
      </c>
      <c r="EO296">
        <v>9.3688869999999994E-3</v>
      </c>
      <c r="EP296">
        <v>9.242709E-3</v>
      </c>
      <c r="EQ296">
        <v>9.1231339999999998E-3</v>
      </c>
      <c r="ER296">
        <v>9.0119250000000005E-3</v>
      </c>
      <c r="ES296">
        <v>8.9097480000000003E-3</v>
      </c>
      <c r="ET296">
        <v>8.8179720000000003E-3</v>
      </c>
      <c r="EU296">
        <v>8.7391740000000006E-3</v>
      </c>
      <c r="EV296">
        <v>8.6740419999999999E-3</v>
      </c>
      <c r="EW296">
        <v>8.6175669999999996E-3</v>
      </c>
      <c r="EX296">
        <v>8.5609150000000005E-3</v>
      </c>
      <c r="EY296">
        <v>8.4967529999999993E-3</v>
      </c>
      <c r="EZ296">
        <v>8.4215829999999998E-3</v>
      </c>
    </row>
    <row r="297" spans="1:156" x14ac:dyDescent="0.25">
      <c r="A297" t="str">
        <f t="shared" si="4"/>
        <v>Boom-FINE-1.2-20-20</v>
      </c>
      <c r="B297" t="s">
        <v>196</v>
      </c>
      <c r="C297" t="s">
        <v>41</v>
      </c>
      <c r="D297" s="52">
        <v>1.2</v>
      </c>
      <c r="E297" s="52">
        <v>20</v>
      </c>
      <c r="F297" s="82">
        <v>20</v>
      </c>
      <c r="G297">
        <v>0.23298160000000001</v>
      </c>
      <c r="H297">
        <v>0.2007843</v>
      </c>
      <c r="I297">
        <v>0.1737959</v>
      </c>
      <c r="J297">
        <v>0.15093719999999999</v>
      </c>
      <c r="K297">
        <v>0.131799</v>
      </c>
      <c r="L297">
        <v>0.1156886</v>
      </c>
      <c r="M297">
        <v>0.1006948</v>
      </c>
      <c r="N297">
        <v>8.7186550000000002E-2</v>
      </c>
      <c r="O297">
        <v>7.4424030000000002E-2</v>
      </c>
      <c r="P297">
        <v>6.3400979999999996E-2</v>
      </c>
      <c r="Q297">
        <v>5.4050750000000002E-2</v>
      </c>
      <c r="R297">
        <v>4.7420280000000002E-2</v>
      </c>
      <c r="S297">
        <v>4.2001950000000003E-2</v>
      </c>
      <c r="T297">
        <v>3.6934090000000003E-2</v>
      </c>
      <c r="U297">
        <v>3.2125059999999997E-2</v>
      </c>
      <c r="V297">
        <v>2.7875219999999999E-2</v>
      </c>
      <c r="W297">
        <v>2.5820869999999999E-2</v>
      </c>
      <c r="X297">
        <v>2.381819E-2</v>
      </c>
      <c r="Y297">
        <v>2.4187259999999999E-2</v>
      </c>
      <c r="Z297">
        <v>2.4165820000000001E-2</v>
      </c>
      <c r="AA297">
        <v>2.377456E-2</v>
      </c>
      <c r="AB297">
        <v>2.2751159999999999E-2</v>
      </c>
      <c r="AC297">
        <v>2.1646619999999998E-2</v>
      </c>
      <c r="AD297">
        <v>2.0649540000000001E-2</v>
      </c>
      <c r="AE297">
        <v>1.9943200000000001E-2</v>
      </c>
      <c r="AF297">
        <v>1.9257420000000001E-2</v>
      </c>
      <c r="AG297">
        <v>1.852939E-2</v>
      </c>
      <c r="AH297">
        <v>1.776324E-2</v>
      </c>
      <c r="AI297">
        <v>1.703008E-2</v>
      </c>
      <c r="AJ297">
        <v>1.6379149999999999E-2</v>
      </c>
      <c r="AK297">
        <v>1.5812059999999999E-2</v>
      </c>
      <c r="AL297">
        <v>1.5334159999999999E-2</v>
      </c>
      <c r="AM297">
        <v>1.49605E-2</v>
      </c>
      <c r="AN297">
        <v>1.466421E-2</v>
      </c>
      <c r="AO297">
        <v>1.44446E-2</v>
      </c>
      <c r="AP297">
        <v>1.4209329999999999E-2</v>
      </c>
      <c r="AQ297">
        <v>1.3956710000000001E-2</v>
      </c>
      <c r="AR297">
        <v>1.369045E-2</v>
      </c>
      <c r="AS297">
        <v>1.3434949999999999E-2</v>
      </c>
      <c r="AT297">
        <v>1.319537E-2</v>
      </c>
      <c r="AU297">
        <v>1.297794E-2</v>
      </c>
      <c r="AV297">
        <v>1.277494E-2</v>
      </c>
      <c r="AW297">
        <v>1.2580920000000001E-2</v>
      </c>
      <c r="AX297">
        <v>1.23786E-2</v>
      </c>
      <c r="AY297">
        <v>1.21815E-2</v>
      </c>
      <c r="AZ297">
        <v>1.1996349999999999E-2</v>
      </c>
      <c r="BA297">
        <v>1.182367E-2</v>
      </c>
      <c r="BB297">
        <v>1.166034E-2</v>
      </c>
      <c r="BC297">
        <v>1.1502510000000001E-2</v>
      </c>
      <c r="BD297">
        <v>1.1338320000000001E-2</v>
      </c>
      <c r="BE297">
        <v>1.117582E-2</v>
      </c>
      <c r="BF297">
        <v>1.1020500000000001E-2</v>
      </c>
      <c r="BG297">
        <v>1.087368E-2</v>
      </c>
      <c r="BH297">
        <v>1.0735649999999999E-2</v>
      </c>
      <c r="BI297">
        <v>1.0604570000000001E-2</v>
      </c>
      <c r="BJ297">
        <v>1.048079E-2</v>
      </c>
      <c r="BK297">
        <v>1.036054E-2</v>
      </c>
      <c r="BL297">
        <v>1.023899E-2</v>
      </c>
      <c r="BM297">
        <v>1.0105370000000001E-2</v>
      </c>
      <c r="BN297">
        <v>9.9777860000000006E-3</v>
      </c>
      <c r="BO297">
        <v>9.8614489999999996E-3</v>
      </c>
      <c r="BP297">
        <v>9.7520999999999997E-3</v>
      </c>
      <c r="BQ297">
        <v>9.6478190000000002E-3</v>
      </c>
      <c r="BR297">
        <v>9.5492089999999995E-3</v>
      </c>
      <c r="BS297">
        <v>9.4529660000000001E-3</v>
      </c>
      <c r="BT297">
        <v>9.3529289999999994E-3</v>
      </c>
      <c r="BU297">
        <v>9.2388320000000006E-3</v>
      </c>
      <c r="BV297">
        <v>9.1152709999999994E-3</v>
      </c>
      <c r="BW297">
        <v>8.9949149999999992E-3</v>
      </c>
      <c r="BX297">
        <v>8.8818509999999996E-3</v>
      </c>
      <c r="BY297">
        <v>8.7759729999999994E-3</v>
      </c>
      <c r="BZ297">
        <v>8.6768980000000006E-3</v>
      </c>
      <c r="CA297">
        <v>8.5849559999999995E-3</v>
      </c>
      <c r="CB297">
        <v>8.4949380000000005E-3</v>
      </c>
      <c r="CC297">
        <v>8.3980889999999992E-3</v>
      </c>
      <c r="CD297">
        <v>8.2946259999999994E-3</v>
      </c>
      <c r="CE297">
        <v>8.1962839999999999E-3</v>
      </c>
      <c r="CF297">
        <v>8.1044619999999998E-3</v>
      </c>
      <c r="CG297">
        <v>8.0216000000000003E-3</v>
      </c>
      <c r="CH297">
        <v>7.9487020000000002E-3</v>
      </c>
      <c r="CI297">
        <v>7.8862129999999996E-3</v>
      </c>
      <c r="CJ297">
        <v>7.8269979999999999E-3</v>
      </c>
      <c r="CK297">
        <v>7.7681850000000004E-3</v>
      </c>
      <c r="CL297">
        <v>7.7006649999999998E-3</v>
      </c>
      <c r="CM297">
        <v>7.6312350000000001E-3</v>
      </c>
      <c r="CN297">
        <v>7.56436E-3</v>
      </c>
      <c r="CO297">
        <v>7.5012669999999998E-3</v>
      </c>
      <c r="CP297">
        <v>7.4418770000000004E-3</v>
      </c>
      <c r="CQ297">
        <v>7.3854259999999996E-3</v>
      </c>
      <c r="CR297">
        <v>7.3316880000000003E-3</v>
      </c>
      <c r="CS297">
        <v>7.2789439999999999E-3</v>
      </c>
      <c r="CT297">
        <v>7.227041E-3</v>
      </c>
      <c r="CU297">
        <v>7.1717860000000003E-3</v>
      </c>
      <c r="CV297">
        <v>7.1153579999999996E-3</v>
      </c>
      <c r="CW297">
        <v>7.0606189999999997E-3</v>
      </c>
      <c r="CX297">
        <v>7.0093339999999999E-3</v>
      </c>
      <c r="CY297">
        <v>6.9599609999999998E-3</v>
      </c>
      <c r="CZ297">
        <v>6.9141239999999998E-3</v>
      </c>
      <c r="DA297">
        <v>6.8693210000000003E-3</v>
      </c>
      <c r="DB297">
        <v>6.825144E-3</v>
      </c>
      <c r="DC297">
        <v>6.7759109999999999E-3</v>
      </c>
      <c r="DD297">
        <v>6.7244779999999999E-3</v>
      </c>
      <c r="DE297">
        <v>6.6740239999999998E-3</v>
      </c>
      <c r="DF297">
        <v>6.6267349999999999E-3</v>
      </c>
      <c r="DG297">
        <v>6.5816579999999998E-3</v>
      </c>
      <c r="DH297">
        <v>6.5389860000000001E-3</v>
      </c>
      <c r="DI297">
        <v>6.498279E-3</v>
      </c>
      <c r="DJ297">
        <v>6.4596109999999997E-3</v>
      </c>
      <c r="DK297">
        <v>6.4225840000000003E-3</v>
      </c>
      <c r="DL297">
        <v>6.3866729999999998E-3</v>
      </c>
      <c r="DM297">
        <v>6.3498130000000002E-3</v>
      </c>
      <c r="DN297">
        <v>6.3048990000000001E-3</v>
      </c>
      <c r="DO297">
        <v>6.2482509999999998E-3</v>
      </c>
      <c r="DP297">
        <v>6.1858249999999998E-3</v>
      </c>
      <c r="DQ297">
        <v>6.1253840000000002E-3</v>
      </c>
      <c r="DR297">
        <v>6.0679050000000002E-3</v>
      </c>
      <c r="DS297">
        <v>6.014335E-3</v>
      </c>
      <c r="DT297">
        <v>5.9642319999999999E-3</v>
      </c>
      <c r="DU297">
        <v>5.918123E-3</v>
      </c>
      <c r="DV297">
        <v>5.8753479999999999E-3</v>
      </c>
      <c r="DW297">
        <v>5.8360950000000003E-3</v>
      </c>
      <c r="DX297">
        <v>5.7992470000000004E-3</v>
      </c>
      <c r="DY297">
        <v>5.7629630000000003E-3</v>
      </c>
      <c r="DZ297">
        <v>5.7213009999999998E-3</v>
      </c>
      <c r="EA297">
        <v>5.6703480000000004E-3</v>
      </c>
      <c r="EB297">
        <v>5.6129989999999996E-3</v>
      </c>
      <c r="EC297">
        <v>5.5558109999999999E-3</v>
      </c>
      <c r="ED297">
        <v>5.5021519999999997E-3</v>
      </c>
      <c r="EE297">
        <v>5.4524880000000001E-3</v>
      </c>
      <c r="EF297">
        <v>5.407022E-3</v>
      </c>
      <c r="EG297">
        <v>5.365491E-3</v>
      </c>
      <c r="EH297">
        <v>5.3281270000000002E-3</v>
      </c>
      <c r="EI297">
        <v>5.2959849999999996E-3</v>
      </c>
      <c r="EJ297">
        <v>5.2720229999999998E-3</v>
      </c>
      <c r="EK297">
        <v>5.2537829999999997E-3</v>
      </c>
      <c r="EL297">
        <v>5.2354710000000002E-3</v>
      </c>
      <c r="EM297">
        <v>5.2106849999999996E-3</v>
      </c>
      <c r="EN297">
        <v>5.1765400000000003E-3</v>
      </c>
      <c r="EO297">
        <v>5.1362350000000003E-3</v>
      </c>
      <c r="EP297">
        <v>5.0952949999999997E-3</v>
      </c>
      <c r="EQ297">
        <v>5.0560309999999999E-3</v>
      </c>
      <c r="ER297">
        <v>5.019117E-3</v>
      </c>
      <c r="ES297">
        <v>4.9848150000000001E-3</v>
      </c>
      <c r="ET297">
        <v>4.9548489999999999E-3</v>
      </c>
      <c r="EU297">
        <v>4.9336220000000004E-3</v>
      </c>
      <c r="EV297">
        <v>4.9225909999999996E-3</v>
      </c>
      <c r="EW297">
        <v>4.9168529999999997E-3</v>
      </c>
      <c r="EX297">
        <v>4.9124839999999999E-3</v>
      </c>
      <c r="EY297">
        <v>4.905235E-3</v>
      </c>
      <c r="EZ297">
        <v>4.8896149999999999E-3</v>
      </c>
    </row>
    <row r="298" spans="1:156" x14ac:dyDescent="0.25">
      <c r="A298" t="str">
        <f t="shared" si="4"/>
        <v>Boom-FINE-1.2-10-20</v>
      </c>
      <c r="B298" t="s">
        <v>196</v>
      </c>
      <c r="C298" t="s">
        <v>41</v>
      </c>
      <c r="D298" s="52">
        <v>1.2</v>
      </c>
      <c r="E298" s="52">
        <v>10</v>
      </c>
      <c r="F298" s="82">
        <v>20</v>
      </c>
      <c r="G298">
        <v>0.1108123</v>
      </c>
      <c r="H298">
        <v>8.6887930000000002E-2</v>
      </c>
      <c r="I298">
        <v>7.1594080000000004E-2</v>
      </c>
      <c r="J298">
        <v>5.9699799999999997E-2</v>
      </c>
      <c r="K298">
        <v>4.6463339999999999E-2</v>
      </c>
      <c r="L298">
        <v>4.1478540000000001E-2</v>
      </c>
      <c r="M298">
        <v>4.0842419999999997E-2</v>
      </c>
      <c r="N298">
        <v>4.0469699999999997E-2</v>
      </c>
      <c r="O298">
        <v>3.9652649999999998E-2</v>
      </c>
      <c r="P298">
        <v>3.7757180000000001E-2</v>
      </c>
      <c r="Q298">
        <v>3.6838959999999997E-2</v>
      </c>
      <c r="R298">
        <v>3.5858090000000002E-2</v>
      </c>
      <c r="S298">
        <v>3.3990840000000001E-2</v>
      </c>
      <c r="T298">
        <v>3.204953E-2</v>
      </c>
      <c r="U298">
        <v>3.0854630000000001E-2</v>
      </c>
      <c r="V298">
        <v>2.973876E-2</v>
      </c>
      <c r="W298">
        <v>2.8280090000000001E-2</v>
      </c>
      <c r="X298">
        <v>2.6842359999999999E-2</v>
      </c>
      <c r="Y298">
        <v>2.5789389999999999E-2</v>
      </c>
      <c r="Z298">
        <v>2.484134E-2</v>
      </c>
      <c r="AA298">
        <v>2.390927E-2</v>
      </c>
      <c r="AB298">
        <v>2.3149960000000001E-2</v>
      </c>
      <c r="AC298">
        <v>2.251775E-2</v>
      </c>
      <c r="AD298">
        <v>2.1925380000000001E-2</v>
      </c>
      <c r="AE298">
        <v>2.136072E-2</v>
      </c>
      <c r="AF298">
        <v>2.0827180000000001E-2</v>
      </c>
      <c r="AG298">
        <v>2.0339079999999999E-2</v>
      </c>
      <c r="AH298">
        <v>1.9860280000000001E-2</v>
      </c>
      <c r="AI298">
        <v>1.938838E-2</v>
      </c>
      <c r="AJ298">
        <v>1.895264E-2</v>
      </c>
      <c r="AK298">
        <v>1.855834E-2</v>
      </c>
      <c r="AL298">
        <v>1.81704E-2</v>
      </c>
      <c r="AM298">
        <v>1.7766649999999998E-2</v>
      </c>
      <c r="AN298">
        <v>1.7374469999999999E-2</v>
      </c>
      <c r="AO298">
        <v>1.702155E-2</v>
      </c>
      <c r="AP298">
        <v>1.6689059999999999E-2</v>
      </c>
      <c r="AQ298">
        <v>1.636375E-2</v>
      </c>
      <c r="AR298">
        <v>1.605314E-2</v>
      </c>
      <c r="AS298">
        <v>1.57482E-2</v>
      </c>
      <c r="AT298">
        <v>1.5446379999999999E-2</v>
      </c>
      <c r="AU298">
        <v>1.5149630000000001E-2</v>
      </c>
      <c r="AV298">
        <v>1.487897E-2</v>
      </c>
      <c r="AW298">
        <v>1.4639579999999999E-2</v>
      </c>
      <c r="AX298">
        <v>1.44137E-2</v>
      </c>
      <c r="AY298">
        <v>1.417853E-2</v>
      </c>
      <c r="AZ298">
        <v>1.3934729999999999E-2</v>
      </c>
      <c r="BA298">
        <v>1.37062E-2</v>
      </c>
      <c r="BB298">
        <v>1.3502460000000001E-2</v>
      </c>
      <c r="BC298">
        <v>1.3320530000000001E-2</v>
      </c>
      <c r="BD298">
        <v>1.314515E-2</v>
      </c>
      <c r="BE298">
        <v>1.2962390000000001E-2</v>
      </c>
      <c r="BF298">
        <v>1.2769930000000001E-2</v>
      </c>
      <c r="BG298">
        <v>1.2573859999999999E-2</v>
      </c>
      <c r="BH298">
        <v>1.2387530000000001E-2</v>
      </c>
      <c r="BI298">
        <v>1.22159E-2</v>
      </c>
      <c r="BJ298">
        <v>1.2056809999999999E-2</v>
      </c>
      <c r="BK298">
        <v>1.190214E-2</v>
      </c>
      <c r="BL298">
        <v>1.174041E-2</v>
      </c>
      <c r="BM298">
        <v>1.156781E-2</v>
      </c>
      <c r="BN298">
        <v>1.138991E-2</v>
      </c>
      <c r="BO298">
        <v>1.1222029999999999E-2</v>
      </c>
      <c r="BP298">
        <v>1.107268E-2</v>
      </c>
      <c r="BQ298">
        <v>1.093854E-2</v>
      </c>
      <c r="BR298">
        <v>1.0806970000000001E-2</v>
      </c>
      <c r="BS298">
        <v>1.0670610000000001E-2</v>
      </c>
      <c r="BT298">
        <v>1.053514E-2</v>
      </c>
      <c r="BU298">
        <v>1.0398050000000001E-2</v>
      </c>
      <c r="BV298">
        <v>1.025306E-2</v>
      </c>
      <c r="BW298">
        <v>1.0104989999999999E-2</v>
      </c>
      <c r="BX298">
        <v>9.9640270000000003E-3</v>
      </c>
      <c r="BY298">
        <v>9.8369890000000008E-3</v>
      </c>
      <c r="BZ298">
        <v>9.7230170000000005E-3</v>
      </c>
      <c r="CA298">
        <v>9.6104959999999996E-3</v>
      </c>
      <c r="CB298">
        <v>9.4863199999999995E-3</v>
      </c>
      <c r="CC298">
        <v>9.3478959999999996E-3</v>
      </c>
      <c r="CD298">
        <v>9.2042410000000002E-3</v>
      </c>
      <c r="CE298">
        <v>9.0742640000000003E-3</v>
      </c>
      <c r="CF298">
        <v>8.9717540000000002E-3</v>
      </c>
      <c r="CG298">
        <v>8.8906139999999998E-3</v>
      </c>
      <c r="CH298">
        <v>8.8105690000000007E-3</v>
      </c>
      <c r="CI298">
        <v>8.7166489999999999E-3</v>
      </c>
      <c r="CJ298">
        <v>8.6063000000000008E-3</v>
      </c>
      <c r="CK298">
        <v>8.4881220000000007E-3</v>
      </c>
      <c r="CL298">
        <v>8.3797190000000008E-3</v>
      </c>
      <c r="CM298">
        <v>8.2928399999999992E-3</v>
      </c>
      <c r="CN298">
        <v>8.2224900000000007E-3</v>
      </c>
      <c r="CO298">
        <v>8.1515100000000007E-3</v>
      </c>
      <c r="CP298">
        <v>8.0672820000000003E-3</v>
      </c>
      <c r="CQ298">
        <v>7.9694529999999996E-3</v>
      </c>
      <c r="CR298">
        <v>7.8668739999999994E-3</v>
      </c>
      <c r="CS298">
        <v>7.7693909999999996E-3</v>
      </c>
      <c r="CT298">
        <v>7.684298E-3</v>
      </c>
      <c r="CU298">
        <v>7.6148520000000001E-3</v>
      </c>
      <c r="CV298">
        <v>7.5524839999999999E-3</v>
      </c>
      <c r="CW298">
        <v>7.4828739999999996E-3</v>
      </c>
      <c r="CX298">
        <v>7.4016409999999996E-3</v>
      </c>
      <c r="CY298">
        <v>7.3152989999999999E-3</v>
      </c>
      <c r="CZ298">
        <v>7.2309439999999996E-3</v>
      </c>
      <c r="DA298">
        <v>7.1513929999999998E-3</v>
      </c>
      <c r="DB298">
        <v>7.0782600000000003E-3</v>
      </c>
      <c r="DC298">
        <v>7.0137719999999997E-3</v>
      </c>
      <c r="DD298">
        <v>6.9565110000000003E-3</v>
      </c>
      <c r="DE298">
        <v>6.8993520000000001E-3</v>
      </c>
      <c r="DF298">
        <v>6.8398060000000004E-3</v>
      </c>
      <c r="DG298">
        <v>6.7828680000000001E-3</v>
      </c>
      <c r="DH298">
        <v>6.7324749999999999E-3</v>
      </c>
      <c r="DI298">
        <v>6.6891920000000001E-3</v>
      </c>
      <c r="DJ298">
        <v>6.6513750000000002E-3</v>
      </c>
      <c r="DK298">
        <v>6.6138860000000002E-3</v>
      </c>
      <c r="DL298">
        <v>6.5693039999999998E-3</v>
      </c>
      <c r="DM298">
        <v>6.5132929999999999E-3</v>
      </c>
      <c r="DN298">
        <v>6.447782E-3</v>
      </c>
      <c r="DO298">
        <v>6.3798980000000002E-3</v>
      </c>
      <c r="DP298">
        <v>6.3164809999999997E-3</v>
      </c>
      <c r="DQ298">
        <v>6.2601590000000004E-3</v>
      </c>
      <c r="DR298">
        <v>6.2096699999999996E-3</v>
      </c>
      <c r="DS298">
        <v>6.1600270000000002E-3</v>
      </c>
      <c r="DT298">
        <v>6.106162E-3</v>
      </c>
      <c r="DU298">
        <v>6.0483899999999998E-3</v>
      </c>
      <c r="DV298">
        <v>5.9913989999999997E-3</v>
      </c>
      <c r="DW298">
        <v>5.9381319999999996E-3</v>
      </c>
      <c r="DX298">
        <v>5.8863099999999996E-3</v>
      </c>
      <c r="DY298">
        <v>5.8319260000000003E-3</v>
      </c>
      <c r="DZ298">
        <v>5.774197E-3</v>
      </c>
      <c r="EA298">
        <v>5.7140230000000004E-3</v>
      </c>
      <c r="EB298">
        <v>5.6511230000000001E-3</v>
      </c>
      <c r="EC298">
        <v>5.5875780000000002E-3</v>
      </c>
      <c r="ED298">
        <v>5.5282990000000004E-3</v>
      </c>
      <c r="EE298">
        <v>5.4766010000000002E-3</v>
      </c>
      <c r="EF298">
        <v>5.4332629999999998E-3</v>
      </c>
      <c r="EG298">
        <v>5.3978100000000003E-3</v>
      </c>
      <c r="EH298">
        <v>5.3687520000000001E-3</v>
      </c>
      <c r="EI298">
        <v>5.3419740000000002E-3</v>
      </c>
      <c r="EJ298">
        <v>5.3090769999999997E-3</v>
      </c>
      <c r="EK298">
        <v>5.260827E-3</v>
      </c>
      <c r="EL298">
        <v>5.1944060000000004E-3</v>
      </c>
      <c r="EM298">
        <v>5.1146220000000001E-3</v>
      </c>
      <c r="EN298">
        <v>5.0296380000000003E-3</v>
      </c>
      <c r="EO298">
        <v>4.9462739999999996E-3</v>
      </c>
      <c r="EP298">
        <v>4.8680479999999998E-3</v>
      </c>
      <c r="EQ298">
        <v>4.7962329999999996E-3</v>
      </c>
      <c r="ER298">
        <v>4.7311100000000002E-3</v>
      </c>
      <c r="ES298">
        <v>4.6726249999999997E-3</v>
      </c>
      <c r="ET298">
        <v>4.6208400000000002E-3</v>
      </c>
      <c r="EU298">
        <v>4.5755520000000001E-3</v>
      </c>
      <c r="EV298">
        <v>4.5349459999999998E-3</v>
      </c>
      <c r="EW298">
        <v>4.4952339999999999E-3</v>
      </c>
      <c r="EX298">
        <v>4.4525779999999996E-3</v>
      </c>
      <c r="EY298">
        <v>4.4058109999999999E-3</v>
      </c>
      <c r="EZ298">
        <v>4.3570019999999996E-3</v>
      </c>
    </row>
    <row r="299" spans="1:156" x14ac:dyDescent="0.25">
      <c r="A299" t="str">
        <f t="shared" si="4"/>
        <v>Boom-MEDIUM-1.2-20-Any</v>
      </c>
      <c r="B299" t="s">
        <v>196</v>
      </c>
      <c r="C299" t="s">
        <v>42</v>
      </c>
      <c r="D299" s="52">
        <v>1.2</v>
      </c>
      <c r="E299" s="52">
        <v>20</v>
      </c>
      <c r="F299" s="82" t="s">
        <v>187</v>
      </c>
      <c r="G299">
        <v>0.14627309999999999</v>
      </c>
      <c r="H299">
        <v>0.12551660000000001</v>
      </c>
      <c r="I299">
        <v>0.1097204</v>
      </c>
      <c r="J299">
        <v>9.5713880000000001E-2</v>
      </c>
      <c r="K299">
        <v>8.5548750000000007E-2</v>
      </c>
      <c r="L299">
        <v>7.51917E-2</v>
      </c>
      <c r="M299">
        <v>6.7377549999999994E-2</v>
      </c>
      <c r="N299">
        <v>6.1057689999999998E-2</v>
      </c>
      <c r="O299">
        <v>5.5935650000000003E-2</v>
      </c>
      <c r="P299">
        <v>5.0836100000000002E-2</v>
      </c>
      <c r="Q299">
        <v>4.7669919999999998E-2</v>
      </c>
      <c r="R299">
        <v>4.4183819999999999E-2</v>
      </c>
      <c r="S299">
        <v>4.2076710000000003E-2</v>
      </c>
      <c r="T299">
        <v>3.8848189999999998E-2</v>
      </c>
      <c r="U299">
        <v>3.7039330000000002E-2</v>
      </c>
      <c r="V299">
        <v>3.3675089999999998E-2</v>
      </c>
      <c r="W299">
        <v>3.3168250000000003E-2</v>
      </c>
      <c r="X299">
        <v>3.2721630000000002E-2</v>
      </c>
      <c r="Y299">
        <v>3.2113490000000001E-2</v>
      </c>
      <c r="Z299">
        <v>3.1439460000000002E-2</v>
      </c>
      <c r="AA299">
        <v>3.0775340000000002E-2</v>
      </c>
      <c r="AB299">
        <v>3.0088520000000001E-2</v>
      </c>
      <c r="AC299">
        <v>2.9348699999999998E-2</v>
      </c>
      <c r="AD299">
        <v>2.8608439999999999E-2</v>
      </c>
      <c r="AE299">
        <v>2.7895030000000001E-2</v>
      </c>
      <c r="AF299">
        <v>2.721146E-2</v>
      </c>
      <c r="AG299">
        <v>2.655192E-2</v>
      </c>
      <c r="AH299">
        <v>2.5893240000000001E-2</v>
      </c>
      <c r="AI299">
        <v>2.5314670000000001E-2</v>
      </c>
      <c r="AJ299">
        <v>2.478996E-2</v>
      </c>
      <c r="AK299">
        <v>2.4343739999999999E-2</v>
      </c>
      <c r="AL299">
        <v>2.394334E-2</v>
      </c>
      <c r="AM299">
        <v>2.3637600000000002E-2</v>
      </c>
      <c r="AN299">
        <v>2.3342539999999998E-2</v>
      </c>
      <c r="AO299">
        <v>2.305113E-2</v>
      </c>
      <c r="AP299">
        <v>2.2759020000000001E-2</v>
      </c>
      <c r="AQ299">
        <v>2.246592E-2</v>
      </c>
      <c r="AR299">
        <v>2.217156E-2</v>
      </c>
      <c r="AS299">
        <v>2.1877810000000001E-2</v>
      </c>
      <c r="AT299">
        <v>2.1591929999999999E-2</v>
      </c>
      <c r="AU299">
        <v>2.1316990000000001E-2</v>
      </c>
      <c r="AV299">
        <v>2.1052330000000001E-2</v>
      </c>
      <c r="AW299">
        <v>2.0796220000000001E-2</v>
      </c>
      <c r="AX299">
        <v>2.054599E-2</v>
      </c>
      <c r="AY299">
        <v>2.0318369999999999E-2</v>
      </c>
      <c r="AZ299">
        <v>2.012127E-2</v>
      </c>
      <c r="BA299">
        <v>1.9946729999999999E-2</v>
      </c>
      <c r="BB299">
        <v>1.978415E-2</v>
      </c>
      <c r="BC299">
        <v>1.9626959999999999E-2</v>
      </c>
      <c r="BD299">
        <v>1.9475860000000001E-2</v>
      </c>
      <c r="BE299">
        <v>1.9329450000000001E-2</v>
      </c>
      <c r="BF299">
        <v>1.9184530000000002E-2</v>
      </c>
      <c r="BG299">
        <v>1.9039650000000002E-2</v>
      </c>
      <c r="BH299">
        <v>1.88947E-2</v>
      </c>
      <c r="BI299">
        <v>1.8750929999999999E-2</v>
      </c>
      <c r="BJ299">
        <v>1.860235E-2</v>
      </c>
      <c r="BK299">
        <v>1.8439210000000001E-2</v>
      </c>
      <c r="BL299">
        <v>1.8257229999999999E-2</v>
      </c>
      <c r="BM299">
        <v>1.8057009999999998E-2</v>
      </c>
      <c r="BN299">
        <v>1.7846270000000001E-2</v>
      </c>
      <c r="BO299">
        <v>1.7629140000000001E-2</v>
      </c>
      <c r="BP299">
        <v>1.7405899999999998E-2</v>
      </c>
      <c r="BQ299">
        <v>1.7178280000000001E-2</v>
      </c>
      <c r="BR299">
        <v>1.694855E-2</v>
      </c>
      <c r="BS299">
        <v>1.6721010000000001E-2</v>
      </c>
      <c r="BT299">
        <v>1.6501100000000001E-2</v>
      </c>
      <c r="BU299">
        <v>1.6293220000000001E-2</v>
      </c>
      <c r="BV299">
        <v>1.6099829999999999E-2</v>
      </c>
      <c r="BW299">
        <v>1.592526E-2</v>
      </c>
      <c r="BX299">
        <v>1.5770670000000001E-2</v>
      </c>
      <c r="BY299">
        <v>1.5633749999999998E-2</v>
      </c>
      <c r="BZ299">
        <v>1.550936E-2</v>
      </c>
      <c r="CA299">
        <v>1.5393469999999999E-2</v>
      </c>
      <c r="CB299">
        <v>1.5283059999999999E-2</v>
      </c>
      <c r="CC299">
        <v>1.517811E-2</v>
      </c>
      <c r="CD299">
        <v>1.507823E-2</v>
      </c>
      <c r="CE299">
        <v>1.4981649999999999E-2</v>
      </c>
      <c r="CF299">
        <v>1.4885239999999999E-2</v>
      </c>
      <c r="CG299">
        <v>1.478582E-2</v>
      </c>
      <c r="CH299">
        <v>1.4683399999999999E-2</v>
      </c>
      <c r="CI299">
        <v>1.457286E-2</v>
      </c>
      <c r="CJ299">
        <v>1.4449699999999999E-2</v>
      </c>
      <c r="CK299">
        <v>1.431353E-2</v>
      </c>
      <c r="CL299">
        <v>1.416504E-2</v>
      </c>
      <c r="CM299">
        <v>1.4008110000000001E-2</v>
      </c>
      <c r="CN299">
        <v>1.38458E-2</v>
      </c>
      <c r="CO299">
        <v>1.3679210000000001E-2</v>
      </c>
      <c r="CP299">
        <v>1.3508829999999999E-2</v>
      </c>
      <c r="CQ299">
        <v>1.33399E-2</v>
      </c>
      <c r="CR299">
        <v>1.318123E-2</v>
      </c>
      <c r="CS299">
        <v>1.303496E-2</v>
      </c>
      <c r="CT299">
        <v>1.2902159999999999E-2</v>
      </c>
      <c r="CU299">
        <v>1.2783620000000001E-2</v>
      </c>
      <c r="CV299">
        <v>1.268145E-2</v>
      </c>
      <c r="CW299">
        <v>1.259681E-2</v>
      </c>
      <c r="CX299">
        <v>1.252991E-2</v>
      </c>
      <c r="CY299">
        <v>1.2477149999999999E-2</v>
      </c>
      <c r="CZ299">
        <v>1.243467E-2</v>
      </c>
      <c r="DA299">
        <v>1.23967E-2</v>
      </c>
      <c r="DB299">
        <v>1.235995E-2</v>
      </c>
      <c r="DC299">
        <v>1.232193E-2</v>
      </c>
      <c r="DD299">
        <v>1.228245E-2</v>
      </c>
      <c r="DE299">
        <v>1.224012E-2</v>
      </c>
      <c r="DF299">
        <v>1.2194480000000001E-2</v>
      </c>
      <c r="DG299">
        <v>1.214575E-2</v>
      </c>
      <c r="DH299">
        <v>1.209063E-2</v>
      </c>
      <c r="DI299">
        <v>1.2024480000000001E-2</v>
      </c>
      <c r="DJ299">
        <v>1.194459E-2</v>
      </c>
      <c r="DK299">
        <v>1.1850589999999999E-2</v>
      </c>
      <c r="DL299">
        <v>1.174392E-2</v>
      </c>
      <c r="DM299">
        <v>1.162724E-2</v>
      </c>
      <c r="DN299">
        <v>1.150231E-2</v>
      </c>
      <c r="DO299">
        <v>1.137325E-2</v>
      </c>
      <c r="DP299">
        <v>1.1246020000000001E-2</v>
      </c>
      <c r="DQ299">
        <v>1.112557E-2</v>
      </c>
      <c r="DR299">
        <v>1.101306E-2</v>
      </c>
      <c r="DS299">
        <v>1.0909169999999999E-2</v>
      </c>
      <c r="DT299">
        <v>1.0811950000000001E-2</v>
      </c>
      <c r="DU299">
        <v>1.0719940000000001E-2</v>
      </c>
      <c r="DV299">
        <v>1.0632900000000001E-2</v>
      </c>
      <c r="DW299">
        <v>1.055149E-2</v>
      </c>
      <c r="DX299">
        <v>1.0475419999999999E-2</v>
      </c>
      <c r="DY299">
        <v>1.040493E-2</v>
      </c>
      <c r="DZ299">
        <v>1.034125E-2</v>
      </c>
      <c r="EA299">
        <v>1.0286999999999999E-2</v>
      </c>
      <c r="EB299">
        <v>1.0243489999999999E-2</v>
      </c>
      <c r="EC299">
        <v>1.0208180000000001E-2</v>
      </c>
      <c r="ED299">
        <v>1.017822E-2</v>
      </c>
      <c r="EE299">
        <v>1.0150920000000001E-2</v>
      </c>
      <c r="EF299">
        <v>1.012675E-2</v>
      </c>
      <c r="EG299">
        <v>1.010606E-2</v>
      </c>
      <c r="EH299">
        <v>1.008913E-2</v>
      </c>
      <c r="EI299">
        <v>1.007592E-2</v>
      </c>
      <c r="EJ299">
        <v>1.0066449999999999E-2</v>
      </c>
      <c r="EK299">
        <v>1.005965E-2</v>
      </c>
      <c r="EL299">
        <v>1.0053090000000001E-2</v>
      </c>
      <c r="EM299">
        <v>1.004322E-2</v>
      </c>
      <c r="EN299">
        <v>1.0029059999999999E-2</v>
      </c>
      <c r="EO299">
        <v>1.0013040000000001E-2</v>
      </c>
      <c r="EP299">
        <v>9.9995150000000005E-3</v>
      </c>
      <c r="EQ299">
        <v>9.9905380000000002E-3</v>
      </c>
      <c r="ER299">
        <v>9.9866940000000008E-3</v>
      </c>
      <c r="ES299">
        <v>9.9885960000000006E-3</v>
      </c>
      <c r="ET299">
        <v>9.9962179999999994E-3</v>
      </c>
      <c r="EU299">
        <v>1.000917E-2</v>
      </c>
      <c r="EV299">
        <v>1.002601E-2</v>
      </c>
      <c r="EW299">
        <v>1.0046029999999999E-2</v>
      </c>
      <c r="EX299">
        <v>1.0068590000000001E-2</v>
      </c>
      <c r="EY299">
        <v>1.0092830000000001E-2</v>
      </c>
      <c r="EZ299">
        <v>1.0118200000000001E-2</v>
      </c>
    </row>
    <row r="300" spans="1:156" x14ac:dyDescent="0.25">
      <c r="A300" t="str">
        <f t="shared" si="4"/>
        <v>Boom-MEDIUM-1.2-10-Any</v>
      </c>
      <c r="B300" t="s">
        <v>196</v>
      </c>
      <c r="C300" t="s">
        <v>42</v>
      </c>
      <c r="D300" s="52">
        <v>1.2</v>
      </c>
      <c r="E300" s="52">
        <v>10</v>
      </c>
      <c r="F300" s="82" t="s">
        <v>187</v>
      </c>
      <c r="G300">
        <v>7.5956679999999999E-2</v>
      </c>
      <c r="H300">
        <v>6.6017140000000002E-2</v>
      </c>
      <c r="I300">
        <v>5.85877E-2</v>
      </c>
      <c r="J300">
        <v>4.8893869999999999E-2</v>
      </c>
      <c r="K300">
        <v>4.8844360000000003E-2</v>
      </c>
      <c r="L300">
        <v>4.9074140000000002E-2</v>
      </c>
      <c r="M300">
        <v>4.7569220000000002E-2</v>
      </c>
      <c r="N300">
        <v>4.6023830000000002E-2</v>
      </c>
      <c r="O300">
        <v>4.5083749999999999E-2</v>
      </c>
      <c r="P300">
        <v>4.422425E-2</v>
      </c>
      <c r="Q300">
        <v>4.3119369999999997E-2</v>
      </c>
      <c r="R300">
        <v>4.1523989999999997E-2</v>
      </c>
      <c r="S300">
        <v>4.0324560000000002E-2</v>
      </c>
      <c r="T300">
        <v>3.9098420000000002E-2</v>
      </c>
      <c r="U300">
        <v>3.7902379999999999E-2</v>
      </c>
      <c r="V300">
        <v>3.6772869999999999E-2</v>
      </c>
      <c r="W300">
        <v>3.5533960000000003E-2</v>
      </c>
      <c r="X300">
        <v>3.4428979999999998E-2</v>
      </c>
      <c r="Y300">
        <v>3.359148E-2</v>
      </c>
      <c r="Z300">
        <v>3.2920110000000002E-2</v>
      </c>
      <c r="AA300">
        <v>3.2313580000000001E-2</v>
      </c>
      <c r="AB300">
        <v>3.1747060000000001E-2</v>
      </c>
      <c r="AC300">
        <v>3.1186970000000001E-2</v>
      </c>
      <c r="AD300">
        <v>3.065652E-2</v>
      </c>
      <c r="AE300">
        <v>3.0157429999999999E-2</v>
      </c>
      <c r="AF300">
        <v>2.9670129999999999E-2</v>
      </c>
      <c r="AG300">
        <v>2.9184910000000001E-2</v>
      </c>
      <c r="AH300">
        <v>2.8700070000000001E-2</v>
      </c>
      <c r="AI300">
        <v>2.8221940000000001E-2</v>
      </c>
      <c r="AJ300">
        <v>2.7755789999999999E-2</v>
      </c>
      <c r="AK300">
        <v>2.7300560000000001E-2</v>
      </c>
      <c r="AL300">
        <v>2.685454E-2</v>
      </c>
      <c r="AM300">
        <v>2.6417340000000001E-2</v>
      </c>
      <c r="AN300">
        <v>2.6007909999999999E-2</v>
      </c>
      <c r="AO300">
        <v>2.562389E-2</v>
      </c>
      <c r="AP300">
        <v>2.5238119999999999E-2</v>
      </c>
      <c r="AQ300">
        <v>2.4840930000000001E-2</v>
      </c>
      <c r="AR300">
        <v>2.4432800000000001E-2</v>
      </c>
      <c r="AS300">
        <v>2.4023429999999998E-2</v>
      </c>
      <c r="AT300">
        <v>2.3623040000000001E-2</v>
      </c>
      <c r="AU300">
        <v>2.323654E-2</v>
      </c>
      <c r="AV300">
        <v>2.2865070000000001E-2</v>
      </c>
      <c r="AW300">
        <v>2.251042E-2</v>
      </c>
      <c r="AX300">
        <v>2.218674E-2</v>
      </c>
      <c r="AY300">
        <v>2.189315E-2</v>
      </c>
      <c r="AZ300">
        <v>2.1619699999999999E-2</v>
      </c>
      <c r="BA300">
        <v>2.13607E-2</v>
      </c>
      <c r="BB300">
        <v>2.1111319999999999E-2</v>
      </c>
      <c r="BC300">
        <v>2.0871250000000001E-2</v>
      </c>
      <c r="BD300">
        <v>2.063541E-2</v>
      </c>
      <c r="BE300">
        <v>2.03938E-2</v>
      </c>
      <c r="BF300">
        <v>2.0141349999999999E-2</v>
      </c>
      <c r="BG300">
        <v>1.9879020000000001E-2</v>
      </c>
      <c r="BH300">
        <v>1.9610780000000001E-2</v>
      </c>
      <c r="BI300">
        <v>1.9342539999999998E-2</v>
      </c>
      <c r="BJ300">
        <v>1.9087159999999999E-2</v>
      </c>
      <c r="BK300">
        <v>1.88509E-2</v>
      </c>
      <c r="BL300">
        <v>1.8631470000000001E-2</v>
      </c>
      <c r="BM300">
        <v>1.8427949999999998E-2</v>
      </c>
      <c r="BN300">
        <v>1.8237710000000001E-2</v>
      </c>
      <c r="BO300">
        <v>1.805621E-2</v>
      </c>
      <c r="BP300">
        <v>1.7878350000000001E-2</v>
      </c>
      <c r="BQ300">
        <v>1.7697640000000001E-2</v>
      </c>
      <c r="BR300">
        <v>1.7507289999999998E-2</v>
      </c>
      <c r="BS300">
        <v>1.7303329999999999E-2</v>
      </c>
      <c r="BT300">
        <v>1.7085550000000001E-2</v>
      </c>
      <c r="BU300">
        <v>1.6857529999999999E-2</v>
      </c>
      <c r="BV300">
        <v>1.6630849999999999E-2</v>
      </c>
      <c r="BW300">
        <v>1.6420170000000001E-2</v>
      </c>
      <c r="BX300">
        <v>1.622933E-2</v>
      </c>
      <c r="BY300">
        <v>1.605498E-2</v>
      </c>
      <c r="BZ300">
        <v>1.589109E-2</v>
      </c>
      <c r="CA300">
        <v>1.573099E-2</v>
      </c>
      <c r="CB300">
        <v>1.556955E-2</v>
      </c>
      <c r="CC300">
        <v>1.5401949999999999E-2</v>
      </c>
      <c r="CD300">
        <v>1.5225580000000001E-2</v>
      </c>
      <c r="CE300">
        <v>1.504342E-2</v>
      </c>
      <c r="CF300">
        <v>1.486056E-2</v>
      </c>
      <c r="CG300">
        <v>1.46754E-2</v>
      </c>
      <c r="CH300">
        <v>1.4480170000000001E-2</v>
      </c>
      <c r="CI300">
        <v>1.4270120000000001E-2</v>
      </c>
      <c r="CJ300">
        <v>1.404584E-2</v>
      </c>
      <c r="CK300">
        <v>1.381314E-2</v>
      </c>
      <c r="CL300">
        <v>1.3580790000000001E-2</v>
      </c>
      <c r="CM300">
        <v>1.3354019999999999E-2</v>
      </c>
      <c r="CN300">
        <v>1.3134710000000001E-2</v>
      </c>
      <c r="CO300">
        <v>1.292387E-2</v>
      </c>
      <c r="CP300">
        <v>1.272209E-2</v>
      </c>
      <c r="CQ300">
        <v>1.252847E-2</v>
      </c>
      <c r="CR300">
        <v>1.2341980000000001E-2</v>
      </c>
      <c r="CS300">
        <v>1.2161770000000001E-2</v>
      </c>
      <c r="CT300">
        <v>1.198605E-2</v>
      </c>
      <c r="CU300">
        <v>1.1813239999999999E-2</v>
      </c>
      <c r="CV300">
        <v>1.164272E-2</v>
      </c>
      <c r="CW300">
        <v>1.1475020000000001E-2</v>
      </c>
      <c r="CX300">
        <v>1.131307E-2</v>
      </c>
      <c r="CY300">
        <v>1.1162129999999999E-2</v>
      </c>
      <c r="CZ300">
        <v>1.1025460000000001E-2</v>
      </c>
      <c r="DA300">
        <v>1.09024E-2</v>
      </c>
      <c r="DB300">
        <v>1.079127E-2</v>
      </c>
      <c r="DC300">
        <v>1.068998E-2</v>
      </c>
      <c r="DD300">
        <v>1.059537E-2</v>
      </c>
      <c r="DE300">
        <v>1.0504629999999999E-2</v>
      </c>
      <c r="DF300">
        <v>1.0416160000000001E-2</v>
      </c>
      <c r="DG300">
        <v>1.0329319999999999E-2</v>
      </c>
      <c r="DH300">
        <v>1.024444E-2</v>
      </c>
      <c r="DI300">
        <v>1.0161979999999999E-2</v>
      </c>
      <c r="DJ300">
        <v>1.0081629999999999E-2</v>
      </c>
      <c r="DK300">
        <v>1.000152E-2</v>
      </c>
      <c r="DL300">
        <v>9.91795E-3</v>
      </c>
      <c r="DM300">
        <v>9.8255040000000005E-3</v>
      </c>
      <c r="DN300">
        <v>9.7205710000000008E-3</v>
      </c>
      <c r="DO300">
        <v>9.6041229999999991E-3</v>
      </c>
      <c r="DP300">
        <v>9.4782189999999995E-3</v>
      </c>
      <c r="DQ300">
        <v>9.3444619999999996E-3</v>
      </c>
      <c r="DR300">
        <v>9.2058780000000007E-3</v>
      </c>
      <c r="DS300">
        <v>9.0671339999999993E-3</v>
      </c>
      <c r="DT300">
        <v>8.9329519999999992E-3</v>
      </c>
      <c r="DU300">
        <v>8.8059439999999996E-3</v>
      </c>
      <c r="DV300">
        <v>8.6868559999999997E-3</v>
      </c>
      <c r="DW300">
        <v>8.5756900000000004E-3</v>
      </c>
      <c r="DX300">
        <v>8.4723100000000003E-3</v>
      </c>
      <c r="DY300">
        <v>8.3760919999999999E-3</v>
      </c>
      <c r="DZ300">
        <v>8.2858389999999997E-3</v>
      </c>
      <c r="EA300">
        <v>8.2009790000000006E-3</v>
      </c>
      <c r="EB300">
        <v>8.1219559999999996E-3</v>
      </c>
      <c r="EC300">
        <v>8.0491790000000001E-3</v>
      </c>
      <c r="ED300">
        <v>7.9820150000000003E-3</v>
      </c>
      <c r="EE300">
        <v>7.9187839999999999E-3</v>
      </c>
      <c r="EF300">
        <v>7.8578840000000007E-3</v>
      </c>
      <c r="EG300">
        <v>7.7984059999999999E-3</v>
      </c>
      <c r="EH300">
        <v>7.7400780000000001E-3</v>
      </c>
      <c r="EI300">
        <v>7.6825189999999996E-3</v>
      </c>
      <c r="EJ300">
        <v>7.6250679999999996E-3</v>
      </c>
      <c r="EK300">
        <v>7.5677180000000002E-3</v>
      </c>
      <c r="EL300">
        <v>7.5114930000000002E-3</v>
      </c>
      <c r="EM300">
        <v>7.4574699999999999E-3</v>
      </c>
      <c r="EN300">
        <v>7.4057359999999996E-3</v>
      </c>
      <c r="EO300">
        <v>7.3553350000000002E-3</v>
      </c>
      <c r="EP300">
        <v>7.3052660000000004E-3</v>
      </c>
      <c r="EQ300">
        <v>7.255147E-3</v>
      </c>
      <c r="ER300">
        <v>7.2052879999999998E-3</v>
      </c>
      <c r="ES300">
        <v>7.1566440000000002E-3</v>
      </c>
      <c r="ET300">
        <v>7.1117460000000004E-3</v>
      </c>
      <c r="EU300">
        <v>7.0749130000000004E-3</v>
      </c>
      <c r="EV300">
        <v>7.0494379999999999E-3</v>
      </c>
      <c r="EW300">
        <v>7.0347639999999998E-3</v>
      </c>
      <c r="EX300">
        <v>7.0266850000000004E-3</v>
      </c>
      <c r="EY300">
        <v>7.0192420000000002E-3</v>
      </c>
      <c r="EZ300">
        <v>7.0062910000000004E-3</v>
      </c>
    </row>
    <row r="301" spans="1:156" x14ac:dyDescent="0.25">
      <c r="A301" t="str">
        <f t="shared" si="4"/>
        <v>Boom-MEDIUM-1.2-20-60</v>
      </c>
      <c r="B301" t="s">
        <v>196</v>
      </c>
      <c r="C301" t="s">
        <v>42</v>
      </c>
      <c r="D301" s="52">
        <v>1.2</v>
      </c>
      <c r="E301" s="52">
        <v>20</v>
      </c>
      <c r="F301" s="82">
        <v>60</v>
      </c>
      <c r="G301">
        <v>0.13207949999999999</v>
      </c>
      <c r="H301">
        <v>0.1115712</v>
      </c>
      <c r="I301">
        <v>9.5692020000000003E-2</v>
      </c>
      <c r="J301">
        <v>8.1514450000000002E-2</v>
      </c>
      <c r="K301">
        <v>7.1125750000000001E-2</v>
      </c>
      <c r="L301">
        <v>6.0591150000000003E-2</v>
      </c>
      <c r="M301">
        <v>5.263002E-2</v>
      </c>
      <c r="N301">
        <v>4.6252010000000003E-2</v>
      </c>
      <c r="O301">
        <v>4.187109E-2</v>
      </c>
      <c r="P301">
        <v>3.7469179999999998E-2</v>
      </c>
      <c r="Q301">
        <v>3.4629310000000003E-2</v>
      </c>
      <c r="R301">
        <v>3.080894E-2</v>
      </c>
      <c r="S301">
        <v>2.8548440000000001E-2</v>
      </c>
      <c r="T301">
        <v>2.5515199999999998E-2</v>
      </c>
      <c r="U301">
        <v>2.3753799999999999E-2</v>
      </c>
      <c r="V301">
        <v>2.0777819999999999E-2</v>
      </c>
      <c r="W301">
        <v>2.0274150000000001E-2</v>
      </c>
      <c r="X301">
        <v>1.981314E-2</v>
      </c>
      <c r="Y301">
        <v>1.9224769999999999E-2</v>
      </c>
      <c r="Z301">
        <v>1.8592529999999999E-2</v>
      </c>
      <c r="AA301">
        <v>1.7984190000000001E-2</v>
      </c>
      <c r="AB301">
        <v>1.7382640000000001E-2</v>
      </c>
      <c r="AC301">
        <v>1.670456E-2</v>
      </c>
      <c r="AD301">
        <v>1.59603E-2</v>
      </c>
      <c r="AE301">
        <v>1.5222680000000001E-2</v>
      </c>
      <c r="AF301">
        <v>1.458363E-2</v>
      </c>
      <c r="AG301">
        <v>1.404437E-2</v>
      </c>
      <c r="AH301">
        <v>1.35777E-2</v>
      </c>
      <c r="AI301">
        <v>1.3195220000000001E-2</v>
      </c>
      <c r="AJ301">
        <v>1.286933E-2</v>
      </c>
      <c r="AK301">
        <v>1.2616870000000001E-2</v>
      </c>
      <c r="AL301">
        <v>1.2410269999999999E-2</v>
      </c>
      <c r="AM301">
        <v>1.22951E-2</v>
      </c>
      <c r="AN301">
        <v>1.219078E-2</v>
      </c>
      <c r="AO301">
        <v>1.208804E-2</v>
      </c>
      <c r="AP301">
        <v>1.197698E-2</v>
      </c>
      <c r="AQ301">
        <v>1.185162E-2</v>
      </c>
      <c r="AR301">
        <v>1.170652E-2</v>
      </c>
      <c r="AS301">
        <v>1.1535709999999999E-2</v>
      </c>
      <c r="AT301">
        <v>1.134225E-2</v>
      </c>
      <c r="AU301">
        <v>1.1132029999999999E-2</v>
      </c>
      <c r="AV301">
        <v>1.091101E-2</v>
      </c>
      <c r="AW301">
        <v>1.068472E-2</v>
      </c>
      <c r="AX301">
        <v>1.0459370000000001E-2</v>
      </c>
      <c r="AY301">
        <v>1.025393E-2</v>
      </c>
      <c r="AZ301">
        <v>1.0078109999999999E-2</v>
      </c>
      <c r="BA301">
        <v>9.92672E-3</v>
      </c>
      <c r="BB301">
        <v>9.7920109999999998E-3</v>
      </c>
      <c r="BC301">
        <v>9.6701159999999994E-3</v>
      </c>
      <c r="BD301">
        <v>9.5627049999999995E-3</v>
      </c>
      <c r="BE301">
        <v>9.4744070000000007E-3</v>
      </c>
      <c r="BF301">
        <v>9.4054659999999995E-3</v>
      </c>
      <c r="BG301">
        <v>9.3532340000000002E-3</v>
      </c>
      <c r="BH301">
        <v>9.3155489999999994E-3</v>
      </c>
      <c r="BI301">
        <v>9.2892819999999994E-3</v>
      </c>
      <c r="BJ301">
        <v>9.2660920000000001E-3</v>
      </c>
      <c r="BK301">
        <v>9.2356690000000002E-3</v>
      </c>
      <c r="BL301">
        <v>9.1916359999999996E-3</v>
      </c>
      <c r="BM301">
        <v>9.1272539999999996E-3</v>
      </c>
      <c r="BN301">
        <v>9.0417550000000003E-3</v>
      </c>
      <c r="BO301">
        <v>8.9383020000000004E-3</v>
      </c>
      <c r="BP301">
        <v>8.8181370000000002E-3</v>
      </c>
      <c r="BQ301">
        <v>8.6853079999999992E-3</v>
      </c>
      <c r="BR301">
        <v>8.5433669999999996E-3</v>
      </c>
      <c r="BS301">
        <v>8.3956020000000003E-3</v>
      </c>
      <c r="BT301">
        <v>8.2444500000000004E-3</v>
      </c>
      <c r="BU301">
        <v>8.0927010000000008E-3</v>
      </c>
      <c r="BV301">
        <v>7.9437259999999999E-3</v>
      </c>
      <c r="BW301">
        <v>7.8061570000000002E-3</v>
      </c>
      <c r="BX301">
        <v>7.6850649999999996E-3</v>
      </c>
      <c r="BY301">
        <v>7.5811819999999997E-3</v>
      </c>
      <c r="BZ301">
        <v>7.4902750000000002E-3</v>
      </c>
      <c r="CA301">
        <v>7.4106040000000003E-3</v>
      </c>
      <c r="CB301">
        <v>7.3395969999999998E-3</v>
      </c>
      <c r="CC301">
        <v>7.2771270000000004E-3</v>
      </c>
      <c r="CD301">
        <v>7.2264130000000001E-3</v>
      </c>
      <c r="CE301">
        <v>7.1904059999999999E-3</v>
      </c>
      <c r="CF301">
        <v>7.1675209999999996E-3</v>
      </c>
      <c r="CG301">
        <v>7.1536330000000004E-3</v>
      </c>
      <c r="CH301">
        <v>7.1472009999999997E-3</v>
      </c>
      <c r="CI301">
        <v>7.1417140000000004E-3</v>
      </c>
      <c r="CJ301">
        <v>7.1319280000000001E-3</v>
      </c>
      <c r="CK301">
        <v>7.1136389999999997E-3</v>
      </c>
      <c r="CL301">
        <v>7.0808579999999998E-3</v>
      </c>
      <c r="CM301">
        <v>7.0322910000000004E-3</v>
      </c>
      <c r="CN301">
        <v>6.9703530000000003E-3</v>
      </c>
      <c r="CO301">
        <v>6.8961279999999996E-3</v>
      </c>
      <c r="CP301">
        <v>6.8121950000000001E-3</v>
      </c>
      <c r="CQ301">
        <v>6.7245380000000004E-3</v>
      </c>
      <c r="CR301">
        <v>6.6416089999999997E-3</v>
      </c>
      <c r="CS301">
        <v>6.5651650000000004E-3</v>
      </c>
      <c r="CT301">
        <v>6.4959670000000001E-3</v>
      </c>
      <c r="CU301">
        <v>6.4326339999999996E-3</v>
      </c>
      <c r="CV301">
        <v>6.3748149999999998E-3</v>
      </c>
      <c r="CW301">
        <v>6.3232519999999997E-3</v>
      </c>
      <c r="CX301">
        <v>6.2783479999999996E-3</v>
      </c>
      <c r="CY301">
        <v>6.2380439999999999E-3</v>
      </c>
      <c r="CZ301">
        <v>6.2009919999999998E-3</v>
      </c>
      <c r="DA301">
        <v>6.1659920000000003E-3</v>
      </c>
      <c r="DB301">
        <v>6.1327200000000004E-3</v>
      </c>
      <c r="DC301">
        <v>6.1003589999999996E-3</v>
      </c>
      <c r="DD301">
        <v>6.0686000000000004E-3</v>
      </c>
      <c r="DE301">
        <v>6.0359949999999997E-3</v>
      </c>
      <c r="DF301">
        <v>6.0020459999999996E-3</v>
      </c>
      <c r="DG301">
        <v>5.9678810000000004E-3</v>
      </c>
      <c r="DH301">
        <v>5.9316300000000002E-3</v>
      </c>
      <c r="DI301">
        <v>5.8917789999999998E-3</v>
      </c>
      <c r="DJ301">
        <v>5.8466270000000001E-3</v>
      </c>
      <c r="DK301">
        <v>5.7926820000000004E-3</v>
      </c>
      <c r="DL301">
        <v>5.726905E-3</v>
      </c>
      <c r="DM301">
        <v>5.6502870000000004E-3</v>
      </c>
      <c r="DN301">
        <v>5.564523E-3</v>
      </c>
      <c r="DO301">
        <v>5.4732890000000001E-3</v>
      </c>
      <c r="DP301">
        <v>5.3825130000000002E-3</v>
      </c>
      <c r="DQ301">
        <v>5.2968829999999996E-3</v>
      </c>
      <c r="DR301">
        <v>5.217686E-3</v>
      </c>
      <c r="DS301">
        <v>5.1453310000000004E-3</v>
      </c>
      <c r="DT301">
        <v>5.0783479999999999E-3</v>
      </c>
      <c r="DU301">
        <v>5.015757E-3</v>
      </c>
      <c r="DV301">
        <v>4.957538E-3</v>
      </c>
      <c r="DW301">
        <v>4.9036339999999996E-3</v>
      </c>
      <c r="DX301">
        <v>4.8534609999999999E-3</v>
      </c>
      <c r="DY301">
        <v>4.8064270000000003E-3</v>
      </c>
      <c r="DZ301">
        <v>4.7620249999999996E-3</v>
      </c>
      <c r="EA301">
        <v>4.7199549999999996E-3</v>
      </c>
      <c r="EB301">
        <v>4.6804899999999998E-3</v>
      </c>
      <c r="EC301">
        <v>4.6430289999999999E-3</v>
      </c>
      <c r="ED301">
        <v>4.6063429999999997E-3</v>
      </c>
      <c r="EE301">
        <v>4.5691660000000004E-3</v>
      </c>
      <c r="EF301">
        <v>4.5321909999999997E-3</v>
      </c>
      <c r="EG301">
        <v>4.495888E-3</v>
      </c>
      <c r="EH301">
        <v>4.4613279999999996E-3</v>
      </c>
      <c r="EI301">
        <v>4.4309270000000003E-3</v>
      </c>
      <c r="EJ301">
        <v>4.4073080000000004E-3</v>
      </c>
      <c r="EK301">
        <v>4.3905810000000002E-3</v>
      </c>
      <c r="EL301">
        <v>4.3787840000000001E-3</v>
      </c>
      <c r="EM301">
        <v>4.3683039999999999E-3</v>
      </c>
      <c r="EN301">
        <v>4.3572979999999999E-3</v>
      </c>
      <c r="EO301">
        <v>4.3464150000000002E-3</v>
      </c>
      <c r="EP301">
        <v>4.3368160000000003E-3</v>
      </c>
      <c r="EQ301">
        <v>4.3284669999999999E-3</v>
      </c>
      <c r="ER301">
        <v>4.3212809999999997E-3</v>
      </c>
      <c r="ES301">
        <v>4.3154359999999998E-3</v>
      </c>
      <c r="ET301">
        <v>4.3104390000000001E-3</v>
      </c>
      <c r="EU301">
        <v>4.3056980000000002E-3</v>
      </c>
      <c r="EV301">
        <v>4.3007210000000004E-3</v>
      </c>
      <c r="EW301">
        <v>4.2953239999999997E-3</v>
      </c>
      <c r="EX301">
        <v>4.288984E-3</v>
      </c>
      <c r="EY301">
        <v>4.281155E-3</v>
      </c>
      <c r="EZ301">
        <v>4.2717479999999997E-3</v>
      </c>
    </row>
    <row r="302" spans="1:156" x14ac:dyDescent="0.25">
      <c r="A302" t="str">
        <f t="shared" si="4"/>
        <v>Boom-MEDIUM-1.2-10-60</v>
      </c>
      <c r="B302" t="s">
        <v>196</v>
      </c>
      <c r="C302" t="s">
        <v>42</v>
      </c>
      <c r="D302" s="52">
        <v>1.2</v>
      </c>
      <c r="E302" s="52">
        <v>10</v>
      </c>
      <c r="F302" s="82">
        <v>60</v>
      </c>
      <c r="G302">
        <v>5.8615090000000002E-2</v>
      </c>
      <c r="H302">
        <v>4.8799019999999999E-2</v>
      </c>
      <c r="I302">
        <v>4.3524300000000002E-2</v>
      </c>
      <c r="J302">
        <v>3.579454E-2</v>
      </c>
      <c r="K302">
        <v>3.5105450000000003E-2</v>
      </c>
      <c r="L302">
        <v>3.4730259999999999E-2</v>
      </c>
      <c r="M302">
        <v>3.2833889999999998E-2</v>
      </c>
      <c r="N302">
        <v>3.1162530000000001E-2</v>
      </c>
      <c r="O302">
        <v>3.044504E-2</v>
      </c>
      <c r="P302">
        <v>2.9790210000000001E-2</v>
      </c>
      <c r="Q302">
        <v>2.8693130000000001E-2</v>
      </c>
      <c r="R302">
        <v>2.7131519999999999E-2</v>
      </c>
      <c r="S302">
        <v>2.5918030000000002E-2</v>
      </c>
      <c r="T302">
        <v>2.4690799999999999E-2</v>
      </c>
      <c r="U302">
        <v>2.3509599999999999E-2</v>
      </c>
      <c r="V302">
        <v>2.2406260000000001E-2</v>
      </c>
      <c r="W302">
        <v>2.133084E-2</v>
      </c>
      <c r="X302">
        <v>2.045079E-2</v>
      </c>
      <c r="Y302">
        <v>1.9651559999999998E-2</v>
      </c>
      <c r="Z302">
        <v>1.8978020000000002E-2</v>
      </c>
      <c r="AA302">
        <v>1.8484049999999998E-2</v>
      </c>
      <c r="AB302">
        <v>1.8045329999999998E-2</v>
      </c>
      <c r="AC302">
        <v>1.7625209999999999E-2</v>
      </c>
      <c r="AD302">
        <v>1.7239210000000001E-2</v>
      </c>
      <c r="AE302">
        <v>1.6885460000000001E-2</v>
      </c>
      <c r="AF302">
        <v>1.6535979999999999E-2</v>
      </c>
      <c r="AG302">
        <v>1.61805E-2</v>
      </c>
      <c r="AH302">
        <v>1.5823070000000002E-2</v>
      </c>
      <c r="AI302">
        <v>1.547013E-2</v>
      </c>
      <c r="AJ302">
        <v>1.512787E-2</v>
      </c>
      <c r="AK302">
        <v>1.479745E-2</v>
      </c>
      <c r="AL302">
        <v>1.447908E-2</v>
      </c>
      <c r="AM302">
        <v>1.41768E-2</v>
      </c>
      <c r="AN302">
        <v>1.3913729999999999E-2</v>
      </c>
      <c r="AO302">
        <v>1.369039E-2</v>
      </c>
      <c r="AP302">
        <v>1.348064E-2</v>
      </c>
      <c r="AQ302">
        <v>1.3271639999999999E-2</v>
      </c>
      <c r="AR302">
        <v>1.305242E-2</v>
      </c>
      <c r="AS302">
        <v>1.2818420000000001E-2</v>
      </c>
      <c r="AT302">
        <v>1.257553E-2</v>
      </c>
      <c r="AU302">
        <v>1.232891E-2</v>
      </c>
      <c r="AV302">
        <v>1.2082020000000001E-2</v>
      </c>
      <c r="AW302">
        <v>1.1842109999999999E-2</v>
      </c>
      <c r="AX302">
        <v>1.162564E-2</v>
      </c>
      <c r="AY302">
        <v>1.1434E-2</v>
      </c>
      <c r="AZ302">
        <v>1.1260040000000001E-2</v>
      </c>
      <c r="BA302">
        <v>1.1099360000000001E-2</v>
      </c>
      <c r="BB302">
        <v>1.094817E-2</v>
      </c>
      <c r="BC302">
        <v>1.0812159999999999E-2</v>
      </c>
      <c r="BD302">
        <v>1.069525E-2</v>
      </c>
      <c r="BE302">
        <v>1.0592020000000001E-2</v>
      </c>
      <c r="BF302">
        <v>1.049685E-2</v>
      </c>
      <c r="BG302">
        <v>1.0404429999999999E-2</v>
      </c>
      <c r="BH302">
        <v>1.030907E-2</v>
      </c>
      <c r="BI302">
        <v>1.021173E-2</v>
      </c>
      <c r="BJ302">
        <v>1.0124279999999999E-2</v>
      </c>
      <c r="BK302">
        <v>1.005255E-2</v>
      </c>
      <c r="BL302">
        <v>9.9933369999999997E-3</v>
      </c>
      <c r="BM302">
        <v>9.9454269999999997E-3</v>
      </c>
      <c r="BN302">
        <v>9.9064589999999994E-3</v>
      </c>
      <c r="BO302">
        <v>9.8724980000000004E-3</v>
      </c>
      <c r="BP302">
        <v>9.8399730000000001E-3</v>
      </c>
      <c r="BQ302">
        <v>9.8035889999999997E-3</v>
      </c>
      <c r="BR302">
        <v>9.7569860000000005E-3</v>
      </c>
      <c r="BS302">
        <v>9.6955789999999993E-3</v>
      </c>
      <c r="BT302">
        <v>9.6159000000000001E-3</v>
      </c>
      <c r="BU302">
        <v>9.5157950000000005E-3</v>
      </c>
      <c r="BV302">
        <v>9.4035160000000007E-3</v>
      </c>
      <c r="BW302">
        <v>9.2939949999999993E-3</v>
      </c>
      <c r="BX302">
        <v>9.1922789999999994E-3</v>
      </c>
      <c r="BY302">
        <v>9.0968390000000007E-3</v>
      </c>
      <c r="BZ302">
        <v>9.0049940000000005E-3</v>
      </c>
      <c r="CA302">
        <v>8.9139230000000007E-3</v>
      </c>
      <c r="CB302">
        <v>8.8230070000000008E-3</v>
      </c>
      <c r="CC302">
        <v>8.7325630000000005E-3</v>
      </c>
      <c r="CD302">
        <v>8.6418659999999998E-3</v>
      </c>
      <c r="CE302">
        <v>8.5505709999999999E-3</v>
      </c>
      <c r="CF302">
        <v>8.4581310000000007E-3</v>
      </c>
      <c r="CG302">
        <v>8.3581349999999992E-3</v>
      </c>
      <c r="CH302">
        <v>8.2394070000000007E-3</v>
      </c>
      <c r="CI302">
        <v>8.0969519999999993E-3</v>
      </c>
      <c r="CJ302">
        <v>7.9342249999999996E-3</v>
      </c>
      <c r="CK302">
        <v>7.7593200000000001E-3</v>
      </c>
      <c r="CL302">
        <v>7.5825379999999998E-3</v>
      </c>
      <c r="CM302">
        <v>7.4100349999999997E-3</v>
      </c>
      <c r="CN302">
        <v>7.24364E-3</v>
      </c>
      <c r="CO302">
        <v>7.0840920000000002E-3</v>
      </c>
      <c r="CP302">
        <v>6.9321629999999999E-3</v>
      </c>
      <c r="CQ302">
        <v>6.7877199999999997E-3</v>
      </c>
      <c r="CR302">
        <v>6.6504390000000002E-3</v>
      </c>
      <c r="CS302">
        <v>6.5198280000000001E-3</v>
      </c>
      <c r="CT302">
        <v>6.3943150000000002E-3</v>
      </c>
      <c r="CU302">
        <v>6.2725350000000001E-3</v>
      </c>
      <c r="CV302">
        <v>6.1541319999999997E-3</v>
      </c>
      <c r="CW302">
        <v>6.0392609999999998E-3</v>
      </c>
      <c r="CX302">
        <v>5.9294220000000002E-3</v>
      </c>
      <c r="CY302">
        <v>5.8280700000000003E-3</v>
      </c>
      <c r="CZ302">
        <v>5.7377269999999998E-3</v>
      </c>
      <c r="DA302">
        <v>5.6583429999999997E-3</v>
      </c>
      <c r="DB302">
        <v>5.5889429999999999E-3</v>
      </c>
      <c r="DC302">
        <v>5.5280290000000003E-3</v>
      </c>
      <c r="DD302">
        <v>5.4729829999999998E-3</v>
      </c>
      <c r="DE302">
        <v>5.4216129999999996E-3</v>
      </c>
      <c r="DF302">
        <v>5.3730260000000004E-3</v>
      </c>
      <c r="DG302">
        <v>5.3266349999999997E-3</v>
      </c>
      <c r="DH302">
        <v>5.2818509999999997E-3</v>
      </c>
      <c r="DI302">
        <v>5.2382280000000002E-3</v>
      </c>
      <c r="DJ302">
        <v>5.1955179999999997E-3</v>
      </c>
      <c r="DK302">
        <v>5.1533610000000004E-3</v>
      </c>
      <c r="DL302">
        <v>5.1108860000000002E-3</v>
      </c>
      <c r="DM302">
        <v>5.0658090000000001E-3</v>
      </c>
      <c r="DN302">
        <v>5.0162699999999998E-3</v>
      </c>
      <c r="DO302">
        <v>4.9629050000000001E-3</v>
      </c>
      <c r="DP302">
        <v>4.9044129999999998E-3</v>
      </c>
      <c r="DQ302">
        <v>4.8353060000000002E-3</v>
      </c>
      <c r="DR302">
        <v>4.7520319999999998E-3</v>
      </c>
      <c r="DS302">
        <v>4.6584809999999999E-3</v>
      </c>
      <c r="DT302">
        <v>4.5637070000000002E-3</v>
      </c>
      <c r="DU302">
        <v>4.4746940000000004E-3</v>
      </c>
      <c r="DV302">
        <v>4.3941329999999997E-3</v>
      </c>
      <c r="DW302">
        <v>4.3221199999999996E-3</v>
      </c>
      <c r="DX302">
        <v>4.2578889999999999E-3</v>
      </c>
      <c r="DY302">
        <v>4.200245E-3</v>
      </c>
      <c r="DZ302">
        <v>4.1476669999999998E-3</v>
      </c>
      <c r="EA302">
        <v>4.0993640000000003E-3</v>
      </c>
      <c r="EB302">
        <v>4.0554010000000001E-3</v>
      </c>
      <c r="EC302">
        <v>4.0158549999999996E-3</v>
      </c>
      <c r="ED302">
        <v>3.980211E-3</v>
      </c>
      <c r="EE302">
        <v>3.9474130000000003E-3</v>
      </c>
      <c r="EF302">
        <v>3.9166130000000002E-3</v>
      </c>
      <c r="EG302">
        <v>3.8871969999999998E-3</v>
      </c>
      <c r="EH302">
        <v>3.858677E-3</v>
      </c>
      <c r="EI302">
        <v>3.8305000000000001E-3</v>
      </c>
      <c r="EJ302">
        <v>3.8019450000000002E-3</v>
      </c>
      <c r="EK302">
        <v>3.7729450000000002E-3</v>
      </c>
      <c r="EL302">
        <v>3.744243E-3</v>
      </c>
      <c r="EM302">
        <v>3.7166389999999999E-3</v>
      </c>
      <c r="EN302">
        <v>3.6903529999999999E-3</v>
      </c>
      <c r="EO302">
        <v>3.6649790000000001E-3</v>
      </c>
      <c r="EP302">
        <v>3.640178E-3</v>
      </c>
      <c r="EQ302">
        <v>3.6157699999999999E-3</v>
      </c>
      <c r="ER302">
        <v>3.5917829999999999E-3</v>
      </c>
      <c r="ES302">
        <v>3.5688260000000002E-3</v>
      </c>
      <c r="ET302">
        <v>3.5490980000000001E-3</v>
      </c>
      <c r="EU302">
        <v>3.5366730000000002E-3</v>
      </c>
      <c r="EV302">
        <v>3.5350479999999998E-3</v>
      </c>
      <c r="EW302">
        <v>3.5445899999999998E-3</v>
      </c>
      <c r="EX302">
        <v>3.5624860000000001E-3</v>
      </c>
      <c r="EY302">
        <v>3.583508E-3</v>
      </c>
      <c r="EZ302">
        <v>3.5997490000000002E-3</v>
      </c>
    </row>
    <row r="303" spans="1:156" x14ac:dyDescent="0.25">
      <c r="A303" t="str">
        <f t="shared" si="4"/>
        <v>Boom-MEDIUM-1.2-20-40</v>
      </c>
      <c r="B303" t="s">
        <v>196</v>
      </c>
      <c r="C303" t="s">
        <v>42</v>
      </c>
      <c r="D303" s="52">
        <v>1.2</v>
      </c>
      <c r="E303" s="52">
        <v>20</v>
      </c>
      <c r="F303" s="82">
        <v>40</v>
      </c>
      <c r="G303">
        <v>0.1239234</v>
      </c>
      <c r="H303">
        <v>0.1031502</v>
      </c>
      <c r="I303">
        <v>8.7184570000000003E-2</v>
      </c>
      <c r="J303">
        <v>7.3029419999999998E-2</v>
      </c>
      <c r="K303">
        <v>6.2728790000000006E-2</v>
      </c>
      <c r="L303">
        <v>5.233343E-2</v>
      </c>
      <c r="M303">
        <v>4.4612609999999997E-2</v>
      </c>
      <c r="N303">
        <v>4.0080320000000003E-2</v>
      </c>
      <c r="O303">
        <v>3.6682180000000002E-2</v>
      </c>
      <c r="P303">
        <v>3.3048290000000001E-2</v>
      </c>
      <c r="Q303">
        <v>3.0639280000000001E-2</v>
      </c>
      <c r="R303">
        <v>2.7116210000000002E-2</v>
      </c>
      <c r="S303">
        <v>2.491084E-2</v>
      </c>
      <c r="T303">
        <v>2.1925429999999999E-2</v>
      </c>
      <c r="U303">
        <v>2.007714E-2</v>
      </c>
      <c r="V303">
        <v>1.719031E-2</v>
      </c>
      <c r="W303">
        <v>1.6526849999999999E-2</v>
      </c>
      <c r="X303">
        <v>1.592083E-2</v>
      </c>
      <c r="Y303">
        <v>1.5233719999999999E-2</v>
      </c>
      <c r="Z303">
        <v>1.453602E-2</v>
      </c>
      <c r="AA303">
        <v>1.385462E-2</v>
      </c>
      <c r="AB303">
        <v>1.319028E-2</v>
      </c>
      <c r="AC303">
        <v>1.2565059999999999E-2</v>
      </c>
      <c r="AD303">
        <v>1.191795E-2</v>
      </c>
      <c r="AE303">
        <v>1.1350209999999999E-2</v>
      </c>
      <c r="AF303">
        <v>1.084421E-2</v>
      </c>
      <c r="AG303">
        <v>1.0395679999999999E-2</v>
      </c>
      <c r="AH303">
        <v>9.9861599999999991E-3</v>
      </c>
      <c r="AI303">
        <v>9.6304149999999998E-3</v>
      </c>
      <c r="AJ303">
        <v>9.3099250000000001E-3</v>
      </c>
      <c r="AK303">
        <v>9.0424609999999999E-3</v>
      </c>
      <c r="AL303">
        <v>8.8076070000000003E-3</v>
      </c>
      <c r="AM303">
        <v>8.6463679999999998E-3</v>
      </c>
      <c r="AN303">
        <v>8.4915100000000007E-3</v>
      </c>
      <c r="AO303">
        <v>8.3368639999999994E-3</v>
      </c>
      <c r="AP303">
        <v>8.1789459999999994E-3</v>
      </c>
      <c r="AQ303">
        <v>8.0233390000000009E-3</v>
      </c>
      <c r="AR303">
        <v>7.8714360000000008E-3</v>
      </c>
      <c r="AS303">
        <v>7.7257649999999999E-3</v>
      </c>
      <c r="AT303">
        <v>7.5864360000000002E-3</v>
      </c>
      <c r="AU303">
        <v>7.4543769999999999E-3</v>
      </c>
      <c r="AV303">
        <v>7.3296460000000004E-3</v>
      </c>
      <c r="AW303">
        <v>7.2122970000000003E-3</v>
      </c>
      <c r="AX303">
        <v>7.10343E-3</v>
      </c>
      <c r="AY303">
        <v>7.0196740000000001E-3</v>
      </c>
      <c r="AZ303">
        <v>6.9695809999999999E-3</v>
      </c>
      <c r="BA303">
        <v>6.9480009999999997E-3</v>
      </c>
      <c r="BB303">
        <v>6.9421049999999996E-3</v>
      </c>
      <c r="BC303">
        <v>6.9325669999999997E-3</v>
      </c>
      <c r="BD303">
        <v>6.9131389999999996E-3</v>
      </c>
      <c r="BE303">
        <v>6.8824619999999998E-3</v>
      </c>
      <c r="BF303">
        <v>6.8418910000000001E-3</v>
      </c>
      <c r="BG303">
        <v>6.7932749999999997E-3</v>
      </c>
      <c r="BH303">
        <v>6.739381E-3</v>
      </c>
      <c r="BI303">
        <v>6.6811029999999999E-3</v>
      </c>
      <c r="BJ303">
        <v>6.6130520000000003E-3</v>
      </c>
      <c r="BK303">
        <v>6.5255599999999997E-3</v>
      </c>
      <c r="BL303">
        <v>6.4155519999999997E-3</v>
      </c>
      <c r="BM303">
        <v>6.2849350000000002E-3</v>
      </c>
      <c r="BN303">
        <v>6.1439349999999997E-3</v>
      </c>
      <c r="BO303">
        <v>6.0069620000000002E-3</v>
      </c>
      <c r="BP303">
        <v>5.8814790000000002E-3</v>
      </c>
      <c r="BQ303">
        <v>5.7688590000000003E-3</v>
      </c>
      <c r="BR303">
        <v>5.6693899999999998E-3</v>
      </c>
      <c r="BS303">
        <v>5.5817669999999996E-3</v>
      </c>
      <c r="BT303">
        <v>5.5047799999999999E-3</v>
      </c>
      <c r="BU303">
        <v>5.4372029999999998E-3</v>
      </c>
      <c r="BV303">
        <v>5.3790699999999997E-3</v>
      </c>
      <c r="BW303">
        <v>5.332743E-3</v>
      </c>
      <c r="BX303">
        <v>5.295007E-3</v>
      </c>
      <c r="BY303">
        <v>5.2640509999999996E-3</v>
      </c>
      <c r="BZ303">
        <v>5.2356549999999996E-3</v>
      </c>
      <c r="CA303">
        <v>5.2085409999999997E-3</v>
      </c>
      <c r="CB303">
        <v>5.1809220000000001E-3</v>
      </c>
      <c r="CC303">
        <v>5.1525240000000003E-3</v>
      </c>
      <c r="CD303">
        <v>5.1224859999999999E-3</v>
      </c>
      <c r="CE303">
        <v>5.0913499999999997E-3</v>
      </c>
      <c r="CF303">
        <v>5.058351E-3</v>
      </c>
      <c r="CG303">
        <v>5.0223730000000001E-3</v>
      </c>
      <c r="CH303">
        <v>4.9828980000000004E-3</v>
      </c>
      <c r="CI303">
        <v>4.9348209999999998E-3</v>
      </c>
      <c r="CJ303">
        <v>4.8729860000000002E-3</v>
      </c>
      <c r="CK303">
        <v>4.7971799999999998E-3</v>
      </c>
      <c r="CL303">
        <v>4.7076610000000001E-3</v>
      </c>
      <c r="CM303">
        <v>4.6078439999999998E-3</v>
      </c>
      <c r="CN303">
        <v>4.5067409999999999E-3</v>
      </c>
      <c r="CO303">
        <v>4.4129160000000002E-3</v>
      </c>
      <c r="CP303">
        <v>4.329589E-3</v>
      </c>
      <c r="CQ303">
        <v>4.2609709999999997E-3</v>
      </c>
      <c r="CR303">
        <v>4.2137729999999997E-3</v>
      </c>
      <c r="CS303">
        <v>4.1883809999999997E-3</v>
      </c>
      <c r="CT303">
        <v>4.184152E-3</v>
      </c>
      <c r="CU303">
        <v>4.1954829999999999E-3</v>
      </c>
      <c r="CV303">
        <v>4.2127390000000001E-3</v>
      </c>
      <c r="CW303">
        <v>4.2296469999999996E-3</v>
      </c>
      <c r="CX303">
        <v>4.2452139999999998E-3</v>
      </c>
      <c r="CY303">
        <v>4.2569180000000002E-3</v>
      </c>
      <c r="CZ303">
        <v>4.2643170000000001E-3</v>
      </c>
      <c r="DA303">
        <v>4.2666529999999996E-3</v>
      </c>
      <c r="DB303">
        <v>4.2648829999999997E-3</v>
      </c>
      <c r="DC303">
        <v>4.2590049999999997E-3</v>
      </c>
      <c r="DD303">
        <v>4.2498980000000002E-3</v>
      </c>
      <c r="DE303">
        <v>4.2369800000000004E-3</v>
      </c>
      <c r="DF303">
        <v>4.2206780000000003E-3</v>
      </c>
      <c r="DG303">
        <v>4.2018819999999997E-3</v>
      </c>
      <c r="DH303">
        <v>4.1773720000000004E-3</v>
      </c>
      <c r="DI303">
        <v>4.1426320000000003E-3</v>
      </c>
      <c r="DJ303">
        <v>4.0954989999999998E-3</v>
      </c>
      <c r="DK303">
        <v>4.0360589999999998E-3</v>
      </c>
      <c r="DL303">
        <v>3.9641429999999998E-3</v>
      </c>
      <c r="DM303">
        <v>3.8805609999999998E-3</v>
      </c>
      <c r="DN303">
        <v>3.7860210000000001E-3</v>
      </c>
      <c r="DO303">
        <v>3.683679E-3</v>
      </c>
      <c r="DP303">
        <v>3.5795850000000001E-3</v>
      </c>
      <c r="DQ303">
        <v>3.480431E-3</v>
      </c>
      <c r="DR303">
        <v>3.3930140000000002E-3</v>
      </c>
      <c r="DS303">
        <v>3.3257769999999998E-3</v>
      </c>
      <c r="DT303">
        <v>3.278811E-3</v>
      </c>
      <c r="DU303">
        <v>3.2456360000000001E-3</v>
      </c>
      <c r="DV303">
        <v>3.2187700000000001E-3</v>
      </c>
      <c r="DW303">
        <v>3.1952909999999998E-3</v>
      </c>
      <c r="DX303">
        <v>3.173557E-3</v>
      </c>
      <c r="DY303">
        <v>3.1526169999999999E-3</v>
      </c>
      <c r="DZ303">
        <v>3.1318600000000002E-3</v>
      </c>
      <c r="EA303">
        <v>3.111113E-3</v>
      </c>
      <c r="EB303">
        <v>3.0907500000000002E-3</v>
      </c>
      <c r="EC303">
        <v>3.0704640000000002E-3</v>
      </c>
      <c r="ED303">
        <v>3.049501E-3</v>
      </c>
      <c r="EE303">
        <v>3.027053E-3</v>
      </c>
      <c r="EF303">
        <v>3.0039849999999998E-3</v>
      </c>
      <c r="EG303">
        <v>2.9806350000000001E-3</v>
      </c>
      <c r="EH303">
        <v>2.9573210000000002E-3</v>
      </c>
      <c r="EI303">
        <v>2.9340239999999999E-3</v>
      </c>
      <c r="EJ303">
        <v>2.9108990000000002E-3</v>
      </c>
      <c r="EK303">
        <v>2.8876150000000001E-3</v>
      </c>
      <c r="EL303">
        <v>2.862809E-3</v>
      </c>
      <c r="EM303">
        <v>2.8335560000000001E-3</v>
      </c>
      <c r="EN303">
        <v>2.7985250000000001E-3</v>
      </c>
      <c r="EO303">
        <v>2.75961E-3</v>
      </c>
      <c r="EP303">
        <v>2.7199949999999998E-3</v>
      </c>
      <c r="EQ303">
        <v>2.6812920000000001E-3</v>
      </c>
      <c r="ER303">
        <v>2.6450290000000001E-3</v>
      </c>
      <c r="ES303">
        <v>2.6151659999999999E-3</v>
      </c>
      <c r="ET303">
        <v>2.596026E-3</v>
      </c>
      <c r="EU303">
        <v>2.5895229999999998E-3</v>
      </c>
      <c r="EV303">
        <v>2.595853E-3</v>
      </c>
      <c r="EW303">
        <v>2.614786E-3</v>
      </c>
      <c r="EX303">
        <v>2.6447250000000001E-3</v>
      </c>
      <c r="EY303">
        <v>2.6808069999999999E-3</v>
      </c>
      <c r="EZ303">
        <v>2.7159110000000001E-3</v>
      </c>
    </row>
    <row r="304" spans="1:156" x14ac:dyDescent="0.25">
      <c r="A304" t="str">
        <f t="shared" si="4"/>
        <v>Boom-MEDIUM-1.2-10-40</v>
      </c>
      <c r="B304" t="s">
        <v>196</v>
      </c>
      <c r="C304" t="s">
        <v>42</v>
      </c>
      <c r="D304" s="52">
        <v>1.2</v>
      </c>
      <c r="E304" s="52">
        <v>10</v>
      </c>
      <c r="F304" s="82">
        <v>40</v>
      </c>
      <c r="G304">
        <v>5.0476140000000003E-2</v>
      </c>
      <c r="H304">
        <v>4.079464E-2</v>
      </c>
      <c r="I304">
        <v>3.53558E-2</v>
      </c>
      <c r="J304">
        <v>2.7493070000000001E-2</v>
      </c>
      <c r="K304">
        <v>2.6748649999999999E-2</v>
      </c>
      <c r="L304">
        <v>2.654689E-2</v>
      </c>
      <c r="M304">
        <v>2.544476E-2</v>
      </c>
      <c r="N304">
        <v>2.4476370000000001E-2</v>
      </c>
      <c r="O304">
        <v>2.380504E-2</v>
      </c>
      <c r="P304">
        <v>2.2989349999999999E-2</v>
      </c>
      <c r="Q304">
        <v>2.185134E-2</v>
      </c>
      <c r="R304">
        <v>2.0422989999999999E-2</v>
      </c>
      <c r="S304">
        <v>1.9329869999999999E-2</v>
      </c>
      <c r="T304">
        <v>1.8265710000000001E-2</v>
      </c>
      <c r="U304">
        <v>1.726888E-2</v>
      </c>
      <c r="V304">
        <v>1.6373120000000001E-2</v>
      </c>
      <c r="W304">
        <v>1.5521460000000001E-2</v>
      </c>
      <c r="X304">
        <v>1.4880620000000001E-2</v>
      </c>
      <c r="Y304">
        <v>1.428869E-2</v>
      </c>
      <c r="Z304">
        <v>1.380369E-2</v>
      </c>
      <c r="AA304">
        <v>1.3466270000000001E-2</v>
      </c>
      <c r="AB304">
        <v>1.3160440000000001E-2</v>
      </c>
      <c r="AC304">
        <v>1.285031E-2</v>
      </c>
      <c r="AD304">
        <v>1.2540050000000001E-2</v>
      </c>
      <c r="AE304">
        <v>1.223143E-2</v>
      </c>
      <c r="AF304">
        <v>1.191796E-2</v>
      </c>
      <c r="AG304">
        <v>1.1601449999999999E-2</v>
      </c>
      <c r="AH304">
        <v>1.12885E-2</v>
      </c>
      <c r="AI304">
        <v>1.098638E-2</v>
      </c>
      <c r="AJ304">
        <v>1.070641E-2</v>
      </c>
      <c r="AK304">
        <v>1.0457569999999999E-2</v>
      </c>
      <c r="AL304">
        <v>1.023876E-2</v>
      </c>
      <c r="AM304">
        <v>1.004386E-2</v>
      </c>
      <c r="AN304">
        <v>9.8837330000000004E-3</v>
      </c>
      <c r="AO304">
        <v>9.7502590000000007E-3</v>
      </c>
      <c r="AP304">
        <v>9.6044019999999997E-3</v>
      </c>
      <c r="AQ304">
        <v>9.4294879999999998E-3</v>
      </c>
      <c r="AR304">
        <v>9.2277520000000005E-3</v>
      </c>
      <c r="AS304">
        <v>9.0089660000000002E-3</v>
      </c>
      <c r="AT304">
        <v>8.7847859999999993E-3</v>
      </c>
      <c r="AU304">
        <v>8.5616709999999999E-3</v>
      </c>
      <c r="AV304">
        <v>8.3432660000000002E-3</v>
      </c>
      <c r="AW304">
        <v>8.1401230000000008E-3</v>
      </c>
      <c r="AX304">
        <v>7.9754419999999993E-3</v>
      </c>
      <c r="AY304">
        <v>7.8539560000000005E-3</v>
      </c>
      <c r="AZ304">
        <v>7.7660000000000003E-3</v>
      </c>
      <c r="BA304">
        <v>7.7018190000000004E-3</v>
      </c>
      <c r="BB304">
        <v>7.6442840000000003E-3</v>
      </c>
      <c r="BC304">
        <v>7.5793409999999999E-3</v>
      </c>
      <c r="BD304">
        <v>7.5001759999999999E-3</v>
      </c>
      <c r="BE304">
        <v>7.4010129999999997E-3</v>
      </c>
      <c r="BF304">
        <v>7.2816690000000002E-3</v>
      </c>
      <c r="BG304">
        <v>7.1473129999999998E-3</v>
      </c>
      <c r="BH304">
        <v>7.0032549999999999E-3</v>
      </c>
      <c r="BI304">
        <v>6.8554369999999998E-3</v>
      </c>
      <c r="BJ304">
        <v>6.7169170000000002E-3</v>
      </c>
      <c r="BK304">
        <v>6.5951650000000001E-3</v>
      </c>
      <c r="BL304">
        <v>6.490282E-3</v>
      </c>
      <c r="BM304">
        <v>6.4085959999999999E-3</v>
      </c>
      <c r="BN304">
        <v>6.3568080000000002E-3</v>
      </c>
      <c r="BO304">
        <v>6.3333469999999996E-3</v>
      </c>
      <c r="BP304">
        <v>6.3307620000000002E-3</v>
      </c>
      <c r="BQ304">
        <v>6.3358240000000003E-3</v>
      </c>
      <c r="BR304">
        <v>6.3336709999999999E-3</v>
      </c>
      <c r="BS304">
        <v>6.3174829999999996E-3</v>
      </c>
      <c r="BT304">
        <v>6.2872120000000004E-3</v>
      </c>
      <c r="BU304">
        <v>6.246026E-3</v>
      </c>
      <c r="BV304">
        <v>6.2032040000000004E-3</v>
      </c>
      <c r="BW304">
        <v>6.1714389999999999E-3</v>
      </c>
      <c r="BX304">
        <v>6.1548239999999997E-3</v>
      </c>
      <c r="BY304">
        <v>6.1514229999999996E-3</v>
      </c>
      <c r="BZ304">
        <v>6.1575390000000001E-3</v>
      </c>
      <c r="CA304">
        <v>6.16857E-3</v>
      </c>
      <c r="CB304">
        <v>6.182196E-3</v>
      </c>
      <c r="CC304">
        <v>6.1969579999999998E-3</v>
      </c>
      <c r="CD304">
        <v>6.207644E-3</v>
      </c>
      <c r="CE304">
        <v>6.2067620000000002E-3</v>
      </c>
      <c r="CF304">
        <v>6.1901940000000004E-3</v>
      </c>
      <c r="CG304">
        <v>6.1534420000000003E-3</v>
      </c>
      <c r="CH304">
        <v>6.0881540000000001E-3</v>
      </c>
      <c r="CI304">
        <v>5.98804E-3</v>
      </c>
      <c r="CJ304">
        <v>5.852744E-3</v>
      </c>
      <c r="CK304">
        <v>5.6880749999999999E-3</v>
      </c>
      <c r="CL304">
        <v>5.5036140000000004E-3</v>
      </c>
      <c r="CM304">
        <v>5.306229E-3</v>
      </c>
      <c r="CN304">
        <v>5.0999579999999999E-3</v>
      </c>
      <c r="CO304">
        <v>4.8892220000000004E-3</v>
      </c>
      <c r="CP304">
        <v>4.6792250000000004E-3</v>
      </c>
      <c r="CQ304">
        <v>4.474769E-3</v>
      </c>
      <c r="CR304">
        <v>4.2828880000000003E-3</v>
      </c>
      <c r="CS304">
        <v>4.1150550000000003E-3</v>
      </c>
      <c r="CT304">
        <v>3.9765299999999998E-3</v>
      </c>
      <c r="CU304">
        <v>3.8605039999999998E-3</v>
      </c>
      <c r="CV304">
        <v>3.7589699999999999E-3</v>
      </c>
      <c r="CW304">
        <v>3.6675969999999999E-3</v>
      </c>
      <c r="CX304">
        <v>3.585169E-3</v>
      </c>
      <c r="CY304">
        <v>3.512683E-3</v>
      </c>
      <c r="CZ304">
        <v>3.4505859999999998E-3</v>
      </c>
      <c r="DA304">
        <v>3.3978649999999999E-3</v>
      </c>
      <c r="DB304">
        <v>3.3531809999999998E-3</v>
      </c>
      <c r="DC304">
        <v>3.3150900000000001E-3</v>
      </c>
      <c r="DD304">
        <v>3.2815409999999998E-3</v>
      </c>
      <c r="DE304">
        <v>3.2508580000000001E-3</v>
      </c>
      <c r="DF304">
        <v>3.2223600000000001E-3</v>
      </c>
      <c r="DG304">
        <v>3.1955350000000002E-3</v>
      </c>
      <c r="DH304">
        <v>3.1699110000000001E-3</v>
      </c>
      <c r="DI304">
        <v>3.1451420000000001E-3</v>
      </c>
      <c r="DJ304">
        <v>3.1210069999999999E-3</v>
      </c>
      <c r="DK304">
        <v>3.0972640000000002E-3</v>
      </c>
      <c r="DL304">
        <v>3.0732939999999999E-3</v>
      </c>
      <c r="DM304">
        <v>3.0476280000000001E-3</v>
      </c>
      <c r="DN304">
        <v>3.0192130000000002E-3</v>
      </c>
      <c r="DO304">
        <v>2.989294E-3</v>
      </c>
      <c r="DP304">
        <v>2.959822E-3</v>
      </c>
      <c r="DQ304">
        <v>2.931632E-3</v>
      </c>
      <c r="DR304">
        <v>2.9047930000000001E-3</v>
      </c>
      <c r="DS304">
        <v>2.8789549999999999E-3</v>
      </c>
      <c r="DT304">
        <v>2.8534649999999999E-3</v>
      </c>
      <c r="DU304">
        <v>2.8274049999999998E-3</v>
      </c>
      <c r="DV304">
        <v>2.7997790000000001E-3</v>
      </c>
      <c r="DW304">
        <v>2.7697469999999999E-3</v>
      </c>
      <c r="DX304">
        <v>2.7364360000000001E-3</v>
      </c>
      <c r="DY304">
        <v>2.696801E-3</v>
      </c>
      <c r="DZ304">
        <v>2.6435159999999998E-3</v>
      </c>
      <c r="EA304">
        <v>2.571523E-3</v>
      </c>
      <c r="EB304">
        <v>2.4870280000000001E-3</v>
      </c>
      <c r="EC304">
        <v>2.4035789999999999E-3</v>
      </c>
      <c r="ED304">
        <v>2.3309379999999998E-3</v>
      </c>
      <c r="EE304">
        <v>2.2708709999999998E-3</v>
      </c>
      <c r="EF304">
        <v>2.2212999999999998E-3</v>
      </c>
      <c r="EG304">
        <v>2.179818E-3</v>
      </c>
      <c r="EH304">
        <v>2.1445729999999999E-3</v>
      </c>
      <c r="EI304">
        <v>2.1140579999999998E-3</v>
      </c>
      <c r="EJ304">
        <v>2.0870009999999998E-3</v>
      </c>
      <c r="EK304">
        <v>2.062669E-3</v>
      </c>
      <c r="EL304">
        <v>2.0409500000000001E-3</v>
      </c>
      <c r="EM304">
        <v>2.0218079999999999E-3</v>
      </c>
      <c r="EN304">
        <v>2.0048819999999999E-3</v>
      </c>
      <c r="EO304">
        <v>1.9895720000000002E-3</v>
      </c>
      <c r="EP304">
        <v>1.9753639999999999E-3</v>
      </c>
      <c r="EQ304">
        <v>1.9619389999999998E-3</v>
      </c>
      <c r="ER304">
        <v>1.9491409999999999E-3</v>
      </c>
      <c r="ES304">
        <v>1.9372E-3</v>
      </c>
      <c r="ET304">
        <v>1.927355E-3</v>
      </c>
      <c r="EU304">
        <v>1.9219879999999999E-3</v>
      </c>
      <c r="EV304">
        <v>1.9232609999999999E-3</v>
      </c>
      <c r="EW304">
        <v>1.931634E-3</v>
      </c>
      <c r="EX304">
        <v>1.945972E-3</v>
      </c>
      <c r="EY304">
        <v>1.9646860000000002E-3</v>
      </c>
      <c r="EZ304">
        <v>1.9865099999999999E-3</v>
      </c>
    </row>
    <row r="305" spans="1:156" x14ac:dyDescent="0.25">
      <c r="A305" t="str">
        <f t="shared" si="4"/>
        <v>Boom-MEDIUM-1.2-20-20</v>
      </c>
      <c r="B305" t="s">
        <v>196</v>
      </c>
      <c r="C305" t="s">
        <v>42</v>
      </c>
      <c r="D305" s="52">
        <v>1.2</v>
      </c>
      <c r="E305" s="52">
        <v>20</v>
      </c>
      <c r="F305" s="82">
        <v>20</v>
      </c>
      <c r="G305">
        <v>0.10318919999999999</v>
      </c>
      <c r="H305">
        <v>8.6435940000000003E-2</v>
      </c>
      <c r="I305">
        <v>7.2803740000000006E-2</v>
      </c>
      <c r="J305">
        <v>6.2134780000000001E-2</v>
      </c>
      <c r="K305">
        <v>5.3693980000000002E-2</v>
      </c>
      <c r="L305">
        <v>4.7224679999999998E-2</v>
      </c>
      <c r="M305">
        <v>4.0024549999999999E-2</v>
      </c>
      <c r="N305">
        <v>3.4220069999999998E-2</v>
      </c>
      <c r="O305">
        <v>2.9653880000000001E-2</v>
      </c>
      <c r="P305">
        <v>2.5299760000000001E-2</v>
      </c>
      <c r="Q305">
        <v>2.2474359999999999E-2</v>
      </c>
      <c r="R305">
        <v>1.8930269999999999E-2</v>
      </c>
      <c r="S305">
        <v>1.6849650000000001E-2</v>
      </c>
      <c r="T305">
        <v>1.413298E-2</v>
      </c>
      <c r="U305">
        <v>1.258686E-2</v>
      </c>
      <c r="V305">
        <v>9.8066950000000007E-3</v>
      </c>
      <c r="W305">
        <v>9.6093150000000002E-3</v>
      </c>
      <c r="X305">
        <v>9.7676429999999995E-3</v>
      </c>
      <c r="Y305">
        <v>9.6276209999999994E-3</v>
      </c>
      <c r="Z305">
        <v>9.1715519999999995E-3</v>
      </c>
      <c r="AA305">
        <v>8.5326550000000001E-3</v>
      </c>
      <c r="AB305">
        <v>7.8121700000000002E-3</v>
      </c>
      <c r="AC305">
        <v>7.1439930000000004E-3</v>
      </c>
      <c r="AD305">
        <v>6.5670540000000001E-3</v>
      </c>
      <c r="AE305">
        <v>6.0823259999999999E-3</v>
      </c>
      <c r="AF305">
        <v>5.6946210000000004E-3</v>
      </c>
      <c r="AG305">
        <v>5.3882110000000004E-3</v>
      </c>
      <c r="AH305">
        <v>5.1376199999999999E-3</v>
      </c>
      <c r="AI305">
        <v>4.9442130000000003E-3</v>
      </c>
      <c r="AJ305">
        <v>4.7885089999999998E-3</v>
      </c>
      <c r="AK305">
        <v>4.6821390000000001E-3</v>
      </c>
      <c r="AL305">
        <v>4.60699E-3</v>
      </c>
      <c r="AM305">
        <v>4.6134619999999996E-3</v>
      </c>
      <c r="AN305">
        <v>4.6228459999999999E-3</v>
      </c>
      <c r="AO305">
        <v>4.6064230000000001E-3</v>
      </c>
      <c r="AP305">
        <v>4.5525820000000003E-3</v>
      </c>
      <c r="AQ305">
        <v>4.4642379999999997E-3</v>
      </c>
      <c r="AR305">
        <v>4.3471860000000003E-3</v>
      </c>
      <c r="AS305">
        <v>4.2085930000000001E-3</v>
      </c>
      <c r="AT305">
        <v>4.0543269999999999E-3</v>
      </c>
      <c r="AU305">
        <v>3.891093E-3</v>
      </c>
      <c r="AV305">
        <v>3.7240799999999998E-3</v>
      </c>
      <c r="AW305">
        <v>3.5583559999999999E-3</v>
      </c>
      <c r="AX305">
        <v>3.3979729999999999E-3</v>
      </c>
      <c r="AY305">
        <v>3.258403E-3</v>
      </c>
      <c r="AZ305">
        <v>3.1577229999999999E-3</v>
      </c>
      <c r="BA305">
        <v>3.0995699999999998E-3</v>
      </c>
      <c r="BB305">
        <v>3.075412E-3</v>
      </c>
      <c r="BC305">
        <v>3.0778160000000001E-3</v>
      </c>
      <c r="BD305">
        <v>3.099442E-3</v>
      </c>
      <c r="BE305">
        <v>3.1346899999999999E-3</v>
      </c>
      <c r="BF305">
        <v>3.1799229999999999E-3</v>
      </c>
      <c r="BG305">
        <v>3.2321139999999999E-3</v>
      </c>
      <c r="BH305">
        <v>3.2893919999999999E-3</v>
      </c>
      <c r="BI305">
        <v>3.3503439999999999E-3</v>
      </c>
      <c r="BJ305">
        <v>3.4089540000000001E-3</v>
      </c>
      <c r="BK305">
        <v>3.456284E-3</v>
      </c>
      <c r="BL305">
        <v>3.4806580000000002E-3</v>
      </c>
      <c r="BM305">
        <v>3.4676199999999998E-3</v>
      </c>
      <c r="BN305">
        <v>3.420827E-3</v>
      </c>
      <c r="BO305">
        <v>3.3457449999999998E-3</v>
      </c>
      <c r="BP305">
        <v>3.2488450000000002E-3</v>
      </c>
      <c r="BQ305">
        <v>3.1360160000000002E-3</v>
      </c>
      <c r="BR305">
        <v>3.0138330000000001E-3</v>
      </c>
      <c r="BS305">
        <v>2.8864110000000002E-3</v>
      </c>
      <c r="BT305">
        <v>2.7586220000000001E-3</v>
      </c>
      <c r="BU305">
        <v>2.6327529999999998E-3</v>
      </c>
      <c r="BV305">
        <v>2.5131939999999998E-3</v>
      </c>
      <c r="BW305">
        <v>2.4071840000000001E-3</v>
      </c>
      <c r="BX305">
        <v>2.3235130000000001E-3</v>
      </c>
      <c r="BY305">
        <v>2.2706530000000001E-3</v>
      </c>
      <c r="BZ305">
        <v>2.246006E-3</v>
      </c>
      <c r="CA305">
        <v>2.2444460000000002E-3</v>
      </c>
      <c r="CB305">
        <v>2.261323E-3</v>
      </c>
      <c r="CC305">
        <v>2.293135E-3</v>
      </c>
      <c r="CD305">
        <v>2.3364509999999998E-3</v>
      </c>
      <c r="CE305">
        <v>2.3889610000000002E-3</v>
      </c>
      <c r="CF305">
        <v>2.4459799999999999E-3</v>
      </c>
      <c r="CG305">
        <v>2.4952640000000001E-3</v>
      </c>
      <c r="CH305">
        <v>2.528467E-3</v>
      </c>
      <c r="CI305">
        <v>2.5438230000000002E-3</v>
      </c>
      <c r="CJ305">
        <v>2.5399939999999998E-3</v>
      </c>
      <c r="CK305">
        <v>2.5185699999999999E-3</v>
      </c>
      <c r="CL305">
        <v>2.480898E-3</v>
      </c>
      <c r="CM305">
        <v>2.4290319999999998E-3</v>
      </c>
      <c r="CN305">
        <v>2.3644930000000001E-3</v>
      </c>
      <c r="CO305">
        <v>2.289747E-3</v>
      </c>
      <c r="CP305">
        <v>2.2071299999999999E-3</v>
      </c>
      <c r="CQ305">
        <v>2.1220089999999998E-3</v>
      </c>
      <c r="CR305">
        <v>2.040282E-3</v>
      </c>
      <c r="CS305">
        <v>1.9648560000000001E-3</v>
      </c>
      <c r="CT305">
        <v>1.8968489999999999E-3</v>
      </c>
      <c r="CU305">
        <v>1.837256E-3</v>
      </c>
      <c r="CV305">
        <v>1.786607E-3</v>
      </c>
      <c r="CW305">
        <v>1.7474319999999999E-3</v>
      </c>
      <c r="CX305">
        <v>1.7271210000000001E-3</v>
      </c>
      <c r="CY305">
        <v>1.726991E-3</v>
      </c>
      <c r="CZ305">
        <v>1.7439619999999999E-3</v>
      </c>
      <c r="DA305">
        <v>1.7736850000000001E-3</v>
      </c>
      <c r="DB305">
        <v>1.814422E-3</v>
      </c>
      <c r="DC305">
        <v>1.86352E-3</v>
      </c>
      <c r="DD305">
        <v>1.9196440000000001E-3</v>
      </c>
      <c r="DE305">
        <v>1.9757009999999998E-3</v>
      </c>
      <c r="DF305">
        <v>2.0219309999999998E-3</v>
      </c>
      <c r="DG305">
        <v>2.0562169999999999E-3</v>
      </c>
      <c r="DH305">
        <v>2.0784089999999998E-3</v>
      </c>
      <c r="DI305">
        <v>2.0869669999999999E-3</v>
      </c>
      <c r="DJ305">
        <v>2.0819940000000002E-3</v>
      </c>
      <c r="DK305">
        <v>2.0642709999999999E-3</v>
      </c>
      <c r="DL305">
        <v>2.0347429999999999E-3</v>
      </c>
      <c r="DM305">
        <v>1.994394E-3</v>
      </c>
      <c r="DN305">
        <v>1.94436E-3</v>
      </c>
      <c r="DO305">
        <v>1.886956E-3</v>
      </c>
      <c r="DP305">
        <v>1.826294E-3</v>
      </c>
      <c r="DQ305">
        <v>1.765955E-3</v>
      </c>
      <c r="DR305">
        <v>1.7071059999999999E-3</v>
      </c>
      <c r="DS305">
        <v>1.6512849999999999E-3</v>
      </c>
      <c r="DT305">
        <v>1.598939E-3</v>
      </c>
      <c r="DU305">
        <v>1.5514140000000001E-3</v>
      </c>
      <c r="DV305">
        <v>1.508665E-3</v>
      </c>
      <c r="DW305">
        <v>1.4712740000000001E-3</v>
      </c>
      <c r="DX305">
        <v>1.438684E-3</v>
      </c>
      <c r="DY305">
        <v>1.4107659999999999E-3</v>
      </c>
      <c r="DZ305">
        <v>1.386831E-3</v>
      </c>
      <c r="EA305">
        <v>1.367779E-3</v>
      </c>
      <c r="EB305">
        <v>1.357743E-3</v>
      </c>
      <c r="EC305">
        <v>1.3603580000000001E-3</v>
      </c>
      <c r="ED305">
        <v>1.3718960000000001E-3</v>
      </c>
      <c r="EE305">
        <v>1.3832250000000001E-3</v>
      </c>
      <c r="EF305">
        <v>1.3898160000000001E-3</v>
      </c>
      <c r="EG305">
        <v>1.3920880000000001E-3</v>
      </c>
      <c r="EH305">
        <v>1.391289E-3</v>
      </c>
      <c r="EI305">
        <v>1.388088E-3</v>
      </c>
      <c r="EJ305">
        <v>1.383135E-3</v>
      </c>
      <c r="EK305">
        <v>1.376567E-3</v>
      </c>
      <c r="EL305">
        <v>1.3678469999999999E-3</v>
      </c>
      <c r="EM305">
        <v>1.3554229999999999E-3</v>
      </c>
      <c r="EN305">
        <v>1.3388359999999999E-3</v>
      </c>
      <c r="EO305">
        <v>1.3194109999999999E-3</v>
      </c>
      <c r="EP305">
        <v>1.299218E-3</v>
      </c>
      <c r="EQ305">
        <v>1.2790290000000001E-3</v>
      </c>
      <c r="ER305">
        <v>1.259116E-3</v>
      </c>
      <c r="ES305">
        <v>1.2396620000000001E-3</v>
      </c>
      <c r="ET305">
        <v>1.220823E-3</v>
      </c>
      <c r="EU305">
        <v>1.202781E-3</v>
      </c>
      <c r="EV305">
        <v>1.18567E-3</v>
      </c>
      <c r="EW305">
        <v>1.1696600000000001E-3</v>
      </c>
      <c r="EX305">
        <v>1.154728E-3</v>
      </c>
      <c r="EY305">
        <v>1.141078E-3</v>
      </c>
      <c r="EZ305">
        <v>1.1285139999999999E-3</v>
      </c>
    </row>
    <row r="306" spans="1:156" x14ac:dyDescent="0.25">
      <c r="A306" t="str">
        <f t="shared" si="4"/>
        <v>Boom-MEDIUM-1.2-10-20</v>
      </c>
      <c r="B306" t="s">
        <v>196</v>
      </c>
      <c r="C306" t="s">
        <v>42</v>
      </c>
      <c r="D306" s="52">
        <v>1.2</v>
      </c>
      <c r="E306" s="52">
        <v>10</v>
      </c>
      <c r="F306" s="82">
        <v>20</v>
      </c>
      <c r="G306">
        <v>4.062201E-2</v>
      </c>
      <c r="H306">
        <v>3.2534929999999997E-2</v>
      </c>
      <c r="I306">
        <v>2.6865150000000001E-2</v>
      </c>
      <c r="J306">
        <v>1.882644E-2</v>
      </c>
      <c r="K306">
        <v>1.7922230000000001E-2</v>
      </c>
      <c r="L306">
        <v>1.746667E-2</v>
      </c>
      <c r="M306">
        <v>1.634613E-2</v>
      </c>
      <c r="N306">
        <v>1.5674540000000001E-2</v>
      </c>
      <c r="O306">
        <v>1.521691E-2</v>
      </c>
      <c r="P306">
        <v>1.4589059999999999E-2</v>
      </c>
      <c r="Q306">
        <v>1.369068E-2</v>
      </c>
      <c r="R306">
        <v>1.25868E-2</v>
      </c>
      <c r="S306">
        <v>1.175591E-2</v>
      </c>
      <c r="T306">
        <v>1.0986030000000001E-2</v>
      </c>
      <c r="U306">
        <v>1.028719E-2</v>
      </c>
      <c r="V306">
        <v>9.6730329999999993E-3</v>
      </c>
      <c r="W306">
        <v>9.1041569999999999E-3</v>
      </c>
      <c r="X306">
        <v>8.5873730000000006E-3</v>
      </c>
      <c r="Y306">
        <v>8.1631380000000003E-3</v>
      </c>
      <c r="Z306">
        <v>7.8152369999999992E-3</v>
      </c>
      <c r="AA306">
        <v>7.5849250000000002E-3</v>
      </c>
      <c r="AB306">
        <v>7.3770900000000002E-3</v>
      </c>
      <c r="AC306">
        <v>7.1599569999999998E-3</v>
      </c>
      <c r="AD306">
        <v>6.9338860000000002E-3</v>
      </c>
      <c r="AE306">
        <v>6.7118580000000002E-3</v>
      </c>
      <c r="AF306">
        <v>6.513408E-3</v>
      </c>
      <c r="AG306">
        <v>6.3423669999999998E-3</v>
      </c>
      <c r="AH306">
        <v>6.1956550000000004E-3</v>
      </c>
      <c r="AI306">
        <v>6.0682100000000001E-3</v>
      </c>
      <c r="AJ306">
        <v>5.9546570000000004E-3</v>
      </c>
      <c r="AK306">
        <v>5.8507070000000001E-3</v>
      </c>
      <c r="AL306">
        <v>5.7536510000000003E-3</v>
      </c>
      <c r="AM306">
        <v>5.6580240000000002E-3</v>
      </c>
      <c r="AN306">
        <v>5.5649419999999998E-3</v>
      </c>
      <c r="AO306">
        <v>5.4701589999999996E-3</v>
      </c>
      <c r="AP306">
        <v>5.3547070000000002E-3</v>
      </c>
      <c r="AQ306">
        <v>5.2103699999999998E-3</v>
      </c>
      <c r="AR306">
        <v>5.03916E-3</v>
      </c>
      <c r="AS306">
        <v>4.85149E-3</v>
      </c>
      <c r="AT306">
        <v>4.6712079999999996E-3</v>
      </c>
      <c r="AU306">
        <v>4.5187700000000001E-3</v>
      </c>
      <c r="AV306">
        <v>4.3947669999999999E-3</v>
      </c>
      <c r="AW306">
        <v>4.2958359999999999E-3</v>
      </c>
      <c r="AX306">
        <v>4.2305449999999996E-3</v>
      </c>
      <c r="AY306">
        <v>4.195102E-3</v>
      </c>
      <c r="AZ306">
        <v>4.1658060000000002E-3</v>
      </c>
      <c r="BA306">
        <v>4.1302659999999996E-3</v>
      </c>
      <c r="BB306">
        <v>4.0870480000000002E-3</v>
      </c>
      <c r="BC306">
        <v>4.0374959999999998E-3</v>
      </c>
      <c r="BD306">
        <v>3.9792889999999996E-3</v>
      </c>
      <c r="BE306">
        <v>3.905773E-3</v>
      </c>
      <c r="BF306">
        <v>3.8145430000000001E-3</v>
      </c>
      <c r="BG306">
        <v>3.7130039999999998E-3</v>
      </c>
      <c r="BH306">
        <v>3.6154429999999999E-3</v>
      </c>
      <c r="BI306">
        <v>3.5327430000000001E-3</v>
      </c>
      <c r="BJ306">
        <v>3.4759119999999998E-3</v>
      </c>
      <c r="BK306">
        <v>3.4483819999999998E-3</v>
      </c>
      <c r="BL306">
        <v>3.4366129999999998E-3</v>
      </c>
      <c r="BM306">
        <v>3.4237849999999999E-3</v>
      </c>
      <c r="BN306">
        <v>3.4045400000000002E-3</v>
      </c>
      <c r="BO306">
        <v>3.378949E-3</v>
      </c>
      <c r="BP306">
        <v>3.3480670000000001E-3</v>
      </c>
      <c r="BQ306">
        <v>3.3109849999999998E-3</v>
      </c>
      <c r="BR306">
        <v>3.2631190000000001E-3</v>
      </c>
      <c r="BS306">
        <v>3.2001320000000001E-3</v>
      </c>
      <c r="BT306">
        <v>3.1210970000000002E-3</v>
      </c>
      <c r="BU306">
        <v>3.0284280000000001E-3</v>
      </c>
      <c r="BV306">
        <v>2.9335099999999999E-3</v>
      </c>
      <c r="BW306">
        <v>2.8604260000000001E-3</v>
      </c>
      <c r="BX306">
        <v>2.826818E-3</v>
      </c>
      <c r="BY306">
        <v>2.8331720000000001E-3</v>
      </c>
      <c r="BZ306">
        <v>2.871073E-3</v>
      </c>
      <c r="CA306">
        <v>2.9239520000000001E-3</v>
      </c>
      <c r="CB306">
        <v>2.9752110000000002E-3</v>
      </c>
      <c r="CC306">
        <v>3.019814E-3</v>
      </c>
      <c r="CD306">
        <v>3.0581110000000001E-3</v>
      </c>
      <c r="CE306">
        <v>3.0913220000000001E-3</v>
      </c>
      <c r="CF306">
        <v>3.120065E-3</v>
      </c>
      <c r="CG306">
        <v>3.1420620000000002E-3</v>
      </c>
      <c r="CH306">
        <v>3.151708E-3</v>
      </c>
      <c r="CI306">
        <v>3.143818E-3</v>
      </c>
      <c r="CJ306">
        <v>3.116321E-3</v>
      </c>
      <c r="CK306">
        <v>3.07194E-3</v>
      </c>
      <c r="CL306">
        <v>3.0173309999999998E-3</v>
      </c>
      <c r="CM306">
        <v>2.9562600000000001E-3</v>
      </c>
      <c r="CN306">
        <v>2.8858579999999998E-3</v>
      </c>
      <c r="CO306">
        <v>2.798975E-3</v>
      </c>
      <c r="CP306">
        <v>2.6938819999999999E-3</v>
      </c>
      <c r="CQ306">
        <v>2.5750650000000001E-3</v>
      </c>
      <c r="CR306">
        <v>2.4485179999999998E-3</v>
      </c>
      <c r="CS306">
        <v>2.3194769999999999E-3</v>
      </c>
      <c r="CT306">
        <v>2.1917709999999999E-3</v>
      </c>
      <c r="CU306">
        <v>2.067864E-3</v>
      </c>
      <c r="CV306">
        <v>1.949243E-3</v>
      </c>
      <c r="CW306">
        <v>1.8369930000000001E-3</v>
      </c>
      <c r="CX306">
        <v>1.732714E-3</v>
      </c>
      <c r="CY306">
        <v>1.6392069999999999E-3</v>
      </c>
      <c r="CZ306">
        <v>1.5584660000000001E-3</v>
      </c>
      <c r="DA306">
        <v>1.4911690000000001E-3</v>
      </c>
      <c r="DB306">
        <v>1.4393629999999999E-3</v>
      </c>
      <c r="DC306">
        <v>1.4066459999999999E-3</v>
      </c>
      <c r="DD306">
        <v>1.389223E-3</v>
      </c>
      <c r="DE306">
        <v>1.377561E-3</v>
      </c>
      <c r="DF306">
        <v>1.366885E-3</v>
      </c>
      <c r="DG306">
        <v>1.3561949999999999E-3</v>
      </c>
      <c r="DH306">
        <v>1.3454319999999999E-3</v>
      </c>
      <c r="DI306">
        <v>1.3347070000000001E-3</v>
      </c>
      <c r="DJ306">
        <v>1.324137E-3</v>
      </c>
      <c r="DK306">
        <v>1.3137730000000001E-3</v>
      </c>
      <c r="DL306">
        <v>1.3034190000000001E-3</v>
      </c>
      <c r="DM306">
        <v>1.292425E-3</v>
      </c>
      <c r="DN306">
        <v>1.280326E-3</v>
      </c>
      <c r="DO306">
        <v>1.2677369999999999E-3</v>
      </c>
      <c r="DP306">
        <v>1.2556220000000001E-3</v>
      </c>
      <c r="DQ306">
        <v>1.244434E-3</v>
      </c>
      <c r="DR306">
        <v>1.234282E-3</v>
      </c>
      <c r="DS306">
        <v>1.2251E-3</v>
      </c>
      <c r="DT306">
        <v>1.2166830000000001E-3</v>
      </c>
      <c r="DU306">
        <v>1.208598E-3</v>
      </c>
      <c r="DV306">
        <v>1.200207E-3</v>
      </c>
      <c r="DW306">
        <v>1.190862E-3</v>
      </c>
      <c r="DX306">
        <v>1.1801019999999999E-3</v>
      </c>
      <c r="DY306">
        <v>1.167724E-3</v>
      </c>
      <c r="DZ306">
        <v>1.1537839999999999E-3</v>
      </c>
      <c r="EA306">
        <v>1.138614E-3</v>
      </c>
      <c r="EB306">
        <v>1.1226540000000001E-3</v>
      </c>
      <c r="EC306">
        <v>1.106262E-3</v>
      </c>
      <c r="ED306">
        <v>1.089663E-3</v>
      </c>
      <c r="EE306">
        <v>1.073051E-3</v>
      </c>
      <c r="EF306">
        <v>1.056574E-3</v>
      </c>
      <c r="EG306">
        <v>1.040184E-3</v>
      </c>
      <c r="EH306">
        <v>1.023393E-3</v>
      </c>
      <c r="EI306">
        <v>1.0038320000000001E-3</v>
      </c>
      <c r="EJ306">
        <v>9.7677260000000009E-4</v>
      </c>
      <c r="EK306">
        <v>9.4057790000000004E-4</v>
      </c>
      <c r="EL306">
        <v>9.0045239999999996E-4</v>
      </c>
      <c r="EM306">
        <v>8.6379909999999998E-4</v>
      </c>
      <c r="EN306">
        <v>8.3407459999999996E-4</v>
      </c>
      <c r="EO306">
        <v>8.1071750000000003E-4</v>
      </c>
      <c r="EP306">
        <v>7.9210170000000005E-4</v>
      </c>
      <c r="EQ306">
        <v>7.7692769999999998E-4</v>
      </c>
      <c r="ER306">
        <v>7.6436289999999997E-4</v>
      </c>
      <c r="ES306">
        <v>7.5399869999999999E-4</v>
      </c>
      <c r="ET306">
        <v>7.4599780000000004E-4</v>
      </c>
      <c r="EU306">
        <v>7.4106590000000004E-4</v>
      </c>
      <c r="EV306">
        <v>7.3984680000000001E-4</v>
      </c>
      <c r="EW306">
        <v>7.4232870000000002E-4</v>
      </c>
      <c r="EX306">
        <v>7.4793989999999996E-4</v>
      </c>
      <c r="EY306">
        <v>7.5603879999999995E-4</v>
      </c>
      <c r="EZ306">
        <v>7.6620729999999997E-4</v>
      </c>
    </row>
    <row r="307" spans="1:156" x14ac:dyDescent="0.25">
      <c r="A307" t="str">
        <f t="shared" si="4"/>
        <v>Boom-COARSE-1.2-20-Any</v>
      </c>
      <c r="B307" t="s">
        <v>196</v>
      </c>
      <c r="C307" t="s">
        <v>40</v>
      </c>
      <c r="D307" s="52">
        <v>1.2</v>
      </c>
      <c r="E307" s="52">
        <v>20</v>
      </c>
      <c r="F307" s="82" t="s">
        <v>187</v>
      </c>
      <c r="G307">
        <v>8.4106280000000005E-2</v>
      </c>
      <c r="H307">
        <v>7.2371480000000002E-2</v>
      </c>
      <c r="I307">
        <v>6.1606180000000003E-2</v>
      </c>
      <c r="J307">
        <v>5.3145860000000003E-2</v>
      </c>
      <c r="K307">
        <v>4.6916930000000003E-2</v>
      </c>
      <c r="L307">
        <v>4.252657E-2</v>
      </c>
      <c r="M307">
        <v>3.9230689999999999E-2</v>
      </c>
      <c r="N307">
        <v>3.5712750000000001E-2</v>
      </c>
      <c r="O307">
        <v>3.364843E-2</v>
      </c>
      <c r="P307">
        <v>3.0586800000000001E-2</v>
      </c>
      <c r="Q307">
        <v>2.8604569999999999E-2</v>
      </c>
      <c r="R307">
        <v>2.644233E-2</v>
      </c>
      <c r="S307">
        <v>2.4279289999999999E-2</v>
      </c>
      <c r="T307">
        <v>2.332263E-2</v>
      </c>
      <c r="U307">
        <v>2.2215370000000002E-2</v>
      </c>
      <c r="V307">
        <v>2.0692889999999999E-2</v>
      </c>
      <c r="W307">
        <v>2.010605E-2</v>
      </c>
      <c r="X307">
        <v>1.955436E-2</v>
      </c>
      <c r="Y307">
        <v>1.8982800000000001E-2</v>
      </c>
      <c r="Z307">
        <v>1.8431719999999999E-2</v>
      </c>
      <c r="AA307">
        <v>1.7906579999999998E-2</v>
      </c>
      <c r="AB307">
        <v>1.723539E-2</v>
      </c>
      <c r="AC307">
        <v>1.6650660000000001E-2</v>
      </c>
      <c r="AD307">
        <v>1.6134849999999999E-2</v>
      </c>
      <c r="AE307">
        <v>1.5692629999999999E-2</v>
      </c>
      <c r="AF307">
        <v>1.5295019999999999E-2</v>
      </c>
      <c r="AG307">
        <v>1.495636E-2</v>
      </c>
      <c r="AH307">
        <v>1.465223E-2</v>
      </c>
      <c r="AI307">
        <v>1.438556E-2</v>
      </c>
      <c r="AJ307">
        <v>1.41733E-2</v>
      </c>
      <c r="AK307">
        <v>1.3977679999999999E-2</v>
      </c>
      <c r="AL307">
        <v>1.380491E-2</v>
      </c>
      <c r="AM307">
        <v>1.368713E-2</v>
      </c>
      <c r="AN307">
        <v>1.3574009999999999E-2</v>
      </c>
      <c r="AO307">
        <v>1.3456579999999999E-2</v>
      </c>
      <c r="AP307">
        <v>1.332038E-2</v>
      </c>
      <c r="AQ307">
        <v>1.316171E-2</v>
      </c>
      <c r="AR307">
        <v>1.2980490000000001E-2</v>
      </c>
      <c r="AS307">
        <v>1.278191E-2</v>
      </c>
      <c r="AT307">
        <v>1.257404E-2</v>
      </c>
      <c r="AU307">
        <v>1.2361509999999999E-2</v>
      </c>
      <c r="AV307">
        <v>1.214586E-2</v>
      </c>
      <c r="AW307">
        <v>1.1926920000000001E-2</v>
      </c>
      <c r="AX307">
        <v>1.170245E-2</v>
      </c>
      <c r="AY307">
        <v>1.148192E-2</v>
      </c>
      <c r="AZ307">
        <v>1.1269629999999999E-2</v>
      </c>
      <c r="BA307">
        <v>1.106378E-2</v>
      </c>
      <c r="BB307">
        <v>1.086005E-2</v>
      </c>
      <c r="BC307">
        <v>1.065816E-2</v>
      </c>
      <c r="BD307">
        <v>1.046061E-2</v>
      </c>
      <c r="BE307">
        <v>1.026707E-2</v>
      </c>
      <c r="BF307">
        <v>1.007536E-2</v>
      </c>
      <c r="BG307">
        <v>9.8847640000000007E-3</v>
      </c>
      <c r="BH307">
        <v>9.6957859999999996E-3</v>
      </c>
      <c r="BI307">
        <v>9.5096290000000003E-3</v>
      </c>
      <c r="BJ307">
        <v>9.3268139999999992E-3</v>
      </c>
      <c r="BK307">
        <v>9.1472740000000004E-3</v>
      </c>
      <c r="BL307">
        <v>8.9694070000000004E-3</v>
      </c>
      <c r="BM307">
        <v>8.7945309999999995E-3</v>
      </c>
      <c r="BN307">
        <v>8.6260290000000003E-3</v>
      </c>
      <c r="BO307">
        <v>8.4640259999999995E-3</v>
      </c>
      <c r="BP307">
        <v>8.3062650000000002E-3</v>
      </c>
      <c r="BQ307">
        <v>8.1516060000000005E-3</v>
      </c>
      <c r="BR307">
        <v>8.0001029999999997E-3</v>
      </c>
      <c r="BS307">
        <v>7.8531130000000001E-3</v>
      </c>
      <c r="BT307">
        <v>7.7138140000000003E-3</v>
      </c>
      <c r="BU307">
        <v>7.585924E-3</v>
      </c>
      <c r="BV307">
        <v>7.4735610000000001E-3</v>
      </c>
      <c r="BW307">
        <v>7.3845880000000001E-3</v>
      </c>
      <c r="BX307">
        <v>7.321167E-3</v>
      </c>
      <c r="BY307">
        <v>7.2811799999999999E-3</v>
      </c>
      <c r="BZ307">
        <v>7.2602020000000003E-3</v>
      </c>
      <c r="CA307">
        <v>7.2538639999999996E-3</v>
      </c>
      <c r="CB307">
        <v>7.2588840000000002E-3</v>
      </c>
      <c r="CC307">
        <v>7.2737840000000002E-3</v>
      </c>
      <c r="CD307">
        <v>7.2968080000000001E-3</v>
      </c>
      <c r="CE307">
        <v>7.3260340000000004E-3</v>
      </c>
      <c r="CF307">
        <v>7.359628E-3</v>
      </c>
      <c r="CG307">
        <v>7.395937E-3</v>
      </c>
      <c r="CH307">
        <v>7.4322240000000003E-3</v>
      </c>
      <c r="CI307">
        <v>7.4616539999999999E-3</v>
      </c>
      <c r="CJ307">
        <v>7.4793610000000003E-3</v>
      </c>
      <c r="CK307">
        <v>7.4832099999999997E-3</v>
      </c>
      <c r="CL307">
        <v>7.4730480000000004E-3</v>
      </c>
      <c r="CM307">
        <v>7.4513619999999996E-3</v>
      </c>
      <c r="CN307">
        <v>7.4199799999999996E-3</v>
      </c>
      <c r="CO307">
        <v>7.3802959999999997E-3</v>
      </c>
      <c r="CP307">
        <v>7.3333460000000001E-3</v>
      </c>
      <c r="CQ307">
        <v>7.2801200000000002E-3</v>
      </c>
      <c r="CR307">
        <v>7.2224139999999999E-3</v>
      </c>
      <c r="CS307">
        <v>7.1613090000000003E-3</v>
      </c>
      <c r="CT307">
        <v>7.0978689999999997E-3</v>
      </c>
      <c r="CU307">
        <v>7.0314260000000003E-3</v>
      </c>
      <c r="CV307">
        <v>6.9629360000000003E-3</v>
      </c>
      <c r="CW307">
        <v>6.8944690000000003E-3</v>
      </c>
      <c r="CX307">
        <v>6.8277429999999998E-3</v>
      </c>
      <c r="CY307">
        <v>6.7624779999999997E-3</v>
      </c>
      <c r="CZ307">
        <v>6.6976420000000002E-3</v>
      </c>
      <c r="DA307">
        <v>6.6300370000000001E-3</v>
      </c>
      <c r="DB307">
        <v>6.5567480000000003E-3</v>
      </c>
      <c r="DC307">
        <v>6.4765100000000004E-3</v>
      </c>
      <c r="DD307">
        <v>6.389858E-3</v>
      </c>
      <c r="DE307">
        <v>6.2965240000000004E-3</v>
      </c>
      <c r="DF307">
        <v>6.1975160000000001E-3</v>
      </c>
      <c r="DG307">
        <v>6.0952669999999997E-3</v>
      </c>
      <c r="DH307">
        <v>5.9915970000000004E-3</v>
      </c>
      <c r="DI307">
        <v>5.8871519999999997E-3</v>
      </c>
      <c r="DJ307">
        <v>5.7816179999999997E-3</v>
      </c>
      <c r="DK307">
        <v>5.6751120000000004E-3</v>
      </c>
      <c r="DL307">
        <v>5.5681890000000003E-3</v>
      </c>
      <c r="DM307">
        <v>5.4618369999999998E-3</v>
      </c>
      <c r="DN307">
        <v>5.356553E-3</v>
      </c>
      <c r="DO307">
        <v>5.2543729999999997E-3</v>
      </c>
      <c r="DP307">
        <v>5.1596180000000004E-3</v>
      </c>
      <c r="DQ307">
        <v>5.0754199999999998E-3</v>
      </c>
      <c r="DR307">
        <v>5.0022349999999998E-3</v>
      </c>
      <c r="DS307">
        <v>4.9396470000000001E-3</v>
      </c>
      <c r="DT307">
        <v>4.8858929999999997E-3</v>
      </c>
      <c r="DU307">
        <v>4.8395529999999999E-3</v>
      </c>
      <c r="DV307">
        <v>4.7995549999999996E-3</v>
      </c>
      <c r="DW307">
        <v>4.7653390000000004E-3</v>
      </c>
      <c r="DX307">
        <v>4.7359979999999999E-3</v>
      </c>
      <c r="DY307">
        <v>4.7108510000000003E-3</v>
      </c>
      <c r="DZ307">
        <v>4.6900910000000004E-3</v>
      </c>
      <c r="EA307">
        <v>4.6753339999999997E-3</v>
      </c>
      <c r="EB307">
        <v>4.6683389999999996E-3</v>
      </c>
      <c r="EC307">
        <v>4.668775E-3</v>
      </c>
      <c r="ED307">
        <v>4.6753999999999997E-3</v>
      </c>
      <c r="EE307">
        <v>4.6866920000000001E-3</v>
      </c>
      <c r="EF307">
        <v>4.702337E-3</v>
      </c>
      <c r="EG307">
        <v>4.7223059999999999E-3</v>
      </c>
      <c r="EH307">
        <v>4.7464450000000002E-3</v>
      </c>
      <c r="EI307">
        <v>4.7743999999999998E-3</v>
      </c>
      <c r="EJ307">
        <v>4.8060469999999999E-3</v>
      </c>
      <c r="EK307">
        <v>4.8408549999999998E-3</v>
      </c>
      <c r="EL307">
        <v>4.8766909999999998E-3</v>
      </c>
      <c r="EM307">
        <v>4.90991E-3</v>
      </c>
      <c r="EN307">
        <v>4.9379910000000001E-3</v>
      </c>
      <c r="EO307">
        <v>4.959448E-3</v>
      </c>
      <c r="EP307">
        <v>4.9741380000000003E-3</v>
      </c>
      <c r="EQ307">
        <v>4.982607E-3</v>
      </c>
      <c r="ER307">
        <v>4.985115E-3</v>
      </c>
      <c r="ES307">
        <v>4.9820669999999997E-3</v>
      </c>
      <c r="ET307">
        <v>4.9740699999999997E-3</v>
      </c>
      <c r="EU307">
        <v>4.9619599999999996E-3</v>
      </c>
      <c r="EV307">
        <v>4.9459860000000003E-3</v>
      </c>
      <c r="EW307">
        <v>4.9264410000000002E-3</v>
      </c>
      <c r="EX307">
        <v>4.9034129999999997E-3</v>
      </c>
      <c r="EY307">
        <v>4.8769119999999997E-3</v>
      </c>
      <c r="EZ307">
        <v>4.8474929999999996E-3</v>
      </c>
    </row>
    <row r="308" spans="1:156" x14ac:dyDescent="0.25">
      <c r="A308" t="str">
        <f t="shared" si="4"/>
        <v>Boom-COARSE-1.2-10-Any</v>
      </c>
      <c r="B308" t="s">
        <v>196</v>
      </c>
      <c r="C308" t="s">
        <v>40</v>
      </c>
      <c r="D308" s="52">
        <v>1.2</v>
      </c>
      <c r="E308" s="52">
        <v>10</v>
      </c>
      <c r="F308" s="82" t="s">
        <v>187</v>
      </c>
      <c r="G308">
        <v>4.1998889999999997E-2</v>
      </c>
      <c r="H308">
        <v>3.8360850000000002E-2</v>
      </c>
      <c r="I308">
        <v>3.518814E-2</v>
      </c>
      <c r="J308">
        <v>3.2131079999999999E-2</v>
      </c>
      <c r="K308">
        <v>3.1839010000000001E-2</v>
      </c>
      <c r="L308">
        <v>3.1585429999999998E-2</v>
      </c>
      <c r="M308">
        <v>3.02423E-2</v>
      </c>
      <c r="N308">
        <v>2.8802390000000001E-2</v>
      </c>
      <c r="O308">
        <v>2.747931E-2</v>
      </c>
      <c r="P308">
        <v>2.6014800000000001E-2</v>
      </c>
      <c r="Q308">
        <v>2.4371480000000001E-2</v>
      </c>
      <c r="R308">
        <v>2.2566530000000001E-2</v>
      </c>
      <c r="S308">
        <v>2.1516319999999999E-2</v>
      </c>
      <c r="T308">
        <v>2.0568389999999999E-2</v>
      </c>
      <c r="U308">
        <v>1.9718010000000001E-2</v>
      </c>
      <c r="V308">
        <v>1.8946020000000001E-2</v>
      </c>
      <c r="W308">
        <v>1.826262E-2</v>
      </c>
      <c r="X308">
        <v>1.7663990000000001E-2</v>
      </c>
      <c r="Y308">
        <v>1.7157749999999999E-2</v>
      </c>
      <c r="Z308">
        <v>1.6736750000000002E-2</v>
      </c>
      <c r="AA308">
        <v>1.639614E-2</v>
      </c>
      <c r="AB308">
        <v>1.6069859999999998E-2</v>
      </c>
      <c r="AC308">
        <v>1.572745E-2</v>
      </c>
      <c r="AD308">
        <v>1.537989E-2</v>
      </c>
      <c r="AE308">
        <v>1.503119E-2</v>
      </c>
      <c r="AF308">
        <v>1.468124E-2</v>
      </c>
      <c r="AG308">
        <v>1.4335580000000001E-2</v>
      </c>
      <c r="AH308">
        <v>1.3999289999999999E-2</v>
      </c>
      <c r="AI308">
        <v>1.367703E-2</v>
      </c>
      <c r="AJ308">
        <v>1.3370999999999999E-2</v>
      </c>
      <c r="AK308">
        <v>1.3077729999999999E-2</v>
      </c>
      <c r="AL308">
        <v>1.279368E-2</v>
      </c>
      <c r="AM308">
        <v>1.25205E-2</v>
      </c>
      <c r="AN308">
        <v>1.22805E-2</v>
      </c>
      <c r="AO308">
        <v>1.207283E-2</v>
      </c>
      <c r="AP308">
        <v>1.1885690000000001E-2</v>
      </c>
      <c r="AQ308">
        <v>1.171197E-2</v>
      </c>
      <c r="AR308">
        <v>1.154756E-2</v>
      </c>
      <c r="AS308">
        <v>1.1392630000000001E-2</v>
      </c>
      <c r="AT308">
        <v>1.124822E-2</v>
      </c>
      <c r="AU308">
        <v>1.111236E-2</v>
      </c>
      <c r="AV308">
        <v>1.0981660000000001E-2</v>
      </c>
      <c r="AW308">
        <v>1.085271E-2</v>
      </c>
      <c r="AX308">
        <v>1.0724549999999999E-2</v>
      </c>
      <c r="AY308">
        <v>1.059537E-2</v>
      </c>
      <c r="AZ308">
        <v>1.046681E-2</v>
      </c>
      <c r="BA308">
        <v>1.0342189999999999E-2</v>
      </c>
      <c r="BB308">
        <v>1.022231E-2</v>
      </c>
      <c r="BC308">
        <v>1.010638E-2</v>
      </c>
      <c r="BD308">
        <v>9.9878229999999998E-3</v>
      </c>
      <c r="BE308">
        <v>9.8573789999999994E-3</v>
      </c>
      <c r="BF308">
        <v>9.7112369999999993E-3</v>
      </c>
      <c r="BG308">
        <v>9.5502599999999997E-3</v>
      </c>
      <c r="BH308">
        <v>9.3791329999999996E-3</v>
      </c>
      <c r="BI308">
        <v>9.2071099999999993E-3</v>
      </c>
      <c r="BJ308">
        <v>9.0497300000000006E-3</v>
      </c>
      <c r="BK308">
        <v>8.9130479999999998E-3</v>
      </c>
      <c r="BL308">
        <v>8.7951790000000002E-3</v>
      </c>
      <c r="BM308">
        <v>8.6923369999999996E-3</v>
      </c>
      <c r="BN308">
        <v>8.5997580000000007E-3</v>
      </c>
      <c r="BO308">
        <v>8.5129249999999993E-3</v>
      </c>
      <c r="BP308">
        <v>8.4278289999999995E-3</v>
      </c>
      <c r="BQ308">
        <v>8.3418810000000006E-3</v>
      </c>
      <c r="BR308">
        <v>8.255999E-3</v>
      </c>
      <c r="BS308">
        <v>8.1714869999999998E-3</v>
      </c>
      <c r="BT308">
        <v>8.0887630000000005E-3</v>
      </c>
      <c r="BU308">
        <v>8.0079409999999993E-3</v>
      </c>
      <c r="BV308">
        <v>7.9294650000000001E-3</v>
      </c>
      <c r="BW308">
        <v>7.8540950000000002E-3</v>
      </c>
      <c r="BX308">
        <v>7.7816339999999999E-3</v>
      </c>
      <c r="BY308">
        <v>7.7108879999999999E-3</v>
      </c>
      <c r="BZ308">
        <v>7.639819E-3</v>
      </c>
      <c r="CA308">
        <v>7.5662899999999998E-3</v>
      </c>
      <c r="CB308">
        <v>7.4898769999999998E-3</v>
      </c>
      <c r="CC308">
        <v>7.4098810000000001E-3</v>
      </c>
      <c r="CD308">
        <v>7.3261120000000001E-3</v>
      </c>
      <c r="CE308">
        <v>7.24028E-3</v>
      </c>
      <c r="CF308">
        <v>7.154367E-3</v>
      </c>
      <c r="CG308">
        <v>7.0672950000000003E-3</v>
      </c>
      <c r="CH308">
        <v>6.9751750000000001E-3</v>
      </c>
      <c r="CI308">
        <v>6.8756820000000001E-3</v>
      </c>
      <c r="CJ308">
        <v>6.7697069999999998E-3</v>
      </c>
      <c r="CK308">
        <v>6.6624759999999996E-3</v>
      </c>
      <c r="CL308">
        <v>6.5609700000000002E-3</v>
      </c>
      <c r="CM308">
        <v>6.4683859999999996E-3</v>
      </c>
      <c r="CN308">
        <v>6.3852989999999997E-3</v>
      </c>
      <c r="CO308">
        <v>6.3111649999999997E-3</v>
      </c>
      <c r="CP308">
        <v>6.2445749999999996E-3</v>
      </c>
      <c r="CQ308">
        <v>6.183643E-3</v>
      </c>
      <c r="CR308">
        <v>6.1268420000000004E-3</v>
      </c>
      <c r="CS308">
        <v>6.0729779999999997E-3</v>
      </c>
      <c r="CT308">
        <v>6.02062E-3</v>
      </c>
      <c r="CU308">
        <v>5.9687350000000002E-3</v>
      </c>
      <c r="CV308">
        <v>5.9169779999999998E-3</v>
      </c>
      <c r="CW308">
        <v>5.8654709999999997E-3</v>
      </c>
      <c r="CX308">
        <v>5.8147060000000002E-3</v>
      </c>
      <c r="CY308">
        <v>5.7651669999999999E-3</v>
      </c>
      <c r="CZ308">
        <v>5.7169899999999999E-3</v>
      </c>
      <c r="DA308">
        <v>5.6699289999999998E-3</v>
      </c>
      <c r="DB308">
        <v>5.6239009999999997E-3</v>
      </c>
      <c r="DC308">
        <v>5.5788030000000002E-3</v>
      </c>
      <c r="DD308">
        <v>5.5340049999999998E-3</v>
      </c>
      <c r="DE308">
        <v>5.4889730000000003E-3</v>
      </c>
      <c r="DF308">
        <v>5.4436579999999997E-3</v>
      </c>
      <c r="DG308">
        <v>5.3982939999999997E-3</v>
      </c>
      <c r="DH308">
        <v>5.3534339999999998E-3</v>
      </c>
      <c r="DI308">
        <v>5.3095670000000003E-3</v>
      </c>
      <c r="DJ308">
        <v>5.2666730000000004E-3</v>
      </c>
      <c r="DK308">
        <v>5.2238520000000002E-3</v>
      </c>
      <c r="DL308">
        <v>5.1792069999999999E-3</v>
      </c>
      <c r="DM308">
        <v>5.1299370000000002E-3</v>
      </c>
      <c r="DN308">
        <v>5.0741759999999997E-3</v>
      </c>
      <c r="DO308">
        <v>5.0124610000000002E-3</v>
      </c>
      <c r="DP308">
        <v>4.9458879999999998E-3</v>
      </c>
      <c r="DQ308">
        <v>4.8752999999999999E-3</v>
      </c>
      <c r="DR308">
        <v>4.8022619999999999E-3</v>
      </c>
      <c r="DS308">
        <v>4.7291950000000003E-3</v>
      </c>
      <c r="DT308">
        <v>4.6585389999999997E-3</v>
      </c>
      <c r="DU308">
        <v>4.5916439999999998E-3</v>
      </c>
      <c r="DV308">
        <v>4.5288860000000002E-3</v>
      </c>
      <c r="DW308">
        <v>4.4702630000000004E-3</v>
      </c>
      <c r="DX308">
        <v>4.415703E-3</v>
      </c>
      <c r="DY308">
        <v>4.3648749999999998E-3</v>
      </c>
      <c r="DZ308">
        <v>4.3171570000000003E-3</v>
      </c>
      <c r="EA308">
        <v>4.2722519999999998E-3</v>
      </c>
      <c r="EB308">
        <v>4.2303929999999998E-3</v>
      </c>
      <c r="EC308">
        <v>4.1917990000000004E-3</v>
      </c>
      <c r="ED308">
        <v>4.1561369999999999E-3</v>
      </c>
      <c r="EE308">
        <v>4.1225350000000001E-3</v>
      </c>
      <c r="EF308">
        <v>4.0901549999999998E-3</v>
      </c>
      <c r="EG308">
        <v>4.0585229999999996E-3</v>
      </c>
      <c r="EH308">
        <v>4.027498E-3</v>
      </c>
      <c r="EI308">
        <v>3.9968809999999999E-3</v>
      </c>
      <c r="EJ308">
        <v>3.9663260000000001E-3</v>
      </c>
      <c r="EK308">
        <v>3.9358290000000001E-3</v>
      </c>
      <c r="EL308">
        <v>3.9059279999999999E-3</v>
      </c>
      <c r="EM308">
        <v>3.8771830000000002E-3</v>
      </c>
      <c r="EN308">
        <v>3.849641E-3</v>
      </c>
      <c r="EO308">
        <v>3.8228020000000001E-3</v>
      </c>
      <c r="EP308">
        <v>3.7961449999999999E-3</v>
      </c>
      <c r="EQ308">
        <v>3.7694719999999998E-3</v>
      </c>
      <c r="ER308">
        <v>3.742942E-3</v>
      </c>
      <c r="ES308">
        <v>3.7170549999999999E-3</v>
      </c>
      <c r="ET308">
        <v>3.6931329999999999E-3</v>
      </c>
      <c r="EU308">
        <v>3.6734319999999999E-3</v>
      </c>
      <c r="EV308">
        <v>3.6596720000000001E-3</v>
      </c>
      <c r="EW308">
        <v>3.6515610000000002E-3</v>
      </c>
      <c r="EX308">
        <v>3.6469060000000001E-3</v>
      </c>
      <c r="EY308">
        <v>3.6425979999999999E-3</v>
      </c>
      <c r="EZ308">
        <v>3.6354429999999999E-3</v>
      </c>
    </row>
    <row r="309" spans="1:156" x14ac:dyDescent="0.25">
      <c r="A309" t="str">
        <f t="shared" si="4"/>
        <v>Boom-COARSE-1.2-20-60</v>
      </c>
      <c r="B309" t="s">
        <v>196</v>
      </c>
      <c r="C309" t="s">
        <v>40</v>
      </c>
      <c r="D309" s="52">
        <v>1.2</v>
      </c>
      <c r="E309" s="52">
        <v>20</v>
      </c>
      <c r="F309" s="82">
        <v>60</v>
      </c>
      <c r="G309">
        <v>7.4666220000000005E-2</v>
      </c>
      <c r="H309">
        <v>6.3244060000000005E-2</v>
      </c>
      <c r="I309">
        <v>5.2742839999999999E-2</v>
      </c>
      <c r="J309">
        <v>4.4489029999999999E-2</v>
      </c>
      <c r="K309">
        <v>3.9393789999999998E-2</v>
      </c>
      <c r="L309">
        <v>3.469096E-2</v>
      </c>
      <c r="M309">
        <v>3.113467E-2</v>
      </c>
      <c r="N309">
        <v>2.749387E-2</v>
      </c>
      <c r="O309">
        <v>2.5316189999999999E-2</v>
      </c>
      <c r="P309">
        <v>2.2325930000000001E-2</v>
      </c>
      <c r="Q309">
        <v>2.037257E-2</v>
      </c>
      <c r="R309">
        <v>1.838598E-2</v>
      </c>
      <c r="S309">
        <v>1.6443010000000001E-2</v>
      </c>
      <c r="T309">
        <v>1.567727E-2</v>
      </c>
      <c r="U309">
        <v>1.4775109999999999E-2</v>
      </c>
      <c r="V309">
        <v>1.3491E-2</v>
      </c>
      <c r="W309">
        <v>1.311176E-2</v>
      </c>
      <c r="X309">
        <v>1.2746830000000001E-2</v>
      </c>
      <c r="Y309">
        <v>1.235051E-2</v>
      </c>
      <c r="Z309">
        <v>1.195679E-2</v>
      </c>
      <c r="AA309">
        <v>1.131736E-2</v>
      </c>
      <c r="AB309">
        <v>1.075509E-2</v>
      </c>
      <c r="AC309">
        <v>1.026497E-2</v>
      </c>
      <c r="AD309">
        <v>9.8333069999999995E-3</v>
      </c>
      <c r="AE309">
        <v>9.4651240000000001E-3</v>
      </c>
      <c r="AF309">
        <v>9.1364010000000006E-3</v>
      </c>
      <c r="AG309">
        <v>8.8583510000000004E-3</v>
      </c>
      <c r="AH309">
        <v>8.6121159999999995E-3</v>
      </c>
      <c r="AI309">
        <v>8.3998249999999997E-3</v>
      </c>
      <c r="AJ309">
        <v>8.2351109999999998E-3</v>
      </c>
      <c r="AK309">
        <v>8.0831859999999991E-3</v>
      </c>
      <c r="AL309">
        <v>7.9519450000000002E-3</v>
      </c>
      <c r="AM309">
        <v>7.8755679999999995E-3</v>
      </c>
      <c r="AN309">
        <v>7.8022459999999997E-3</v>
      </c>
      <c r="AO309">
        <v>7.7227179999999999E-3</v>
      </c>
      <c r="AP309">
        <v>7.6196730000000004E-3</v>
      </c>
      <c r="AQ309">
        <v>7.48696E-3</v>
      </c>
      <c r="AR309">
        <v>7.3179439999999998E-3</v>
      </c>
      <c r="AS309">
        <v>7.1070229999999996E-3</v>
      </c>
      <c r="AT309">
        <v>6.8614640000000003E-3</v>
      </c>
      <c r="AU309">
        <v>6.5917600000000003E-3</v>
      </c>
      <c r="AV309">
        <v>6.3090849999999999E-3</v>
      </c>
      <c r="AW309">
        <v>6.0228720000000003E-3</v>
      </c>
      <c r="AX309">
        <v>5.7410200000000003E-3</v>
      </c>
      <c r="AY309">
        <v>5.4744299999999997E-3</v>
      </c>
      <c r="AZ309">
        <v>5.2277840000000001E-3</v>
      </c>
      <c r="BA309">
        <v>4.9994549999999999E-3</v>
      </c>
      <c r="BB309">
        <v>4.7857389999999998E-3</v>
      </c>
      <c r="BC309">
        <v>4.586026E-3</v>
      </c>
      <c r="BD309">
        <v>4.4076810000000001E-3</v>
      </c>
      <c r="BE309">
        <v>4.2599049999999996E-3</v>
      </c>
      <c r="BF309">
        <v>4.1404509999999999E-3</v>
      </c>
      <c r="BG309">
        <v>4.0430789999999998E-3</v>
      </c>
      <c r="BH309">
        <v>3.9631700000000002E-3</v>
      </c>
      <c r="BI309">
        <v>3.8966729999999998E-3</v>
      </c>
      <c r="BJ309">
        <v>3.840787E-3</v>
      </c>
      <c r="BK309">
        <v>3.7929529999999999E-3</v>
      </c>
      <c r="BL309">
        <v>3.7498259999999999E-3</v>
      </c>
      <c r="BM309">
        <v>3.7109560000000001E-3</v>
      </c>
      <c r="BN309">
        <v>3.6773069999999999E-3</v>
      </c>
      <c r="BO309">
        <v>3.6482070000000001E-3</v>
      </c>
      <c r="BP309">
        <v>3.621703E-3</v>
      </c>
      <c r="BQ309">
        <v>3.5972780000000002E-3</v>
      </c>
      <c r="BR309">
        <v>3.5745410000000001E-3</v>
      </c>
      <c r="BS309">
        <v>3.553123E-3</v>
      </c>
      <c r="BT309">
        <v>3.5326680000000001E-3</v>
      </c>
      <c r="BU309">
        <v>3.513394E-3</v>
      </c>
      <c r="BV309">
        <v>3.4979429999999999E-3</v>
      </c>
      <c r="BW309">
        <v>3.4949899999999999E-3</v>
      </c>
      <c r="BX309">
        <v>3.5084600000000001E-3</v>
      </c>
      <c r="BY309">
        <v>3.5393299999999998E-3</v>
      </c>
      <c r="BZ309">
        <v>3.5861199999999999E-3</v>
      </c>
      <c r="CA309">
        <v>3.6477979999999998E-3</v>
      </c>
      <c r="CB309">
        <v>3.722693E-3</v>
      </c>
      <c r="CC309">
        <v>3.808451E-3</v>
      </c>
      <c r="CD309">
        <v>3.9027380000000002E-3</v>
      </c>
      <c r="CE309">
        <v>4.0035699999999997E-3</v>
      </c>
      <c r="CF309">
        <v>4.109662E-3</v>
      </c>
      <c r="CG309">
        <v>4.2191160000000002E-3</v>
      </c>
      <c r="CH309">
        <v>4.3293230000000004E-3</v>
      </c>
      <c r="CI309">
        <v>4.432315E-3</v>
      </c>
      <c r="CJ309">
        <v>4.5207570000000002E-3</v>
      </c>
      <c r="CK309">
        <v>4.5828470000000001E-3</v>
      </c>
      <c r="CL309">
        <v>4.60334E-3</v>
      </c>
      <c r="CM309">
        <v>4.5799430000000004E-3</v>
      </c>
      <c r="CN309">
        <v>4.5175349999999996E-3</v>
      </c>
      <c r="CO309">
        <v>4.4215010000000004E-3</v>
      </c>
      <c r="CP309">
        <v>4.2986129999999997E-3</v>
      </c>
      <c r="CQ309">
        <v>4.1546439999999999E-3</v>
      </c>
      <c r="CR309">
        <v>3.9962770000000003E-3</v>
      </c>
      <c r="CS309">
        <v>3.828943E-3</v>
      </c>
      <c r="CT309">
        <v>3.6575100000000001E-3</v>
      </c>
      <c r="CU309">
        <v>3.48483E-3</v>
      </c>
      <c r="CV309">
        <v>3.3141429999999999E-3</v>
      </c>
      <c r="CW309">
        <v>3.1481730000000002E-3</v>
      </c>
      <c r="CX309">
        <v>2.9887910000000002E-3</v>
      </c>
      <c r="CY309">
        <v>2.8362679999999999E-3</v>
      </c>
      <c r="CZ309">
        <v>2.6912070000000001E-3</v>
      </c>
      <c r="DA309">
        <v>2.5534469999999999E-3</v>
      </c>
      <c r="DB309">
        <v>2.422928E-3</v>
      </c>
      <c r="DC309">
        <v>2.2992849999999999E-3</v>
      </c>
      <c r="DD309">
        <v>2.1821380000000001E-3</v>
      </c>
      <c r="DE309">
        <v>2.0708139999999998E-3</v>
      </c>
      <c r="DF309">
        <v>1.96518E-3</v>
      </c>
      <c r="DG309">
        <v>1.8668910000000001E-3</v>
      </c>
      <c r="DH309">
        <v>1.7802060000000001E-3</v>
      </c>
      <c r="DI309">
        <v>1.7082340000000001E-3</v>
      </c>
      <c r="DJ309">
        <v>1.64934E-3</v>
      </c>
      <c r="DK309">
        <v>1.600782E-3</v>
      </c>
      <c r="DL309">
        <v>1.5603329999999999E-3</v>
      </c>
      <c r="DM309">
        <v>1.526386E-3</v>
      </c>
      <c r="DN309">
        <v>1.4977269999999999E-3</v>
      </c>
      <c r="DO309">
        <v>1.474218E-3</v>
      </c>
      <c r="DP309">
        <v>1.4573489999999999E-3</v>
      </c>
      <c r="DQ309">
        <v>1.4483639999999999E-3</v>
      </c>
      <c r="DR309">
        <v>1.4474360000000001E-3</v>
      </c>
      <c r="DS309">
        <v>1.454529E-3</v>
      </c>
      <c r="DT309">
        <v>1.4693250000000001E-3</v>
      </c>
      <c r="DU309">
        <v>1.4917629999999999E-3</v>
      </c>
      <c r="DV309">
        <v>1.5217970000000001E-3</v>
      </c>
      <c r="DW309">
        <v>1.5592220000000001E-3</v>
      </c>
      <c r="DX309">
        <v>1.603815E-3</v>
      </c>
      <c r="DY309">
        <v>1.6551650000000001E-3</v>
      </c>
      <c r="DZ309">
        <v>1.7127939999999999E-3</v>
      </c>
      <c r="EA309">
        <v>1.776309E-3</v>
      </c>
      <c r="EB309">
        <v>1.8455170000000001E-3</v>
      </c>
      <c r="EC309">
        <v>1.919895E-3</v>
      </c>
      <c r="ED309">
        <v>1.9989420000000001E-3</v>
      </c>
      <c r="EE309">
        <v>2.0820280000000001E-3</v>
      </c>
      <c r="EF309">
        <v>2.169214E-3</v>
      </c>
      <c r="EG309">
        <v>2.2602109999999998E-3</v>
      </c>
      <c r="EH309">
        <v>2.3550620000000002E-3</v>
      </c>
      <c r="EI309">
        <v>2.4537130000000002E-3</v>
      </c>
      <c r="EJ309">
        <v>2.5562369999999998E-3</v>
      </c>
      <c r="EK309">
        <v>2.6623800000000002E-3</v>
      </c>
      <c r="EL309">
        <v>2.7702690000000001E-3</v>
      </c>
      <c r="EM309">
        <v>2.8761189999999999E-3</v>
      </c>
      <c r="EN309">
        <v>2.974619E-3</v>
      </c>
      <c r="EO309">
        <v>3.055473E-3</v>
      </c>
      <c r="EP309">
        <v>3.1086780000000001E-3</v>
      </c>
      <c r="EQ309">
        <v>3.1324399999999998E-3</v>
      </c>
      <c r="ER309">
        <v>3.128764E-3</v>
      </c>
      <c r="ES309">
        <v>3.100261E-3</v>
      </c>
      <c r="ET309">
        <v>3.049646E-3</v>
      </c>
      <c r="EU309">
        <v>2.9798089999999999E-3</v>
      </c>
      <c r="EV309">
        <v>2.8937839999999999E-3</v>
      </c>
      <c r="EW309">
        <v>2.794707E-3</v>
      </c>
      <c r="EX309">
        <v>2.6853860000000001E-3</v>
      </c>
      <c r="EY309">
        <v>2.5685479999999999E-3</v>
      </c>
      <c r="EZ309">
        <v>2.447088E-3</v>
      </c>
    </row>
    <row r="310" spans="1:156" x14ac:dyDescent="0.25">
      <c r="A310" t="str">
        <f t="shared" si="4"/>
        <v>Boom-COARSE-1.2-10-60</v>
      </c>
      <c r="B310" t="s">
        <v>196</v>
      </c>
      <c r="C310" t="s">
        <v>40</v>
      </c>
      <c r="D310" s="52">
        <v>1.2</v>
      </c>
      <c r="E310" s="52">
        <v>10</v>
      </c>
      <c r="F310" s="82">
        <v>60</v>
      </c>
      <c r="G310">
        <v>3.1679550000000001E-2</v>
      </c>
      <c r="H310">
        <v>2.7630849999999998E-2</v>
      </c>
      <c r="I310">
        <v>2.4148360000000001E-2</v>
      </c>
      <c r="J310">
        <v>2.084333E-2</v>
      </c>
      <c r="K310">
        <v>2.0468219999999999E-2</v>
      </c>
      <c r="L310">
        <v>2.0251089999999999E-2</v>
      </c>
      <c r="M310">
        <v>1.907441E-2</v>
      </c>
      <c r="N310">
        <v>1.8132789999999999E-2</v>
      </c>
      <c r="O310">
        <v>1.7795419999999999E-2</v>
      </c>
      <c r="P310">
        <v>1.7300840000000001E-2</v>
      </c>
      <c r="Q310">
        <v>1.638701E-2</v>
      </c>
      <c r="R310">
        <v>1.5131729999999999E-2</v>
      </c>
      <c r="S310">
        <v>1.4262240000000001E-2</v>
      </c>
      <c r="T310">
        <v>1.3402620000000001E-2</v>
      </c>
      <c r="U310">
        <v>1.2590870000000001E-2</v>
      </c>
      <c r="V310">
        <v>1.183786E-2</v>
      </c>
      <c r="W310">
        <v>1.1170950000000001E-2</v>
      </c>
      <c r="X310">
        <v>1.066508E-2</v>
      </c>
      <c r="Y310">
        <v>1.0241480000000001E-2</v>
      </c>
      <c r="Z310">
        <v>9.9040599999999993E-3</v>
      </c>
      <c r="AA310">
        <v>9.6599909999999997E-3</v>
      </c>
      <c r="AB310">
        <v>9.4486090000000002E-3</v>
      </c>
      <c r="AC310">
        <v>9.2370179999999996E-3</v>
      </c>
      <c r="AD310">
        <v>9.0315659999999996E-3</v>
      </c>
      <c r="AE310">
        <v>8.8275920000000004E-3</v>
      </c>
      <c r="AF310">
        <v>8.6095440000000002E-3</v>
      </c>
      <c r="AG310">
        <v>8.3785760000000004E-3</v>
      </c>
      <c r="AH310">
        <v>8.1426439999999992E-3</v>
      </c>
      <c r="AI310">
        <v>7.9095620000000002E-3</v>
      </c>
      <c r="AJ310">
        <v>7.6852429999999996E-3</v>
      </c>
      <c r="AK310">
        <v>7.4696939999999998E-3</v>
      </c>
      <c r="AL310">
        <v>7.2618559999999997E-3</v>
      </c>
      <c r="AM310">
        <v>7.064285E-3</v>
      </c>
      <c r="AN310">
        <v>6.8949370000000003E-3</v>
      </c>
      <c r="AO310">
        <v>6.7529909999999999E-3</v>
      </c>
      <c r="AP310">
        <v>6.628269E-3</v>
      </c>
      <c r="AQ310">
        <v>6.5145120000000001E-3</v>
      </c>
      <c r="AR310">
        <v>6.4075640000000001E-3</v>
      </c>
      <c r="AS310">
        <v>6.3068070000000002E-3</v>
      </c>
      <c r="AT310">
        <v>6.2129910000000002E-3</v>
      </c>
      <c r="AU310">
        <v>6.123964E-3</v>
      </c>
      <c r="AV310">
        <v>6.0373379999999997E-3</v>
      </c>
      <c r="AW310">
        <v>5.952415E-3</v>
      </c>
      <c r="AX310">
        <v>5.8686260000000001E-3</v>
      </c>
      <c r="AY310">
        <v>5.7832370000000001E-3</v>
      </c>
      <c r="AZ310">
        <v>5.6974490000000003E-3</v>
      </c>
      <c r="BA310">
        <v>5.6146210000000002E-3</v>
      </c>
      <c r="BB310">
        <v>5.5364710000000003E-3</v>
      </c>
      <c r="BC310">
        <v>5.4654869999999998E-3</v>
      </c>
      <c r="BD310">
        <v>5.3994239999999999E-3</v>
      </c>
      <c r="BE310">
        <v>5.3310900000000001E-3</v>
      </c>
      <c r="BF310">
        <v>5.2558819999999999E-3</v>
      </c>
      <c r="BG310">
        <v>5.1693470000000004E-3</v>
      </c>
      <c r="BH310">
        <v>5.0696860000000003E-3</v>
      </c>
      <c r="BI310">
        <v>4.9639669999999997E-3</v>
      </c>
      <c r="BJ310">
        <v>4.8667049999999998E-3</v>
      </c>
      <c r="BK310">
        <v>4.7837449999999998E-3</v>
      </c>
      <c r="BL310">
        <v>4.7140690000000004E-3</v>
      </c>
      <c r="BM310">
        <v>4.6551190000000001E-3</v>
      </c>
      <c r="BN310">
        <v>4.6032089999999996E-3</v>
      </c>
      <c r="BO310">
        <v>4.5547649999999997E-3</v>
      </c>
      <c r="BP310">
        <v>4.5070650000000002E-3</v>
      </c>
      <c r="BQ310">
        <v>4.4583119999999999E-3</v>
      </c>
      <c r="BR310">
        <v>4.4092949999999997E-3</v>
      </c>
      <c r="BS310">
        <v>4.3610690000000004E-3</v>
      </c>
      <c r="BT310">
        <v>4.3140169999999999E-3</v>
      </c>
      <c r="BU310">
        <v>4.2682859999999996E-3</v>
      </c>
      <c r="BV310">
        <v>4.2242920000000002E-3</v>
      </c>
      <c r="BW310">
        <v>4.1827499999999998E-3</v>
      </c>
      <c r="BX310">
        <v>4.1433010000000003E-3</v>
      </c>
      <c r="BY310">
        <v>4.104796E-3</v>
      </c>
      <c r="BZ310">
        <v>4.0659210000000001E-3</v>
      </c>
      <c r="CA310">
        <v>4.0255279999999996E-3</v>
      </c>
      <c r="CB310">
        <v>3.9845159999999996E-3</v>
      </c>
      <c r="CC310">
        <v>3.944019E-3</v>
      </c>
      <c r="CD310">
        <v>3.9043820000000001E-3</v>
      </c>
      <c r="CE310">
        <v>3.8655429999999999E-3</v>
      </c>
      <c r="CF310">
        <v>3.826678E-3</v>
      </c>
      <c r="CG310">
        <v>3.7845029999999998E-3</v>
      </c>
      <c r="CH310">
        <v>3.7337500000000001E-3</v>
      </c>
      <c r="CI310">
        <v>3.672041E-3</v>
      </c>
      <c r="CJ310">
        <v>3.601468E-3</v>
      </c>
      <c r="CK310">
        <v>3.5281430000000001E-3</v>
      </c>
      <c r="CL310">
        <v>3.459345E-3</v>
      </c>
      <c r="CM310">
        <v>3.3982159999999999E-3</v>
      </c>
      <c r="CN310">
        <v>3.34491E-3</v>
      </c>
      <c r="CO310">
        <v>3.2984799999999999E-3</v>
      </c>
      <c r="CP310">
        <v>3.257593E-3</v>
      </c>
      <c r="CQ310">
        <v>3.22091E-3</v>
      </c>
      <c r="CR310">
        <v>3.1874550000000001E-3</v>
      </c>
      <c r="CS310">
        <v>3.1564259999999999E-3</v>
      </c>
      <c r="CT310">
        <v>3.1266829999999999E-3</v>
      </c>
      <c r="CU310">
        <v>3.0975310000000002E-3</v>
      </c>
      <c r="CV310">
        <v>3.0689789999999999E-3</v>
      </c>
      <c r="CW310">
        <v>3.0411129999999998E-3</v>
      </c>
      <c r="CX310">
        <v>3.0138679999999998E-3</v>
      </c>
      <c r="CY310">
        <v>2.9871519999999999E-3</v>
      </c>
      <c r="CZ310">
        <v>2.960949E-3</v>
      </c>
      <c r="DA310">
        <v>2.93524E-3</v>
      </c>
      <c r="DB310">
        <v>2.9101489999999999E-3</v>
      </c>
      <c r="DC310">
        <v>2.885706E-3</v>
      </c>
      <c r="DD310">
        <v>2.8614180000000001E-3</v>
      </c>
      <c r="DE310">
        <v>2.8369950000000001E-3</v>
      </c>
      <c r="DF310">
        <v>2.8126840000000002E-3</v>
      </c>
      <c r="DG310">
        <v>2.7886920000000002E-3</v>
      </c>
      <c r="DH310">
        <v>2.7650589999999998E-3</v>
      </c>
      <c r="DI310">
        <v>2.7417750000000001E-3</v>
      </c>
      <c r="DJ310">
        <v>2.718837E-3</v>
      </c>
      <c r="DK310">
        <v>2.6961340000000002E-3</v>
      </c>
      <c r="DL310">
        <v>2.6732359999999998E-3</v>
      </c>
      <c r="DM310">
        <v>2.6489650000000001E-3</v>
      </c>
      <c r="DN310">
        <v>2.6223570000000001E-3</v>
      </c>
      <c r="DO310">
        <v>2.5937669999999999E-3</v>
      </c>
      <c r="DP310">
        <v>2.5625399999999999E-3</v>
      </c>
      <c r="DQ310">
        <v>2.525823E-3</v>
      </c>
      <c r="DR310">
        <v>2.4817480000000002E-3</v>
      </c>
      <c r="DS310">
        <v>2.4323420000000001E-3</v>
      </c>
      <c r="DT310">
        <v>2.3823400000000002E-3</v>
      </c>
      <c r="DU310">
        <v>2.3354029999999998E-3</v>
      </c>
      <c r="DV310">
        <v>2.2929299999999999E-3</v>
      </c>
      <c r="DW310">
        <v>2.2549649999999998E-3</v>
      </c>
      <c r="DX310">
        <v>2.221097E-3</v>
      </c>
      <c r="DY310">
        <v>2.1906920000000002E-3</v>
      </c>
      <c r="DZ310">
        <v>2.1629520000000001E-3</v>
      </c>
      <c r="EA310">
        <v>2.1374559999999998E-3</v>
      </c>
      <c r="EB310">
        <v>2.114239E-3</v>
      </c>
      <c r="EC310">
        <v>2.09334E-3</v>
      </c>
      <c r="ED310">
        <v>2.0744869999999999E-3</v>
      </c>
      <c r="EE310">
        <v>2.057129E-3</v>
      </c>
      <c r="EF310">
        <v>2.0408179999999998E-3</v>
      </c>
      <c r="EG310">
        <v>2.0252349999999998E-3</v>
      </c>
      <c r="EH310">
        <v>2.0101250000000002E-3</v>
      </c>
      <c r="EI310">
        <v>1.9951959999999999E-3</v>
      </c>
      <c r="EJ310">
        <v>1.9800719999999998E-3</v>
      </c>
      <c r="EK310">
        <v>1.9647179999999998E-3</v>
      </c>
      <c r="EL310">
        <v>1.949522E-3</v>
      </c>
      <c r="EM310">
        <v>1.9349040000000001E-3</v>
      </c>
      <c r="EN310">
        <v>1.9209780000000001E-3</v>
      </c>
      <c r="EO310">
        <v>1.9075310000000001E-3</v>
      </c>
      <c r="EP310">
        <v>1.8943860000000001E-3</v>
      </c>
      <c r="EQ310">
        <v>1.88145E-3</v>
      </c>
      <c r="ER310">
        <v>1.868736E-3</v>
      </c>
      <c r="ES310">
        <v>1.8565630000000001E-3</v>
      </c>
      <c r="ET310">
        <v>1.8460799999999999E-3</v>
      </c>
      <c r="EU310">
        <v>1.839418E-3</v>
      </c>
      <c r="EV310">
        <v>1.8384079999999999E-3</v>
      </c>
      <c r="EW310">
        <v>1.8432469999999999E-3</v>
      </c>
      <c r="EX310">
        <v>1.852476E-3</v>
      </c>
      <c r="EY310">
        <v>1.863373E-3</v>
      </c>
      <c r="EZ310">
        <v>1.8718070000000001E-3</v>
      </c>
    </row>
    <row r="311" spans="1:156" x14ac:dyDescent="0.25">
      <c r="A311" t="str">
        <f t="shared" si="4"/>
        <v>Boom-COARSE-1.2-20-40</v>
      </c>
      <c r="B311" t="s">
        <v>196</v>
      </c>
      <c r="C311" t="s">
        <v>40</v>
      </c>
      <c r="D311" s="52">
        <v>1.2</v>
      </c>
      <c r="E311" s="52">
        <v>20</v>
      </c>
      <c r="F311" s="82">
        <v>40</v>
      </c>
      <c r="G311">
        <v>7.0226860000000002E-2</v>
      </c>
      <c r="H311">
        <v>5.8655819999999997E-2</v>
      </c>
      <c r="I311">
        <v>4.8103140000000003E-2</v>
      </c>
      <c r="J311">
        <v>4.089835E-2</v>
      </c>
      <c r="K311">
        <v>3.568081E-2</v>
      </c>
      <c r="L311">
        <v>3.0925899999999999E-2</v>
      </c>
      <c r="M311">
        <v>2.7360079999999998E-2</v>
      </c>
      <c r="N311">
        <v>2.4074040000000001E-2</v>
      </c>
      <c r="O311">
        <v>2.2244070000000001E-2</v>
      </c>
      <c r="P311">
        <v>1.9556210000000001E-2</v>
      </c>
      <c r="Q311">
        <v>1.7718879999999999E-2</v>
      </c>
      <c r="R311">
        <v>1.5769559999999998E-2</v>
      </c>
      <c r="S311">
        <v>1.385403E-2</v>
      </c>
      <c r="T311">
        <v>1.290121E-2</v>
      </c>
      <c r="U311">
        <v>1.1847470000000001E-2</v>
      </c>
      <c r="V311">
        <v>1.0590749999999999E-2</v>
      </c>
      <c r="W311">
        <v>1.00655E-2</v>
      </c>
      <c r="X311">
        <v>9.5849999999999998E-3</v>
      </c>
      <c r="Y311">
        <v>9.1200369999999992E-3</v>
      </c>
      <c r="Z311">
        <v>8.5503060000000006E-3</v>
      </c>
      <c r="AA311">
        <v>8.0699420000000001E-3</v>
      </c>
      <c r="AB311">
        <v>7.6585899999999998E-3</v>
      </c>
      <c r="AC311">
        <v>7.3087890000000004E-3</v>
      </c>
      <c r="AD311">
        <v>7.0072110000000002E-3</v>
      </c>
      <c r="AE311">
        <v>6.7531220000000003E-3</v>
      </c>
      <c r="AF311">
        <v>6.5244450000000002E-3</v>
      </c>
      <c r="AG311">
        <v>6.3308669999999996E-3</v>
      </c>
      <c r="AH311">
        <v>6.1580599999999999E-3</v>
      </c>
      <c r="AI311">
        <v>6.0088900000000002E-3</v>
      </c>
      <c r="AJ311">
        <v>5.8960920000000003E-3</v>
      </c>
      <c r="AK311">
        <v>5.7921659999999996E-3</v>
      </c>
      <c r="AL311">
        <v>5.7042270000000001E-3</v>
      </c>
      <c r="AM311">
        <v>5.66236E-3</v>
      </c>
      <c r="AN311">
        <v>5.6226280000000002E-3</v>
      </c>
      <c r="AO311">
        <v>5.5775460000000001E-3</v>
      </c>
      <c r="AP311">
        <v>5.5128479999999999E-3</v>
      </c>
      <c r="AQ311">
        <v>5.423527E-3</v>
      </c>
      <c r="AR311">
        <v>5.3089260000000003E-3</v>
      </c>
      <c r="AS311">
        <v>5.1714040000000001E-3</v>
      </c>
      <c r="AT311">
        <v>5.0138090000000001E-3</v>
      </c>
      <c r="AU311">
        <v>4.8413869999999999E-3</v>
      </c>
      <c r="AV311">
        <v>4.6602179999999998E-3</v>
      </c>
      <c r="AW311">
        <v>4.476341E-3</v>
      </c>
      <c r="AX311">
        <v>4.2948719999999999E-3</v>
      </c>
      <c r="AY311">
        <v>4.1285460000000003E-3</v>
      </c>
      <c r="AZ311">
        <v>3.9823710000000002E-3</v>
      </c>
      <c r="BA311">
        <v>3.8542260000000001E-3</v>
      </c>
      <c r="BB311">
        <v>3.7324760000000002E-3</v>
      </c>
      <c r="BC311">
        <v>3.6027939999999999E-3</v>
      </c>
      <c r="BD311">
        <v>3.4652870000000001E-3</v>
      </c>
      <c r="BE311">
        <v>3.3222310000000001E-3</v>
      </c>
      <c r="BF311">
        <v>3.1774020000000002E-3</v>
      </c>
      <c r="BG311">
        <v>3.0334339999999998E-3</v>
      </c>
      <c r="BH311">
        <v>2.8929170000000001E-3</v>
      </c>
      <c r="BI311">
        <v>2.7566050000000001E-3</v>
      </c>
      <c r="BJ311">
        <v>2.6261589999999999E-3</v>
      </c>
      <c r="BK311">
        <v>2.5012839999999999E-3</v>
      </c>
      <c r="BL311">
        <v>2.3816549999999999E-3</v>
      </c>
      <c r="BM311">
        <v>2.268398E-3</v>
      </c>
      <c r="BN311">
        <v>2.1686880000000002E-3</v>
      </c>
      <c r="BO311">
        <v>2.089446E-3</v>
      </c>
      <c r="BP311">
        <v>2.0281710000000001E-3</v>
      </c>
      <c r="BQ311">
        <v>1.9802690000000002E-3</v>
      </c>
      <c r="BR311">
        <v>1.942626E-3</v>
      </c>
      <c r="BS311">
        <v>1.912742E-3</v>
      </c>
      <c r="BT311">
        <v>1.8889099999999999E-3</v>
      </c>
      <c r="BU311">
        <v>1.869922E-3</v>
      </c>
      <c r="BV311">
        <v>1.8563799999999999E-3</v>
      </c>
      <c r="BW311">
        <v>1.8528080000000001E-3</v>
      </c>
      <c r="BX311">
        <v>1.8611140000000001E-3</v>
      </c>
      <c r="BY311">
        <v>1.8817250000000001E-3</v>
      </c>
      <c r="BZ311">
        <v>1.9137679999999999E-3</v>
      </c>
      <c r="CA311">
        <v>1.9569079999999998E-3</v>
      </c>
      <c r="CB311">
        <v>2.0101540000000001E-3</v>
      </c>
      <c r="CC311">
        <v>2.0723159999999998E-3</v>
      </c>
      <c r="CD311">
        <v>2.141726E-3</v>
      </c>
      <c r="CE311">
        <v>2.2173150000000001E-3</v>
      </c>
      <c r="CF311">
        <v>2.2978719999999998E-3</v>
      </c>
      <c r="CG311">
        <v>2.3824689999999999E-3</v>
      </c>
      <c r="CH311">
        <v>2.469218E-3</v>
      </c>
      <c r="CI311">
        <v>2.5535739999999999E-3</v>
      </c>
      <c r="CJ311">
        <v>2.6311500000000001E-3</v>
      </c>
      <c r="CK311">
        <v>2.699608E-3</v>
      </c>
      <c r="CL311">
        <v>2.757504E-3</v>
      </c>
      <c r="CM311">
        <v>2.8029890000000001E-3</v>
      </c>
      <c r="CN311">
        <v>2.834938E-3</v>
      </c>
      <c r="CO311">
        <v>2.8524679999999999E-3</v>
      </c>
      <c r="CP311">
        <v>2.8564350000000001E-3</v>
      </c>
      <c r="CQ311">
        <v>2.8466300000000002E-3</v>
      </c>
      <c r="CR311">
        <v>2.8253190000000002E-3</v>
      </c>
      <c r="CS311">
        <v>2.7936929999999999E-3</v>
      </c>
      <c r="CT311">
        <v>2.7533119999999999E-3</v>
      </c>
      <c r="CU311">
        <v>2.6979439999999999E-3</v>
      </c>
      <c r="CV311">
        <v>2.620074E-3</v>
      </c>
      <c r="CW311">
        <v>2.523174E-3</v>
      </c>
      <c r="CX311">
        <v>2.4149050000000002E-3</v>
      </c>
      <c r="CY311">
        <v>2.299826E-3</v>
      </c>
      <c r="CZ311">
        <v>2.1824079999999998E-3</v>
      </c>
      <c r="DA311">
        <v>2.0649599999999998E-3</v>
      </c>
      <c r="DB311">
        <v>1.9496870000000001E-3</v>
      </c>
      <c r="DC311">
        <v>1.8377160000000001E-3</v>
      </c>
      <c r="DD311">
        <v>1.7299290000000001E-3</v>
      </c>
      <c r="DE311">
        <v>1.626462E-3</v>
      </c>
      <c r="DF311">
        <v>1.5277349999999999E-3</v>
      </c>
      <c r="DG311">
        <v>1.434348E-3</v>
      </c>
      <c r="DH311">
        <v>1.3465339999999999E-3</v>
      </c>
      <c r="DI311">
        <v>1.264072E-3</v>
      </c>
      <c r="DJ311">
        <v>1.1867469999999999E-3</v>
      </c>
      <c r="DK311">
        <v>1.1143850000000001E-3</v>
      </c>
      <c r="DL311">
        <v>1.0466799999999999E-3</v>
      </c>
      <c r="DM311">
        <v>9.8342159999999994E-4</v>
      </c>
      <c r="DN311">
        <v>9.2433200000000004E-4</v>
      </c>
      <c r="DO311">
        <v>8.6976510000000003E-4</v>
      </c>
      <c r="DP311">
        <v>8.2082909999999995E-4</v>
      </c>
      <c r="DQ311">
        <v>7.7896499999999995E-4</v>
      </c>
      <c r="DR311">
        <v>7.4649829999999995E-4</v>
      </c>
      <c r="DS311">
        <v>7.2497260000000004E-4</v>
      </c>
      <c r="DT311">
        <v>7.1312529999999999E-4</v>
      </c>
      <c r="DU311">
        <v>7.094925E-4</v>
      </c>
      <c r="DV311">
        <v>7.1301139999999997E-4</v>
      </c>
      <c r="DW311">
        <v>7.2298809999999996E-4</v>
      </c>
      <c r="DX311">
        <v>7.3890290000000003E-4</v>
      </c>
      <c r="DY311">
        <v>7.6033269999999998E-4</v>
      </c>
      <c r="DZ311">
        <v>7.8685850000000004E-4</v>
      </c>
      <c r="EA311">
        <v>8.1819130000000001E-4</v>
      </c>
      <c r="EB311">
        <v>8.5414379999999997E-4</v>
      </c>
      <c r="EC311">
        <v>8.9433310000000001E-4</v>
      </c>
      <c r="ED311">
        <v>9.3845400000000002E-4</v>
      </c>
      <c r="EE311">
        <v>9.8607899999999995E-4</v>
      </c>
      <c r="EF311">
        <v>1.037289E-3</v>
      </c>
      <c r="EG311">
        <v>1.091826E-3</v>
      </c>
      <c r="EH311">
        <v>1.1498120000000001E-3</v>
      </c>
      <c r="EI311">
        <v>1.211223E-3</v>
      </c>
      <c r="EJ311">
        <v>1.2761840000000001E-3</v>
      </c>
      <c r="EK311">
        <v>1.344629E-3</v>
      </c>
      <c r="EL311">
        <v>1.415695E-3</v>
      </c>
      <c r="EM311">
        <v>1.4874630000000001E-3</v>
      </c>
      <c r="EN311">
        <v>1.558268E-3</v>
      </c>
      <c r="EO311">
        <v>1.626705E-3</v>
      </c>
      <c r="EP311">
        <v>1.691793E-3</v>
      </c>
      <c r="EQ311">
        <v>1.752452E-3</v>
      </c>
      <c r="ER311">
        <v>1.8075470000000001E-3</v>
      </c>
      <c r="ES311">
        <v>1.8560849999999999E-3</v>
      </c>
      <c r="ET311">
        <v>1.8971649999999999E-3</v>
      </c>
      <c r="EU311">
        <v>1.93009E-3</v>
      </c>
      <c r="EV311">
        <v>1.9541620000000002E-3</v>
      </c>
      <c r="EW311">
        <v>1.969115E-3</v>
      </c>
      <c r="EX311">
        <v>1.9725820000000001E-3</v>
      </c>
      <c r="EY311">
        <v>1.9577409999999998E-3</v>
      </c>
      <c r="EZ311">
        <v>1.9195340000000001E-3</v>
      </c>
    </row>
    <row r="312" spans="1:156" x14ac:dyDescent="0.25">
      <c r="A312" t="str">
        <f t="shared" si="4"/>
        <v>Boom-COARSE-1.2-10-40</v>
      </c>
      <c r="B312" t="s">
        <v>196</v>
      </c>
      <c r="C312" t="s">
        <v>40</v>
      </c>
      <c r="D312" s="52">
        <v>1.2</v>
      </c>
      <c r="E312" s="52">
        <v>10</v>
      </c>
      <c r="F312" s="82">
        <v>40</v>
      </c>
      <c r="G312">
        <v>2.942469E-2</v>
      </c>
      <c r="H312">
        <v>2.516933E-2</v>
      </c>
      <c r="I312">
        <v>2.1488650000000001E-2</v>
      </c>
      <c r="J312">
        <v>1.803194E-2</v>
      </c>
      <c r="K312">
        <v>1.7487880000000001E-2</v>
      </c>
      <c r="L312">
        <v>1.713866E-2</v>
      </c>
      <c r="M312">
        <v>1.5866290000000002E-2</v>
      </c>
      <c r="N312">
        <v>1.4615110000000001E-2</v>
      </c>
      <c r="O312">
        <v>1.371995E-2</v>
      </c>
      <c r="P312">
        <v>1.291782E-2</v>
      </c>
      <c r="Q312">
        <v>1.2049010000000001E-2</v>
      </c>
      <c r="R312">
        <v>1.108723E-2</v>
      </c>
      <c r="S312">
        <v>1.049951E-2</v>
      </c>
      <c r="T312">
        <v>9.9535409999999998E-3</v>
      </c>
      <c r="U312">
        <v>9.4496149999999998E-3</v>
      </c>
      <c r="V312">
        <v>8.9812109999999994E-3</v>
      </c>
      <c r="W312">
        <v>8.5809479999999997E-3</v>
      </c>
      <c r="X312">
        <v>8.1737300000000006E-3</v>
      </c>
      <c r="Y312">
        <v>7.8312569999999995E-3</v>
      </c>
      <c r="Z312">
        <v>7.5492729999999996E-3</v>
      </c>
      <c r="AA312">
        <v>7.3286269999999999E-3</v>
      </c>
      <c r="AB312">
        <v>7.1178179999999997E-3</v>
      </c>
      <c r="AC312">
        <v>6.8851850000000003E-3</v>
      </c>
      <c r="AD312">
        <v>6.6336140000000004E-3</v>
      </c>
      <c r="AE312">
        <v>6.3666850000000004E-3</v>
      </c>
      <c r="AF312">
        <v>6.0862340000000003E-3</v>
      </c>
      <c r="AG312">
        <v>5.8009569999999998E-3</v>
      </c>
      <c r="AH312">
        <v>5.5212610000000004E-3</v>
      </c>
      <c r="AI312">
        <v>5.2601410000000003E-3</v>
      </c>
      <c r="AJ312">
        <v>5.0375990000000002E-3</v>
      </c>
      <c r="AK312">
        <v>4.8602000000000003E-3</v>
      </c>
      <c r="AL312">
        <v>4.7186179999999999E-3</v>
      </c>
      <c r="AM312">
        <v>4.6056730000000002E-3</v>
      </c>
      <c r="AN312">
        <v>4.5342999999999998E-3</v>
      </c>
      <c r="AO312">
        <v>4.4956930000000003E-3</v>
      </c>
      <c r="AP312">
        <v>4.4601689999999999E-3</v>
      </c>
      <c r="AQ312">
        <v>4.4156330000000004E-3</v>
      </c>
      <c r="AR312">
        <v>4.3624550000000003E-3</v>
      </c>
      <c r="AS312">
        <v>4.3050409999999999E-3</v>
      </c>
      <c r="AT312">
        <v>4.2478120000000001E-3</v>
      </c>
      <c r="AU312">
        <v>4.191536E-3</v>
      </c>
      <c r="AV312">
        <v>4.135761E-3</v>
      </c>
      <c r="AW312">
        <v>4.0806200000000001E-3</v>
      </c>
      <c r="AX312">
        <v>4.0258669999999998E-3</v>
      </c>
      <c r="AY312">
        <v>3.969462E-3</v>
      </c>
      <c r="AZ312">
        <v>3.9123350000000003E-3</v>
      </c>
      <c r="BA312">
        <v>3.8570039999999998E-3</v>
      </c>
      <c r="BB312">
        <v>3.8037639999999998E-3</v>
      </c>
      <c r="BC312">
        <v>3.7512660000000001E-3</v>
      </c>
      <c r="BD312">
        <v>3.6933119999999998E-3</v>
      </c>
      <c r="BE312">
        <v>3.620818E-3</v>
      </c>
      <c r="BF312">
        <v>3.529337E-3</v>
      </c>
      <c r="BG312">
        <v>3.4189630000000001E-3</v>
      </c>
      <c r="BH312">
        <v>3.2925440000000001E-3</v>
      </c>
      <c r="BI312">
        <v>3.1582820000000001E-3</v>
      </c>
      <c r="BJ312">
        <v>3.0321319999999999E-3</v>
      </c>
      <c r="BK312">
        <v>2.924028E-3</v>
      </c>
      <c r="BL312">
        <v>2.8387680000000002E-3</v>
      </c>
      <c r="BM312">
        <v>2.7827030000000001E-3</v>
      </c>
      <c r="BN312">
        <v>2.7581789999999999E-3</v>
      </c>
      <c r="BO312">
        <v>2.7589810000000002E-3</v>
      </c>
      <c r="BP312">
        <v>2.7740270000000001E-3</v>
      </c>
      <c r="BQ312">
        <v>2.787697E-3</v>
      </c>
      <c r="BR312">
        <v>2.7908149999999999E-3</v>
      </c>
      <c r="BS312">
        <v>2.7840930000000001E-3</v>
      </c>
      <c r="BT312">
        <v>2.770303E-3</v>
      </c>
      <c r="BU312">
        <v>2.7517739999999998E-3</v>
      </c>
      <c r="BV312">
        <v>2.7306159999999999E-3</v>
      </c>
      <c r="BW312">
        <v>2.7086850000000002E-3</v>
      </c>
      <c r="BX312">
        <v>2.6866939999999999E-3</v>
      </c>
      <c r="BY312">
        <v>2.664446E-3</v>
      </c>
      <c r="BZ312">
        <v>2.641399E-3</v>
      </c>
      <c r="CA312">
        <v>2.6169449999999999E-3</v>
      </c>
      <c r="CB312">
        <v>2.591866E-3</v>
      </c>
      <c r="CC312">
        <v>2.5670409999999999E-3</v>
      </c>
      <c r="CD312">
        <v>2.5427280000000002E-3</v>
      </c>
      <c r="CE312">
        <v>2.5189209999999999E-3</v>
      </c>
      <c r="CF312">
        <v>2.4950020000000001E-3</v>
      </c>
      <c r="CG312">
        <v>2.4684799999999999E-3</v>
      </c>
      <c r="CH312">
        <v>2.4349089999999999E-3</v>
      </c>
      <c r="CI312">
        <v>2.3907519999999999E-3</v>
      </c>
      <c r="CJ312">
        <v>2.3354299999999999E-3</v>
      </c>
      <c r="CK312">
        <v>2.2725990000000001E-3</v>
      </c>
      <c r="CL312">
        <v>2.2083889999999998E-3</v>
      </c>
      <c r="CM312">
        <v>2.1467330000000001E-3</v>
      </c>
      <c r="CN312">
        <v>2.089638E-3</v>
      </c>
      <c r="CO312">
        <v>2.0382629999999998E-3</v>
      </c>
      <c r="CP312">
        <v>1.9928609999999999E-3</v>
      </c>
      <c r="CQ312">
        <v>1.9531969999999998E-3</v>
      </c>
      <c r="CR312">
        <v>1.9200459999999999E-3</v>
      </c>
      <c r="CS312">
        <v>1.895781E-3</v>
      </c>
      <c r="CT312">
        <v>1.878724E-3</v>
      </c>
      <c r="CU312">
        <v>1.8633580000000001E-3</v>
      </c>
      <c r="CV312">
        <v>1.847287E-3</v>
      </c>
      <c r="CW312">
        <v>1.830567E-3</v>
      </c>
      <c r="CX312">
        <v>1.813596E-3</v>
      </c>
      <c r="CY312">
        <v>1.7966849999999999E-3</v>
      </c>
      <c r="CZ312">
        <v>1.7800579999999999E-3</v>
      </c>
      <c r="DA312">
        <v>1.7638899999999999E-3</v>
      </c>
      <c r="DB312">
        <v>1.74836E-3</v>
      </c>
      <c r="DC312">
        <v>1.733514E-3</v>
      </c>
      <c r="DD312">
        <v>1.7189970000000001E-3</v>
      </c>
      <c r="DE312">
        <v>1.7045739999999999E-3</v>
      </c>
      <c r="DF312">
        <v>1.6903879999999999E-3</v>
      </c>
      <c r="DG312">
        <v>1.676524E-3</v>
      </c>
      <c r="DH312">
        <v>1.6629679999999999E-3</v>
      </c>
      <c r="DI312">
        <v>1.649686E-3</v>
      </c>
      <c r="DJ312">
        <v>1.6366499999999999E-3</v>
      </c>
      <c r="DK312">
        <v>1.62378E-3</v>
      </c>
      <c r="DL312">
        <v>1.6107739999999999E-3</v>
      </c>
      <c r="DM312">
        <v>1.5968709999999999E-3</v>
      </c>
      <c r="DN312">
        <v>1.5815289999999999E-3</v>
      </c>
      <c r="DO312">
        <v>1.5654110000000001E-3</v>
      </c>
      <c r="DP312">
        <v>1.5495470000000001E-3</v>
      </c>
      <c r="DQ312">
        <v>1.534388E-3</v>
      </c>
      <c r="DR312">
        <v>1.5199790000000001E-3</v>
      </c>
      <c r="DS312">
        <v>1.506142E-3</v>
      </c>
      <c r="DT312">
        <v>1.492539E-3</v>
      </c>
      <c r="DU312">
        <v>1.478689E-3</v>
      </c>
      <c r="DV312">
        <v>1.464061E-3</v>
      </c>
      <c r="DW312">
        <v>1.448204E-3</v>
      </c>
      <c r="DX312">
        <v>1.4306430000000001E-3</v>
      </c>
      <c r="DY312">
        <v>1.4097599999999999E-3</v>
      </c>
      <c r="DZ312">
        <v>1.381686E-3</v>
      </c>
      <c r="EA312">
        <v>1.3437690000000001E-3</v>
      </c>
      <c r="EB312">
        <v>1.299297E-3</v>
      </c>
      <c r="EC312">
        <v>1.25541E-3</v>
      </c>
      <c r="ED312">
        <v>1.2172229999999999E-3</v>
      </c>
      <c r="EE312">
        <v>1.1856449999999999E-3</v>
      </c>
      <c r="EF312">
        <v>1.159577E-3</v>
      </c>
      <c r="EG312">
        <v>1.137749E-3</v>
      </c>
      <c r="EH312">
        <v>1.119189E-3</v>
      </c>
      <c r="EI312">
        <v>1.103106E-3</v>
      </c>
      <c r="EJ312">
        <v>1.088835E-3</v>
      </c>
      <c r="EK312">
        <v>1.075992E-3</v>
      </c>
      <c r="EL312">
        <v>1.0645159999999999E-3</v>
      </c>
      <c r="EM312">
        <v>1.0543900000000001E-3</v>
      </c>
      <c r="EN312">
        <v>1.0454220000000001E-3</v>
      </c>
      <c r="EO312">
        <v>1.037301E-3</v>
      </c>
      <c r="EP312">
        <v>1.029758E-3</v>
      </c>
      <c r="EQ312">
        <v>1.022624E-3</v>
      </c>
      <c r="ER312">
        <v>1.01582E-3</v>
      </c>
      <c r="ES312">
        <v>1.009465E-3</v>
      </c>
      <c r="ET312">
        <v>1.004205E-3</v>
      </c>
      <c r="EU312">
        <v>1.001285E-3</v>
      </c>
      <c r="EV312">
        <v>1.0018340000000001E-3</v>
      </c>
      <c r="EW312">
        <v>1.0060920000000001E-3</v>
      </c>
      <c r="EX312">
        <v>1.0134709999999999E-3</v>
      </c>
      <c r="EY312">
        <v>1.023143E-3</v>
      </c>
      <c r="EZ312">
        <v>1.0344550000000001E-3</v>
      </c>
    </row>
    <row r="313" spans="1:156" x14ac:dyDescent="0.25">
      <c r="A313" t="str">
        <f t="shared" si="4"/>
        <v>Boom-COARSE-1.2-20-20</v>
      </c>
      <c r="B313" t="s">
        <v>196</v>
      </c>
      <c r="C313" t="s">
        <v>40</v>
      </c>
      <c r="D313" s="52">
        <v>1.2</v>
      </c>
      <c r="E313" s="52">
        <v>20</v>
      </c>
      <c r="F313" s="82">
        <v>20</v>
      </c>
      <c r="G313">
        <v>5.9564489999999998E-2</v>
      </c>
      <c r="H313">
        <v>4.979136E-2</v>
      </c>
      <c r="I313">
        <v>4.2341660000000003E-2</v>
      </c>
      <c r="J313">
        <v>3.5270429999999998E-2</v>
      </c>
      <c r="K313">
        <v>3.054252E-2</v>
      </c>
      <c r="L313">
        <v>2.737639E-2</v>
      </c>
      <c r="M313">
        <v>2.364107E-2</v>
      </c>
      <c r="N313">
        <v>1.9926639999999999E-2</v>
      </c>
      <c r="O313">
        <v>1.7630239999999998E-2</v>
      </c>
      <c r="P313">
        <v>1.480624E-2</v>
      </c>
      <c r="Q313">
        <v>1.294901E-2</v>
      </c>
      <c r="R313">
        <v>1.115842E-2</v>
      </c>
      <c r="S313">
        <v>9.4671110000000003E-3</v>
      </c>
      <c r="T313">
        <v>8.7438759999999994E-3</v>
      </c>
      <c r="U313">
        <v>7.9378629999999999E-3</v>
      </c>
      <c r="V313">
        <v>6.8983439999999998E-3</v>
      </c>
      <c r="W313">
        <v>6.6001640000000004E-3</v>
      </c>
      <c r="X313">
        <v>6.2715080000000003E-3</v>
      </c>
      <c r="Y313">
        <v>5.6355989999999998E-3</v>
      </c>
      <c r="Z313">
        <v>5.0875E-3</v>
      </c>
      <c r="AA313">
        <v>4.6188339999999996E-3</v>
      </c>
      <c r="AB313">
        <v>4.2123059999999999E-3</v>
      </c>
      <c r="AC313">
        <v>3.8549999999999999E-3</v>
      </c>
      <c r="AD313">
        <v>3.5470060000000001E-3</v>
      </c>
      <c r="AE313">
        <v>3.3019289999999999E-3</v>
      </c>
      <c r="AF313">
        <v>3.117187E-3</v>
      </c>
      <c r="AG313">
        <v>2.985162E-3</v>
      </c>
      <c r="AH313">
        <v>2.8868330000000001E-3</v>
      </c>
      <c r="AI313">
        <v>2.8175380000000001E-3</v>
      </c>
      <c r="AJ313">
        <v>2.7837000000000001E-3</v>
      </c>
      <c r="AK313">
        <v>2.7619279999999999E-3</v>
      </c>
      <c r="AL313">
        <v>2.7566750000000001E-3</v>
      </c>
      <c r="AM313">
        <v>2.8017609999999998E-3</v>
      </c>
      <c r="AN313">
        <v>2.849547E-3</v>
      </c>
      <c r="AO313">
        <v>2.8807120000000001E-3</v>
      </c>
      <c r="AP313">
        <v>2.8849969999999998E-3</v>
      </c>
      <c r="AQ313">
        <v>2.862107E-3</v>
      </c>
      <c r="AR313">
        <v>2.8143310000000002E-3</v>
      </c>
      <c r="AS313">
        <v>2.7449179999999998E-3</v>
      </c>
      <c r="AT313">
        <v>2.6571960000000001E-3</v>
      </c>
      <c r="AU313">
        <v>2.5556929999999999E-3</v>
      </c>
      <c r="AV313">
        <v>2.4451310000000001E-3</v>
      </c>
      <c r="AW313">
        <v>2.3304860000000001E-3</v>
      </c>
      <c r="AX313">
        <v>2.216081E-3</v>
      </c>
      <c r="AY313">
        <v>2.1117810000000001E-3</v>
      </c>
      <c r="AZ313">
        <v>2.0215630000000001E-3</v>
      </c>
      <c r="BA313">
        <v>1.9454590000000001E-3</v>
      </c>
      <c r="BB313">
        <v>1.8810490000000001E-3</v>
      </c>
      <c r="BC313">
        <v>1.826079E-3</v>
      </c>
      <c r="BD313">
        <v>1.777339E-3</v>
      </c>
      <c r="BE313">
        <v>1.732344E-3</v>
      </c>
      <c r="BF313">
        <v>1.6899910000000001E-3</v>
      </c>
      <c r="BG313">
        <v>1.6495119999999999E-3</v>
      </c>
      <c r="BH313">
        <v>1.6104369999999999E-3</v>
      </c>
      <c r="BI313">
        <v>1.572361E-3</v>
      </c>
      <c r="BJ313">
        <v>1.535196E-3</v>
      </c>
      <c r="BK313">
        <v>1.497866E-3</v>
      </c>
      <c r="BL313">
        <v>1.4532460000000001E-3</v>
      </c>
      <c r="BM313">
        <v>1.395369E-3</v>
      </c>
      <c r="BN313">
        <v>1.3298489999999999E-3</v>
      </c>
      <c r="BO313">
        <v>1.2605120000000001E-3</v>
      </c>
      <c r="BP313">
        <v>1.190506E-3</v>
      </c>
      <c r="BQ313">
        <v>1.121489E-3</v>
      </c>
      <c r="BR313">
        <v>1.0550259999999999E-3</v>
      </c>
      <c r="BS313">
        <v>9.9146910000000006E-4</v>
      </c>
      <c r="BT313">
        <v>9.3159519999999997E-4</v>
      </c>
      <c r="BU313">
        <v>8.7533119999999999E-4</v>
      </c>
      <c r="BV313">
        <v>8.2385010000000003E-4</v>
      </c>
      <c r="BW313">
        <v>7.798134E-4</v>
      </c>
      <c r="BX313">
        <v>7.4756740000000001E-4</v>
      </c>
      <c r="BY313">
        <v>7.3046959999999996E-4</v>
      </c>
      <c r="BZ313">
        <v>7.2624449999999998E-4</v>
      </c>
      <c r="CA313">
        <v>7.3252850000000004E-4</v>
      </c>
      <c r="CB313">
        <v>7.4772130000000001E-4</v>
      </c>
      <c r="CC313">
        <v>7.7061139999999996E-4</v>
      </c>
      <c r="CD313">
        <v>8.0005039999999999E-4</v>
      </c>
      <c r="CE313">
        <v>8.3521229999999999E-4</v>
      </c>
      <c r="CF313">
        <v>8.7509440000000001E-4</v>
      </c>
      <c r="CG313">
        <v>9.1918849999999999E-4</v>
      </c>
      <c r="CH313">
        <v>9.6625040000000001E-4</v>
      </c>
      <c r="CI313">
        <v>1.014252E-3</v>
      </c>
      <c r="CJ313">
        <v>1.0609339999999999E-3</v>
      </c>
      <c r="CK313">
        <v>1.1051679999999999E-3</v>
      </c>
      <c r="CL313">
        <v>1.14583E-3</v>
      </c>
      <c r="CM313">
        <v>1.181826E-3</v>
      </c>
      <c r="CN313">
        <v>1.211897E-3</v>
      </c>
      <c r="CO313">
        <v>1.2352649999999999E-3</v>
      </c>
      <c r="CP313">
        <v>1.251542E-3</v>
      </c>
      <c r="CQ313">
        <v>1.260227E-3</v>
      </c>
      <c r="CR313">
        <v>1.261868E-3</v>
      </c>
      <c r="CS313">
        <v>1.2570719999999999E-3</v>
      </c>
      <c r="CT313">
        <v>1.246952E-3</v>
      </c>
      <c r="CU313">
        <v>1.232372E-3</v>
      </c>
      <c r="CV313">
        <v>1.214875E-3</v>
      </c>
      <c r="CW313">
        <v>1.195083E-3</v>
      </c>
      <c r="CX313">
        <v>1.174156E-3</v>
      </c>
      <c r="CY313">
        <v>1.152164E-3</v>
      </c>
      <c r="CZ313">
        <v>1.130095E-3</v>
      </c>
      <c r="DA313">
        <v>1.1075709999999999E-3</v>
      </c>
      <c r="DB313">
        <v>1.0851260000000001E-3</v>
      </c>
      <c r="DC313">
        <v>1.062276E-3</v>
      </c>
      <c r="DD313">
        <v>1.0385959999999999E-3</v>
      </c>
      <c r="DE313">
        <v>1.00862E-3</v>
      </c>
      <c r="DF313">
        <v>9.6755059999999995E-4</v>
      </c>
      <c r="DG313">
        <v>9.1843070000000005E-4</v>
      </c>
      <c r="DH313">
        <v>8.655332E-4</v>
      </c>
      <c r="DI313">
        <v>8.1113089999999995E-4</v>
      </c>
      <c r="DJ313">
        <v>7.5709159999999998E-4</v>
      </c>
      <c r="DK313">
        <v>7.0441150000000001E-4</v>
      </c>
      <c r="DL313">
        <v>6.5388399999999998E-4</v>
      </c>
      <c r="DM313">
        <v>6.0593419999999999E-4</v>
      </c>
      <c r="DN313">
        <v>5.6083589999999996E-4</v>
      </c>
      <c r="DO313">
        <v>5.1907039999999998E-4</v>
      </c>
      <c r="DP313">
        <v>4.814369E-4</v>
      </c>
      <c r="DQ313">
        <v>4.4832169999999997E-4</v>
      </c>
      <c r="DR313">
        <v>4.1940610000000002E-4</v>
      </c>
      <c r="DS313">
        <v>3.9445000000000002E-4</v>
      </c>
      <c r="DT313">
        <v>3.730451E-4</v>
      </c>
      <c r="DU313">
        <v>3.5500810000000001E-4</v>
      </c>
      <c r="DV313">
        <v>3.399888E-4</v>
      </c>
      <c r="DW313">
        <v>3.2776270000000002E-4</v>
      </c>
      <c r="DX313">
        <v>3.1801179999999999E-4</v>
      </c>
      <c r="DY313">
        <v>3.105049E-4</v>
      </c>
      <c r="DZ313">
        <v>3.0497400000000001E-4</v>
      </c>
      <c r="EA313">
        <v>3.0176520000000002E-4</v>
      </c>
      <c r="EB313">
        <v>3.0246949999999999E-4</v>
      </c>
      <c r="EC313">
        <v>3.0794109999999998E-4</v>
      </c>
      <c r="ED313">
        <v>3.1747900000000001E-4</v>
      </c>
      <c r="EE313">
        <v>3.3030860000000001E-4</v>
      </c>
      <c r="EF313">
        <v>3.4605500000000001E-4</v>
      </c>
      <c r="EG313">
        <v>3.6443210000000002E-4</v>
      </c>
      <c r="EH313">
        <v>3.8537690000000003E-4</v>
      </c>
      <c r="EI313">
        <v>4.0885219999999998E-4</v>
      </c>
      <c r="EJ313">
        <v>4.3491569999999999E-4</v>
      </c>
      <c r="EK313">
        <v>4.6355890000000002E-4</v>
      </c>
      <c r="EL313">
        <v>4.9446169999999999E-4</v>
      </c>
      <c r="EM313">
        <v>5.2679340000000004E-4</v>
      </c>
      <c r="EN313">
        <v>5.5998989999999998E-4</v>
      </c>
      <c r="EO313">
        <v>5.9338350000000002E-4</v>
      </c>
      <c r="EP313">
        <v>6.2668209999999997E-4</v>
      </c>
      <c r="EQ313">
        <v>6.5926129999999996E-4</v>
      </c>
      <c r="ER313">
        <v>6.906716E-4</v>
      </c>
      <c r="ES313">
        <v>7.2030059999999999E-4</v>
      </c>
      <c r="ET313">
        <v>7.4759429999999997E-4</v>
      </c>
      <c r="EU313">
        <v>7.7201750000000001E-4</v>
      </c>
      <c r="EV313">
        <v>7.9304060000000005E-4</v>
      </c>
      <c r="EW313">
        <v>8.1035269999999999E-4</v>
      </c>
      <c r="EX313">
        <v>8.2355380000000004E-4</v>
      </c>
      <c r="EY313">
        <v>8.3264229999999997E-4</v>
      </c>
      <c r="EZ313">
        <v>8.3746839999999999E-4</v>
      </c>
    </row>
    <row r="314" spans="1:156" x14ac:dyDescent="0.25">
      <c r="A314" t="str">
        <f t="shared" si="4"/>
        <v>Boom-COARSE-1.2-10-20</v>
      </c>
      <c r="B314" t="s">
        <v>196</v>
      </c>
      <c r="C314" t="s">
        <v>40</v>
      </c>
      <c r="D314" s="52">
        <v>1.2</v>
      </c>
      <c r="E314" s="52">
        <v>10</v>
      </c>
      <c r="F314" s="82">
        <v>20</v>
      </c>
      <c r="G314">
        <v>2.2269560000000001E-2</v>
      </c>
      <c r="H314">
        <v>1.7949050000000001E-2</v>
      </c>
      <c r="I314">
        <v>1.421856E-2</v>
      </c>
      <c r="J314">
        <v>1.0658910000000001E-2</v>
      </c>
      <c r="K314">
        <v>1.016563E-2</v>
      </c>
      <c r="L314">
        <v>1.011539E-2</v>
      </c>
      <c r="M314">
        <v>1.004917E-2</v>
      </c>
      <c r="N314">
        <v>9.8473480000000006E-3</v>
      </c>
      <c r="O314">
        <v>9.4019829999999992E-3</v>
      </c>
      <c r="P314">
        <v>8.6915220000000001E-3</v>
      </c>
      <c r="Q314">
        <v>7.8153070000000005E-3</v>
      </c>
      <c r="R314">
        <v>6.8964769999999998E-3</v>
      </c>
      <c r="S314">
        <v>6.2874690000000004E-3</v>
      </c>
      <c r="T314">
        <v>5.7624479999999999E-3</v>
      </c>
      <c r="U314">
        <v>5.308119E-3</v>
      </c>
      <c r="V314">
        <v>4.9107259999999998E-3</v>
      </c>
      <c r="W314">
        <v>4.5854210000000001E-3</v>
      </c>
      <c r="X314">
        <v>4.3808420000000002E-3</v>
      </c>
      <c r="Y314">
        <v>4.2197370000000003E-3</v>
      </c>
      <c r="Z314">
        <v>4.1013200000000003E-3</v>
      </c>
      <c r="AA314">
        <v>4.0322229999999997E-3</v>
      </c>
      <c r="AB314">
        <v>3.9696159999999996E-3</v>
      </c>
      <c r="AC314">
        <v>3.8868959999999999E-3</v>
      </c>
      <c r="AD314">
        <v>3.7708939999999999E-3</v>
      </c>
      <c r="AE314">
        <v>3.620725E-3</v>
      </c>
      <c r="AF314">
        <v>3.4441229999999999E-3</v>
      </c>
      <c r="AG314">
        <v>3.2543989999999998E-3</v>
      </c>
      <c r="AH314">
        <v>3.0637490000000002E-3</v>
      </c>
      <c r="AI314">
        <v>2.8799400000000001E-3</v>
      </c>
      <c r="AJ314">
        <v>2.706277E-3</v>
      </c>
      <c r="AK314">
        <v>2.5433719999999999E-3</v>
      </c>
      <c r="AL314">
        <v>2.3912849999999999E-3</v>
      </c>
      <c r="AM314">
        <v>2.251304E-3</v>
      </c>
      <c r="AN314">
        <v>2.1359399999999998E-3</v>
      </c>
      <c r="AO314">
        <v>2.0479600000000001E-3</v>
      </c>
      <c r="AP314">
        <v>1.9799520000000001E-3</v>
      </c>
      <c r="AQ314">
        <v>1.9229799999999999E-3</v>
      </c>
      <c r="AR314">
        <v>1.871904E-3</v>
      </c>
      <c r="AS314">
        <v>1.8292460000000001E-3</v>
      </c>
      <c r="AT314">
        <v>1.80558E-3</v>
      </c>
      <c r="AU314">
        <v>1.8031430000000001E-3</v>
      </c>
      <c r="AV314">
        <v>1.8161850000000001E-3</v>
      </c>
      <c r="AW314">
        <v>1.839937E-3</v>
      </c>
      <c r="AX314">
        <v>1.87014E-3</v>
      </c>
      <c r="AY314">
        <v>1.8946519999999999E-3</v>
      </c>
      <c r="AZ314">
        <v>1.9020739999999999E-3</v>
      </c>
      <c r="BA314">
        <v>1.8963669999999999E-3</v>
      </c>
      <c r="BB314">
        <v>1.8826520000000001E-3</v>
      </c>
      <c r="BC314">
        <v>1.863815E-3</v>
      </c>
      <c r="BD314">
        <v>1.838786E-3</v>
      </c>
      <c r="BE314">
        <v>1.8037249999999999E-3</v>
      </c>
      <c r="BF314">
        <v>1.7565250000000001E-3</v>
      </c>
      <c r="BG314">
        <v>1.697065E-3</v>
      </c>
      <c r="BH314">
        <v>1.6265229999999999E-3</v>
      </c>
      <c r="BI314">
        <v>1.5493429999999999E-3</v>
      </c>
      <c r="BJ314">
        <v>1.474899E-3</v>
      </c>
      <c r="BK314">
        <v>1.4095990000000001E-3</v>
      </c>
      <c r="BL314">
        <v>1.355689E-3</v>
      </c>
      <c r="BM314">
        <v>1.3127690000000001E-3</v>
      </c>
      <c r="BN314">
        <v>1.278354E-3</v>
      </c>
      <c r="BO314">
        <v>1.2494170000000001E-3</v>
      </c>
      <c r="BP314">
        <v>1.2234469999999999E-3</v>
      </c>
      <c r="BQ314">
        <v>1.1990760000000001E-3</v>
      </c>
      <c r="BR314">
        <v>1.1758350000000001E-3</v>
      </c>
      <c r="BS314">
        <v>1.1534760000000001E-3</v>
      </c>
      <c r="BT314">
        <v>1.1320270000000001E-3</v>
      </c>
      <c r="BU314">
        <v>1.111847E-3</v>
      </c>
      <c r="BV314">
        <v>1.095443E-3</v>
      </c>
      <c r="BW314">
        <v>1.08881E-3</v>
      </c>
      <c r="BX314">
        <v>1.09509E-3</v>
      </c>
      <c r="BY314">
        <v>1.1120290000000001E-3</v>
      </c>
      <c r="BZ314">
        <v>1.133977E-3</v>
      </c>
      <c r="CA314">
        <v>1.1514380000000001E-3</v>
      </c>
      <c r="CB314">
        <v>1.160386E-3</v>
      </c>
      <c r="CC314">
        <v>1.1627689999999999E-3</v>
      </c>
      <c r="CD314">
        <v>1.160768E-3</v>
      </c>
      <c r="CE314">
        <v>1.1558479999999999E-3</v>
      </c>
      <c r="CF314">
        <v>1.1487540000000001E-3</v>
      </c>
      <c r="CG314">
        <v>1.1389600000000001E-3</v>
      </c>
      <c r="CH314">
        <v>1.124693E-3</v>
      </c>
      <c r="CI314">
        <v>1.104411E-3</v>
      </c>
      <c r="CJ314">
        <v>1.0778910000000001E-3</v>
      </c>
      <c r="CK314">
        <v>1.046965E-3</v>
      </c>
      <c r="CL314">
        <v>1.0147159999999999E-3</v>
      </c>
      <c r="CM314">
        <v>9.8312120000000006E-4</v>
      </c>
      <c r="CN314">
        <v>9.5330930000000005E-4</v>
      </c>
      <c r="CO314">
        <v>9.261575E-4</v>
      </c>
      <c r="CP314">
        <v>9.0215270000000005E-4</v>
      </c>
      <c r="CQ314">
        <v>8.8129120000000004E-4</v>
      </c>
      <c r="CR314">
        <v>8.6310079999999995E-4</v>
      </c>
      <c r="CS314">
        <v>8.4686549999999998E-4</v>
      </c>
      <c r="CT314">
        <v>8.318946E-4</v>
      </c>
      <c r="CU314">
        <v>8.176975E-4</v>
      </c>
      <c r="CV314">
        <v>8.039888E-4</v>
      </c>
      <c r="CW314">
        <v>7.9070360000000001E-4</v>
      </c>
      <c r="CX314">
        <v>7.7777990000000002E-4</v>
      </c>
      <c r="CY314">
        <v>7.6516900000000001E-4</v>
      </c>
      <c r="CZ314">
        <v>7.5290660000000001E-4</v>
      </c>
      <c r="DA314">
        <v>7.4133580000000003E-4</v>
      </c>
      <c r="DB314">
        <v>7.3189629999999999E-4</v>
      </c>
      <c r="DC314">
        <v>7.2660960000000001E-4</v>
      </c>
      <c r="DD314">
        <v>7.2380920000000002E-4</v>
      </c>
      <c r="DE314">
        <v>7.2043189999999998E-4</v>
      </c>
      <c r="DF314">
        <v>7.1590900000000003E-4</v>
      </c>
      <c r="DG314">
        <v>7.1066399999999996E-4</v>
      </c>
      <c r="DH314">
        <v>7.0506599999999996E-4</v>
      </c>
      <c r="DI314">
        <v>6.9934730000000001E-4</v>
      </c>
      <c r="DJ314">
        <v>6.9364820000000001E-4</v>
      </c>
      <c r="DK314">
        <v>6.8803090000000005E-4</v>
      </c>
      <c r="DL314">
        <v>6.8240810000000005E-4</v>
      </c>
      <c r="DM314">
        <v>6.7644570000000004E-4</v>
      </c>
      <c r="DN314">
        <v>6.6990409999999995E-4</v>
      </c>
      <c r="DO314">
        <v>6.6311009999999999E-4</v>
      </c>
      <c r="DP314">
        <v>6.5657010000000002E-4</v>
      </c>
      <c r="DQ314">
        <v>6.5052610000000005E-4</v>
      </c>
      <c r="DR314">
        <v>6.4503879999999996E-4</v>
      </c>
      <c r="DS314">
        <v>6.4007690000000004E-4</v>
      </c>
      <c r="DT314">
        <v>6.3553700000000004E-4</v>
      </c>
      <c r="DU314">
        <v>6.3119619999999995E-4</v>
      </c>
      <c r="DV314">
        <v>6.2672089999999997E-4</v>
      </c>
      <c r="DW314">
        <v>6.2176940000000002E-4</v>
      </c>
      <c r="DX314">
        <v>6.1609429999999997E-4</v>
      </c>
      <c r="DY314">
        <v>6.0958010000000001E-4</v>
      </c>
      <c r="DZ314">
        <v>6.0225109999999997E-4</v>
      </c>
      <c r="EA314">
        <v>5.942775E-4</v>
      </c>
      <c r="EB314">
        <v>5.8588759999999998E-4</v>
      </c>
      <c r="EC314">
        <v>5.7726990000000003E-4</v>
      </c>
      <c r="ED314">
        <v>5.6854319999999998E-4</v>
      </c>
      <c r="EE314">
        <v>5.5981E-4</v>
      </c>
      <c r="EF314">
        <v>5.5114879999999995E-4</v>
      </c>
      <c r="EG314">
        <v>5.4253340000000002E-4</v>
      </c>
      <c r="EH314">
        <v>5.3370679999999995E-4</v>
      </c>
      <c r="EI314">
        <v>5.2342260000000005E-4</v>
      </c>
      <c r="EJ314">
        <v>5.0919989999999998E-4</v>
      </c>
      <c r="EK314">
        <v>4.901959E-4</v>
      </c>
      <c r="EL314">
        <v>4.69154E-4</v>
      </c>
      <c r="EM314">
        <v>4.4995099999999998E-4</v>
      </c>
      <c r="EN314">
        <v>4.343827E-4</v>
      </c>
      <c r="EO314">
        <v>4.2214599999999998E-4</v>
      </c>
      <c r="EP314">
        <v>4.1238689999999997E-4</v>
      </c>
      <c r="EQ314">
        <v>4.0442510000000001E-4</v>
      </c>
      <c r="ER314">
        <v>3.9782540000000001E-4</v>
      </c>
      <c r="ES314">
        <v>3.9237389999999999E-4</v>
      </c>
      <c r="ET314">
        <v>3.8815490000000002E-4</v>
      </c>
      <c r="EU314">
        <v>3.8553550000000001E-4</v>
      </c>
      <c r="EV314">
        <v>3.8485059999999999E-4</v>
      </c>
      <c r="EW314">
        <v>3.8609389999999999E-4</v>
      </c>
      <c r="EX314">
        <v>3.8896820000000002E-4</v>
      </c>
      <c r="EY314">
        <v>3.9314029999999999E-4</v>
      </c>
      <c r="EZ314">
        <v>3.9839379999999998E-4</v>
      </c>
    </row>
    <row r="315" spans="1:156" x14ac:dyDescent="0.25">
      <c r="A315" t="str">
        <f t="shared" si="4"/>
        <v>Boom-VERY COARSE-1.2-20-Any</v>
      </c>
      <c r="B315" t="s">
        <v>196</v>
      </c>
      <c r="C315" t="s">
        <v>43</v>
      </c>
      <c r="D315" s="52">
        <v>1.2</v>
      </c>
      <c r="E315" s="52">
        <v>20</v>
      </c>
      <c r="F315" s="82" t="s">
        <v>187</v>
      </c>
      <c r="G315">
        <v>4.9506799999999997E-2</v>
      </c>
      <c r="H315">
        <v>4.3374679999999999E-2</v>
      </c>
      <c r="I315">
        <v>3.8413040000000002E-2</v>
      </c>
      <c r="J315">
        <v>3.4371529999999997E-2</v>
      </c>
      <c r="K315">
        <v>3.1337980000000001E-2</v>
      </c>
      <c r="L315">
        <v>2.7330299999999998E-2</v>
      </c>
      <c r="M315">
        <v>2.4106829999999999E-2</v>
      </c>
      <c r="N315">
        <v>2.2514070000000001E-2</v>
      </c>
      <c r="O315">
        <v>2.0902569999999999E-2</v>
      </c>
      <c r="P315">
        <v>1.8017990000000001E-2</v>
      </c>
      <c r="Q315">
        <v>1.6202080000000001E-2</v>
      </c>
      <c r="R315">
        <v>1.488282E-2</v>
      </c>
      <c r="S315">
        <v>1.4055079999999999E-2</v>
      </c>
      <c r="T315">
        <v>1.3270189999999999E-2</v>
      </c>
      <c r="U315">
        <v>1.2427580000000001E-2</v>
      </c>
      <c r="V315">
        <v>1.162583E-2</v>
      </c>
      <c r="W315">
        <v>1.1243019999999999E-2</v>
      </c>
      <c r="X315">
        <v>1.062597E-2</v>
      </c>
      <c r="Y315">
        <v>1.009404E-2</v>
      </c>
      <c r="Z315">
        <v>9.6349020000000007E-3</v>
      </c>
      <c r="AA315">
        <v>9.2370649999999992E-3</v>
      </c>
      <c r="AB315">
        <v>8.8863789999999998E-3</v>
      </c>
      <c r="AC315">
        <v>8.5939480000000006E-3</v>
      </c>
      <c r="AD315">
        <v>8.3513939999999998E-3</v>
      </c>
      <c r="AE315">
        <v>8.1326209999999996E-3</v>
      </c>
      <c r="AF315">
        <v>7.9329380000000005E-3</v>
      </c>
      <c r="AG315">
        <v>7.7841949999999998E-3</v>
      </c>
      <c r="AH315">
        <v>7.6622540000000003E-3</v>
      </c>
      <c r="AI315">
        <v>7.5483210000000002E-3</v>
      </c>
      <c r="AJ315">
        <v>7.4421169999999998E-3</v>
      </c>
      <c r="AK315">
        <v>7.343497E-3</v>
      </c>
      <c r="AL315">
        <v>7.2669630000000004E-3</v>
      </c>
      <c r="AM315">
        <v>7.2515899999999996E-3</v>
      </c>
      <c r="AN315">
        <v>7.2402630000000003E-3</v>
      </c>
      <c r="AO315">
        <v>7.2270479999999998E-3</v>
      </c>
      <c r="AP315">
        <v>7.2024120000000001E-3</v>
      </c>
      <c r="AQ315">
        <v>7.1640690000000003E-3</v>
      </c>
      <c r="AR315">
        <v>7.1113410000000002E-3</v>
      </c>
      <c r="AS315">
        <v>7.0470589999999996E-3</v>
      </c>
      <c r="AT315">
        <v>6.9759260000000003E-3</v>
      </c>
      <c r="AU315">
        <v>6.9005810000000002E-3</v>
      </c>
      <c r="AV315">
        <v>6.8218840000000003E-3</v>
      </c>
      <c r="AW315">
        <v>6.7393349999999999E-3</v>
      </c>
      <c r="AX315">
        <v>6.6502460000000003E-3</v>
      </c>
      <c r="AY315">
        <v>6.554018E-3</v>
      </c>
      <c r="AZ315">
        <v>6.4520879999999999E-3</v>
      </c>
      <c r="BA315">
        <v>6.3455079999999997E-3</v>
      </c>
      <c r="BB315">
        <v>6.2340829999999996E-3</v>
      </c>
      <c r="BC315">
        <v>6.1199059999999996E-3</v>
      </c>
      <c r="BD315">
        <v>6.006094E-3</v>
      </c>
      <c r="BE315">
        <v>5.8935230000000003E-3</v>
      </c>
      <c r="BF315">
        <v>5.7815610000000002E-3</v>
      </c>
      <c r="BG315">
        <v>5.6701190000000004E-3</v>
      </c>
      <c r="BH315">
        <v>5.559601E-3</v>
      </c>
      <c r="BI315">
        <v>5.4507260000000004E-3</v>
      </c>
      <c r="BJ315">
        <v>5.3438299999999999E-3</v>
      </c>
      <c r="BK315">
        <v>5.2388670000000003E-3</v>
      </c>
      <c r="BL315">
        <v>5.1349109999999998E-3</v>
      </c>
      <c r="BM315">
        <v>5.0327360000000003E-3</v>
      </c>
      <c r="BN315">
        <v>4.9342980000000002E-3</v>
      </c>
      <c r="BO315">
        <v>4.8396669999999998E-3</v>
      </c>
      <c r="BP315">
        <v>4.7475460000000001E-3</v>
      </c>
      <c r="BQ315">
        <v>4.6572849999999997E-3</v>
      </c>
      <c r="BR315">
        <v>4.5689140000000003E-3</v>
      </c>
      <c r="BS315">
        <v>4.483201E-3</v>
      </c>
      <c r="BT315">
        <v>4.4019669999999997E-3</v>
      </c>
      <c r="BU315">
        <v>4.3273449999999998E-3</v>
      </c>
      <c r="BV315">
        <v>4.2617260000000004E-3</v>
      </c>
      <c r="BW315">
        <v>4.2097200000000001E-3</v>
      </c>
      <c r="BX315">
        <v>4.1725870000000002E-3</v>
      </c>
      <c r="BY315">
        <v>4.1491000000000002E-3</v>
      </c>
      <c r="BZ315">
        <v>4.1367089999999997E-3</v>
      </c>
      <c r="CA315">
        <v>4.1328839999999999E-3</v>
      </c>
      <c r="CB315">
        <v>4.1357069999999998E-3</v>
      </c>
      <c r="CC315">
        <v>4.1442919999999999E-3</v>
      </c>
      <c r="CD315">
        <v>4.1576E-3</v>
      </c>
      <c r="CE315">
        <v>4.1745039999999999E-3</v>
      </c>
      <c r="CF315">
        <v>4.193937E-3</v>
      </c>
      <c r="CG315">
        <v>4.2149409999999998E-3</v>
      </c>
      <c r="CH315">
        <v>4.2359479999999998E-3</v>
      </c>
      <c r="CI315">
        <v>4.2530509999999999E-3</v>
      </c>
      <c r="CJ315">
        <v>4.2634750000000001E-3</v>
      </c>
      <c r="CK315">
        <v>4.265993E-3</v>
      </c>
      <c r="CL315">
        <v>4.2605179999999996E-3</v>
      </c>
      <c r="CM315">
        <v>4.2484660000000002E-3</v>
      </c>
      <c r="CN315">
        <v>4.2308830000000004E-3</v>
      </c>
      <c r="CO315">
        <v>4.2085589999999997E-3</v>
      </c>
      <c r="CP315">
        <v>4.182084E-3</v>
      </c>
      <c r="CQ315">
        <v>4.152022E-3</v>
      </c>
      <c r="CR315">
        <v>4.119396E-3</v>
      </c>
      <c r="CS315">
        <v>4.0848250000000003E-3</v>
      </c>
      <c r="CT315">
        <v>4.048912E-3</v>
      </c>
      <c r="CU315">
        <v>4.0112790000000004E-3</v>
      </c>
      <c r="CV315">
        <v>3.9724649999999997E-3</v>
      </c>
      <c r="CW315">
        <v>3.9336620000000001E-3</v>
      </c>
      <c r="CX315">
        <v>3.8958450000000002E-3</v>
      </c>
      <c r="CY315">
        <v>3.8588630000000001E-3</v>
      </c>
      <c r="CZ315">
        <v>3.8221140000000002E-3</v>
      </c>
      <c r="DA315">
        <v>3.7837669999999999E-3</v>
      </c>
      <c r="DB315">
        <v>3.742141E-3</v>
      </c>
      <c r="DC315">
        <v>3.696516E-3</v>
      </c>
      <c r="DD315">
        <v>3.6471939999999999E-3</v>
      </c>
      <c r="DE315">
        <v>3.5940299999999998E-3</v>
      </c>
      <c r="DF315">
        <v>3.5376000000000001E-3</v>
      </c>
      <c r="DG315">
        <v>3.4793010000000002E-3</v>
      </c>
      <c r="DH315">
        <v>3.420176E-3</v>
      </c>
      <c r="DI315">
        <v>3.3605969999999999E-3</v>
      </c>
      <c r="DJ315">
        <v>3.3003849999999999E-3</v>
      </c>
      <c r="DK315">
        <v>3.239605E-3</v>
      </c>
      <c r="DL315">
        <v>3.178579E-3</v>
      </c>
      <c r="DM315">
        <v>3.11787E-3</v>
      </c>
      <c r="DN315">
        <v>3.0577690000000001E-3</v>
      </c>
      <c r="DO315">
        <v>2.999434E-3</v>
      </c>
      <c r="DP315">
        <v>2.9453420000000001E-3</v>
      </c>
      <c r="DQ315">
        <v>2.8972759999999998E-3</v>
      </c>
      <c r="DR315">
        <v>2.855504E-3</v>
      </c>
      <c r="DS315">
        <v>2.819785E-3</v>
      </c>
      <c r="DT315">
        <v>2.7891130000000002E-3</v>
      </c>
      <c r="DU315">
        <v>2.7626719999999999E-3</v>
      </c>
      <c r="DV315">
        <v>2.7398539999999999E-3</v>
      </c>
      <c r="DW315">
        <v>2.7203370000000002E-3</v>
      </c>
      <c r="DX315">
        <v>2.7036040000000001E-3</v>
      </c>
      <c r="DY315">
        <v>2.6892660000000001E-3</v>
      </c>
      <c r="DZ315">
        <v>2.6774289999999998E-3</v>
      </c>
      <c r="EA315">
        <v>2.6690139999999999E-3</v>
      </c>
      <c r="EB315">
        <v>2.6650189999999998E-3</v>
      </c>
      <c r="EC315">
        <v>2.6652580000000002E-3</v>
      </c>
      <c r="ED315">
        <v>2.6690170000000001E-3</v>
      </c>
      <c r="EE315">
        <v>2.6754270000000002E-3</v>
      </c>
      <c r="EF315">
        <v>2.6843090000000002E-3</v>
      </c>
      <c r="EG315">
        <v>2.6956509999999999E-3</v>
      </c>
      <c r="EH315">
        <v>2.7093640000000001E-3</v>
      </c>
      <c r="EI315">
        <v>2.725248E-3</v>
      </c>
      <c r="EJ315">
        <v>2.7432289999999998E-3</v>
      </c>
      <c r="EK315">
        <v>2.763008E-3</v>
      </c>
      <c r="EL315">
        <v>2.7833580000000001E-3</v>
      </c>
      <c r="EM315">
        <v>2.80219E-3</v>
      </c>
      <c r="EN315">
        <v>2.8180549999999999E-3</v>
      </c>
      <c r="EO315">
        <v>2.830103E-3</v>
      </c>
      <c r="EP315">
        <v>2.8382490000000002E-3</v>
      </c>
      <c r="EQ315">
        <v>2.8428099999999999E-3</v>
      </c>
      <c r="ER315">
        <v>2.843932E-3</v>
      </c>
      <c r="ES315">
        <v>2.8418499999999999E-3</v>
      </c>
      <c r="ET315">
        <v>2.8369129999999999E-3</v>
      </c>
      <c r="EU315">
        <v>2.8296010000000002E-3</v>
      </c>
      <c r="EV315">
        <v>2.8200600000000001E-3</v>
      </c>
      <c r="EW315">
        <v>2.80846E-3</v>
      </c>
      <c r="EX315">
        <v>2.7948579999999999E-3</v>
      </c>
      <c r="EY315">
        <v>2.7792580000000002E-3</v>
      </c>
      <c r="EZ315">
        <v>2.7619849999999998E-3</v>
      </c>
    </row>
    <row r="316" spans="1:156" x14ac:dyDescent="0.25">
      <c r="A316" t="str">
        <f t="shared" si="4"/>
        <v>Boom-VERY COARSE-1.2-10-Any</v>
      </c>
      <c r="B316" t="s">
        <v>196</v>
      </c>
      <c r="C316" t="s">
        <v>43</v>
      </c>
      <c r="D316" s="52">
        <v>1.2</v>
      </c>
      <c r="E316" s="52">
        <v>10</v>
      </c>
      <c r="F316" s="82" t="s">
        <v>187</v>
      </c>
      <c r="G316">
        <v>2.4053140000000001E-2</v>
      </c>
      <c r="H316">
        <v>2.0493319999999999E-2</v>
      </c>
      <c r="I316">
        <v>1.9868529999999999E-2</v>
      </c>
      <c r="J316">
        <v>1.7130860000000001E-2</v>
      </c>
      <c r="K316">
        <v>1.7141630000000001E-2</v>
      </c>
      <c r="L316">
        <v>1.730899E-2</v>
      </c>
      <c r="M316">
        <v>1.719826E-2</v>
      </c>
      <c r="N316">
        <v>1.6717679999999999E-2</v>
      </c>
      <c r="O316">
        <v>1.5986210000000001E-2</v>
      </c>
      <c r="P316">
        <v>1.5040329999999999E-2</v>
      </c>
      <c r="Q316">
        <v>1.395559E-2</v>
      </c>
      <c r="R316">
        <v>1.276978E-2</v>
      </c>
      <c r="S316">
        <v>1.2146840000000001E-2</v>
      </c>
      <c r="T316">
        <v>1.158823E-2</v>
      </c>
      <c r="U316">
        <v>1.108833E-2</v>
      </c>
      <c r="V316">
        <v>1.063422E-2</v>
      </c>
      <c r="W316">
        <v>1.025033E-2</v>
      </c>
      <c r="X316">
        <v>9.9118320000000006E-3</v>
      </c>
      <c r="Y316">
        <v>9.6500300000000004E-3</v>
      </c>
      <c r="Z316">
        <v>9.4211329999999999E-3</v>
      </c>
      <c r="AA316">
        <v>9.2595630000000002E-3</v>
      </c>
      <c r="AB316">
        <v>9.1051900000000009E-3</v>
      </c>
      <c r="AC316">
        <v>8.9367379999999996E-3</v>
      </c>
      <c r="AD316">
        <v>8.7507230000000002E-3</v>
      </c>
      <c r="AE316">
        <v>8.554028E-3</v>
      </c>
      <c r="AF316">
        <v>8.353081E-3</v>
      </c>
      <c r="AG316">
        <v>8.1539609999999995E-3</v>
      </c>
      <c r="AH316">
        <v>7.9602079999999999E-3</v>
      </c>
      <c r="AI316">
        <v>7.774558E-3</v>
      </c>
      <c r="AJ316">
        <v>7.5982660000000002E-3</v>
      </c>
      <c r="AK316">
        <v>7.4293520000000002E-3</v>
      </c>
      <c r="AL316">
        <v>7.2657779999999996E-3</v>
      </c>
      <c r="AM316">
        <v>7.1085510000000003E-3</v>
      </c>
      <c r="AN316">
        <v>6.9707939999999998E-3</v>
      </c>
      <c r="AO316">
        <v>6.8520830000000001E-3</v>
      </c>
      <c r="AP316">
        <v>6.745437E-3</v>
      </c>
      <c r="AQ316">
        <v>6.6466040000000004E-3</v>
      </c>
      <c r="AR316">
        <v>6.5531110000000004E-3</v>
      </c>
      <c r="AS316">
        <v>6.4650300000000001E-3</v>
      </c>
      <c r="AT316">
        <v>6.3829580000000002E-3</v>
      </c>
      <c r="AU316">
        <v>6.3057579999999998E-3</v>
      </c>
      <c r="AV316">
        <v>6.2315060000000004E-3</v>
      </c>
      <c r="AW316">
        <v>6.1582570000000003E-3</v>
      </c>
      <c r="AX316">
        <v>6.0854699999999999E-3</v>
      </c>
      <c r="AY316">
        <v>6.0121109999999997E-3</v>
      </c>
      <c r="AZ316">
        <v>5.9391130000000002E-3</v>
      </c>
      <c r="BA316">
        <v>5.8683659999999999E-3</v>
      </c>
      <c r="BB316">
        <v>5.8003259999999997E-3</v>
      </c>
      <c r="BC316">
        <v>5.7345360000000001E-3</v>
      </c>
      <c r="BD316">
        <v>5.6672140000000003E-3</v>
      </c>
      <c r="BE316">
        <v>5.5930600000000004E-3</v>
      </c>
      <c r="BF316">
        <v>5.5098860000000003E-3</v>
      </c>
      <c r="BG316">
        <v>5.4181849999999998E-3</v>
      </c>
      <c r="BH316">
        <v>5.3206390000000003E-3</v>
      </c>
      <c r="BI316">
        <v>5.2225450000000003E-3</v>
      </c>
      <c r="BJ316">
        <v>5.1327830000000001E-3</v>
      </c>
      <c r="BK316">
        <v>5.054823E-3</v>
      </c>
      <c r="BL316">
        <v>4.9875969999999999E-3</v>
      </c>
      <c r="BM316">
        <v>4.9289479999999998E-3</v>
      </c>
      <c r="BN316">
        <v>4.8761580000000002E-3</v>
      </c>
      <c r="BO316">
        <v>4.8266480000000002E-3</v>
      </c>
      <c r="BP316">
        <v>4.7781289999999999E-3</v>
      </c>
      <c r="BQ316">
        <v>4.7291190000000004E-3</v>
      </c>
      <c r="BR316">
        <v>4.680142E-3</v>
      </c>
      <c r="BS316">
        <v>4.6319480000000003E-3</v>
      </c>
      <c r="BT316">
        <v>4.5847730000000003E-3</v>
      </c>
      <c r="BU316">
        <v>4.538683E-3</v>
      </c>
      <c r="BV316">
        <v>4.493932E-3</v>
      </c>
      <c r="BW316">
        <v>4.4509520000000002E-3</v>
      </c>
      <c r="BX316">
        <v>4.409629E-3</v>
      </c>
      <c r="BY316">
        <v>4.369286E-3</v>
      </c>
      <c r="BZ316">
        <v>4.3287600000000001E-3</v>
      </c>
      <c r="CA316">
        <v>4.2868289999999998E-3</v>
      </c>
      <c r="CB316">
        <v>4.243251E-3</v>
      </c>
      <c r="CC316">
        <v>4.1976299999999999E-3</v>
      </c>
      <c r="CD316">
        <v>4.1498589999999997E-3</v>
      </c>
      <c r="CE316">
        <v>4.1009200000000001E-3</v>
      </c>
      <c r="CF316">
        <v>4.0519459999999998E-3</v>
      </c>
      <c r="CG316">
        <v>4.0023289999999998E-3</v>
      </c>
      <c r="CH316">
        <v>3.9498600000000003E-3</v>
      </c>
      <c r="CI316">
        <v>3.893222E-3</v>
      </c>
      <c r="CJ316">
        <v>3.832926E-3</v>
      </c>
      <c r="CK316">
        <v>3.7719540000000001E-3</v>
      </c>
      <c r="CL316">
        <v>3.7142920000000001E-3</v>
      </c>
      <c r="CM316">
        <v>3.6617619999999998E-3</v>
      </c>
      <c r="CN316">
        <v>3.6146870000000001E-3</v>
      </c>
      <c r="CO316">
        <v>3.57275E-3</v>
      </c>
      <c r="CP316">
        <v>3.5351380000000002E-3</v>
      </c>
      <c r="CQ316">
        <v>3.5007689999999999E-3</v>
      </c>
      <c r="CR316">
        <v>3.4687619999999998E-3</v>
      </c>
      <c r="CS316">
        <v>3.4384329999999999E-3</v>
      </c>
      <c r="CT316">
        <v>3.4089620000000002E-3</v>
      </c>
      <c r="CU316">
        <v>3.379759E-3</v>
      </c>
      <c r="CV316">
        <v>3.3506230000000001E-3</v>
      </c>
      <c r="CW316">
        <v>3.3216220000000002E-3</v>
      </c>
      <c r="CX316">
        <v>3.2930379999999999E-3</v>
      </c>
      <c r="CY316">
        <v>3.2651469999999999E-3</v>
      </c>
      <c r="CZ316">
        <v>3.2380270000000001E-3</v>
      </c>
      <c r="DA316">
        <v>3.2115389999999998E-3</v>
      </c>
      <c r="DB316">
        <v>3.1856330000000002E-3</v>
      </c>
      <c r="DC316">
        <v>3.1602539999999999E-3</v>
      </c>
      <c r="DD316">
        <v>3.1350420000000002E-3</v>
      </c>
      <c r="DE316">
        <v>3.1096909999999999E-3</v>
      </c>
      <c r="DF316">
        <v>3.0841729999999999E-3</v>
      </c>
      <c r="DG316">
        <v>3.0586200000000002E-3</v>
      </c>
      <c r="DH316">
        <v>3.0333479999999999E-3</v>
      </c>
      <c r="DI316">
        <v>3.0086380000000001E-3</v>
      </c>
      <c r="DJ316">
        <v>2.9844759999999998E-3</v>
      </c>
      <c r="DK316">
        <v>2.9603490000000001E-3</v>
      </c>
      <c r="DL316">
        <v>2.9351730000000001E-3</v>
      </c>
      <c r="DM316">
        <v>2.9073440000000001E-3</v>
      </c>
      <c r="DN316">
        <v>2.87579E-3</v>
      </c>
      <c r="DO316">
        <v>2.8408079999999998E-3</v>
      </c>
      <c r="DP316">
        <v>2.8030139999999999E-3</v>
      </c>
      <c r="DQ316">
        <v>2.762881E-3</v>
      </c>
      <c r="DR316">
        <v>2.721294E-3</v>
      </c>
      <c r="DS316">
        <v>2.6796120000000001E-3</v>
      </c>
      <c r="DT316">
        <v>2.6392049999999999E-3</v>
      </c>
      <c r="DU316">
        <v>2.600832E-3</v>
      </c>
      <c r="DV316">
        <v>2.5647109999999999E-3</v>
      </c>
      <c r="DW316">
        <v>2.5308570000000001E-3</v>
      </c>
      <c r="DX316">
        <v>2.4992460000000001E-3</v>
      </c>
      <c r="DY316">
        <v>2.4697040000000001E-3</v>
      </c>
      <c r="DZ316">
        <v>2.4418920000000002E-3</v>
      </c>
      <c r="EA316">
        <v>2.4156490000000002E-3</v>
      </c>
      <c r="EB316">
        <v>2.3911179999999998E-3</v>
      </c>
      <c r="EC316">
        <v>2.3684299999999999E-3</v>
      </c>
      <c r="ED316">
        <v>2.3474030000000001E-3</v>
      </c>
      <c r="EE316">
        <v>2.3275420000000002E-3</v>
      </c>
      <c r="EF316">
        <v>2.3083750000000001E-3</v>
      </c>
      <c r="EG316">
        <v>2.2896349999999999E-3</v>
      </c>
      <c r="EH316">
        <v>2.2712449999999999E-3</v>
      </c>
      <c r="EI316">
        <v>2.2530940000000002E-3</v>
      </c>
      <c r="EJ316">
        <v>2.234986E-3</v>
      </c>
      <c r="EK316">
        <v>2.2169199999999998E-3</v>
      </c>
      <c r="EL316">
        <v>2.1992019999999999E-3</v>
      </c>
      <c r="EM316">
        <v>2.1821499999999999E-3</v>
      </c>
      <c r="EN316">
        <v>2.165789E-3</v>
      </c>
      <c r="EO316">
        <v>2.1498379999999998E-3</v>
      </c>
      <c r="EP316">
        <v>2.134E-3</v>
      </c>
      <c r="EQ316">
        <v>2.1181619999999998E-3</v>
      </c>
      <c r="ER316">
        <v>2.1024160000000002E-3</v>
      </c>
      <c r="ES316">
        <v>2.0870429999999998E-3</v>
      </c>
      <c r="ET316">
        <v>2.072792E-3</v>
      </c>
      <c r="EU316">
        <v>2.0609360000000002E-3</v>
      </c>
      <c r="EV316">
        <v>2.0524419999999998E-3</v>
      </c>
      <c r="EW316">
        <v>2.0471320000000001E-3</v>
      </c>
      <c r="EX316">
        <v>2.0437530000000001E-3</v>
      </c>
      <c r="EY316">
        <v>2.0405449999999999E-3</v>
      </c>
      <c r="EZ316">
        <v>2.03571E-3</v>
      </c>
    </row>
    <row r="317" spans="1:156" x14ac:dyDescent="0.25">
      <c r="A317" t="str">
        <f t="shared" si="4"/>
        <v>Boom-VERY COARSE-1.2-20-60</v>
      </c>
      <c r="B317" t="s">
        <v>196</v>
      </c>
      <c r="C317" t="s">
        <v>43</v>
      </c>
      <c r="D317" s="52">
        <v>1.2</v>
      </c>
      <c r="E317" s="52">
        <v>20</v>
      </c>
      <c r="F317" s="82">
        <v>60</v>
      </c>
      <c r="G317">
        <v>4.4353289999999997E-2</v>
      </c>
      <c r="H317">
        <v>3.782042E-2</v>
      </c>
      <c r="I317">
        <v>3.2532169999999999E-2</v>
      </c>
      <c r="J317">
        <v>2.8222529999999999E-2</v>
      </c>
      <c r="K317">
        <v>2.4973019999999999E-2</v>
      </c>
      <c r="L317">
        <v>2.0892890000000001E-2</v>
      </c>
      <c r="M317">
        <v>1.7679529999999999E-2</v>
      </c>
      <c r="N317">
        <v>1.6152840000000002E-2</v>
      </c>
      <c r="O317">
        <v>1.469384E-2</v>
      </c>
      <c r="P317">
        <v>1.207213E-2</v>
      </c>
      <c r="Q317">
        <v>1.051786E-2</v>
      </c>
      <c r="R317">
        <v>9.5499009999999995E-3</v>
      </c>
      <c r="S317">
        <v>8.9383090000000002E-3</v>
      </c>
      <c r="T317">
        <v>8.3635099999999993E-3</v>
      </c>
      <c r="U317">
        <v>7.7090580000000004E-3</v>
      </c>
      <c r="V317">
        <v>7.0487340000000001E-3</v>
      </c>
      <c r="W317">
        <v>6.8895629999999996E-3</v>
      </c>
      <c r="X317">
        <v>6.4242850000000001E-3</v>
      </c>
      <c r="Y317">
        <v>6.0218700000000003E-3</v>
      </c>
      <c r="Z317">
        <v>5.6726820000000001E-3</v>
      </c>
      <c r="AA317">
        <v>5.3687159999999999E-3</v>
      </c>
      <c r="AB317">
        <v>5.1006819999999996E-3</v>
      </c>
      <c r="AC317">
        <v>4.8765670000000001E-3</v>
      </c>
      <c r="AD317">
        <v>4.6907110000000002E-3</v>
      </c>
      <c r="AE317">
        <v>4.524485E-3</v>
      </c>
      <c r="AF317">
        <v>4.3739959999999998E-3</v>
      </c>
      <c r="AG317">
        <v>4.2641700000000003E-3</v>
      </c>
      <c r="AH317">
        <v>4.1777460000000004E-3</v>
      </c>
      <c r="AI317">
        <v>4.0984539999999996E-3</v>
      </c>
      <c r="AJ317">
        <v>4.024644E-3</v>
      </c>
      <c r="AK317">
        <v>3.9560460000000004E-3</v>
      </c>
      <c r="AL317">
        <v>3.907153E-3</v>
      </c>
      <c r="AM317">
        <v>3.9244450000000004E-3</v>
      </c>
      <c r="AN317">
        <v>3.946087E-3</v>
      </c>
      <c r="AO317">
        <v>3.9655430000000002E-3</v>
      </c>
      <c r="AP317">
        <v>3.9718410000000003E-3</v>
      </c>
      <c r="AQ317">
        <v>3.9609379999999998E-3</v>
      </c>
      <c r="AR317">
        <v>3.9260980000000003E-3</v>
      </c>
      <c r="AS317">
        <v>3.860601E-3</v>
      </c>
      <c r="AT317">
        <v>3.7687850000000002E-3</v>
      </c>
      <c r="AU317">
        <v>3.6573420000000001E-3</v>
      </c>
      <c r="AV317">
        <v>3.5333399999999998E-3</v>
      </c>
      <c r="AW317">
        <v>3.4028560000000001E-3</v>
      </c>
      <c r="AX317">
        <v>3.2705439999999998E-3</v>
      </c>
      <c r="AY317">
        <v>3.139265E-3</v>
      </c>
      <c r="AZ317">
        <v>3.0114640000000002E-3</v>
      </c>
      <c r="BA317">
        <v>2.8879349999999999E-3</v>
      </c>
      <c r="BB317">
        <v>2.7682729999999999E-3</v>
      </c>
      <c r="BC317">
        <v>2.65388E-3</v>
      </c>
      <c r="BD317">
        <v>2.5503090000000002E-3</v>
      </c>
      <c r="BE317">
        <v>2.4637169999999998E-3</v>
      </c>
      <c r="BF317">
        <v>2.3932319999999999E-3</v>
      </c>
      <c r="BG317">
        <v>2.3354489999999999E-3</v>
      </c>
      <c r="BH317">
        <v>2.2877589999999999E-3</v>
      </c>
      <c r="BI317">
        <v>2.2478279999999999E-3</v>
      </c>
      <c r="BJ317">
        <v>2.214054E-3</v>
      </c>
      <c r="BK317">
        <v>2.1849450000000002E-3</v>
      </c>
      <c r="BL317">
        <v>2.1585720000000001E-3</v>
      </c>
      <c r="BM317">
        <v>2.1346780000000001E-3</v>
      </c>
      <c r="BN317">
        <v>2.113822E-3</v>
      </c>
      <c r="BO317">
        <v>2.0956070000000002E-3</v>
      </c>
      <c r="BP317">
        <v>2.0789129999999999E-3</v>
      </c>
      <c r="BQ317">
        <v>2.0634350000000002E-3</v>
      </c>
      <c r="BR317">
        <v>2.0489470000000002E-3</v>
      </c>
      <c r="BS317">
        <v>2.0352339999999999E-3</v>
      </c>
      <c r="BT317">
        <v>2.0220960000000001E-3</v>
      </c>
      <c r="BU317">
        <v>2.00965E-3</v>
      </c>
      <c r="BV317">
        <v>1.9994349999999999E-3</v>
      </c>
      <c r="BW317">
        <v>1.9964800000000001E-3</v>
      </c>
      <c r="BX317">
        <v>2.0030619999999999E-3</v>
      </c>
      <c r="BY317">
        <v>2.0197510000000002E-3</v>
      </c>
      <c r="BZ317">
        <v>2.0457209999999999E-3</v>
      </c>
      <c r="CA317">
        <v>2.0803839999999998E-3</v>
      </c>
      <c r="CB317">
        <v>2.1227820000000001E-3</v>
      </c>
      <c r="CC317">
        <v>2.1715440000000001E-3</v>
      </c>
      <c r="CD317">
        <v>2.225304E-3</v>
      </c>
      <c r="CE317">
        <v>2.2828919999999999E-3</v>
      </c>
      <c r="CF317">
        <v>2.343543E-3</v>
      </c>
      <c r="CG317">
        <v>2.4061550000000001E-3</v>
      </c>
      <c r="CH317">
        <v>2.4692170000000001E-3</v>
      </c>
      <c r="CI317">
        <v>2.5281790000000002E-3</v>
      </c>
      <c r="CJ317">
        <v>2.5788360000000001E-3</v>
      </c>
      <c r="CK317">
        <v>2.6144340000000001E-3</v>
      </c>
      <c r="CL317">
        <v>2.6262310000000001E-3</v>
      </c>
      <c r="CM317">
        <v>2.612924E-3</v>
      </c>
      <c r="CN317">
        <v>2.5772970000000001E-3</v>
      </c>
      <c r="CO317">
        <v>2.5224359999999999E-3</v>
      </c>
      <c r="CP317">
        <v>2.4522070000000001E-3</v>
      </c>
      <c r="CQ317">
        <v>2.3699189999999998E-3</v>
      </c>
      <c r="CR317">
        <v>2.2793900000000001E-3</v>
      </c>
      <c r="CS317">
        <v>2.1837330000000002E-3</v>
      </c>
      <c r="CT317">
        <v>2.085731E-3</v>
      </c>
      <c r="CU317">
        <v>1.9870249999999999E-3</v>
      </c>
      <c r="CV317">
        <v>1.889462E-3</v>
      </c>
      <c r="CW317">
        <v>1.794609E-3</v>
      </c>
      <c r="CX317">
        <v>1.7035279999999999E-3</v>
      </c>
      <c r="CY317">
        <v>1.6163810000000001E-3</v>
      </c>
      <c r="CZ317">
        <v>1.533506E-3</v>
      </c>
      <c r="DA317">
        <v>1.4548160000000001E-3</v>
      </c>
      <c r="DB317">
        <v>1.380271E-3</v>
      </c>
      <c r="DC317">
        <v>1.3096659999999999E-3</v>
      </c>
      <c r="DD317">
        <v>1.2427790000000001E-3</v>
      </c>
      <c r="DE317">
        <v>1.1792269999999999E-3</v>
      </c>
      <c r="DF317">
        <v>1.118934E-3</v>
      </c>
      <c r="DG317">
        <v>1.0628479999999999E-3</v>
      </c>
      <c r="DH317">
        <v>1.013414E-3</v>
      </c>
      <c r="DI317">
        <v>9.724073E-4</v>
      </c>
      <c r="DJ317">
        <v>9.3888260000000003E-4</v>
      </c>
      <c r="DK317">
        <v>9.1126429999999995E-4</v>
      </c>
      <c r="DL317">
        <v>8.8827779999999998E-4</v>
      </c>
      <c r="DM317">
        <v>8.6900140000000002E-4</v>
      </c>
      <c r="DN317">
        <v>8.5274259999999996E-4</v>
      </c>
      <c r="DO317">
        <v>8.3942010000000004E-4</v>
      </c>
      <c r="DP317">
        <v>8.2988539999999996E-4</v>
      </c>
      <c r="DQ317">
        <v>8.2484599999999996E-4</v>
      </c>
      <c r="DR317">
        <v>8.244045E-4</v>
      </c>
      <c r="DS317">
        <v>8.2854079999999995E-4</v>
      </c>
      <c r="DT317">
        <v>8.3707669999999999E-4</v>
      </c>
      <c r="DU317">
        <v>8.4997930000000005E-4</v>
      </c>
      <c r="DV317">
        <v>8.6722660000000001E-4</v>
      </c>
      <c r="DW317">
        <v>8.8870409999999996E-4</v>
      </c>
      <c r="DX317">
        <v>9.1428820000000004E-4</v>
      </c>
      <c r="DY317">
        <v>9.4374699999999999E-4</v>
      </c>
      <c r="DZ317">
        <v>9.7680909999999996E-4</v>
      </c>
      <c r="EA317">
        <v>1.013253E-3</v>
      </c>
      <c r="EB317">
        <v>1.052969E-3</v>
      </c>
      <c r="EC317">
        <v>1.09566E-3</v>
      </c>
      <c r="ED317">
        <v>1.141038E-3</v>
      </c>
      <c r="EE317">
        <v>1.1887480000000001E-3</v>
      </c>
      <c r="EF317">
        <v>1.2388200000000001E-3</v>
      </c>
      <c r="EG317">
        <v>1.291094E-3</v>
      </c>
      <c r="EH317">
        <v>1.3455920000000001E-3</v>
      </c>
      <c r="EI317">
        <v>1.402288E-3</v>
      </c>
      <c r="EJ317">
        <v>1.4612200000000001E-3</v>
      </c>
      <c r="EK317">
        <v>1.5222479999999999E-3</v>
      </c>
      <c r="EL317">
        <v>1.5842950000000001E-3</v>
      </c>
      <c r="EM317">
        <v>1.6451910000000001E-3</v>
      </c>
      <c r="EN317">
        <v>1.70188E-3</v>
      </c>
      <c r="EO317">
        <v>1.748423E-3</v>
      </c>
      <c r="EP317">
        <v>1.779056E-3</v>
      </c>
      <c r="EQ317">
        <v>1.792756E-3</v>
      </c>
      <c r="ER317">
        <v>1.7906829999999999E-3</v>
      </c>
      <c r="ES317">
        <v>1.7743380000000001E-3</v>
      </c>
      <c r="ET317">
        <v>1.745283E-3</v>
      </c>
      <c r="EU317">
        <v>1.705177E-3</v>
      </c>
      <c r="EV317">
        <v>1.6557640000000001E-3</v>
      </c>
      <c r="EW317">
        <v>1.598843E-3</v>
      </c>
      <c r="EX317">
        <v>1.536031E-3</v>
      </c>
      <c r="EY317">
        <v>1.4688940000000001E-3</v>
      </c>
      <c r="EZ317">
        <v>1.3991019999999999E-3</v>
      </c>
    </row>
    <row r="318" spans="1:156" x14ac:dyDescent="0.25">
      <c r="A318" t="str">
        <f t="shared" si="4"/>
        <v>Boom-VERY COARSE-1.2-10-60</v>
      </c>
      <c r="B318" t="s">
        <v>196</v>
      </c>
      <c r="C318" t="s">
        <v>43</v>
      </c>
      <c r="D318" s="52">
        <v>1.2</v>
      </c>
      <c r="E318" s="52">
        <v>10</v>
      </c>
      <c r="F318" s="82">
        <v>60</v>
      </c>
      <c r="G318">
        <v>1.8181840000000001E-2</v>
      </c>
      <c r="H318">
        <v>1.4310399999999999E-2</v>
      </c>
      <c r="I318">
        <v>1.3451360000000001E-2</v>
      </c>
      <c r="J318">
        <v>1.047115E-2</v>
      </c>
      <c r="K318">
        <v>1.038335E-2</v>
      </c>
      <c r="L318">
        <v>1.0556340000000001E-2</v>
      </c>
      <c r="M318">
        <v>1.058336E-2</v>
      </c>
      <c r="N318">
        <v>1.0443569999999999E-2</v>
      </c>
      <c r="O318">
        <v>1.032312E-2</v>
      </c>
      <c r="P318">
        <v>9.9727070000000008E-3</v>
      </c>
      <c r="Q318">
        <v>9.3473080000000004E-3</v>
      </c>
      <c r="R318">
        <v>8.5218670000000007E-3</v>
      </c>
      <c r="S318">
        <v>8.0063259999999994E-3</v>
      </c>
      <c r="T318">
        <v>7.502079E-3</v>
      </c>
      <c r="U318">
        <v>7.0283769999999997E-3</v>
      </c>
      <c r="V318">
        <v>6.5896669999999996E-3</v>
      </c>
      <c r="W318">
        <v>6.2154910000000001E-3</v>
      </c>
      <c r="X318">
        <v>5.9319680000000001E-3</v>
      </c>
      <c r="Y318">
        <v>5.715024E-3</v>
      </c>
      <c r="Z318">
        <v>5.5337269999999996E-3</v>
      </c>
      <c r="AA318">
        <v>5.4267930000000001E-3</v>
      </c>
      <c r="AB318">
        <v>5.3380939999999998E-3</v>
      </c>
      <c r="AC318">
        <v>5.2447420000000002E-3</v>
      </c>
      <c r="AD318">
        <v>5.1405030000000003E-3</v>
      </c>
      <c r="AE318">
        <v>5.0268759999999996E-3</v>
      </c>
      <c r="AF318">
        <v>4.9016329999999999E-3</v>
      </c>
      <c r="AG318">
        <v>4.7685009999999996E-3</v>
      </c>
      <c r="AH318">
        <v>4.6326240000000001E-3</v>
      </c>
      <c r="AI318">
        <v>4.4984949999999999E-3</v>
      </c>
      <c r="AJ318">
        <v>4.3694670000000001E-3</v>
      </c>
      <c r="AK318">
        <v>4.24553E-3</v>
      </c>
      <c r="AL318">
        <v>4.1260610000000003E-3</v>
      </c>
      <c r="AM318">
        <v>4.0125569999999999E-3</v>
      </c>
      <c r="AN318">
        <v>3.9155659999999997E-3</v>
      </c>
      <c r="AO318">
        <v>3.8346919999999998E-3</v>
      </c>
      <c r="AP318">
        <v>3.763953E-3</v>
      </c>
      <c r="AQ318">
        <v>3.6995959999999999E-3</v>
      </c>
      <c r="AR318">
        <v>3.6391459999999998E-3</v>
      </c>
      <c r="AS318">
        <v>3.5822269999999999E-3</v>
      </c>
      <c r="AT318">
        <v>3.5292610000000001E-3</v>
      </c>
      <c r="AU318">
        <v>3.479013E-3</v>
      </c>
      <c r="AV318">
        <v>3.4301169999999999E-3</v>
      </c>
      <c r="AW318">
        <v>3.3821739999999999E-3</v>
      </c>
      <c r="AX318">
        <v>3.3348539999999999E-3</v>
      </c>
      <c r="AY318">
        <v>3.2865989999999999E-3</v>
      </c>
      <c r="AZ318">
        <v>3.238094E-3</v>
      </c>
      <c r="BA318">
        <v>3.1912619999999998E-3</v>
      </c>
      <c r="BB318">
        <v>3.1470809999999999E-3</v>
      </c>
      <c r="BC318">
        <v>3.106957E-3</v>
      </c>
      <c r="BD318">
        <v>3.0695789999999998E-3</v>
      </c>
      <c r="BE318">
        <v>3.030811E-3</v>
      </c>
      <c r="BF318">
        <v>2.9880079999999999E-3</v>
      </c>
      <c r="BG318">
        <v>2.938618E-3</v>
      </c>
      <c r="BH318">
        <v>2.8816229999999998E-3</v>
      </c>
      <c r="BI318">
        <v>2.821091E-3</v>
      </c>
      <c r="BJ318">
        <v>2.7653410000000002E-3</v>
      </c>
      <c r="BK318">
        <v>2.7177270000000001E-3</v>
      </c>
      <c r="BL318">
        <v>2.6776809999999999E-3</v>
      </c>
      <c r="BM318">
        <v>2.6437499999999998E-3</v>
      </c>
      <c r="BN318">
        <v>2.6138350000000001E-3</v>
      </c>
      <c r="BO318">
        <v>2.5858970000000002E-3</v>
      </c>
      <c r="BP318">
        <v>2.558383E-3</v>
      </c>
      <c r="BQ318">
        <v>2.5302660000000002E-3</v>
      </c>
      <c r="BR318">
        <v>2.5019999999999999E-3</v>
      </c>
      <c r="BS318">
        <v>2.4741899999999998E-3</v>
      </c>
      <c r="BT318">
        <v>2.447056E-3</v>
      </c>
      <c r="BU318">
        <v>2.420681E-3</v>
      </c>
      <c r="BV318">
        <v>2.3953030000000001E-3</v>
      </c>
      <c r="BW318">
        <v>2.3713279999999998E-3</v>
      </c>
      <c r="BX318">
        <v>2.3485519999999998E-3</v>
      </c>
      <c r="BY318">
        <v>2.326318E-3</v>
      </c>
      <c r="BZ318">
        <v>2.3038759999999998E-3</v>
      </c>
      <c r="CA318">
        <v>2.28057E-3</v>
      </c>
      <c r="CB318">
        <v>2.2569159999999999E-3</v>
      </c>
      <c r="CC318">
        <v>2.2335609999999998E-3</v>
      </c>
      <c r="CD318">
        <v>2.2107030000000001E-3</v>
      </c>
      <c r="CE318">
        <v>2.1883050000000002E-3</v>
      </c>
      <c r="CF318">
        <v>2.165901E-3</v>
      </c>
      <c r="CG318">
        <v>2.141619E-3</v>
      </c>
      <c r="CH318">
        <v>2.112465E-3</v>
      </c>
      <c r="CI318">
        <v>2.0770950000000002E-3</v>
      </c>
      <c r="CJ318">
        <v>2.0367290000000001E-3</v>
      </c>
      <c r="CK318">
        <v>1.9948750000000001E-3</v>
      </c>
      <c r="CL318">
        <v>1.9556899999999999E-3</v>
      </c>
      <c r="CM318">
        <v>1.920958E-3</v>
      </c>
      <c r="CN318">
        <v>1.890753E-3</v>
      </c>
      <c r="CO318">
        <v>1.8645199999999999E-3</v>
      </c>
      <c r="CP318">
        <v>1.8414830000000001E-3</v>
      </c>
      <c r="CQ318">
        <v>1.8208650000000001E-3</v>
      </c>
      <c r="CR318">
        <v>1.8021000000000001E-3</v>
      </c>
      <c r="CS318">
        <v>1.784723E-3</v>
      </c>
      <c r="CT318">
        <v>1.76808E-3</v>
      </c>
      <c r="CU318">
        <v>1.751772E-3</v>
      </c>
      <c r="CV318">
        <v>1.735803E-3</v>
      </c>
      <c r="CW318">
        <v>1.720219E-3</v>
      </c>
      <c r="CX318">
        <v>1.704985E-3</v>
      </c>
      <c r="CY318">
        <v>1.690048E-3</v>
      </c>
      <c r="CZ318">
        <v>1.6753989999999999E-3</v>
      </c>
      <c r="DA318">
        <v>1.661025E-3</v>
      </c>
      <c r="DB318">
        <v>1.647E-3</v>
      </c>
      <c r="DC318">
        <v>1.6333400000000001E-3</v>
      </c>
      <c r="DD318">
        <v>1.619765E-3</v>
      </c>
      <c r="DE318">
        <v>1.6061090000000001E-3</v>
      </c>
      <c r="DF318">
        <v>1.5925119999999999E-3</v>
      </c>
      <c r="DG318">
        <v>1.5790929999999999E-3</v>
      </c>
      <c r="DH318">
        <v>1.565875E-3</v>
      </c>
      <c r="DI318">
        <v>1.5528510000000001E-3</v>
      </c>
      <c r="DJ318">
        <v>1.54002E-3</v>
      </c>
      <c r="DK318">
        <v>1.5273179999999999E-3</v>
      </c>
      <c r="DL318">
        <v>1.514502E-3</v>
      </c>
      <c r="DM318">
        <v>1.5008949999999999E-3</v>
      </c>
      <c r="DN318">
        <v>1.485947E-3</v>
      </c>
      <c r="DO318">
        <v>1.46985E-3</v>
      </c>
      <c r="DP318">
        <v>1.4522199999999999E-3</v>
      </c>
      <c r="DQ318">
        <v>1.4314079999999999E-3</v>
      </c>
      <c r="DR318">
        <v>1.4063400000000001E-3</v>
      </c>
      <c r="DS318">
        <v>1.378181E-3</v>
      </c>
      <c r="DT318">
        <v>1.349661E-3</v>
      </c>
      <c r="DU318">
        <v>1.322894E-3</v>
      </c>
      <c r="DV318">
        <v>1.2986849999999999E-3</v>
      </c>
      <c r="DW318">
        <v>1.27706E-3</v>
      </c>
      <c r="DX318">
        <v>1.25778E-3</v>
      </c>
      <c r="DY318">
        <v>1.2404829999999999E-3</v>
      </c>
      <c r="DZ318">
        <v>1.2247099999999999E-3</v>
      </c>
      <c r="EA318">
        <v>1.210219E-3</v>
      </c>
      <c r="EB318">
        <v>1.1970310000000001E-3</v>
      </c>
      <c r="EC318">
        <v>1.185165E-3</v>
      </c>
      <c r="ED318">
        <v>1.174467E-3</v>
      </c>
      <c r="EE318">
        <v>1.164621E-3</v>
      </c>
      <c r="EF318">
        <v>1.155372E-3</v>
      </c>
      <c r="EG318">
        <v>1.1465379999999999E-3</v>
      </c>
      <c r="EH318">
        <v>1.1379719999999999E-3</v>
      </c>
      <c r="EI318">
        <v>1.1295089999999999E-3</v>
      </c>
      <c r="EJ318">
        <v>1.120935E-3</v>
      </c>
      <c r="EK318">
        <v>1.112228E-3</v>
      </c>
      <c r="EL318">
        <v>1.103611E-3</v>
      </c>
      <c r="EM318">
        <v>1.095323E-3</v>
      </c>
      <c r="EN318">
        <v>1.0874280000000001E-3</v>
      </c>
      <c r="EO318">
        <v>1.079806E-3</v>
      </c>
      <c r="EP318">
        <v>1.0723550000000001E-3</v>
      </c>
      <c r="EQ318">
        <v>1.065023E-3</v>
      </c>
      <c r="ER318">
        <v>1.057817E-3</v>
      </c>
      <c r="ES318">
        <v>1.0509180000000001E-3</v>
      </c>
      <c r="ET318">
        <v>1.044983E-3</v>
      </c>
      <c r="EU318">
        <v>1.0412259999999999E-3</v>
      </c>
      <c r="EV318">
        <v>1.0406949999999999E-3</v>
      </c>
      <c r="EW318">
        <v>1.0435100000000001E-3</v>
      </c>
      <c r="EX318">
        <v>1.048843E-3</v>
      </c>
      <c r="EY318">
        <v>1.0551460000000001E-3</v>
      </c>
      <c r="EZ318">
        <v>1.0600500000000001E-3</v>
      </c>
    </row>
    <row r="319" spans="1:156" x14ac:dyDescent="0.25">
      <c r="A319" t="str">
        <f t="shared" si="4"/>
        <v>Boom-VERY COARSE-1.2-20-40</v>
      </c>
      <c r="B319" t="s">
        <v>196</v>
      </c>
      <c r="C319" t="s">
        <v>43</v>
      </c>
      <c r="D319" s="52">
        <v>1.2</v>
      </c>
      <c r="E319" s="52">
        <v>20</v>
      </c>
      <c r="F319" s="82">
        <v>40</v>
      </c>
      <c r="G319">
        <v>4.3204300000000001E-2</v>
      </c>
      <c r="H319">
        <v>3.6564279999999998E-2</v>
      </c>
      <c r="I319">
        <v>3.1180579999999999E-2</v>
      </c>
      <c r="J319">
        <v>2.6785989999999999E-2</v>
      </c>
      <c r="K319">
        <v>2.345156E-2</v>
      </c>
      <c r="L319">
        <v>1.9304559999999998E-2</v>
      </c>
      <c r="M319">
        <v>1.60181E-2</v>
      </c>
      <c r="N319">
        <v>1.4377310000000001E-2</v>
      </c>
      <c r="O319">
        <v>1.280949E-2</v>
      </c>
      <c r="P319">
        <v>1.017325E-2</v>
      </c>
      <c r="Q319">
        <v>8.5819989999999999E-3</v>
      </c>
      <c r="R319">
        <v>7.5694949999999999E-3</v>
      </c>
      <c r="S319">
        <v>6.860461E-3</v>
      </c>
      <c r="T319">
        <v>6.1964619999999998E-3</v>
      </c>
      <c r="U319">
        <v>5.494367E-3</v>
      </c>
      <c r="V319">
        <v>4.8212639999999996E-3</v>
      </c>
      <c r="W319">
        <v>4.619873E-3</v>
      </c>
      <c r="X319">
        <v>4.2570439999999998E-3</v>
      </c>
      <c r="Y319">
        <v>3.9554059999999999E-3</v>
      </c>
      <c r="Z319">
        <v>3.7018849999999998E-3</v>
      </c>
      <c r="AA319">
        <v>3.486631E-3</v>
      </c>
      <c r="AB319">
        <v>3.3004380000000002E-3</v>
      </c>
      <c r="AC319">
        <v>3.1469340000000001E-3</v>
      </c>
      <c r="AD319">
        <v>3.021255E-3</v>
      </c>
      <c r="AE319">
        <v>2.9099740000000001E-3</v>
      </c>
      <c r="AF319">
        <v>2.8099689999999998E-3</v>
      </c>
      <c r="AG319">
        <v>2.7386250000000002E-3</v>
      </c>
      <c r="AH319">
        <v>2.6840969999999999E-3</v>
      </c>
      <c r="AI319">
        <v>2.6345499999999998E-3</v>
      </c>
      <c r="AJ319">
        <v>2.5888730000000002E-3</v>
      </c>
      <c r="AK319">
        <v>2.5469339999999998E-3</v>
      </c>
      <c r="AL319">
        <v>2.5196260000000001E-3</v>
      </c>
      <c r="AM319">
        <v>2.5464870000000001E-3</v>
      </c>
      <c r="AN319">
        <v>2.5775770000000002E-3</v>
      </c>
      <c r="AO319">
        <v>2.607697E-3</v>
      </c>
      <c r="AP319">
        <v>2.6284630000000002E-3</v>
      </c>
      <c r="AQ319">
        <v>2.6369309999999999E-3</v>
      </c>
      <c r="AR319">
        <v>2.6319989999999999E-3</v>
      </c>
      <c r="AS319">
        <v>2.6140339999999999E-3</v>
      </c>
      <c r="AT319">
        <v>2.583704E-3</v>
      </c>
      <c r="AU319">
        <v>2.5431070000000002E-3</v>
      </c>
      <c r="AV319">
        <v>2.4951159999999999E-3</v>
      </c>
      <c r="AW319">
        <v>2.4426669999999999E-3</v>
      </c>
      <c r="AX319">
        <v>2.3878250000000001E-3</v>
      </c>
      <c r="AY319">
        <v>2.3320559999999999E-3</v>
      </c>
      <c r="AZ319">
        <v>2.2765730000000001E-3</v>
      </c>
      <c r="BA319">
        <v>2.2214230000000001E-3</v>
      </c>
      <c r="BB319">
        <v>2.1610819999999999E-3</v>
      </c>
      <c r="BC319">
        <v>2.0898119999999999E-3</v>
      </c>
      <c r="BD319">
        <v>2.0108700000000001E-3</v>
      </c>
      <c r="BE319">
        <v>1.92735E-3</v>
      </c>
      <c r="BF319">
        <v>1.8422810000000001E-3</v>
      </c>
      <c r="BG319">
        <v>1.757577E-3</v>
      </c>
      <c r="BH319">
        <v>1.6748729999999999E-3</v>
      </c>
      <c r="BI319">
        <v>1.594664E-3</v>
      </c>
      <c r="BJ319">
        <v>1.51794E-3</v>
      </c>
      <c r="BK319">
        <v>1.4445389999999999E-3</v>
      </c>
      <c r="BL319">
        <v>1.374271E-3</v>
      </c>
      <c r="BM319">
        <v>1.307796E-3</v>
      </c>
      <c r="BN319">
        <v>1.249244E-3</v>
      </c>
      <c r="BO319">
        <v>1.2025919999999999E-3</v>
      </c>
      <c r="BP319">
        <v>1.1663649999999999E-3</v>
      </c>
      <c r="BQ319">
        <v>1.137889E-3</v>
      </c>
      <c r="BR319">
        <v>1.1153549999999999E-3</v>
      </c>
      <c r="BS319">
        <v>1.097312E-3</v>
      </c>
      <c r="BT319">
        <v>1.08277E-3</v>
      </c>
      <c r="BU319">
        <v>1.0710260000000001E-3</v>
      </c>
      <c r="BV319">
        <v>1.0624320000000001E-3</v>
      </c>
      <c r="BW319">
        <v>1.0596010000000001E-3</v>
      </c>
      <c r="BX319">
        <v>1.063636E-3</v>
      </c>
      <c r="BY319">
        <v>1.0747840000000001E-3</v>
      </c>
      <c r="BZ319">
        <v>1.09256E-3</v>
      </c>
      <c r="CA319">
        <v>1.116775E-3</v>
      </c>
      <c r="CB319">
        <v>1.146872E-3</v>
      </c>
      <c r="CC319">
        <v>1.1821589999999999E-3</v>
      </c>
      <c r="CD319">
        <v>1.221672E-3</v>
      </c>
      <c r="CE319">
        <v>1.264774E-3</v>
      </c>
      <c r="CF319">
        <v>1.3107570000000001E-3</v>
      </c>
      <c r="CG319">
        <v>1.359074E-3</v>
      </c>
      <c r="CH319">
        <v>1.4086369999999999E-3</v>
      </c>
      <c r="CI319">
        <v>1.4568459999999999E-3</v>
      </c>
      <c r="CJ319">
        <v>1.501196E-3</v>
      </c>
      <c r="CK319">
        <v>1.5403490000000001E-3</v>
      </c>
      <c r="CL319">
        <v>1.573475E-3</v>
      </c>
      <c r="CM319">
        <v>1.5995200000000001E-3</v>
      </c>
      <c r="CN319">
        <v>1.6178290000000001E-3</v>
      </c>
      <c r="CO319">
        <v>1.6279000000000001E-3</v>
      </c>
      <c r="CP319">
        <v>1.6302129999999999E-3</v>
      </c>
      <c r="CQ319">
        <v>1.6246520000000001E-3</v>
      </c>
      <c r="CR319">
        <v>1.612502E-3</v>
      </c>
      <c r="CS319">
        <v>1.5944539999999999E-3</v>
      </c>
      <c r="CT319">
        <v>1.5713859999999999E-3</v>
      </c>
      <c r="CU319">
        <v>1.5397469999999999E-3</v>
      </c>
      <c r="CV319">
        <v>1.4952279999999999E-3</v>
      </c>
      <c r="CW319">
        <v>1.4398359999999999E-3</v>
      </c>
      <c r="CX319">
        <v>1.377945E-3</v>
      </c>
      <c r="CY319">
        <v>1.3121739999999999E-3</v>
      </c>
      <c r="CZ319">
        <v>1.24507E-3</v>
      </c>
      <c r="DA319">
        <v>1.1779609999999999E-3</v>
      </c>
      <c r="DB319">
        <v>1.1121E-3</v>
      </c>
      <c r="DC319">
        <v>1.0481360000000001E-3</v>
      </c>
      <c r="DD319">
        <v>9.8656690000000001E-4</v>
      </c>
      <c r="DE319">
        <v>9.2747459999999995E-4</v>
      </c>
      <c r="DF319">
        <v>8.7109410000000003E-4</v>
      </c>
      <c r="DG319">
        <v>8.1777040000000003E-4</v>
      </c>
      <c r="DH319">
        <v>7.6763350000000005E-4</v>
      </c>
      <c r="DI319">
        <v>7.2055760000000002E-4</v>
      </c>
      <c r="DJ319">
        <v>6.7641960000000003E-4</v>
      </c>
      <c r="DK319">
        <v>6.3511809999999998E-4</v>
      </c>
      <c r="DL319">
        <v>5.9648000000000004E-4</v>
      </c>
      <c r="DM319">
        <v>5.6038210000000004E-4</v>
      </c>
      <c r="DN319">
        <v>5.2666780000000003E-4</v>
      </c>
      <c r="DO319">
        <v>4.9553629999999997E-4</v>
      </c>
      <c r="DP319">
        <v>4.6762110000000002E-4</v>
      </c>
      <c r="DQ319">
        <v>4.4374410000000002E-4</v>
      </c>
      <c r="DR319">
        <v>4.2524009999999999E-4</v>
      </c>
      <c r="DS319">
        <v>4.1298799999999998E-4</v>
      </c>
      <c r="DT319">
        <v>4.0626399999999998E-4</v>
      </c>
      <c r="DU319">
        <v>4.0422899999999998E-4</v>
      </c>
      <c r="DV319">
        <v>4.0627719999999999E-4</v>
      </c>
      <c r="DW319">
        <v>4.1201280000000001E-4</v>
      </c>
      <c r="DX319">
        <v>4.211412E-4</v>
      </c>
      <c r="DY319">
        <v>4.3342199999999998E-4</v>
      </c>
      <c r="DZ319">
        <v>4.4861759999999999E-4</v>
      </c>
      <c r="EA319">
        <v>4.66565E-4</v>
      </c>
      <c r="EB319">
        <v>4.8715729999999999E-4</v>
      </c>
      <c r="EC319">
        <v>5.1017870000000004E-4</v>
      </c>
      <c r="ED319">
        <v>5.3545380000000003E-4</v>
      </c>
      <c r="EE319">
        <v>5.6274139999999999E-4</v>
      </c>
      <c r="EF319">
        <v>5.9208630000000002E-4</v>
      </c>
      <c r="EG319">
        <v>6.2334429999999995E-4</v>
      </c>
      <c r="EH319">
        <v>6.5658369999999999E-4</v>
      </c>
      <c r="EI319">
        <v>6.9179440000000005E-4</v>
      </c>
      <c r="EJ319">
        <v>7.2904519999999996E-4</v>
      </c>
      <c r="EK319">
        <v>7.683039E-4</v>
      </c>
      <c r="EL319">
        <v>8.0907329999999999E-4</v>
      </c>
      <c r="EM319">
        <v>8.5025889999999999E-4</v>
      </c>
      <c r="EN319">
        <v>8.9090519999999996E-4</v>
      </c>
      <c r="EO319">
        <v>9.3020769999999997E-4</v>
      </c>
      <c r="EP319">
        <v>9.6760270000000005E-4</v>
      </c>
      <c r="EQ319">
        <v>1.0024680000000001E-3</v>
      </c>
      <c r="ER319">
        <v>1.0341529999999999E-3</v>
      </c>
      <c r="ES319">
        <v>1.0620810000000001E-3</v>
      </c>
      <c r="ET319">
        <v>1.085735E-3</v>
      </c>
      <c r="EU319">
        <v>1.1047069999999999E-3</v>
      </c>
      <c r="EV319">
        <v>1.118595E-3</v>
      </c>
      <c r="EW319">
        <v>1.1272369999999999E-3</v>
      </c>
      <c r="EX319">
        <v>1.129269E-3</v>
      </c>
      <c r="EY319">
        <v>1.1207529999999999E-3</v>
      </c>
      <c r="EZ319">
        <v>1.0987880000000001E-3</v>
      </c>
    </row>
    <row r="320" spans="1:156" x14ac:dyDescent="0.25">
      <c r="A320" t="str">
        <f t="shared" si="4"/>
        <v>Boom-VERY COARSE-1.2-10-40</v>
      </c>
      <c r="B320" t="s">
        <v>196</v>
      </c>
      <c r="C320" t="s">
        <v>43</v>
      </c>
      <c r="D320" s="52">
        <v>1.2</v>
      </c>
      <c r="E320" s="52">
        <v>10</v>
      </c>
      <c r="F320" s="82">
        <v>40</v>
      </c>
      <c r="G320">
        <v>1.6913330000000001E-2</v>
      </c>
      <c r="H320">
        <v>1.291953E-2</v>
      </c>
      <c r="I320">
        <v>1.1931840000000001E-2</v>
      </c>
      <c r="J320">
        <v>8.8697689999999996E-3</v>
      </c>
      <c r="K320">
        <v>8.6824980000000003E-3</v>
      </c>
      <c r="L320">
        <v>8.7768880000000001E-3</v>
      </c>
      <c r="M320">
        <v>8.7337439999999999E-3</v>
      </c>
      <c r="N320">
        <v>8.4058350000000004E-3</v>
      </c>
      <c r="O320">
        <v>7.9700499999999994E-3</v>
      </c>
      <c r="P320">
        <v>7.4606840000000004E-3</v>
      </c>
      <c r="Q320">
        <v>6.8846330000000002E-3</v>
      </c>
      <c r="R320">
        <v>6.2523479999999996E-3</v>
      </c>
      <c r="S320">
        <v>5.8994190000000004E-3</v>
      </c>
      <c r="T320">
        <v>5.5741389999999997E-3</v>
      </c>
      <c r="U320">
        <v>5.2750760000000001E-3</v>
      </c>
      <c r="V320">
        <v>4.9973179999999997E-3</v>
      </c>
      <c r="W320">
        <v>4.7708239999999999E-3</v>
      </c>
      <c r="X320">
        <v>4.5428910000000003E-3</v>
      </c>
      <c r="Y320">
        <v>4.3682970000000002E-3</v>
      </c>
      <c r="Z320">
        <v>4.2169429999999999E-3</v>
      </c>
      <c r="AA320">
        <v>4.1192980000000004E-3</v>
      </c>
      <c r="AB320">
        <v>4.0268960000000003E-3</v>
      </c>
      <c r="AC320">
        <v>3.9177049999999996E-3</v>
      </c>
      <c r="AD320">
        <v>3.7847929999999998E-3</v>
      </c>
      <c r="AE320">
        <v>3.6339889999999998E-3</v>
      </c>
      <c r="AF320">
        <v>3.4720929999999999E-3</v>
      </c>
      <c r="AG320">
        <v>3.3068630000000002E-3</v>
      </c>
      <c r="AH320">
        <v>3.1449220000000001E-3</v>
      </c>
      <c r="AI320">
        <v>2.9938429999999999E-3</v>
      </c>
      <c r="AJ320">
        <v>2.865163E-3</v>
      </c>
      <c r="AK320">
        <v>2.7625789999999998E-3</v>
      </c>
      <c r="AL320">
        <v>2.6806349999999998E-3</v>
      </c>
      <c r="AM320">
        <v>2.6151849999999999E-3</v>
      </c>
      <c r="AN320">
        <v>2.5738380000000002E-3</v>
      </c>
      <c r="AO320">
        <v>2.5517299999999999E-3</v>
      </c>
      <c r="AP320">
        <v>2.5317669999999999E-3</v>
      </c>
      <c r="AQ320">
        <v>2.5067930000000002E-3</v>
      </c>
      <c r="AR320">
        <v>2.4769060000000001E-3</v>
      </c>
      <c r="AS320">
        <v>2.4445930000000001E-3</v>
      </c>
      <c r="AT320">
        <v>2.4123730000000002E-3</v>
      </c>
      <c r="AU320">
        <v>2.380685E-3</v>
      </c>
      <c r="AV320">
        <v>2.3492700000000001E-3</v>
      </c>
      <c r="AW320">
        <v>2.3182020000000001E-3</v>
      </c>
      <c r="AX320">
        <v>2.2873419999999999E-3</v>
      </c>
      <c r="AY320">
        <v>2.2555259999999999E-3</v>
      </c>
      <c r="AZ320">
        <v>2.2232850000000002E-3</v>
      </c>
      <c r="BA320">
        <v>2.1920569999999999E-3</v>
      </c>
      <c r="BB320">
        <v>2.1620099999999998E-3</v>
      </c>
      <c r="BC320">
        <v>2.1323760000000001E-3</v>
      </c>
      <c r="BD320">
        <v>2.0996069999999999E-3</v>
      </c>
      <c r="BE320">
        <v>2.0585E-3</v>
      </c>
      <c r="BF320">
        <v>2.0064900000000001E-3</v>
      </c>
      <c r="BG320">
        <v>1.943609E-3</v>
      </c>
      <c r="BH320">
        <v>1.871466E-3</v>
      </c>
      <c r="BI320">
        <v>1.7947460000000001E-3</v>
      </c>
      <c r="BJ320">
        <v>1.7225820000000001E-3</v>
      </c>
      <c r="BK320">
        <v>1.66069E-3</v>
      </c>
      <c r="BL320">
        <v>1.611864E-3</v>
      </c>
      <c r="BM320">
        <v>1.579794E-3</v>
      </c>
      <c r="BN320">
        <v>1.565823E-3</v>
      </c>
      <c r="BO320">
        <v>1.566359E-3</v>
      </c>
      <c r="BP320">
        <v>1.5750180000000001E-3</v>
      </c>
      <c r="BQ320">
        <v>1.5828050000000001E-3</v>
      </c>
      <c r="BR320">
        <v>1.5844749999999999E-3</v>
      </c>
      <c r="BS320">
        <v>1.5804720000000001E-3</v>
      </c>
      <c r="BT320">
        <v>1.572408E-3</v>
      </c>
      <c r="BU320">
        <v>1.561626E-3</v>
      </c>
      <c r="BV320">
        <v>1.5493379999999999E-3</v>
      </c>
      <c r="BW320">
        <v>1.536606E-3</v>
      </c>
      <c r="BX320">
        <v>1.52384E-3</v>
      </c>
      <c r="BY320">
        <v>1.510929E-3</v>
      </c>
      <c r="BZ320">
        <v>1.4975640000000001E-3</v>
      </c>
      <c r="CA320">
        <v>1.4834E-3</v>
      </c>
      <c r="CB320">
        <v>1.4688839999999999E-3</v>
      </c>
      <c r="CC320">
        <v>1.4545160000000001E-3</v>
      </c>
      <c r="CD320">
        <v>1.4404450000000001E-3</v>
      </c>
      <c r="CE320">
        <v>1.426666E-3</v>
      </c>
      <c r="CF320">
        <v>1.4128280000000001E-3</v>
      </c>
      <c r="CG320">
        <v>1.3975159999999999E-3</v>
      </c>
      <c r="CH320">
        <v>1.378202E-3</v>
      </c>
      <c r="CI320">
        <v>1.3528749999999999E-3</v>
      </c>
      <c r="CJ320">
        <v>1.3212059999999999E-3</v>
      </c>
      <c r="CK320">
        <v>1.2852709999999999E-3</v>
      </c>
      <c r="CL320">
        <v>1.2485560000000001E-3</v>
      </c>
      <c r="CM320">
        <v>1.2133000000000001E-3</v>
      </c>
      <c r="CN320">
        <v>1.1806500000000001E-3</v>
      </c>
      <c r="CO320">
        <v>1.1512759999999999E-3</v>
      </c>
      <c r="CP320">
        <v>1.1253330000000001E-3</v>
      </c>
      <c r="CQ320">
        <v>1.102698E-3</v>
      </c>
      <c r="CR320">
        <v>1.083823E-3</v>
      </c>
      <c r="CS320">
        <v>1.0700869999999999E-3</v>
      </c>
      <c r="CT320">
        <v>1.0605149999999999E-3</v>
      </c>
      <c r="CU320">
        <v>1.051932E-3</v>
      </c>
      <c r="CV320">
        <v>1.042959E-3</v>
      </c>
      <c r="CW320">
        <v>1.033625E-3</v>
      </c>
      <c r="CX320">
        <v>1.0241499999999999E-3</v>
      </c>
      <c r="CY320">
        <v>1.0147120000000001E-3</v>
      </c>
      <c r="CZ320">
        <v>1.0054339999999999E-3</v>
      </c>
      <c r="DA320">
        <v>9.9641680000000002E-4</v>
      </c>
      <c r="DB320">
        <v>9.8775959999999993E-4</v>
      </c>
      <c r="DC320">
        <v>9.7948890000000002E-4</v>
      </c>
      <c r="DD320">
        <v>9.7140370000000005E-4</v>
      </c>
      <c r="DE320">
        <v>9.6336960000000004E-4</v>
      </c>
      <c r="DF320">
        <v>9.5546819999999997E-4</v>
      </c>
      <c r="DG320">
        <v>9.4774680000000002E-4</v>
      </c>
      <c r="DH320">
        <v>9.4019790000000002E-4</v>
      </c>
      <c r="DI320">
        <v>9.3280239999999996E-4</v>
      </c>
      <c r="DJ320">
        <v>9.2554390000000001E-4</v>
      </c>
      <c r="DK320">
        <v>9.1837769999999997E-4</v>
      </c>
      <c r="DL320">
        <v>9.1113160000000002E-4</v>
      </c>
      <c r="DM320">
        <v>9.0337329999999995E-4</v>
      </c>
      <c r="DN320">
        <v>8.947925E-4</v>
      </c>
      <c r="DO320">
        <v>8.8576330000000002E-4</v>
      </c>
      <c r="DP320">
        <v>8.7686939999999998E-4</v>
      </c>
      <c r="DQ320">
        <v>8.6836529999999995E-4</v>
      </c>
      <c r="DR320">
        <v>8.6027469999999998E-4</v>
      </c>
      <c r="DS320">
        <v>8.5249519999999995E-4</v>
      </c>
      <c r="DT320">
        <v>8.4483210000000004E-4</v>
      </c>
      <c r="DU320">
        <v>8.3700699999999996E-4</v>
      </c>
      <c r="DV320">
        <v>8.2871310000000005E-4</v>
      </c>
      <c r="DW320">
        <v>8.1968869999999997E-4</v>
      </c>
      <c r="DX320">
        <v>8.0965949999999996E-4</v>
      </c>
      <c r="DY320">
        <v>7.9769149999999996E-4</v>
      </c>
      <c r="DZ320">
        <v>7.8155810000000005E-4</v>
      </c>
      <c r="EA320">
        <v>7.5976199999999998E-4</v>
      </c>
      <c r="EB320">
        <v>7.3424779999999999E-4</v>
      </c>
      <c r="EC320">
        <v>7.0914779999999998E-4</v>
      </c>
      <c r="ED320">
        <v>6.8737609999999999E-4</v>
      </c>
      <c r="EE320">
        <v>6.694162E-4</v>
      </c>
      <c r="EF320">
        <v>6.5461390000000005E-4</v>
      </c>
      <c r="EG320">
        <v>6.4223389999999996E-4</v>
      </c>
      <c r="EH320">
        <v>6.317165E-4</v>
      </c>
      <c r="EI320">
        <v>6.2260899999999999E-4</v>
      </c>
      <c r="EJ320">
        <v>6.145314E-4</v>
      </c>
      <c r="EK320">
        <v>6.0726469999999996E-4</v>
      </c>
      <c r="EL320">
        <v>6.0077470000000001E-4</v>
      </c>
      <c r="EM320">
        <v>5.9504969999999997E-4</v>
      </c>
      <c r="EN320">
        <v>5.8998229999999996E-4</v>
      </c>
      <c r="EO320">
        <v>5.8539460000000003E-4</v>
      </c>
      <c r="EP320">
        <v>5.811341E-4</v>
      </c>
      <c r="EQ320">
        <v>5.7710569999999998E-4</v>
      </c>
      <c r="ER320">
        <v>5.7326399999999998E-4</v>
      </c>
      <c r="ES320">
        <v>5.6967669999999999E-4</v>
      </c>
      <c r="ET320">
        <v>5.6671040000000003E-4</v>
      </c>
      <c r="EU320">
        <v>5.6507089999999996E-4</v>
      </c>
      <c r="EV320">
        <v>5.6539980000000001E-4</v>
      </c>
      <c r="EW320">
        <v>5.6783660000000004E-4</v>
      </c>
      <c r="EX320">
        <v>5.7205120000000003E-4</v>
      </c>
      <c r="EY320">
        <v>5.775798E-4</v>
      </c>
      <c r="EZ320">
        <v>5.8405529999999998E-4</v>
      </c>
    </row>
    <row r="321" spans="1:156" x14ac:dyDescent="0.25">
      <c r="A321" t="str">
        <f t="shared" si="4"/>
        <v>Boom-VERY COARSE-1.2-20-20</v>
      </c>
      <c r="B321" t="s">
        <v>196</v>
      </c>
      <c r="C321" t="s">
        <v>43</v>
      </c>
      <c r="D321" s="52">
        <v>1.2</v>
      </c>
      <c r="E321" s="52">
        <v>20</v>
      </c>
      <c r="F321" s="82">
        <v>20</v>
      </c>
      <c r="G321">
        <v>3.7445859999999997E-2</v>
      </c>
      <c r="H321">
        <v>3.1055470000000002E-2</v>
      </c>
      <c r="I321">
        <v>2.5891859999999999E-2</v>
      </c>
      <c r="J321">
        <v>2.1744530000000001E-2</v>
      </c>
      <c r="K321">
        <v>1.928825E-2</v>
      </c>
      <c r="L321">
        <v>1.702132E-2</v>
      </c>
      <c r="M321">
        <v>1.381537E-2</v>
      </c>
      <c r="N321">
        <v>1.216009E-2</v>
      </c>
      <c r="O321">
        <v>1.0599229999999999E-2</v>
      </c>
      <c r="P321">
        <v>8.1107290000000005E-3</v>
      </c>
      <c r="Q321">
        <v>6.6299829999999999E-3</v>
      </c>
      <c r="R321">
        <v>5.7142419999999996E-3</v>
      </c>
      <c r="S321">
        <v>5.0659260000000001E-3</v>
      </c>
      <c r="T321">
        <v>4.46883E-3</v>
      </c>
      <c r="U321">
        <v>3.8401059999999998E-3</v>
      </c>
      <c r="V321">
        <v>3.2045709999999998E-3</v>
      </c>
      <c r="W321">
        <v>3.0079130000000001E-3</v>
      </c>
      <c r="X321">
        <v>2.6804300000000001E-3</v>
      </c>
      <c r="Y321">
        <v>2.4027340000000001E-3</v>
      </c>
      <c r="Z321">
        <v>2.1664969999999999E-3</v>
      </c>
      <c r="AA321">
        <v>1.9647110000000001E-3</v>
      </c>
      <c r="AB321">
        <v>1.7880000000000001E-3</v>
      </c>
      <c r="AC321">
        <v>1.633036E-3</v>
      </c>
      <c r="AD321">
        <v>1.502862E-3</v>
      </c>
      <c r="AE321">
        <v>1.3949870000000001E-3</v>
      </c>
      <c r="AF321">
        <v>1.31186E-3</v>
      </c>
      <c r="AG321">
        <v>1.2564849999999999E-3</v>
      </c>
      <c r="AH321">
        <v>1.218156E-3</v>
      </c>
      <c r="AI321">
        <v>1.187776E-3</v>
      </c>
      <c r="AJ321">
        <v>1.162995E-3</v>
      </c>
      <c r="AK321">
        <v>1.1424810000000001E-3</v>
      </c>
      <c r="AL321">
        <v>1.1314610000000001E-3</v>
      </c>
      <c r="AM321">
        <v>1.156425E-3</v>
      </c>
      <c r="AN321">
        <v>1.1854960000000001E-3</v>
      </c>
      <c r="AO321">
        <v>1.2151969999999999E-3</v>
      </c>
      <c r="AP321">
        <v>1.2403970000000001E-3</v>
      </c>
      <c r="AQ321">
        <v>1.2590839999999999E-3</v>
      </c>
      <c r="AR321">
        <v>1.270151E-3</v>
      </c>
      <c r="AS321">
        <v>1.2730280000000001E-3</v>
      </c>
      <c r="AT321">
        <v>1.267591E-3</v>
      </c>
      <c r="AU321">
        <v>1.254668E-3</v>
      </c>
      <c r="AV321">
        <v>1.2356190000000001E-3</v>
      </c>
      <c r="AW321">
        <v>1.2123609999999999E-3</v>
      </c>
      <c r="AX321">
        <v>1.186466E-3</v>
      </c>
      <c r="AY321">
        <v>1.1592690000000001E-3</v>
      </c>
      <c r="AZ321">
        <v>1.131827E-3</v>
      </c>
      <c r="BA321">
        <v>1.104861E-3</v>
      </c>
      <c r="BB321">
        <v>1.0783100000000001E-3</v>
      </c>
      <c r="BC321">
        <v>1.0525510000000001E-3</v>
      </c>
      <c r="BD321">
        <v>1.0273490000000001E-3</v>
      </c>
      <c r="BE321">
        <v>1.0025920000000001E-3</v>
      </c>
      <c r="BF321">
        <v>9.7851790000000002E-4</v>
      </c>
      <c r="BG321">
        <v>9.5515859999999999E-4</v>
      </c>
      <c r="BH321">
        <v>9.3243600000000003E-4</v>
      </c>
      <c r="BI321">
        <v>9.1017859999999997E-4</v>
      </c>
      <c r="BJ321">
        <v>8.88399E-4</v>
      </c>
      <c r="BK321">
        <v>8.6647739999999997E-4</v>
      </c>
      <c r="BL321">
        <v>8.4022260000000005E-4</v>
      </c>
      <c r="BM321">
        <v>8.0617799999999995E-4</v>
      </c>
      <c r="BN321">
        <v>7.6768240000000003E-4</v>
      </c>
      <c r="BO321">
        <v>7.2700689999999997E-4</v>
      </c>
      <c r="BP321">
        <v>6.8599009999999996E-4</v>
      </c>
      <c r="BQ321">
        <v>6.4560669999999998E-4</v>
      </c>
      <c r="BR321">
        <v>6.0675680000000002E-4</v>
      </c>
      <c r="BS321">
        <v>5.6964850000000003E-4</v>
      </c>
      <c r="BT321">
        <v>5.3472179999999999E-4</v>
      </c>
      <c r="BU321">
        <v>5.0193380000000004E-4</v>
      </c>
      <c r="BV321">
        <v>4.7195180000000002E-4</v>
      </c>
      <c r="BW321">
        <v>4.463057E-4</v>
      </c>
      <c r="BX321">
        <v>4.27477E-4</v>
      </c>
      <c r="BY321">
        <v>4.1737350000000002E-4</v>
      </c>
      <c r="BZ321">
        <v>4.1467910000000003E-4</v>
      </c>
      <c r="CA321">
        <v>4.1803389999999998E-4</v>
      </c>
      <c r="CB321">
        <v>4.2652450000000002E-4</v>
      </c>
      <c r="CC321">
        <v>4.3945460000000003E-4</v>
      </c>
      <c r="CD321">
        <v>4.5616750000000001E-4</v>
      </c>
      <c r="CE321">
        <v>4.7617980000000002E-4</v>
      </c>
      <c r="CF321">
        <v>4.9891309999999995E-4</v>
      </c>
      <c r="CG321">
        <v>5.2406489999999996E-4</v>
      </c>
      <c r="CH321">
        <v>5.5092209999999995E-4</v>
      </c>
      <c r="CI321">
        <v>5.7832290000000002E-4</v>
      </c>
      <c r="CJ321">
        <v>6.0497980000000001E-4</v>
      </c>
      <c r="CK321">
        <v>6.3024580000000004E-4</v>
      </c>
      <c r="CL321">
        <v>6.534806E-4</v>
      </c>
      <c r="CM321">
        <v>6.7405779999999999E-4</v>
      </c>
      <c r="CN321">
        <v>6.9125540000000002E-4</v>
      </c>
      <c r="CO321">
        <v>7.0462680000000003E-4</v>
      </c>
      <c r="CP321">
        <v>7.1394959999999995E-4</v>
      </c>
      <c r="CQ321">
        <v>7.1893490000000005E-4</v>
      </c>
      <c r="CR321">
        <v>7.1989350000000005E-4</v>
      </c>
      <c r="CS321">
        <v>7.1717259999999996E-4</v>
      </c>
      <c r="CT321">
        <v>7.1140449999999996E-4</v>
      </c>
      <c r="CU321">
        <v>7.030866E-4</v>
      </c>
      <c r="CV321">
        <v>6.9309560000000001E-4</v>
      </c>
      <c r="CW321">
        <v>6.81794E-4</v>
      </c>
      <c r="CX321">
        <v>6.6983730000000005E-4</v>
      </c>
      <c r="CY321">
        <v>6.5727639999999996E-4</v>
      </c>
      <c r="CZ321">
        <v>6.4466489999999996E-4</v>
      </c>
      <c r="DA321">
        <v>6.3179900000000005E-4</v>
      </c>
      <c r="DB321">
        <v>6.189724E-4</v>
      </c>
      <c r="DC321">
        <v>6.0591979999999996E-4</v>
      </c>
      <c r="DD321">
        <v>5.9238689999999996E-4</v>
      </c>
      <c r="DE321">
        <v>5.752598E-4</v>
      </c>
      <c r="DF321">
        <v>5.5179260000000005E-4</v>
      </c>
      <c r="DG321">
        <v>5.2373450000000005E-4</v>
      </c>
      <c r="DH321">
        <v>4.9352239999999996E-4</v>
      </c>
      <c r="DI321">
        <v>4.6245809999999999E-4</v>
      </c>
      <c r="DJ321">
        <v>4.31605E-4</v>
      </c>
      <c r="DK321">
        <v>4.0153319999999999E-4</v>
      </c>
      <c r="DL321">
        <v>3.7269380000000001E-4</v>
      </c>
      <c r="DM321">
        <v>3.4532939999999999E-4</v>
      </c>
      <c r="DN321">
        <v>3.1959570000000001E-4</v>
      </c>
      <c r="DO321">
        <v>2.9576599999999999E-4</v>
      </c>
      <c r="DP321">
        <v>2.7429640000000002E-4</v>
      </c>
      <c r="DQ321">
        <v>2.55405E-4</v>
      </c>
      <c r="DR321">
        <v>2.3891099999999999E-4</v>
      </c>
      <c r="DS321">
        <v>2.2467550000000001E-4</v>
      </c>
      <c r="DT321">
        <v>2.124669E-4</v>
      </c>
      <c r="DU321">
        <v>2.021789E-4</v>
      </c>
      <c r="DV321">
        <v>1.936133E-4</v>
      </c>
      <c r="DW321">
        <v>1.866405E-4</v>
      </c>
      <c r="DX321">
        <v>1.8108060000000001E-4</v>
      </c>
      <c r="DY321">
        <v>1.768009E-4</v>
      </c>
      <c r="DZ321">
        <v>1.7364990000000001E-4</v>
      </c>
      <c r="EA321">
        <v>1.7182610000000001E-4</v>
      </c>
      <c r="EB321">
        <v>1.722409E-4</v>
      </c>
      <c r="EC321">
        <v>1.7538060000000001E-4</v>
      </c>
      <c r="ED321">
        <v>1.8084319999999999E-4</v>
      </c>
      <c r="EE321">
        <v>1.8818660000000001E-4</v>
      </c>
      <c r="EF321">
        <v>1.971969E-4</v>
      </c>
      <c r="EG321">
        <v>2.077123E-4</v>
      </c>
      <c r="EH321">
        <v>2.196961E-4</v>
      </c>
      <c r="EI321">
        <v>2.3312960000000001E-4</v>
      </c>
      <c r="EJ321">
        <v>2.4804440000000003E-4</v>
      </c>
      <c r="EK321">
        <v>2.6443890000000001E-4</v>
      </c>
      <c r="EL321">
        <v>2.8212879999999998E-4</v>
      </c>
      <c r="EM321">
        <v>3.0064270000000002E-4</v>
      </c>
      <c r="EN321">
        <v>3.1965649999999998E-4</v>
      </c>
      <c r="EO321">
        <v>3.387908E-4</v>
      </c>
      <c r="EP321">
        <v>3.578764E-4</v>
      </c>
      <c r="EQ321">
        <v>3.765579E-4</v>
      </c>
      <c r="ER321">
        <v>3.94576E-4</v>
      </c>
      <c r="ES321">
        <v>4.1158049999999999E-4</v>
      </c>
      <c r="ET321">
        <v>4.2725260000000002E-4</v>
      </c>
      <c r="EU321">
        <v>4.4128430000000001E-4</v>
      </c>
      <c r="EV321">
        <v>4.5337099999999999E-4</v>
      </c>
      <c r="EW321">
        <v>4.633312E-4</v>
      </c>
      <c r="EX321">
        <v>4.7093500000000002E-4</v>
      </c>
      <c r="EY321">
        <v>4.761767E-4</v>
      </c>
      <c r="EZ321">
        <v>4.7897039999999998E-4</v>
      </c>
    </row>
    <row r="322" spans="1:156" x14ac:dyDescent="0.25">
      <c r="A322" t="str">
        <f t="shared" si="4"/>
        <v>Boom-VERY COARSE-1.2-10-20</v>
      </c>
      <c r="B322" t="s">
        <v>196</v>
      </c>
      <c r="C322" t="s">
        <v>43</v>
      </c>
      <c r="D322" s="52">
        <v>1.2</v>
      </c>
      <c r="E322" s="52">
        <v>10</v>
      </c>
      <c r="F322" s="82">
        <v>20</v>
      </c>
      <c r="G322">
        <v>1.274871E-2</v>
      </c>
      <c r="H322">
        <v>8.6545230000000008E-3</v>
      </c>
      <c r="I322">
        <v>7.5988679999999999E-3</v>
      </c>
      <c r="J322">
        <v>4.3367910000000004E-3</v>
      </c>
      <c r="K322">
        <v>4.1201700000000003E-3</v>
      </c>
      <c r="L322">
        <v>4.4109930000000002E-3</v>
      </c>
      <c r="M322">
        <v>5.217625E-3</v>
      </c>
      <c r="N322">
        <v>5.561079E-3</v>
      </c>
      <c r="O322">
        <v>5.4008149999999998E-3</v>
      </c>
      <c r="P322">
        <v>4.9599839999999997E-3</v>
      </c>
      <c r="Q322">
        <v>4.4032710000000003E-3</v>
      </c>
      <c r="R322">
        <v>3.8264169999999999E-3</v>
      </c>
      <c r="S322">
        <v>3.4669050000000002E-3</v>
      </c>
      <c r="T322">
        <v>3.158994E-3</v>
      </c>
      <c r="U322">
        <v>2.8940139999999999E-3</v>
      </c>
      <c r="V322">
        <v>2.6628929999999999E-3</v>
      </c>
      <c r="W322">
        <v>2.4808590000000002E-3</v>
      </c>
      <c r="X322">
        <v>2.369796E-3</v>
      </c>
      <c r="Y322">
        <v>2.2955829999999999E-3</v>
      </c>
      <c r="Z322">
        <v>2.23719E-3</v>
      </c>
      <c r="AA322">
        <v>2.2287549999999998E-3</v>
      </c>
      <c r="AB322">
        <v>2.2262459999999999E-3</v>
      </c>
      <c r="AC322">
        <v>2.2074030000000001E-3</v>
      </c>
      <c r="AD322">
        <v>2.1526090000000002E-3</v>
      </c>
      <c r="AE322">
        <v>2.068687E-3</v>
      </c>
      <c r="AF322">
        <v>1.9666699999999998E-3</v>
      </c>
      <c r="AG322">
        <v>1.8566489999999999E-3</v>
      </c>
      <c r="AH322">
        <v>1.7461569999999999E-3</v>
      </c>
      <c r="AI322">
        <v>1.639723E-3</v>
      </c>
      <c r="AJ322">
        <v>1.5392520000000001E-3</v>
      </c>
      <c r="AK322">
        <v>1.445095E-3</v>
      </c>
      <c r="AL322">
        <v>1.357268E-3</v>
      </c>
      <c r="AM322">
        <v>1.276505E-3</v>
      </c>
      <c r="AN322">
        <v>1.2100310000000001E-3</v>
      </c>
      <c r="AO322">
        <v>1.159483E-3</v>
      </c>
      <c r="AP322">
        <v>1.12061E-3</v>
      </c>
      <c r="AQ322">
        <v>1.088196E-3</v>
      </c>
      <c r="AR322">
        <v>1.059202E-3</v>
      </c>
      <c r="AS322">
        <v>1.0350520000000001E-3</v>
      </c>
      <c r="AT322">
        <v>1.0217920000000001E-3</v>
      </c>
      <c r="AU322">
        <v>1.0206589999999999E-3</v>
      </c>
      <c r="AV322">
        <v>1.0283499999999999E-3</v>
      </c>
      <c r="AW322">
        <v>1.0421409999999999E-3</v>
      </c>
      <c r="AX322">
        <v>1.059602E-3</v>
      </c>
      <c r="AY322">
        <v>1.0737959999999999E-3</v>
      </c>
      <c r="AZ322">
        <v>1.0782210000000001E-3</v>
      </c>
      <c r="BA322">
        <v>1.075157E-3</v>
      </c>
      <c r="BB322">
        <v>1.067529E-3</v>
      </c>
      <c r="BC322">
        <v>1.0569799999999999E-3</v>
      </c>
      <c r="BD322">
        <v>1.0429020000000001E-3</v>
      </c>
      <c r="BE322">
        <v>1.0231050000000001E-3</v>
      </c>
      <c r="BF322">
        <v>9.9637860000000001E-4</v>
      </c>
      <c r="BG322">
        <v>9.6264180000000003E-4</v>
      </c>
      <c r="BH322">
        <v>9.2255169999999999E-4</v>
      </c>
      <c r="BI322">
        <v>8.7862699999999999E-4</v>
      </c>
      <c r="BJ322">
        <v>8.3620310000000002E-4</v>
      </c>
      <c r="BK322">
        <v>7.9894389999999997E-4</v>
      </c>
      <c r="BL322">
        <v>7.6815189999999999E-4</v>
      </c>
      <c r="BM322">
        <v>7.4362709999999999E-4</v>
      </c>
      <c r="BN322">
        <v>7.2396769999999997E-4</v>
      </c>
      <c r="BO322">
        <v>7.0744579999999996E-4</v>
      </c>
      <c r="BP322">
        <v>6.9262540000000002E-4</v>
      </c>
      <c r="BQ322">
        <v>6.7872080000000001E-4</v>
      </c>
      <c r="BR322">
        <v>6.6546140000000003E-4</v>
      </c>
      <c r="BS322">
        <v>6.527061E-4</v>
      </c>
      <c r="BT322">
        <v>6.4047170000000001E-4</v>
      </c>
      <c r="BU322">
        <v>6.2896329999999996E-4</v>
      </c>
      <c r="BV322">
        <v>6.1961860000000004E-4</v>
      </c>
      <c r="BW322">
        <v>6.1586349999999998E-4</v>
      </c>
      <c r="BX322">
        <v>6.1946899999999999E-4</v>
      </c>
      <c r="BY322">
        <v>6.2913400000000005E-4</v>
      </c>
      <c r="BZ322">
        <v>6.4161990000000005E-4</v>
      </c>
      <c r="CA322">
        <v>6.5149230000000004E-4</v>
      </c>
      <c r="CB322">
        <v>6.5648159999999998E-4</v>
      </c>
      <c r="CC322">
        <v>6.5772080000000004E-4</v>
      </c>
      <c r="CD322">
        <v>6.5646219999999998E-4</v>
      </c>
      <c r="CE322">
        <v>6.5354349999999998E-4</v>
      </c>
      <c r="CF322">
        <v>6.4939079999999996E-4</v>
      </c>
      <c r="CG322">
        <v>6.43708E-4</v>
      </c>
      <c r="CH322">
        <v>6.35493E-4</v>
      </c>
      <c r="CI322">
        <v>6.238738E-4</v>
      </c>
      <c r="CJ322">
        <v>6.0872409999999997E-4</v>
      </c>
      <c r="CK322">
        <v>5.9108269999999996E-4</v>
      </c>
      <c r="CL322">
        <v>5.7269389999999997E-4</v>
      </c>
      <c r="CM322">
        <v>5.5467790000000004E-4</v>
      </c>
      <c r="CN322">
        <v>5.376739E-4</v>
      </c>
      <c r="CO322">
        <v>5.2218239999999997E-4</v>
      </c>
      <c r="CP322">
        <v>5.0848519999999999E-4</v>
      </c>
      <c r="CQ322">
        <v>4.9658709999999997E-4</v>
      </c>
      <c r="CR322">
        <v>4.8622269999999999E-4</v>
      </c>
      <c r="CS322">
        <v>4.7698400000000001E-4</v>
      </c>
      <c r="CT322">
        <v>4.684747E-4</v>
      </c>
      <c r="CU322">
        <v>4.6041140000000001E-4</v>
      </c>
      <c r="CV322">
        <v>4.5262930000000001E-4</v>
      </c>
      <c r="CW322">
        <v>4.450907E-4</v>
      </c>
      <c r="CX322">
        <v>4.3775930000000002E-4</v>
      </c>
      <c r="CY322">
        <v>4.3060769999999997E-4</v>
      </c>
      <c r="CZ322">
        <v>4.236566E-4</v>
      </c>
      <c r="DA322">
        <v>4.1710340000000002E-4</v>
      </c>
      <c r="DB322">
        <v>4.1177690000000002E-4</v>
      </c>
      <c r="DC322">
        <v>4.088343E-4</v>
      </c>
      <c r="DD322">
        <v>4.0731269999999997E-4</v>
      </c>
      <c r="DE322">
        <v>4.0546560000000002E-4</v>
      </c>
      <c r="DF322">
        <v>4.0297150000000002E-4</v>
      </c>
      <c r="DG322">
        <v>4.0006999999999998E-4</v>
      </c>
      <c r="DH322">
        <v>3.9696950000000001E-4</v>
      </c>
      <c r="DI322">
        <v>3.9380079999999998E-4</v>
      </c>
      <c r="DJ322">
        <v>3.9064280000000002E-4</v>
      </c>
      <c r="DK322">
        <v>3.8753030000000002E-4</v>
      </c>
      <c r="DL322">
        <v>3.844141E-4</v>
      </c>
      <c r="DM322">
        <v>3.811051E-4</v>
      </c>
      <c r="DN322">
        <v>3.7746749999999999E-4</v>
      </c>
      <c r="DO322">
        <v>3.7368520000000003E-4</v>
      </c>
      <c r="DP322">
        <v>3.7004360000000001E-4</v>
      </c>
      <c r="DQ322">
        <v>3.666791E-4</v>
      </c>
      <c r="DR322">
        <v>3.6362610000000001E-4</v>
      </c>
      <c r="DS322">
        <v>3.6086670000000002E-4</v>
      </c>
      <c r="DT322">
        <v>3.5834199999999999E-4</v>
      </c>
      <c r="DU322">
        <v>3.5592499999999999E-4</v>
      </c>
      <c r="DV322">
        <v>3.5342449999999998E-4</v>
      </c>
      <c r="DW322">
        <v>3.5064370000000001E-4</v>
      </c>
      <c r="DX322">
        <v>3.4743900000000001E-4</v>
      </c>
      <c r="DY322">
        <v>3.4374269999999998E-4</v>
      </c>
      <c r="DZ322">
        <v>3.3956919999999997E-4</v>
      </c>
      <c r="EA322">
        <v>3.3501739999999998E-4</v>
      </c>
      <c r="EB322">
        <v>3.302205E-4</v>
      </c>
      <c r="EC322">
        <v>3.2528979999999998E-4</v>
      </c>
      <c r="ED322">
        <v>3.2029500000000001E-4</v>
      </c>
      <c r="EE322">
        <v>3.1529609999999999E-4</v>
      </c>
      <c r="EF322">
        <v>3.1033930000000002E-4</v>
      </c>
      <c r="EG322">
        <v>3.054094E-4</v>
      </c>
      <c r="EH322">
        <v>3.0035849999999998E-4</v>
      </c>
      <c r="EI322">
        <v>2.9447039999999999E-4</v>
      </c>
      <c r="EJ322">
        <v>2.8633070000000003E-4</v>
      </c>
      <c r="EK322">
        <v>2.754818E-4</v>
      </c>
      <c r="EL322">
        <v>2.6351359999999998E-4</v>
      </c>
      <c r="EM322">
        <v>2.5263400000000001E-4</v>
      </c>
      <c r="EN322">
        <v>2.438401E-4</v>
      </c>
      <c r="EO322">
        <v>2.369409E-4</v>
      </c>
      <c r="EP322">
        <v>2.3144499999999999E-4</v>
      </c>
      <c r="EQ322">
        <v>2.2696470000000001E-4</v>
      </c>
      <c r="ER322">
        <v>2.2325280000000001E-4</v>
      </c>
      <c r="ES322">
        <v>2.2018809999999999E-4</v>
      </c>
      <c r="ET322">
        <v>2.178173E-4</v>
      </c>
      <c r="EU322">
        <v>2.1634700000000001E-4</v>
      </c>
      <c r="EV322">
        <v>2.159657E-4</v>
      </c>
      <c r="EW322">
        <v>2.1667050000000001E-4</v>
      </c>
      <c r="EX322">
        <v>2.1829529999999999E-4</v>
      </c>
      <c r="EY322">
        <v>2.2065400000000001E-4</v>
      </c>
      <c r="EZ322">
        <v>2.2362679999999999E-4</v>
      </c>
    </row>
    <row r="323" spans="1:156" x14ac:dyDescent="0.25">
      <c r="A323" t="str">
        <f t="shared" si="4"/>
        <v>Boom-EXTREMELY COARSE-1.2-20-Any</v>
      </c>
      <c r="B323" t="s">
        <v>196</v>
      </c>
      <c r="C323" t="s">
        <v>44</v>
      </c>
      <c r="D323" s="52">
        <v>1.2</v>
      </c>
      <c r="E323" s="52">
        <v>20</v>
      </c>
      <c r="F323" s="82" t="s">
        <v>187</v>
      </c>
      <c r="G323">
        <v>3.0987000000000001E-2</v>
      </c>
      <c r="H323">
        <v>2.5964919999999999E-2</v>
      </c>
      <c r="I323">
        <v>2.3754819999999999E-2</v>
      </c>
      <c r="J323">
        <v>2.0516969999999999E-2</v>
      </c>
      <c r="K323">
        <v>1.9512769999999999E-2</v>
      </c>
      <c r="L323">
        <v>1.727704E-2</v>
      </c>
      <c r="M323">
        <v>1.516502E-2</v>
      </c>
      <c r="N323">
        <v>1.411482E-2</v>
      </c>
      <c r="O323">
        <v>1.303812E-2</v>
      </c>
      <c r="P323">
        <v>1.112116E-2</v>
      </c>
      <c r="Q323">
        <v>9.9019720000000002E-3</v>
      </c>
      <c r="R323">
        <v>9.0100639999999999E-3</v>
      </c>
      <c r="S323">
        <v>8.4847710000000003E-3</v>
      </c>
      <c r="T323">
        <v>7.9884459999999997E-3</v>
      </c>
      <c r="U323">
        <v>7.4611119999999998E-3</v>
      </c>
      <c r="V323">
        <v>6.9589389999999999E-3</v>
      </c>
      <c r="W323">
        <v>6.7193349999999999E-3</v>
      </c>
      <c r="X323">
        <v>6.3414819999999998E-3</v>
      </c>
      <c r="Y323">
        <v>6.0257820000000004E-3</v>
      </c>
      <c r="Z323">
        <v>5.7488979999999997E-3</v>
      </c>
      <c r="AA323">
        <v>5.5174330000000004E-3</v>
      </c>
      <c r="AB323">
        <v>5.3062150000000004E-3</v>
      </c>
      <c r="AC323">
        <v>5.1270539999999998E-3</v>
      </c>
      <c r="AD323">
        <v>4.978962E-3</v>
      </c>
      <c r="AE323">
        <v>4.845551E-3</v>
      </c>
      <c r="AF323">
        <v>4.7239439999999999E-3</v>
      </c>
      <c r="AG323">
        <v>4.6341960000000001E-3</v>
      </c>
      <c r="AH323">
        <v>4.5613019999999997E-3</v>
      </c>
      <c r="AI323">
        <v>4.493291E-3</v>
      </c>
      <c r="AJ323">
        <v>4.4299680000000003E-3</v>
      </c>
      <c r="AK323">
        <v>4.3712400000000002E-3</v>
      </c>
      <c r="AL323">
        <v>4.3260039999999996E-3</v>
      </c>
      <c r="AM323">
        <v>4.318395E-3</v>
      </c>
      <c r="AN323">
        <v>4.3132689999999998E-3</v>
      </c>
      <c r="AO323">
        <v>4.3069989999999997E-3</v>
      </c>
      <c r="AP323">
        <v>4.2938439999999998E-3</v>
      </c>
      <c r="AQ323">
        <v>4.2724190000000004E-3</v>
      </c>
      <c r="AR323">
        <v>4.2422800000000002E-3</v>
      </c>
      <c r="AS323">
        <v>4.2051420000000003E-3</v>
      </c>
      <c r="AT323">
        <v>4.1638450000000002E-3</v>
      </c>
      <c r="AU323">
        <v>4.1199770000000004E-3</v>
      </c>
      <c r="AV323">
        <v>4.0740480000000003E-3</v>
      </c>
      <c r="AW323">
        <v>4.0257139999999997E-3</v>
      </c>
      <c r="AX323">
        <v>3.97329E-3</v>
      </c>
      <c r="AY323">
        <v>3.9164120000000002E-3</v>
      </c>
      <c r="AZ323">
        <v>3.8559559999999998E-3</v>
      </c>
      <c r="BA323">
        <v>3.7925789999999999E-3</v>
      </c>
      <c r="BB323">
        <v>3.7261780000000001E-3</v>
      </c>
      <c r="BC323">
        <v>3.6580369999999998E-3</v>
      </c>
      <c r="BD323">
        <v>3.5900670000000002E-3</v>
      </c>
      <c r="BE323">
        <v>3.5228070000000002E-3</v>
      </c>
      <c r="BF323">
        <v>3.4558729999999999E-3</v>
      </c>
      <c r="BG323">
        <v>3.3892079999999999E-3</v>
      </c>
      <c r="BH323">
        <v>3.323066E-3</v>
      </c>
      <c r="BI323">
        <v>3.2578889999999999E-3</v>
      </c>
      <c r="BJ323">
        <v>3.1938840000000001E-3</v>
      </c>
      <c r="BK323">
        <v>3.1310309999999998E-3</v>
      </c>
      <c r="BL323">
        <v>3.0687660000000001E-3</v>
      </c>
      <c r="BM323">
        <v>3.0075689999999999E-3</v>
      </c>
      <c r="BN323">
        <v>2.9486239999999999E-3</v>
      </c>
      <c r="BO323">
        <v>2.8919739999999998E-3</v>
      </c>
      <c r="BP323">
        <v>2.8368310000000002E-3</v>
      </c>
      <c r="BQ323">
        <v>2.7827899999999998E-3</v>
      </c>
      <c r="BR323">
        <v>2.7298719999999999E-3</v>
      </c>
      <c r="BS323">
        <v>2.6785419999999999E-3</v>
      </c>
      <c r="BT323">
        <v>2.6298960000000001E-3</v>
      </c>
      <c r="BU323">
        <v>2.585211E-3</v>
      </c>
      <c r="BV323">
        <v>2.5459250000000001E-3</v>
      </c>
      <c r="BW323">
        <v>2.5148269999999999E-3</v>
      </c>
      <c r="BX323">
        <v>2.4926800000000002E-3</v>
      </c>
      <c r="BY323">
        <v>2.4787530000000002E-3</v>
      </c>
      <c r="BZ323">
        <v>2.471502E-3</v>
      </c>
      <c r="CA323">
        <v>2.4693940000000002E-3</v>
      </c>
      <c r="CB323">
        <v>2.471277E-3</v>
      </c>
      <c r="CC323">
        <v>2.4766179999999999E-3</v>
      </c>
      <c r="CD323">
        <v>2.4847960000000001E-3</v>
      </c>
      <c r="CE323">
        <v>2.4951320000000002E-3</v>
      </c>
      <c r="CF323">
        <v>2.5069810000000001E-3</v>
      </c>
      <c r="CG323">
        <v>2.5197679999999999E-3</v>
      </c>
      <c r="CH323">
        <v>2.5325349999999998E-3</v>
      </c>
      <c r="CI323">
        <v>2.5428880000000001E-3</v>
      </c>
      <c r="CJ323">
        <v>2.5491229999999999E-3</v>
      </c>
      <c r="CK323">
        <v>2.5504770000000002E-3</v>
      </c>
      <c r="CL323">
        <v>2.5468969999999998E-3</v>
      </c>
      <c r="CM323">
        <v>2.5392399999999999E-3</v>
      </c>
      <c r="CN323">
        <v>2.5281489999999999E-3</v>
      </c>
      <c r="CO323">
        <v>2.51411E-3</v>
      </c>
      <c r="CP323">
        <v>2.497488E-3</v>
      </c>
      <c r="CQ323">
        <v>2.4786460000000001E-3</v>
      </c>
      <c r="CR323">
        <v>2.4582060000000001E-3</v>
      </c>
      <c r="CS323">
        <v>2.436564E-3</v>
      </c>
      <c r="CT323">
        <v>2.4140899999999998E-3</v>
      </c>
      <c r="CU323">
        <v>2.390564E-3</v>
      </c>
      <c r="CV323">
        <v>2.3663159999999998E-3</v>
      </c>
      <c r="CW323">
        <v>2.342083E-3</v>
      </c>
      <c r="CX323">
        <v>2.318456E-3</v>
      </c>
      <c r="CY323">
        <v>2.295353E-3</v>
      </c>
      <c r="CZ323">
        <v>2.2724030000000001E-3</v>
      </c>
      <c r="DA323">
        <v>2.2485249999999999E-3</v>
      </c>
      <c r="DB323">
        <v>2.222707E-3</v>
      </c>
      <c r="DC323">
        <v>2.1945329999999998E-3</v>
      </c>
      <c r="DD323">
        <v>2.1641780000000001E-3</v>
      </c>
      <c r="DE323">
        <v>2.1315570000000001E-3</v>
      </c>
      <c r="DF323">
        <v>2.0970160000000002E-3</v>
      </c>
      <c r="DG323">
        <v>2.061397E-3</v>
      </c>
      <c r="DH323">
        <v>2.0253319999999999E-3</v>
      </c>
      <c r="DI323">
        <v>1.9890369999999999E-3</v>
      </c>
      <c r="DJ323">
        <v>1.9524060000000001E-3</v>
      </c>
      <c r="DK323">
        <v>1.9154739999999999E-3</v>
      </c>
      <c r="DL323">
        <v>1.8784349999999999E-3</v>
      </c>
      <c r="DM323">
        <v>1.84162E-3</v>
      </c>
      <c r="DN323">
        <v>1.8052039999999999E-3</v>
      </c>
      <c r="DO323">
        <v>1.7698799999999999E-3</v>
      </c>
      <c r="DP323">
        <v>1.7371489999999999E-3</v>
      </c>
      <c r="DQ323">
        <v>1.7080800000000001E-3</v>
      </c>
      <c r="DR323">
        <v>1.6828419999999999E-3</v>
      </c>
      <c r="DS323">
        <v>1.6612809999999999E-3</v>
      </c>
      <c r="DT323">
        <v>1.6427970000000001E-3</v>
      </c>
      <c r="DU323">
        <v>1.6268960000000001E-3</v>
      </c>
      <c r="DV323">
        <v>1.613209E-3</v>
      </c>
      <c r="DW323">
        <v>1.6015389999999999E-3</v>
      </c>
      <c r="DX323">
        <v>1.5915669999999999E-3</v>
      </c>
      <c r="DY323">
        <v>1.5830530000000001E-3</v>
      </c>
      <c r="DZ323">
        <v>1.576048E-3</v>
      </c>
      <c r="EA323">
        <v>1.5710800000000001E-3</v>
      </c>
      <c r="EB323">
        <v>1.568732E-3</v>
      </c>
      <c r="EC323">
        <v>1.568886E-3</v>
      </c>
      <c r="ED323">
        <v>1.5711099999999999E-3</v>
      </c>
      <c r="EE323">
        <v>1.57489E-3</v>
      </c>
      <c r="EF323">
        <v>1.5801120000000001E-3</v>
      </c>
      <c r="EG323">
        <v>1.586779E-3</v>
      </c>
      <c r="EH323">
        <v>1.5948329999999999E-3</v>
      </c>
      <c r="EI323">
        <v>1.604163E-3</v>
      </c>
      <c r="EJ323">
        <v>1.6147189999999999E-3</v>
      </c>
      <c r="EK323">
        <v>1.626328E-3</v>
      </c>
      <c r="EL323">
        <v>1.638252E-3</v>
      </c>
      <c r="EM323">
        <v>1.6492430000000001E-3</v>
      </c>
      <c r="EN323">
        <v>1.658428E-3</v>
      </c>
      <c r="EO323">
        <v>1.665297E-3</v>
      </c>
      <c r="EP323">
        <v>1.6697979999999999E-3</v>
      </c>
      <c r="EQ323">
        <v>1.6721220000000001E-3</v>
      </c>
      <c r="ER323">
        <v>1.672357E-3</v>
      </c>
      <c r="ES323">
        <v>1.670642E-3</v>
      </c>
      <c r="ET323">
        <v>1.6671909999999999E-3</v>
      </c>
      <c r="EU323">
        <v>1.662288E-3</v>
      </c>
      <c r="EV323">
        <v>1.6560290000000001E-3</v>
      </c>
      <c r="EW323">
        <v>1.6485180000000001E-3</v>
      </c>
      <c r="EX323">
        <v>1.639796E-3</v>
      </c>
      <c r="EY323">
        <v>1.6298689999999999E-3</v>
      </c>
      <c r="EZ323">
        <v>1.6189349999999999E-3</v>
      </c>
    </row>
    <row r="324" spans="1:156" x14ac:dyDescent="0.25">
      <c r="A324" t="str">
        <f t="shared" ref="A324:A338" si="5">IF(F324="","",CONCATENATE(B324,"-",C324,"-",D324,"-",E324,"-",F324))</f>
        <v>Boom-EXTREMELY COARSE-1.2-10-Any</v>
      </c>
      <c r="B324" t="s">
        <v>196</v>
      </c>
      <c r="C324" t="s">
        <v>44</v>
      </c>
      <c r="D324" s="52">
        <v>1.2</v>
      </c>
      <c r="E324" s="52">
        <v>10</v>
      </c>
      <c r="F324" s="82" t="s">
        <v>187</v>
      </c>
      <c r="G324">
        <v>1.4526610000000001E-2</v>
      </c>
      <c r="H324">
        <v>1.2341599999999999E-2</v>
      </c>
      <c r="I324">
        <v>1.2022390000000001E-2</v>
      </c>
      <c r="J324">
        <v>1.036079E-2</v>
      </c>
      <c r="K324">
        <v>1.040699E-2</v>
      </c>
      <c r="L324">
        <v>1.0537400000000001E-2</v>
      </c>
      <c r="M324">
        <v>1.0477510000000001E-2</v>
      </c>
      <c r="N324">
        <v>1.016996E-2</v>
      </c>
      <c r="O324">
        <v>9.6906639999999999E-3</v>
      </c>
      <c r="P324">
        <v>9.0658979999999993E-3</v>
      </c>
      <c r="Q324">
        <v>8.3478189999999994E-3</v>
      </c>
      <c r="R324">
        <v>7.5649560000000003E-3</v>
      </c>
      <c r="S324">
        <v>7.1803680000000003E-3</v>
      </c>
      <c r="T324">
        <v>6.8398299999999999E-3</v>
      </c>
      <c r="U324">
        <v>6.5414280000000002E-3</v>
      </c>
      <c r="V324">
        <v>6.2719509999999996E-3</v>
      </c>
      <c r="W324">
        <v>6.0396740000000001E-3</v>
      </c>
      <c r="X324">
        <v>5.835364E-3</v>
      </c>
      <c r="Y324">
        <v>5.6786959999999996E-3</v>
      </c>
      <c r="Z324">
        <v>5.5421300000000001E-3</v>
      </c>
      <c r="AA324">
        <v>5.4465779999999997E-3</v>
      </c>
      <c r="AB324">
        <v>5.355299E-3</v>
      </c>
      <c r="AC324">
        <v>5.2552470000000002E-3</v>
      </c>
      <c r="AD324">
        <v>5.1442409999999999E-3</v>
      </c>
      <c r="AE324">
        <v>5.0264630000000001E-3</v>
      </c>
      <c r="AF324">
        <v>4.9058749999999996E-3</v>
      </c>
      <c r="AG324">
        <v>4.7862529999999999E-3</v>
      </c>
      <c r="AH324">
        <v>4.6698039999999996E-3</v>
      </c>
      <c r="AI324">
        <v>4.5582219999999998E-3</v>
      </c>
      <c r="AJ324">
        <v>4.4522770000000001E-3</v>
      </c>
      <c r="AK324">
        <v>4.3507870000000001E-3</v>
      </c>
      <c r="AL324">
        <v>4.2525250000000001E-3</v>
      </c>
      <c r="AM324">
        <v>4.1580849999999997E-3</v>
      </c>
      <c r="AN324">
        <v>4.0753309999999997E-3</v>
      </c>
      <c r="AO324">
        <v>4.0039949999999998E-3</v>
      </c>
      <c r="AP324">
        <v>3.9398849999999997E-3</v>
      </c>
      <c r="AQ324">
        <v>3.880456E-3</v>
      </c>
      <c r="AR324">
        <v>3.824226E-3</v>
      </c>
      <c r="AS324">
        <v>3.7712290000000001E-3</v>
      </c>
      <c r="AT324">
        <v>3.7217919999999998E-3</v>
      </c>
      <c r="AU324">
        <v>3.6751660000000001E-3</v>
      </c>
      <c r="AV324">
        <v>3.6301279999999998E-3</v>
      </c>
      <c r="AW324">
        <v>3.5854860000000001E-3</v>
      </c>
      <c r="AX324">
        <v>3.5409360000000002E-3</v>
      </c>
      <c r="AY324">
        <v>3.4958799999999998E-3</v>
      </c>
      <c r="AZ324">
        <v>3.4509150000000001E-3</v>
      </c>
      <c r="BA324">
        <v>3.4072109999999998E-3</v>
      </c>
      <c r="BB324">
        <v>3.365065E-3</v>
      </c>
      <c r="BC324">
        <v>3.3242139999999998E-3</v>
      </c>
      <c r="BD324">
        <v>3.2823710000000001E-3</v>
      </c>
      <c r="BE324">
        <v>3.2363180000000002E-3</v>
      </c>
      <c r="BF324">
        <v>3.1847500000000001E-3</v>
      </c>
      <c r="BG324">
        <v>3.1279950000000002E-3</v>
      </c>
      <c r="BH324">
        <v>3.0676950000000001E-3</v>
      </c>
      <c r="BI324">
        <v>3.0070660000000001E-3</v>
      </c>
      <c r="BJ324">
        <v>2.951483E-3</v>
      </c>
      <c r="BK324">
        <v>2.9030570000000001E-3</v>
      </c>
      <c r="BL324">
        <v>2.8611560000000001E-3</v>
      </c>
      <c r="BM324">
        <v>2.8244759999999998E-3</v>
      </c>
      <c r="BN324">
        <v>2.7913629999999998E-3</v>
      </c>
      <c r="BO324">
        <v>2.760242E-3</v>
      </c>
      <c r="BP324">
        <v>2.7297390000000001E-3</v>
      </c>
      <c r="BQ324">
        <v>2.698981E-3</v>
      </c>
      <c r="BR324">
        <v>2.6682799999999999E-3</v>
      </c>
      <c r="BS324">
        <v>2.6380779999999999E-3</v>
      </c>
      <c r="BT324">
        <v>2.608516E-3</v>
      </c>
      <c r="BU324">
        <v>2.5796339999999999E-3</v>
      </c>
      <c r="BV324">
        <v>2.551579E-3</v>
      </c>
      <c r="BW324">
        <v>2.5246050000000001E-3</v>
      </c>
      <c r="BX324">
        <v>2.498639E-3</v>
      </c>
      <c r="BY324">
        <v>2.4732690000000002E-3</v>
      </c>
      <c r="BZ324">
        <v>2.4478170000000001E-3</v>
      </c>
      <c r="CA324">
        <v>2.4215959999999998E-3</v>
      </c>
      <c r="CB324">
        <v>2.3945260000000001E-3</v>
      </c>
      <c r="CC324">
        <v>2.3664490000000001E-3</v>
      </c>
      <c r="CD324">
        <v>2.3373349999999998E-3</v>
      </c>
      <c r="CE324">
        <v>2.3077240000000001E-3</v>
      </c>
      <c r="CF324">
        <v>2.2782140000000002E-3</v>
      </c>
      <c r="CG324">
        <v>2.2483849999999999E-3</v>
      </c>
      <c r="CH324">
        <v>2.21689E-3</v>
      </c>
      <c r="CI324">
        <v>2.182921E-3</v>
      </c>
      <c r="CJ324">
        <v>2.146766E-3</v>
      </c>
      <c r="CK324">
        <v>2.110186E-3</v>
      </c>
      <c r="CL324">
        <v>2.075543E-3</v>
      </c>
      <c r="CM324">
        <v>2.0439239999999999E-3</v>
      </c>
      <c r="CN324">
        <v>2.0155220000000001E-3</v>
      </c>
      <c r="CO324">
        <v>1.9901490000000001E-3</v>
      </c>
      <c r="CP324">
        <v>1.9673260000000001E-3</v>
      </c>
      <c r="CQ324">
        <v>1.946419E-3</v>
      </c>
      <c r="CR324">
        <v>1.9269070000000001E-3</v>
      </c>
      <c r="CS324">
        <v>1.908381E-3</v>
      </c>
      <c r="CT324">
        <v>1.89036E-3</v>
      </c>
      <c r="CU324">
        <v>1.872512E-3</v>
      </c>
      <c r="CV324">
        <v>1.854737E-3</v>
      </c>
      <c r="CW324">
        <v>1.837078E-3</v>
      </c>
      <c r="CX324">
        <v>1.819687E-3</v>
      </c>
      <c r="CY324">
        <v>1.8027150000000001E-3</v>
      </c>
      <c r="CZ324">
        <v>1.786202E-3</v>
      </c>
      <c r="DA324">
        <v>1.770067E-3</v>
      </c>
      <c r="DB324">
        <v>1.75428E-3</v>
      </c>
      <c r="DC324">
        <v>1.7388029999999999E-3</v>
      </c>
      <c r="DD324">
        <v>1.7234279999999999E-3</v>
      </c>
      <c r="DE324">
        <v>1.707992E-3</v>
      </c>
      <c r="DF324">
        <v>1.692493E-3</v>
      </c>
      <c r="DG324">
        <v>1.677011E-3</v>
      </c>
      <c r="DH324">
        <v>1.661718E-3</v>
      </c>
      <c r="DI324">
        <v>1.646766E-3</v>
      </c>
      <c r="DJ324">
        <v>1.632147E-3</v>
      </c>
      <c r="DK324">
        <v>1.6175810000000001E-3</v>
      </c>
      <c r="DL324">
        <v>1.602481E-3</v>
      </c>
      <c r="DM324">
        <v>1.585993E-3</v>
      </c>
      <c r="DN324">
        <v>1.567578E-3</v>
      </c>
      <c r="DO324">
        <v>1.5474670000000001E-3</v>
      </c>
      <c r="DP324">
        <v>1.526042E-3</v>
      </c>
      <c r="DQ324">
        <v>1.5035669999999999E-3</v>
      </c>
      <c r="DR324">
        <v>1.48051E-3</v>
      </c>
      <c r="DS324">
        <v>1.4576000000000001E-3</v>
      </c>
      <c r="DT324">
        <v>1.4355609999999999E-3</v>
      </c>
      <c r="DU324">
        <v>1.4147820000000001E-3</v>
      </c>
      <c r="DV324">
        <v>1.3953489999999999E-3</v>
      </c>
      <c r="DW324">
        <v>1.3772389999999999E-3</v>
      </c>
      <c r="DX324">
        <v>1.360415E-3</v>
      </c>
      <c r="DY324">
        <v>1.344762E-3</v>
      </c>
      <c r="DZ324">
        <v>1.3300810000000001E-3</v>
      </c>
      <c r="EA324">
        <v>1.316275E-3</v>
      </c>
      <c r="EB324">
        <v>1.3034159999999999E-3</v>
      </c>
      <c r="EC324">
        <v>1.2915699999999999E-3</v>
      </c>
      <c r="ED324">
        <v>1.280633E-3</v>
      </c>
      <c r="EE324">
        <v>1.2703339999999999E-3</v>
      </c>
      <c r="EF324">
        <v>1.26041E-3</v>
      </c>
      <c r="EG324">
        <v>1.2507149999999999E-3</v>
      </c>
      <c r="EH324">
        <v>1.2412059999999999E-3</v>
      </c>
      <c r="EI324">
        <v>1.23182E-3</v>
      </c>
      <c r="EJ324">
        <v>1.2224530000000001E-3</v>
      </c>
      <c r="EK324">
        <v>1.213102E-3</v>
      </c>
      <c r="EL324">
        <v>1.2039349999999999E-3</v>
      </c>
      <c r="EM324">
        <v>1.195127E-3</v>
      </c>
      <c r="EN324">
        <v>1.1866909999999999E-3</v>
      </c>
      <c r="EO324">
        <v>1.1784720000000001E-3</v>
      </c>
      <c r="EP324">
        <v>1.170307E-3</v>
      </c>
      <c r="EQ324">
        <v>1.162132E-3</v>
      </c>
      <c r="ER324">
        <v>1.1540000000000001E-3</v>
      </c>
      <c r="ES324">
        <v>1.146064E-3</v>
      </c>
      <c r="ET324">
        <v>1.1387350000000001E-3</v>
      </c>
      <c r="EU324">
        <v>1.132711E-3</v>
      </c>
      <c r="EV324">
        <v>1.128523E-3</v>
      </c>
      <c r="EW324">
        <v>1.1260770000000001E-3</v>
      </c>
      <c r="EX324">
        <v>1.1246819999999999E-3</v>
      </c>
      <c r="EY324">
        <v>1.123368E-3</v>
      </c>
      <c r="EZ324">
        <v>1.1211319999999999E-3</v>
      </c>
    </row>
    <row r="325" spans="1:156" x14ac:dyDescent="0.25">
      <c r="A325" t="str">
        <f t="shared" si="5"/>
        <v>Boom-EXTREMELY COARSE-1.2-20-60</v>
      </c>
      <c r="B325" t="s">
        <v>196</v>
      </c>
      <c r="C325" t="s">
        <v>44</v>
      </c>
      <c r="D325" s="52">
        <v>1.2</v>
      </c>
      <c r="E325" s="52">
        <v>20</v>
      </c>
      <c r="F325" s="82">
        <v>60</v>
      </c>
      <c r="G325">
        <v>2.793021E-2</v>
      </c>
      <c r="H325">
        <v>2.2637580000000001E-2</v>
      </c>
      <c r="I325">
        <v>2.019402E-2</v>
      </c>
      <c r="J325">
        <v>1.6783650000000001E-2</v>
      </c>
      <c r="K325">
        <v>1.5609619999999999E-2</v>
      </c>
      <c r="L325">
        <v>1.330921E-2</v>
      </c>
      <c r="M325">
        <v>1.1203070000000001E-2</v>
      </c>
      <c r="N325">
        <v>1.019683E-2</v>
      </c>
      <c r="O325">
        <v>9.2254050000000008E-3</v>
      </c>
      <c r="P325">
        <v>7.4916050000000001E-3</v>
      </c>
      <c r="Q325">
        <v>6.4559429999999996E-3</v>
      </c>
      <c r="R325">
        <v>5.8051020000000004E-3</v>
      </c>
      <c r="S325">
        <v>5.4163869999999999E-3</v>
      </c>
      <c r="T325">
        <v>5.0521450000000001E-3</v>
      </c>
      <c r="U325">
        <v>4.6421309999999999E-3</v>
      </c>
      <c r="V325">
        <v>4.2278990000000002E-3</v>
      </c>
      <c r="W325">
        <v>4.126729E-3</v>
      </c>
      <c r="X325">
        <v>3.841658E-3</v>
      </c>
      <c r="Y325">
        <v>3.6018949999999999E-3</v>
      </c>
      <c r="Z325">
        <v>3.3907630000000002E-3</v>
      </c>
      <c r="AA325">
        <v>3.2127840000000002E-3</v>
      </c>
      <c r="AB325">
        <v>3.050746E-3</v>
      </c>
      <c r="AC325">
        <v>2.9129999999999998E-3</v>
      </c>
      <c r="AD325">
        <v>2.7989899999999999E-3</v>
      </c>
      <c r="AE325">
        <v>2.6970969999999999E-3</v>
      </c>
      <c r="AF325">
        <v>2.604926E-3</v>
      </c>
      <c r="AG325">
        <v>2.5380170000000001E-3</v>
      </c>
      <c r="AH325">
        <v>2.4857270000000001E-3</v>
      </c>
      <c r="AI325">
        <v>2.4377859999999999E-3</v>
      </c>
      <c r="AJ325">
        <v>2.393175E-3</v>
      </c>
      <c r="AK325">
        <v>2.3517270000000001E-3</v>
      </c>
      <c r="AL325">
        <v>2.3222659999999999E-3</v>
      </c>
      <c r="AM325">
        <v>2.3334530000000001E-3</v>
      </c>
      <c r="AN325">
        <v>2.3473510000000001E-3</v>
      </c>
      <c r="AO325">
        <v>2.3599329999999998E-3</v>
      </c>
      <c r="AP325">
        <v>2.3645850000000002E-3</v>
      </c>
      <c r="AQ325">
        <v>2.3588279999999999E-3</v>
      </c>
      <c r="AR325">
        <v>2.3385160000000001E-3</v>
      </c>
      <c r="AS325">
        <v>2.2995170000000001E-3</v>
      </c>
      <c r="AT325">
        <v>2.2444769999999999E-3</v>
      </c>
      <c r="AU325">
        <v>2.1774619999999998E-3</v>
      </c>
      <c r="AV325">
        <v>2.1027889999999999E-3</v>
      </c>
      <c r="AW325">
        <v>2.0241669999999999E-3</v>
      </c>
      <c r="AX325">
        <v>1.9444320000000001E-3</v>
      </c>
      <c r="AY325">
        <v>1.865348E-3</v>
      </c>
      <c r="AZ325">
        <v>1.788392E-3</v>
      </c>
      <c r="BA325">
        <v>1.7140549999999999E-3</v>
      </c>
      <c r="BB325">
        <v>1.6420930000000001E-3</v>
      </c>
      <c r="BC325">
        <v>1.573362E-3</v>
      </c>
      <c r="BD325">
        <v>1.5112789999999999E-3</v>
      </c>
      <c r="BE325">
        <v>1.4596240000000001E-3</v>
      </c>
      <c r="BF325">
        <v>1.417792E-3</v>
      </c>
      <c r="BG325">
        <v>1.3836670000000001E-3</v>
      </c>
      <c r="BH325">
        <v>1.3556390000000001E-3</v>
      </c>
      <c r="BI325">
        <v>1.3322900000000001E-3</v>
      </c>
      <c r="BJ325">
        <v>1.312639E-3</v>
      </c>
      <c r="BK325">
        <v>1.29579E-3</v>
      </c>
      <c r="BL325">
        <v>1.2805760000000001E-3</v>
      </c>
      <c r="BM325">
        <v>1.266844E-3</v>
      </c>
      <c r="BN325">
        <v>1.25493E-3</v>
      </c>
      <c r="BO325">
        <v>1.244593E-3</v>
      </c>
      <c r="BP325">
        <v>1.235164E-3</v>
      </c>
      <c r="BQ325">
        <v>1.2264540000000001E-3</v>
      </c>
      <c r="BR325">
        <v>1.218331E-3</v>
      </c>
      <c r="BS325">
        <v>1.210664E-3</v>
      </c>
      <c r="BT325">
        <v>1.2033359999999999E-3</v>
      </c>
      <c r="BU325">
        <v>1.1964129999999999E-3</v>
      </c>
      <c r="BV325">
        <v>1.190829E-3</v>
      </c>
      <c r="BW325">
        <v>1.189619E-3</v>
      </c>
      <c r="BX325">
        <v>1.19418E-3</v>
      </c>
      <c r="BY325">
        <v>1.2048720000000001E-3</v>
      </c>
      <c r="BZ325">
        <v>1.221228E-3</v>
      </c>
      <c r="CA325">
        <v>1.242908E-3</v>
      </c>
      <c r="CB325">
        <v>1.269355E-3</v>
      </c>
      <c r="CC325">
        <v>1.299744E-3</v>
      </c>
      <c r="CD325">
        <v>1.333248E-3</v>
      </c>
      <c r="CE325">
        <v>1.3691560000000001E-3</v>
      </c>
      <c r="CF325">
        <v>1.4069919999999999E-3</v>
      </c>
      <c r="CG325">
        <v>1.446087E-3</v>
      </c>
      <c r="CH325">
        <v>1.4855129999999999E-3</v>
      </c>
      <c r="CI325">
        <v>1.522483E-3</v>
      </c>
      <c r="CJ325">
        <v>1.5543919999999999E-3</v>
      </c>
      <c r="CK325">
        <v>1.5769860000000001E-3</v>
      </c>
      <c r="CL325">
        <v>1.584759E-3</v>
      </c>
      <c r="CM325">
        <v>1.5769250000000001E-3</v>
      </c>
      <c r="CN325">
        <v>1.55522E-3</v>
      </c>
      <c r="CO325">
        <v>1.5215669999999999E-3</v>
      </c>
      <c r="CP325">
        <v>1.478345E-3</v>
      </c>
      <c r="CQ325">
        <v>1.427621E-3</v>
      </c>
      <c r="CR325">
        <v>1.3717569999999999E-3</v>
      </c>
      <c r="CS325">
        <v>1.3127080000000001E-3</v>
      </c>
      <c r="CT325">
        <v>1.2522119999999999E-3</v>
      </c>
      <c r="CU325">
        <v>1.1913150000000001E-3</v>
      </c>
      <c r="CV325">
        <v>1.1311750000000001E-3</v>
      </c>
      <c r="CW325">
        <v>1.072772E-3</v>
      </c>
      <c r="CX325">
        <v>1.0167570000000001E-3</v>
      </c>
      <c r="CY325">
        <v>9.632404E-4</v>
      </c>
      <c r="CZ325">
        <v>9.1241810000000005E-4</v>
      </c>
      <c r="DA325">
        <v>8.642392E-4</v>
      </c>
      <c r="DB325">
        <v>8.1866410000000001E-4</v>
      </c>
      <c r="DC325">
        <v>7.7556779999999996E-4</v>
      </c>
      <c r="DD325">
        <v>7.3480300000000002E-4</v>
      </c>
      <c r="DE325">
        <v>6.9613520000000003E-4</v>
      </c>
      <c r="DF325">
        <v>6.5951360000000001E-4</v>
      </c>
      <c r="DG325">
        <v>6.2550799999999999E-4</v>
      </c>
      <c r="DH325">
        <v>5.9560159999999995E-4</v>
      </c>
      <c r="DI325">
        <v>5.7084059999999996E-4</v>
      </c>
      <c r="DJ325">
        <v>5.5061689999999996E-4</v>
      </c>
      <c r="DK325">
        <v>5.3395419999999996E-4</v>
      </c>
      <c r="DL325">
        <v>5.200742E-4</v>
      </c>
      <c r="DM325">
        <v>5.0841649999999999E-4</v>
      </c>
      <c r="DN325">
        <v>4.9856300000000004E-4</v>
      </c>
      <c r="DO325">
        <v>4.904582E-4</v>
      </c>
      <c r="DP325">
        <v>4.8460590000000002E-4</v>
      </c>
      <c r="DQ325">
        <v>4.8142090000000002E-4</v>
      </c>
      <c r="DR325">
        <v>4.8096670000000001E-4</v>
      </c>
      <c r="DS325">
        <v>4.8323160000000002E-4</v>
      </c>
      <c r="DT325">
        <v>4.8811770000000001E-4</v>
      </c>
      <c r="DU325">
        <v>4.9561280000000004E-4</v>
      </c>
      <c r="DV325">
        <v>5.0571320000000004E-4</v>
      </c>
      <c r="DW325">
        <v>5.1836299999999998E-4</v>
      </c>
      <c r="DX325">
        <v>5.3349840000000001E-4</v>
      </c>
      <c r="DY325">
        <v>5.5099079999999996E-4</v>
      </c>
      <c r="DZ325">
        <v>5.7068470000000004E-4</v>
      </c>
      <c r="EA325">
        <v>5.9245100000000002E-4</v>
      </c>
      <c r="EB325">
        <v>6.1622300000000005E-4</v>
      </c>
      <c r="EC325">
        <v>6.4182349999999998E-4</v>
      </c>
      <c r="ED325">
        <v>6.6907760000000001E-4</v>
      </c>
      <c r="EE325">
        <v>6.9777559999999997E-4</v>
      </c>
      <c r="EF325">
        <v>7.2793040000000003E-4</v>
      </c>
      <c r="EG325">
        <v>7.5944999999999995E-4</v>
      </c>
      <c r="EH325">
        <v>7.9234409999999998E-4</v>
      </c>
      <c r="EI325">
        <v>8.266034E-4</v>
      </c>
      <c r="EJ325">
        <v>8.6224890000000001E-4</v>
      </c>
      <c r="EK325">
        <v>8.9920310000000004E-4</v>
      </c>
      <c r="EL325">
        <v>9.3682089999999997E-4</v>
      </c>
      <c r="EM325">
        <v>9.7380320000000004E-4</v>
      </c>
      <c r="EN325">
        <v>1.0082870000000001E-3</v>
      </c>
      <c r="EO325">
        <v>1.0366240000000001E-3</v>
      </c>
      <c r="EP325">
        <v>1.0552929999999999E-3</v>
      </c>
      <c r="EQ325">
        <v>1.0636949999999999E-3</v>
      </c>
      <c r="ER325">
        <v>1.0625509999999999E-3</v>
      </c>
      <c r="ES325">
        <v>1.0527749999999999E-3</v>
      </c>
      <c r="ET325">
        <v>1.0353109999999999E-3</v>
      </c>
      <c r="EU325">
        <v>1.0111569999999999E-3</v>
      </c>
      <c r="EV325">
        <v>9.8136579999999994E-4</v>
      </c>
      <c r="EW325">
        <v>9.4702169999999995E-4</v>
      </c>
      <c r="EX325">
        <v>9.0910380000000003E-4</v>
      </c>
      <c r="EY325">
        <v>8.6856420000000001E-4</v>
      </c>
      <c r="EZ325">
        <v>8.2641919999999996E-4</v>
      </c>
    </row>
    <row r="326" spans="1:156" x14ac:dyDescent="0.25">
      <c r="A326" t="str">
        <f t="shared" si="5"/>
        <v>Boom-EXTREMELY COARSE-1.2-10-60</v>
      </c>
      <c r="B326" t="s">
        <v>196</v>
      </c>
      <c r="C326" t="s">
        <v>44</v>
      </c>
      <c r="D326" s="52">
        <v>1.2</v>
      </c>
      <c r="E326" s="52">
        <v>10</v>
      </c>
      <c r="F326" s="82">
        <v>60</v>
      </c>
      <c r="G326">
        <v>1.104433E-2</v>
      </c>
      <c r="H326">
        <v>8.6379930000000001E-3</v>
      </c>
      <c r="I326">
        <v>8.1473009999999992E-3</v>
      </c>
      <c r="J326">
        <v>6.3115330000000002E-3</v>
      </c>
      <c r="K326">
        <v>6.2800679999999998E-3</v>
      </c>
      <c r="L326">
        <v>6.4057180000000003E-3</v>
      </c>
      <c r="M326">
        <v>6.4310849999999996E-3</v>
      </c>
      <c r="N326">
        <v>6.3435399999999999E-3</v>
      </c>
      <c r="O326">
        <v>6.260135E-3</v>
      </c>
      <c r="P326">
        <v>6.022894E-3</v>
      </c>
      <c r="Q326">
        <v>5.6073060000000003E-3</v>
      </c>
      <c r="R326">
        <v>5.0652809999999996E-3</v>
      </c>
      <c r="S326">
        <v>4.749072E-3</v>
      </c>
      <c r="T326">
        <v>4.4430520000000003E-3</v>
      </c>
      <c r="U326">
        <v>4.1602940000000001E-3</v>
      </c>
      <c r="V326">
        <v>3.8997150000000002E-3</v>
      </c>
      <c r="W326">
        <v>3.6741859999999999E-3</v>
      </c>
      <c r="X326">
        <v>3.5037670000000001E-3</v>
      </c>
      <c r="Y326">
        <v>3.374588E-3</v>
      </c>
      <c r="Z326">
        <v>3.2671010000000001E-3</v>
      </c>
      <c r="AA326">
        <v>3.2049460000000002E-3</v>
      </c>
      <c r="AB326">
        <v>3.1537079999999999E-3</v>
      </c>
      <c r="AC326">
        <v>3.0993639999999999E-3</v>
      </c>
      <c r="AD326">
        <v>3.038093E-3</v>
      </c>
      <c r="AE326">
        <v>2.970791E-3</v>
      </c>
      <c r="AF326">
        <v>2.8961E-3</v>
      </c>
      <c r="AG326">
        <v>2.8163910000000001E-3</v>
      </c>
      <c r="AH326">
        <v>2.7348870000000001E-3</v>
      </c>
      <c r="AI326">
        <v>2.6543790000000001E-3</v>
      </c>
      <c r="AJ326">
        <v>2.576924E-3</v>
      </c>
      <c r="AK326">
        <v>2.5025350000000002E-3</v>
      </c>
      <c r="AL326">
        <v>2.430841E-3</v>
      </c>
      <c r="AM326">
        <v>2.36273E-3</v>
      </c>
      <c r="AN326">
        <v>2.3045349999999999E-3</v>
      </c>
      <c r="AO326">
        <v>2.2560089999999998E-3</v>
      </c>
      <c r="AP326">
        <v>2.2135599999999998E-3</v>
      </c>
      <c r="AQ326">
        <v>2.1749360000000001E-3</v>
      </c>
      <c r="AR326">
        <v>2.1386589999999998E-3</v>
      </c>
      <c r="AS326">
        <v>2.1045019999999998E-3</v>
      </c>
      <c r="AT326">
        <v>2.072712E-3</v>
      </c>
      <c r="AU326">
        <v>2.0425450000000002E-3</v>
      </c>
      <c r="AV326">
        <v>2.0131820000000001E-3</v>
      </c>
      <c r="AW326">
        <v>1.9843759999999999E-3</v>
      </c>
      <c r="AX326">
        <v>1.9559260000000002E-3</v>
      </c>
      <c r="AY326">
        <v>1.926891E-3</v>
      </c>
      <c r="AZ326">
        <v>1.8976900000000001E-3</v>
      </c>
      <c r="BA326">
        <v>1.8694860000000001E-3</v>
      </c>
      <c r="BB326">
        <v>1.842862E-3</v>
      </c>
      <c r="BC326">
        <v>1.8186319999999999E-3</v>
      </c>
      <c r="BD326">
        <v>1.795963E-3</v>
      </c>
      <c r="BE326">
        <v>1.7723470000000001E-3</v>
      </c>
      <c r="BF326">
        <v>1.746203E-3</v>
      </c>
      <c r="BG326">
        <v>1.7160369999999999E-3</v>
      </c>
      <c r="BH326">
        <v>1.68129E-3</v>
      </c>
      <c r="BI326">
        <v>1.6444470000000001E-3</v>
      </c>
      <c r="BJ326">
        <v>1.6105399999999999E-3</v>
      </c>
      <c r="BK326">
        <v>1.581605E-3</v>
      </c>
      <c r="BL326">
        <v>1.5572940000000001E-3</v>
      </c>
      <c r="BM326">
        <v>1.536716E-3</v>
      </c>
      <c r="BN326">
        <v>1.5185870000000001E-3</v>
      </c>
      <c r="BO326">
        <v>1.5016630000000001E-3</v>
      </c>
      <c r="BP326">
        <v>1.4850029999999999E-3</v>
      </c>
      <c r="BQ326">
        <v>1.4679890000000001E-3</v>
      </c>
      <c r="BR326">
        <v>1.4508889999999999E-3</v>
      </c>
      <c r="BS326">
        <v>1.434063E-3</v>
      </c>
      <c r="BT326">
        <v>1.4176449999999999E-3</v>
      </c>
      <c r="BU326">
        <v>1.401682E-3</v>
      </c>
      <c r="BV326">
        <v>1.3863149999999999E-3</v>
      </c>
      <c r="BW326">
        <v>1.37178E-3</v>
      </c>
      <c r="BX326">
        <v>1.3579589999999999E-3</v>
      </c>
      <c r="BY326">
        <v>1.344462E-3</v>
      </c>
      <c r="BZ326">
        <v>1.3308440000000001E-3</v>
      </c>
      <c r="CA326">
        <v>1.3167159999999999E-3</v>
      </c>
      <c r="CB326">
        <v>1.302386E-3</v>
      </c>
      <c r="CC326">
        <v>1.2882379999999999E-3</v>
      </c>
      <c r="CD326">
        <v>1.2743870000000001E-3</v>
      </c>
      <c r="CE326">
        <v>1.2608160000000001E-3</v>
      </c>
      <c r="CF326">
        <v>1.247246E-3</v>
      </c>
      <c r="CG326">
        <v>1.2325700000000001E-3</v>
      </c>
      <c r="CH326">
        <v>1.215004E-3</v>
      </c>
      <c r="CI326">
        <v>1.1936819999999999E-3</v>
      </c>
      <c r="CJ326">
        <v>1.169228E-3</v>
      </c>
      <c r="CK326">
        <v>1.1436720000000001E-3</v>
      </c>
      <c r="CL326">
        <v>1.1194969999999999E-3</v>
      </c>
      <c r="CM326">
        <v>1.097806E-3</v>
      </c>
      <c r="CN326">
        <v>1.078692E-3</v>
      </c>
      <c r="CO326">
        <v>1.061867E-3</v>
      </c>
      <c r="CP326">
        <v>1.046899E-3</v>
      </c>
      <c r="CQ326">
        <v>1.0333460000000001E-3</v>
      </c>
      <c r="CR326">
        <v>1.0208820000000001E-3</v>
      </c>
      <c r="CS326">
        <v>1.0092370000000001E-3</v>
      </c>
      <c r="CT326">
        <v>9.9803340000000009E-4</v>
      </c>
      <c r="CU326">
        <v>9.8704629999999999E-4</v>
      </c>
      <c r="CV326">
        <v>9.7628159999999995E-4</v>
      </c>
      <c r="CW326">
        <v>9.6576750000000003E-4</v>
      </c>
      <c r="CX326">
        <v>9.5548400000000004E-4</v>
      </c>
      <c r="CY326">
        <v>9.4540149999999996E-4</v>
      </c>
      <c r="CZ326">
        <v>9.3551289999999998E-4</v>
      </c>
      <c r="DA326">
        <v>9.2581179999999996E-4</v>
      </c>
      <c r="DB326">
        <v>9.1633579999999995E-4</v>
      </c>
      <c r="DC326">
        <v>9.0709220000000004E-4</v>
      </c>
      <c r="DD326">
        <v>8.9792020000000004E-4</v>
      </c>
      <c r="DE326">
        <v>8.8872840000000001E-4</v>
      </c>
      <c r="DF326">
        <v>8.7959910000000004E-4</v>
      </c>
      <c r="DG326">
        <v>8.7059910000000004E-4</v>
      </c>
      <c r="DH326">
        <v>8.6174129999999995E-4</v>
      </c>
      <c r="DI326">
        <v>8.5302200000000005E-4</v>
      </c>
      <c r="DJ326">
        <v>8.4443980000000005E-4</v>
      </c>
      <c r="DK326">
        <v>8.3595969999999996E-4</v>
      </c>
      <c r="DL326">
        <v>8.2744700000000003E-4</v>
      </c>
      <c r="DM326">
        <v>8.1853739999999996E-4</v>
      </c>
      <c r="DN326">
        <v>8.0894910000000003E-4</v>
      </c>
      <c r="DO326">
        <v>7.988305E-4</v>
      </c>
      <c r="DP326">
        <v>7.8803879999999997E-4</v>
      </c>
      <c r="DQ326">
        <v>7.7574709999999995E-4</v>
      </c>
      <c r="DR326">
        <v>7.6140520000000001E-4</v>
      </c>
      <c r="DS326">
        <v>7.4564200000000003E-4</v>
      </c>
      <c r="DT326">
        <v>7.2990900000000005E-4</v>
      </c>
      <c r="DU326">
        <v>7.1530659999999996E-4</v>
      </c>
      <c r="DV326">
        <v>7.022183E-4</v>
      </c>
      <c r="DW326">
        <v>6.9061350000000003E-4</v>
      </c>
      <c r="DX326">
        <v>6.8033169999999997E-4</v>
      </c>
      <c r="DY326">
        <v>6.7115320000000003E-4</v>
      </c>
      <c r="DZ326">
        <v>6.6281789999999999E-4</v>
      </c>
      <c r="EA326">
        <v>6.5518620000000005E-4</v>
      </c>
      <c r="EB326">
        <v>6.4826339999999997E-4</v>
      </c>
      <c r="EC326">
        <v>6.420601E-4</v>
      </c>
      <c r="ED326">
        <v>6.3648899999999996E-4</v>
      </c>
      <c r="EE326">
        <v>6.3137950000000001E-4</v>
      </c>
      <c r="EF326">
        <v>6.265919E-4</v>
      </c>
      <c r="EG326">
        <v>6.2202670000000005E-4</v>
      </c>
      <c r="EH326">
        <v>6.1760519999999998E-4</v>
      </c>
      <c r="EI326">
        <v>6.1323580000000001E-4</v>
      </c>
      <c r="EJ326">
        <v>6.0880289999999996E-4</v>
      </c>
      <c r="EK326">
        <v>6.0429440000000004E-4</v>
      </c>
      <c r="EL326">
        <v>5.9983149999999995E-4</v>
      </c>
      <c r="EM326">
        <v>5.9554539999999998E-4</v>
      </c>
      <c r="EN326">
        <v>5.9147029999999997E-4</v>
      </c>
      <c r="EO326">
        <v>5.8754130000000001E-4</v>
      </c>
      <c r="EP326">
        <v>5.8370259999999995E-4</v>
      </c>
      <c r="EQ326">
        <v>5.7992540000000004E-4</v>
      </c>
      <c r="ER326">
        <v>5.7621419999999998E-4</v>
      </c>
      <c r="ES326">
        <v>5.726676E-4</v>
      </c>
      <c r="ET326">
        <v>5.6964449999999996E-4</v>
      </c>
      <c r="EU326">
        <v>5.6780939999999998E-4</v>
      </c>
      <c r="EV326">
        <v>5.6773649999999995E-4</v>
      </c>
      <c r="EW326">
        <v>5.6949240000000003E-4</v>
      </c>
      <c r="EX326">
        <v>5.7262420000000005E-4</v>
      </c>
      <c r="EY326">
        <v>5.7627839999999997E-4</v>
      </c>
      <c r="EZ326">
        <v>5.791425E-4</v>
      </c>
    </row>
    <row r="327" spans="1:156" x14ac:dyDescent="0.25">
      <c r="A327" t="str">
        <f t="shared" si="5"/>
        <v>Boom-EXTREMELY COARSE-1.2-20-40</v>
      </c>
      <c r="B327" t="s">
        <v>196</v>
      </c>
      <c r="C327" t="s">
        <v>44</v>
      </c>
      <c r="D327" s="52">
        <v>1.2</v>
      </c>
      <c r="E327" s="52">
        <v>20</v>
      </c>
      <c r="F327" s="82">
        <v>40</v>
      </c>
      <c r="G327">
        <v>2.7256220000000001E-2</v>
      </c>
      <c r="H327">
        <v>2.1895330000000001E-2</v>
      </c>
      <c r="I327">
        <v>1.938585E-2</v>
      </c>
      <c r="J327">
        <v>1.5925559999999998E-2</v>
      </c>
      <c r="K327">
        <v>1.4686690000000001E-2</v>
      </c>
      <c r="L327">
        <v>1.2335850000000001E-2</v>
      </c>
      <c r="M327">
        <v>1.018237E-2</v>
      </c>
      <c r="N327">
        <v>9.1033750000000004E-3</v>
      </c>
      <c r="O327">
        <v>8.0645920000000006E-3</v>
      </c>
      <c r="P327">
        <v>6.3287480000000004E-3</v>
      </c>
      <c r="Q327">
        <v>5.277955E-3</v>
      </c>
      <c r="R327">
        <v>4.6080310000000003E-3</v>
      </c>
      <c r="S327">
        <v>4.1612639999999996E-3</v>
      </c>
      <c r="T327">
        <v>3.7445989999999999E-3</v>
      </c>
      <c r="U327">
        <v>3.308002E-3</v>
      </c>
      <c r="V327">
        <v>2.8894739999999999E-3</v>
      </c>
      <c r="W327">
        <v>2.7640410000000001E-3</v>
      </c>
      <c r="X327">
        <v>2.542608E-3</v>
      </c>
      <c r="Y327">
        <v>2.3631020000000002E-3</v>
      </c>
      <c r="Z327">
        <v>2.210208E-3</v>
      </c>
      <c r="AA327">
        <v>2.084327E-3</v>
      </c>
      <c r="AB327">
        <v>1.97204E-3</v>
      </c>
      <c r="AC327">
        <v>1.877919E-3</v>
      </c>
      <c r="AD327">
        <v>1.800971E-3</v>
      </c>
      <c r="AE327">
        <v>1.732866E-3</v>
      </c>
      <c r="AF327">
        <v>1.671694E-3</v>
      </c>
      <c r="AG327">
        <v>1.6282410000000001E-3</v>
      </c>
      <c r="AH327">
        <v>1.5952399999999999E-3</v>
      </c>
      <c r="AI327">
        <v>1.565267E-3</v>
      </c>
      <c r="AJ327">
        <v>1.537634E-3</v>
      </c>
      <c r="AK327">
        <v>1.512259E-3</v>
      </c>
      <c r="AL327">
        <v>1.4957379999999999E-3</v>
      </c>
      <c r="AM327">
        <v>1.5123210000000001E-3</v>
      </c>
      <c r="AN327">
        <v>1.5315299999999999E-3</v>
      </c>
      <c r="AO327">
        <v>1.5501709999999999E-3</v>
      </c>
      <c r="AP327">
        <v>1.563215E-3</v>
      </c>
      <c r="AQ327">
        <v>1.568861E-3</v>
      </c>
      <c r="AR327">
        <v>1.566436E-3</v>
      </c>
      <c r="AS327">
        <v>1.5561139999999999E-3</v>
      </c>
      <c r="AT327">
        <v>1.5382849999999999E-3</v>
      </c>
      <c r="AU327">
        <v>1.5141880000000001E-3</v>
      </c>
      <c r="AV327">
        <v>1.485561E-3</v>
      </c>
      <c r="AW327">
        <v>1.454185E-3</v>
      </c>
      <c r="AX327">
        <v>1.421322E-3</v>
      </c>
      <c r="AY327">
        <v>1.3878779999999999E-3</v>
      </c>
      <c r="AZ327">
        <v>1.3545899999999999E-3</v>
      </c>
      <c r="BA327">
        <v>1.321493E-3</v>
      </c>
      <c r="BB327">
        <v>1.2852289999999999E-3</v>
      </c>
      <c r="BC327">
        <v>1.2423340000000001E-3</v>
      </c>
      <c r="BD327">
        <v>1.1948149999999999E-3</v>
      </c>
      <c r="BE327">
        <v>1.1445629999999999E-3</v>
      </c>
      <c r="BF327">
        <v>1.093409E-3</v>
      </c>
      <c r="BG327">
        <v>1.0425149999999999E-3</v>
      </c>
      <c r="BH327">
        <v>9.928541999999999E-4</v>
      </c>
      <c r="BI327">
        <v>9.4473549999999999E-4</v>
      </c>
      <c r="BJ327">
        <v>8.9873649999999998E-4</v>
      </c>
      <c r="BK327">
        <v>8.5477060000000002E-4</v>
      </c>
      <c r="BL327">
        <v>8.1271109999999996E-4</v>
      </c>
      <c r="BM327">
        <v>7.7296880000000002E-4</v>
      </c>
      <c r="BN327">
        <v>7.3805880000000004E-4</v>
      </c>
      <c r="BO327">
        <v>7.1039349999999998E-4</v>
      </c>
      <c r="BP327">
        <v>6.8902589999999999E-4</v>
      </c>
      <c r="BQ327">
        <v>6.7231820000000005E-4</v>
      </c>
      <c r="BR327">
        <v>6.5916779999999995E-4</v>
      </c>
      <c r="BS327">
        <v>6.4870200000000002E-4</v>
      </c>
      <c r="BT327">
        <v>6.4032499999999997E-4</v>
      </c>
      <c r="BU327">
        <v>6.3361540000000005E-4</v>
      </c>
      <c r="BV327">
        <v>6.2878350000000001E-4</v>
      </c>
      <c r="BW327">
        <v>6.273928E-4</v>
      </c>
      <c r="BX327">
        <v>6.3011359999999995E-4</v>
      </c>
      <c r="BY327">
        <v>6.3710500000000001E-4</v>
      </c>
      <c r="BZ327">
        <v>6.4809709999999997E-4</v>
      </c>
      <c r="CA327">
        <v>6.6298859999999998E-4</v>
      </c>
      <c r="CB327">
        <v>6.8146829999999995E-4</v>
      </c>
      <c r="CC327">
        <v>7.0312490000000005E-4</v>
      </c>
      <c r="CD327">
        <v>7.2738950000000001E-4</v>
      </c>
      <c r="CE327">
        <v>7.5387760000000001E-4</v>
      </c>
      <c r="CF327">
        <v>7.8216319999999996E-4</v>
      </c>
      <c r="CG327">
        <v>8.1191279999999998E-4</v>
      </c>
      <c r="CH327">
        <v>8.4247409999999999E-4</v>
      </c>
      <c r="CI327">
        <v>8.7226809999999997E-4</v>
      </c>
      <c r="CJ327">
        <v>8.9977350000000004E-4</v>
      </c>
      <c r="CK327">
        <v>9.2416130000000005E-4</v>
      </c>
      <c r="CL327">
        <v>9.4490700000000004E-4</v>
      </c>
      <c r="CM327">
        <v>9.6134339999999995E-4</v>
      </c>
      <c r="CN327">
        <v>9.7304019999999995E-4</v>
      </c>
      <c r="CO327">
        <v>9.7966529999999989E-4</v>
      </c>
      <c r="CP327">
        <v>9.8146660000000005E-4</v>
      </c>
      <c r="CQ327">
        <v>9.7836749999999991E-4</v>
      </c>
      <c r="CR327">
        <v>9.7111970000000002E-4</v>
      </c>
      <c r="CS327">
        <v>9.6015450000000002E-4</v>
      </c>
      <c r="CT327">
        <v>9.4599820000000005E-4</v>
      </c>
      <c r="CU327">
        <v>9.2644479999999996E-4</v>
      </c>
      <c r="CV327">
        <v>8.98845E-4</v>
      </c>
      <c r="CW327">
        <v>8.6454190000000001E-4</v>
      </c>
      <c r="CX327">
        <v>8.2627850000000001E-4</v>
      </c>
      <c r="CY327">
        <v>7.8571130000000002E-4</v>
      </c>
      <c r="CZ327">
        <v>7.4440369999999995E-4</v>
      </c>
      <c r="DA327">
        <v>7.0318780000000003E-4</v>
      </c>
      <c r="DB327">
        <v>6.6281499999999998E-4</v>
      </c>
      <c r="DC327">
        <v>6.2368660000000002E-4</v>
      </c>
      <c r="DD327">
        <v>5.8609109999999999E-4</v>
      </c>
      <c r="DE327">
        <v>5.5007920000000004E-4</v>
      </c>
      <c r="DF327">
        <v>5.1578520000000001E-4</v>
      </c>
      <c r="DG327">
        <v>4.8340880000000001E-4</v>
      </c>
      <c r="DH327">
        <v>4.530197E-4</v>
      </c>
      <c r="DI327">
        <v>4.2453530000000002E-4</v>
      </c>
      <c r="DJ327">
        <v>3.9787500000000001E-4</v>
      </c>
      <c r="DK327">
        <v>3.7296909999999999E-4</v>
      </c>
      <c r="DL327">
        <v>3.4970850000000001E-4</v>
      </c>
      <c r="DM327">
        <v>3.280127E-4</v>
      </c>
      <c r="DN327">
        <v>3.0778370000000003E-4</v>
      </c>
      <c r="DO327">
        <v>2.8913060000000001E-4</v>
      </c>
      <c r="DP327">
        <v>2.7242299999999999E-4</v>
      </c>
      <c r="DQ327">
        <v>2.5814259999999998E-4</v>
      </c>
      <c r="DR327">
        <v>2.4708530000000002E-4</v>
      </c>
      <c r="DS327">
        <v>2.397542E-4</v>
      </c>
      <c r="DT327">
        <v>2.3570209999999999E-4</v>
      </c>
      <c r="DU327">
        <v>2.34422E-4</v>
      </c>
      <c r="DV327">
        <v>2.3555550000000001E-4</v>
      </c>
      <c r="DW327">
        <v>2.3887149999999999E-4</v>
      </c>
      <c r="DX327">
        <v>2.4420129999999998E-4</v>
      </c>
      <c r="DY327">
        <v>2.5140809999999998E-4</v>
      </c>
      <c r="DZ327">
        <v>2.6035739999999999E-4</v>
      </c>
      <c r="EA327">
        <v>2.7095599999999999E-4</v>
      </c>
      <c r="EB327">
        <v>2.8314360000000001E-4</v>
      </c>
      <c r="EC327">
        <v>2.9679339999999998E-4</v>
      </c>
      <c r="ED327">
        <v>3.1180239999999999E-4</v>
      </c>
      <c r="EE327">
        <v>3.2803059999999998E-4</v>
      </c>
      <c r="EF327">
        <v>3.4550189999999999E-4</v>
      </c>
      <c r="EG327">
        <v>3.6413560000000001E-4</v>
      </c>
      <c r="EH327">
        <v>3.8397000000000003E-4</v>
      </c>
      <c r="EI327">
        <v>4.0500550000000001E-4</v>
      </c>
      <c r="EJ327">
        <v>4.2728230000000001E-4</v>
      </c>
      <c r="EK327">
        <v>4.507887E-4</v>
      </c>
      <c r="EL327">
        <v>4.7523029999999998E-4</v>
      </c>
      <c r="EM327">
        <v>4.9996250000000002E-4</v>
      </c>
      <c r="EN327">
        <v>5.2441719999999996E-4</v>
      </c>
      <c r="EO327">
        <v>5.4811430000000004E-4</v>
      </c>
      <c r="EP327">
        <v>5.7071179999999995E-4</v>
      </c>
      <c r="EQ327">
        <v>5.918319E-4</v>
      </c>
      <c r="ER327">
        <v>6.1107800000000003E-4</v>
      </c>
      <c r="ES327">
        <v>6.2809499999999996E-4</v>
      </c>
      <c r="ET327">
        <v>6.4256000000000003E-4</v>
      </c>
      <c r="EU327">
        <v>6.5421320000000002E-4</v>
      </c>
      <c r="EV327">
        <v>6.6279890000000001E-4</v>
      </c>
      <c r="EW327">
        <v>6.6819929999999996E-4</v>
      </c>
      <c r="EX327">
        <v>6.6956209999999999E-4</v>
      </c>
      <c r="EY327">
        <v>6.6446059999999995E-4</v>
      </c>
      <c r="EZ327">
        <v>6.5115050000000003E-4</v>
      </c>
    </row>
    <row r="328" spans="1:156" x14ac:dyDescent="0.25">
      <c r="A328" t="str">
        <f t="shared" si="5"/>
        <v>Boom-EXTREMELY COARSE-1.2-10-40</v>
      </c>
      <c r="B328" t="s">
        <v>196</v>
      </c>
      <c r="C328" t="s">
        <v>44</v>
      </c>
      <c r="D328" s="52">
        <v>1.2</v>
      </c>
      <c r="E328" s="52">
        <v>10</v>
      </c>
      <c r="F328" s="82">
        <v>40</v>
      </c>
      <c r="G328">
        <v>1.0326770000000001E-2</v>
      </c>
      <c r="H328">
        <v>7.8391629999999997E-3</v>
      </c>
      <c r="I328">
        <v>7.2635579999999998E-3</v>
      </c>
      <c r="J328">
        <v>5.3735529999999997E-3</v>
      </c>
      <c r="K328">
        <v>5.2765349999999997E-3</v>
      </c>
      <c r="L328">
        <v>5.3495670000000004E-3</v>
      </c>
      <c r="M328">
        <v>5.3287270000000001E-3</v>
      </c>
      <c r="N328">
        <v>5.1216129999999997E-3</v>
      </c>
      <c r="O328">
        <v>4.8399849999999998E-3</v>
      </c>
      <c r="P328">
        <v>4.5071429999999999E-3</v>
      </c>
      <c r="Q328">
        <v>4.1295979999999999E-3</v>
      </c>
      <c r="R328">
        <v>3.7164770000000001E-3</v>
      </c>
      <c r="S328">
        <v>3.5007150000000002E-3</v>
      </c>
      <c r="T328">
        <v>3.3043249999999999E-3</v>
      </c>
      <c r="U328">
        <v>3.1275029999999998E-3</v>
      </c>
      <c r="V328">
        <v>2.9642729999999999E-3</v>
      </c>
      <c r="W328">
        <v>2.828784E-3</v>
      </c>
      <c r="X328">
        <v>2.6918100000000002E-3</v>
      </c>
      <c r="Y328">
        <v>2.5878469999999999E-3</v>
      </c>
      <c r="Z328">
        <v>2.4980620000000001E-3</v>
      </c>
      <c r="AA328">
        <v>2.441071E-3</v>
      </c>
      <c r="AB328">
        <v>2.3872120000000001E-3</v>
      </c>
      <c r="AC328">
        <v>2.3229800000000001E-3</v>
      </c>
      <c r="AD328">
        <v>2.244022E-3</v>
      </c>
      <c r="AE328">
        <v>2.1537570000000001E-3</v>
      </c>
      <c r="AF328">
        <v>2.0562890000000002E-3</v>
      </c>
      <c r="AG328">
        <v>1.9564550000000002E-3</v>
      </c>
      <c r="AH328">
        <v>1.858478E-3</v>
      </c>
      <c r="AI328">
        <v>1.7671550000000001E-3</v>
      </c>
      <c r="AJ328">
        <v>1.6896649999999999E-3</v>
      </c>
      <c r="AK328">
        <v>1.628184E-3</v>
      </c>
      <c r="AL328">
        <v>1.579256E-3</v>
      </c>
      <c r="AM328">
        <v>1.5402899999999999E-3</v>
      </c>
      <c r="AN328">
        <v>1.5158649999999999E-3</v>
      </c>
      <c r="AO328">
        <v>1.503026E-3</v>
      </c>
      <c r="AP328">
        <v>1.491317E-3</v>
      </c>
      <c r="AQ328">
        <v>1.4764260000000001E-3</v>
      </c>
      <c r="AR328">
        <v>1.458485E-3</v>
      </c>
      <c r="AS328">
        <v>1.4390360000000001E-3</v>
      </c>
      <c r="AT328">
        <v>1.4196090000000001E-3</v>
      </c>
      <c r="AU328">
        <v>1.4004849999999999E-3</v>
      </c>
      <c r="AV328">
        <v>1.381518E-3</v>
      </c>
      <c r="AW328">
        <v>1.3627509999999999E-3</v>
      </c>
      <c r="AX328">
        <v>1.3441E-3</v>
      </c>
      <c r="AY328">
        <v>1.324867E-3</v>
      </c>
      <c r="AZ328">
        <v>1.305374E-3</v>
      </c>
      <c r="BA328">
        <v>1.2864879999999999E-3</v>
      </c>
      <c r="BB328">
        <v>1.268312E-3</v>
      </c>
      <c r="BC328">
        <v>1.250386E-3</v>
      </c>
      <c r="BD328">
        <v>1.230589E-3</v>
      </c>
      <c r="BE328">
        <v>1.205799E-3</v>
      </c>
      <c r="BF328">
        <v>1.174462E-3</v>
      </c>
      <c r="BG328">
        <v>1.136567E-3</v>
      </c>
      <c r="BH328">
        <v>1.0930479999999999E-3</v>
      </c>
      <c r="BI328">
        <v>1.0467059999999999E-3</v>
      </c>
      <c r="BJ328">
        <v>1.003044E-3</v>
      </c>
      <c r="BK328">
        <v>9.6555580000000005E-4</v>
      </c>
      <c r="BL328">
        <v>9.36015E-4</v>
      </c>
      <c r="BM328">
        <v>9.1672420000000001E-4</v>
      </c>
      <c r="BN328">
        <v>9.0845539999999999E-4</v>
      </c>
      <c r="BO328">
        <v>9.0893940000000002E-4</v>
      </c>
      <c r="BP328">
        <v>9.1425060000000001E-4</v>
      </c>
      <c r="BQ328">
        <v>9.189065E-4</v>
      </c>
      <c r="BR328">
        <v>9.1978130000000004E-4</v>
      </c>
      <c r="BS328">
        <v>9.1720790000000005E-4</v>
      </c>
      <c r="BT328">
        <v>9.1218780000000001E-4</v>
      </c>
      <c r="BU328">
        <v>9.0554069999999995E-4</v>
      </c>
      <c r="BV328">
        <v>8.9799339999999995E-4</v>
      </c>
      <c r="BW328">
        <v>8.9017920000000002E-4</v>
      </c>
      <c r="BX328">
        <v>8.8234360000000005E-4</v>
      </c>
      <c r="BY328">
        <v>8.7442399999999995E-4</v>
      </c>
      <c r="BZ328">
        <v>8.6624E-4</v>
      </c>
      <c r="CA328">
        <v>8.5758839999999998E-4</v>
      </c>
      <c r="CB328">
        <v>8.4873429999999996E-4</v>
      </c>
      <c r="CC328">
        <v>8.3997300000000004E-4</v>
      </c>
      <c r="CD328">
        <v>8.3139140000000004E-4</v>
      </c>
      <c r="CE328">
        <v>8.2298720000000003E-4</v>
      </c>
      <c r="CF328">
        <v>8.1455459999999998E-4</v>
      </c>
      <c r="CG328">
        <v>8.0526610000000005E-4</v>
      </c>
      <c r="CH328">
        <v>7.9364400000000003E-4</v>
      </c>
      <c r="CI328">
        <v>7.785089E-4</v>
      </c>
      <c r="CJ328">
        <v>7.5966059999999999E-4</v>
      </c>
      <c r="CK328">
        <v>7.3830569999999999E-4</v>
      </c>
      <c r="CL328">
        <v>7.1647499999999995E-4</v>
      </c>
      <c r="CM328">
        <v>6.9547629999999999E-4</v>
      </c>
      <c r="CN328">
        <v>6.7598980000000005E-4</v>
      </c>
      <c r="CO328">
        <v>6.5842790000000004E-4</v>
      </c>
      <c r="CP328">
        <v>6.429033E-4</v>
      </c>
      <c r="CQ328">
        <v>6.2935409999999997E-4</v>
      </c>
      <c r="CR328">
        <v>6.1802210000000001E-4</v>
      </c>
      <c r="CS328">
        <v>6.0963279999999998E-4</v>
      </c>
      <c r="CT328">
        <v>6.0351549999999995E-4</v>
      </c>
      <c r="CU328">
        <v>5.9780420000000003E-4</v>
      </c>
      <c r="CV328">
        <v>5.9175760000000003E-4</v>
      </c>
      <c r="CW328">
        <v>5.8544409999999999E-4</v>
      </c>
      <c r="CX328">
        <v>5.7902150000000005E-4</v>
      </c>
      <c r="CY328">
        <v>5.7260809999999998E-4</v>
      </c>
      <c r="CZ328">
        <v>5.6628679999999999E-4</v>
      </c>
      <c r="DA328">
        <v>5.601197E-4</v>
      </c>
      <c r="DB328">
        <v>5.5416709999999997E-4</v>
      </c>
      <c r="DC328">
        <v>5.4844539999999997E-4</v>
      </c>
      <c r="DD328">
        <v>5.4284129999999996E-4</v>
      </c>
      <c r="DE328">
        <v>5.3728119999999998E-4</v>
      </c>
      <c r="DF328">
        <v>5.3181280000000005E-4</v>
      </c>
      <c r="DG328">
        <v>5.2646400000000003E-4</v>
      </c>
      <c r="DH328">
        <v>5.2123030000000002E-4</v>
      </c>
      <c r="DI328">
        <v>5.1610100000000004E-4</v>
      </c>
      <c r="DJ328">
        <v>5.1106610000000005E-4</v>
      </c>
      <c r="DK328">
        <v>5.0610110000000005E-4</v>
      </c>
      <c r="DL328">
        <v>5.0111049999999999E-4</v>
      </c>
      <c r="DM328">
        <v>4.9585899999999997E-4</v>
      </c>
      <c r="DN328">
        <v>4.9018499999999997E-4</v>
      </c>
      <c r="DO328">
        <v>4.8430990000000002E-4</v>
      </c>
      <c r="DP328">
        <v>4.785697E-4</v>
      </c>
      <c r="DQ328">
        <v>4.73117E-4</v>
      </c>
      <c r="DR328">
        <v>4.6797830000000002E-4</v>
      </c>
      <c r="DS328">
        <v>4.6311250000000002E-4</v>
      </c>
      <c r="DT328">
        <v>4.5842559999999998E-4</v>
      </c>
      <c r="DU328">
        <v>4.5377230000000001E-4</v>
      </c>
      <c r="DV328">
        <v>4.4898159999999998E-4</v>
      </c>
      <c r="DW328">
        <v>4.438968E-4</v>
      </c>
      <c r="DX328">
        <v>4.383465E-4</v>
      </c>
      <c r="DY328">
        <v>4.3180189999999998E-4</v>
      </c>
      <c r="DZ328">
        <v>4.2303730000000002E-4</v>
      </c>
      <c r="EA328">
        <v>4.1122799999999997E-4</v>
      </c>
      <c r="EB328">
        <v>3.9742850000000003E-4</v>
      </c>
      <c r="EC328">
        <v>3.8388620000000002E-4</v>
      </c>
      <c r="ED328">
        <v>3.7217750000000002E-4</v>
      </c>
      <c r="EE328">
        <v>3.6255279999999998E-4</v>
      </c>
      <c r="EF328">
        <v>3.546485E-4</v>
      </c>
      <c r="EG328">
        <v>3.4806110000000002E-4</v>
      </c>
      <c r="EH328">
        <v>3.4248459999999998E-4</v>
      </c>
      <c r="EI328">
        <v>3.3767280000000002E-4</v>
      </c>
      <c r="EJ328">
        <v>3.3341870000000001E-4</v>
      </c>
      <c r="EK328">
        <v>3.2960349999999999E-4</v>
      </c>
      <c r="EL328">
        <v>3.2620849999999999E-4</v>
      </c>
      <c r="EM328">
        <v>3.2322759999999997E-4</v>
      </c>
      <c r="EN328">
        <v>3.2060260000000001E-4</v>
      </c>
      <c r="EO328">
        <v>3.1823680000000001E-4</v>
      </c>
      <c r="EP328">
        <v>3.1604730000000001E-4</v>
      </c>
      <c r="EQ328">
        <v>3.1398260000000002E-4</v>
      </c>
      <c r="ER328">
        <v>3.1201790000000003E-4</v>
      </c>
      <c r="ES328">
        <v>3.1019020000000002E-4</v>
      </c>
      <c r="ET328">
        <v>3.0869939999999998E-4</v>
      </c>
      <c r="EU328">
        <v>3.0793070000000001E-4</v>
      </c>
      <c r="EV328">
        <v>3.0823470000000003E-4</v>
      </c>
      <c r="EW328">
        <v>3.0968839999999999E-4</v>
      </c>
      <c r="EX328">
        <v>3.121124E-4</v>
      </c>
      <c r="EY328">
        <v>3.1525370000000001E-4</v>
      </c>
      <c r="EZ328">
        <v>3.1891150000000002E-4</v>
      </c>
    </row>
    <row r="329" spans="1:156" x14ac:dyDescent="0.25">
      <c r="A329" t="str">
        <f t="shared" si="5"/>
        <v>Boom-EXTREMELY COARSE-1.2-20-20</v>
      </c>
      <c r="B329" t="s">
        <v>196</v>
      </c>
      <c r="C329" t="s">
        <v>44</v>
      </c>
      <c r="D329" s="52">
        <v>1.2</v>
      </c>
      <c r="E329" s="52">
        <v>20</v>
      </c>
      <c r="F329" s="82">
        <v>20</v>
      </c>
      <c r="G329">
        <v>2.3748399999999999E-2</v>
      </c>
      <c r="H329">
        <v>1.851829E-2</v>
      </c>
      <c r="I329">
        <v>1.6123149999999999E-2</v>
      </c>
      <c r="J329">
        <v>1.2793550000000001E-2</v>
      </c>
      <c r="K329">
        <v>1.210261E-2</v>
      </c>
      <c r="L329">
        <v>1.092859E-2</v>
      </c>
      <c r="M329">
        <v>8.8248770000000001E-3</v>
      </c>
      <c r="N329">
        <v>7.7359380000000004E-3</v>
      </c>
      <c r="O329">
        <v>6.7037640000000001E-3</v>
      </c>
      <c r="P329">
        <v>5.0682009999999996E-3</v>
      </c>
      <c r="Q329">
        <v>4.0939569999999996E-3</v>
      </c>
      <c r="R329">
        <v>3.491694E-3</v>
      </c>
      <c r="S329">
        <v>3.0829479999999999E-3</v>
      </c>
      <c r="T329">
        <v>2.7081689999999999E-3</v>
      </c>
      <c r="U329">
        <v>2.3173040000000001E-3</v>
      </c>
      <c r="V329">
        <v>1.9228699999999999E-3</v>
      </c>
      <c r="W329">
        <v>1.8006470000000001E-3</v>
      </c>
      <c r="X329">
        <v>1.6010099999999999E-3</v>
      </c>
      <c r="Y329">
        <v>1.4351870000000001E-3</v>
      </c>
      <c r="Z329">
        <v>1.2926680000000001E-3</v>
      </c>
      <c r="AA329">
        <v>1.173753E-3</v>
      </c>
      <c r="AB329">
        <v>1.0671669999999999E-3</v>
      </c>
      <c r="AC329">
        <v>9.7287980000000001E-4</v>
      </c>
      <c r="AD329">
        <v>8.9385219999999995E-4</v>
      </c>
      <c r="AE329">
        <v>8.2847949999999997E-4</v>
      </c>
      <c r="AF329">
        <v>7.7813739999999995E-4</v>
      </c>
      <c r="AG329">
        <v>7.4468189999999995E-4</v>
      </c>
      <c r="AH329">
        <v>7.2160349999999998E-4</v>
      </c>
      <c r="AI329">
        <v>7.0329490000000001E-4</v>
      </c>
      <c r="AJ329">
        <v>6.883363E-4</v>
      </c>
      <c r="AK329">
        <v>6.7593039999999996E-4</v>
      </c>
      <c r="AL329">
        <v>6.6921199999999998E-4</v>
      </c>
      <c r="AM329">
        <v>6.8429139999999999E-4</v>
      </c>
      <c r="AN329">
        <v>7.0189630000000002E-4</v>
      </c>
      <c r="AO329">
        <v>7.1989039999999997E-4</v>
      </c>
      <c r="AP329">
        <v>7.3522520000000001E-4</v>
      </c>
      <c r="AQ329">
        <v>7.4668110000000005E-4</v>
      </c>
      <c r="AR329">
        <v>7.5358860000000001E-4</v>
      </c>
      <c r="AS329">
        <v>7.5558500000000002E-4</v>
      </c>
      <c r="AT329">
        <v>7.5257980000000002E-4</v>
      </c>
      <c r="AU329">
        <v>7.4504189999999998E-4</v>
      </c>
      <c r="AV329">
        <v>7.3378630000000005E-4</v>
      </c>
      <c r="AW329">
        <v>7.1995860000000002E-4</v>
      </c>
      <c r="AX329">
        <v>7.0450860000000005E-4</v>
      </c>
      <c r="AY329">
        <v>6.8825699999999995E-4</v>
      </c>
      <c r="AZ329">
        <v>6.7184660000000002E-4</v>
      </c>
      <c r="BA329">
        <v>6.5571189999999999E-4</v>
      </c>
      <c r="BB329">
        <v>6.398307E-4</v>
      </c>
      <c r="BC329">
        <v>6.2441809999999999E-4</v>
      </c>
      <c r="BD329">
        <v>6.093413E-4</v>
      </c>
      <c r="BE329">
        <v>5.9453230000000004E-4</v>
      </c>
      <c r="BF329">
        <v>5.8013159999999999E-4</v>
      </c>
      <c r="BG329">
        <v>5.6616179999999998E-4</v>
      </c>
      <c r="BH329">
        <v>5.5257590000000001E-4</v>
      </c>
      <c r="BI329">
        <v>5.3927000000000001E-4</v>
      </c>
      <c r="BJ329">
        <v>5.2624799999999999E-4</v>
      </c>
      <c r="BK329">
        <v>5.131437E-4</v>
      </c>
      <c r="BL329">
        <v>4.9741219999999999E-4</v>
      </c>
      <c r="BM329">
        <v>4.7700640000000001E-4</v>
      </c>
      <c r="BN329">
        <v>4.5394910000000002E-4</v>
      </c>
      <c r="BO329">
        <v>4.296142E-4</v>
      </c>
      <c r="BP329">
        <v>4.050991E-4</v>
      </c>
      <c r="BQ329">
        <v>3.809897E-4</v>
      </c>
      <c r="BR329">
        <v>3.5781510000000002E-4</v>
      </c>
      <c r="BS329">
        <v>3.357034E-4</v>
      </c>
      <c r="BT329">
        <v>3.1490780000000001E-4</v>
      </c>
      <c r="BU329">
        <v>2.9540559999999998E-4</v>
      </c>
      <c r="BV329">
        <v>2.7758589999999999E-4</v>
      </c>
      <c r="BW329">
        <v>2.623603E-4</v>
      </c>
      <c r="BX329">
        <v>2.5122760000000001E-4</v>
      </c>
      <c r="BY329">
        <v>2.4532340000000001E-4</v>
      </c>
      <c r="BZ329">
        <v>2.438381E-4</v>
      </c>
      <c r="CA329">
        <v>2.4595729999999998E-4</v>
      </c>
      <c r="CB329">
        <v>2.5114629999999999E-4</v>
      </c>
      <c r="CC329">
        <v>2.5899739999999999E-4</v>
      </c>
      <c r="CD329">
        <v>2.6912870000000001E-4</v>
      </c>
      <c r="CE329">
        <v>2.8125600000000002E-4</v>
      </c>
      <c r="CF329">
        <v>2.950397E-4</v>
      </c>
      <c r="CG329">
        <v>3.1029730000000001E-4</v>
      </c>
      <c r="CH329">
        <v>3.2661050000000003E-4</v>
      </c>
      <c r="CI329">
        <v>3.4328320000000001E-4</v>
      </c>
      <c r="CJ329">
        <v>3.5954809999999999E-4</v>
      </c>
      <c r="CK329">
        <v>3.750111E-4</v>
      </c>
      <c r="CL329">
        <v>3.892845E-4</v>
      </c>
      <c r="CM329">
        <v>4.0197920000000002E-4</v>
      </c>
      <c r="CN329">
        <v>4.1265060000000002E-4</v>
      </c>
      <c r="CO329">
        <v>4.210134E-4</v>
      </c>
      <c r="CP329">
        <v>4.269136E-4</v>
      </c>
      <c r="CQ329">
        <v>4.3016160000000002E-4</v>
      </c>
      <c r="CR329">
        <v>4.309273E-4</v>
      </c>
      <c r="CS329">
        <v>4.2940710000000001E-4</v>
      </c>
      <c r="CT329">
        <v>4.2598210000000002E-4</v>
      </c>
      <c r="CU329">
        <v>4.2095469999999999E-4</v>
      </c>
      <c r="CV329">
        <v>4.1486399999999998E-4</v>
      </c>
      <c r="CW329">
        <v>4.07945E-4</v>
      </c>
      <c r="CX329">
        <v>4.0060010000000001E-4</v>
      </c>
      <c r="CY329">
        <v>3.928782E-4</v>
      </c>
      <c r="CZ329">
        <v>3.8511040000000001E-4</v>
      </c>
      <c r="DA329">
        <v>3.7719229999999998E-4</v>
      </c>
      <c r="DB329">
        <v>3.692883E-4</v>
      </c>
      <c r="DC329">
        <v>3.6125209999999998E-4</v>
      </c>
      <c r="DD329">
        <v>3.529114E-4</v>
      </c>
      <c r="DE329">
        <v>3.423616E-4</v>
      </c>
      <c r="DF329">
        <v>3.2795179999999999E-4</v>
      </c>
      <c r="DG329">
        <v>3.1079760000000001E-4</v>
      </c>
      <c r="DH329">
        <v>2.923895E-4</v>
      </c>
      <c r="DI329">
        <v>2.735228E-4</v>
      </c>
      <c r="DJ329">
        <v>2.5483439999999998E-4</v>
      </c>
      <c r="DK329">
        <v>2.3666550000000001E-4</v>
      </c>
      <c r="DL329">
        <v>2.1928130000000001E-4</v>
      </c>
      <c r="DM329">
        <v>2.028225E-4</v>
      </c>
      <c r="DN329">
        <v>1.873768E-4</v>
      </c>
      <c r="DO329">
        <v>1.7309979999999999E-4</v>
      </c>
      <c r="DP329">
        <v>1.6025499999999999E-4</v>
      </c>
      <c r="DQ329">
        <v>1.489626E-4</v>
      </c>
      <c r="DR329">
        <v>1.3911070000000001E-4</v>
      </c>
      <c r="DS329">
        <v>1.3061050000000001E-4</v>
      </c>
      <c r="DT329">
        <v>1.2332320000000001E-4</v>
      </c>
      <c r="DU329">
        <v>1.171808E-4</v>
      </c>
      <c r="DV329">
        <v>1.1206540000000001E-4</v>
      </c>
      <c r="DW329">
        <v>1.078987E-4</v>
      </c>
      <c r="DX329">
        <v>1.0457539999999999E-4</v>
      </c>
      <c r="DY329">
        <v>1.0201599999999999E-4</v>
      </c>
      <c r="DZ329">
        <v>1.0013370000000001E-4</v>
      </c>
      <c r="EA329">
        <v>9.9046719999999996E-5</v>
      </c>
      <c r="EB329">
        <v>9.9294909999999998E-5</v>
      </c>
      <c r="EC329">
        <v>1.0115389999999999E-4</v>
      </c>
      <c r="ED329">
        <v>1.043815E-4</v>
      </c>
      <c r="EE329">
        <v>1.087175E-4</v>
      </c>
      <c r="EF329">
        <v>1.14036E-4</v>
      </c>
      <c r="EG329">
        <v>1.202446E-4</v>
      </c>
      <c r="EH329">
        <v>1.2732149999999999E-4</v>
      </c>
      <c r="EI329">
        <v>1.3526010000000001E-4</v>
      </c>
      <c r="EJ329">
        <v>1.44079E-4</v>
      </c>
      <c r="EK329">
        <v>1.5378279999999999E-4</v>
      </c>
      <c r="EL329">
        <v>1.642638E-4</v>
      </c>
      <c r="EM329">
        <v>1.752499E-4</v>
      </c>
      <c r="EN329">
        <v>1.8655120000000001E-4</v>
      </c>
      <c r="EO329">
        <v>1.9794619999999999E-4</v>
      </c>
      <c r="EP329">
        <v>2.0933329999999999E-4</v>
      </c>
      <c r="EQ329">
        <v>2.2050339999999999E-4</v>
      </c>
      <c r="ER329">
        <v>2.3130110000000001E-4</v>
      </c>
      <c r="ES329">
        <v>2.415168E-4</v>
      </c>
      <c r="ET329">
        <v>2.509581E-4</v>
      </c>
      <c r="EU329">
        <v>2.5943739999999998E-4</v>
      </c>
      <c r="EV329">
        <v>2.667681E-4</v>
      </c>
      <c r="EW329">
        <v>2.7283420000000002E-4</v>
      </c>
      <c r="EX329">
        <v>2.7749179999999999E-4</v>
      </c>
      <c r="EY329">
        <v>2.8072870000000002E-4</v>
      </c>
      <c r="EZ329">
        <v>2.824867E-4</v>
      </c>
    </row>
    <row r="330" spans="1:156" x14ac:dyDescent="0.25">
      <c r="A330" t="str">
        <f t="shared" si="5"/>
        <v>Boom-EXTREMELY COARSE-1.2-10-20</v>
      </c>
      <c r="B330" t="s">
        <v>196</v>
      </c>
      <c r="C330" t="s">
        <v>44</v>
      </c>
      <c r="D330" s="52">
        <v>1.2</v>
      </c>
      <c r="E330" s="52">
        <v>10</v>
      </c>
      <c r="F330" s="82">
        <v>20</v>
      </c>
      <c r="G330">
        <v>7.8562920000000008E-3</v>
      </c>
      <c r="H330">
        <v>5.2849730000000001E-3</v>
      </c>
      <c r="I330">
        <v>4.6475659999999997E-3</v>
      </c>
      <c r="J330">
        <v>2.614538E-3</v>
      </c>
      <c r="K330">
        <v>2.4850459999999999E-3</v>
      </c>
      <c r="L330">
        <v>2.6723799999999998E-3</v>
      </c>
      <c r="M330">
        <v>3.1798299999999998E-3</v>
      </c>
      <c r="N330">
        <v>3.3914050000000001E-3</v>
      </c>
      <c r="O330">
        <v>3.2828699999999998E-3</v>
      </c>
      <c r="P330">
        <v>2.9965870000000002E-3</v>
      </c>
      <c r="Q330">
        <v>2.6380489999999999E-3</v>
      </c>
      <c r="R330">
        <v>2.268936E-3</v>
      </c>
      <c r="S330">
        <v>2.050025E-3</v>
      </c>
      <c r="T330">
        <v>1.8643030000000001E-3</v>
      </c>
      <c r="U330">
        <v>1.7068770000000001E-3</v>
      </c>
      <c r="V330">
        <v>1.5703360000000001E-3</v>
      </c>
      <c r="W330">
        <v>1.461199E-3</v>
      </c>
      <c r="X330">
        <v>1.394848E-3</v>
      </c>
      <c r="Y330">
        <v>1.3510309999999999E-3</v>
      </c>
      <c r="Z330">
        <v>1.316801E-3</v>
      </c>
      <c r="AA330">
        <v>1.312948E-3</v>
      </c>
      <c r="AB330">
        <v>1.3127830000000001E-3</v>
      </c>
      <c r="AC330">
        <v>1.3027379999999999E-3</v>
      </c>
      <c r="AD330">
        <v>1.2708369999999999E-3</v>
      </c>
      <c r="AE330">
        <v>1.221139E-3</v>
      </c>
      <c r="AF330">
        <v>1.160225E-3</v>
      </c>
      <c r="AG330">
        <v>1.094198E-3</v>
      </c>
      <c r="AH330">
        <v>1.027727E-3</v>
      </c>
      <c r="AI330">
        <v>9.6366430000000003E-4</v>
      </c>
      <c r="AJ330">
        <v>9.0323040000000001E-4</v>
      </c>
      <c r="AK330">
        <v>8.4666310000000003E-4</v>
      </c>
      <c r="AL330">
        <v>7.9397159999999997E-4</v>
      </c>
      <c r="AM330">
        <v>7.4557940000000004E-4</v>
      </c>
      <c r="AN330">
        <v>7.0578039999999996E-4</v>
      </c>
      <c r="AO330">
        <v>6.7556799999999998E-4</v>
      </c>
      <c r="AP330">
        <v>6.5241720000000004E-4</v>
      </c>
      <c r="AQ330">
        <v>6.3318390000000003E-4</v>
      </c>
      <c r="AR330">
        <v>6.1602559999999996E-4</v>
      </c>
      <c r="AS330">
        <v>6.0181790000000002E-4</v>
      </c>
      <c r="AT330">
        <v>5.9420459999999997E-4</v>
      </c>
      <c r="AU330">
        <v>5.938521E-4</v>
      </c>
      <c r="AV330">
        <v>5.9874220000000005E-4</v>
      </c>
      <c r="AW330">
        <v>6.0723699999999995E-4</v>
      </c>
      <c r="AX330">
        <v>6.1787940000000003E-4</v>
      </c>
      <c r="AY330">
        <v>6.2643200000000001E-4</v>
      </c>
      <c r="AZ330">
        <v>6.2900469999999998E-4</v>
      </c>
      <c r="BA330">
        <v>6.2705710000000002E-4</v>
      </c>
      <c r="BB330">
        <v>6.2237659999999999E-4</v>
      </c>
      <c r="BC330">
        <v>6.1595770000000001E-4</v>
      </c>
      <c r="BD330">
        <v>6.074521E-4</v>
      </c>
      <c r="BE330">
        <v>5.9557309999999999E-4</v>
      </c>
      <c r="BF330">
        <v>5.7960300000000004E-4</v>
      </c>
      <c r="BG330">
        <v>5.594803E-4</v>
      </c>
      <c r="BH330">
        <v>5.3557609999999999E-4</v>
      </c>
      <c r="BI330">
        <v>5.0936340000000001E-4</v>
      </c>
      <c r="BJ330">
        <v>4.839903E-4</v>
      </c>
      <c r="BK330">
        <v>4.6164390000000001E-4</v>
      </c>
      <c r="BL330">
        <v>4.431441E-4</v>
      </c>
      <c r="BM330">
        <v>4.2842580000000002E-4</v>
      </c>
      <c r="BN330">
        <v>4.1668020000000002E-4</v>
      </c>
      <c r="BO330">
        <v>4.068632E-4</v>
      </c>
      <c r="BP330">
        <v>3.9809369999999999E-4</v>
      </c>
      <c r="BQ330">
        <v>3.8988480000000001E-4</v>
      </c>
      <c r="BR330">
        <v>3.8206330000000003E-4</v>
      </c>
      <c r="BS330">
        <v>3.7454179999999999E-4</v>
      </c>
      <c r="BT330">
        <v>3.6733319999999997E-4</v>
      </c>
      <c r="BU330">
        <v>3.605603E-4</v>
      </c>
      <c r="BV330">
        <v>3.550866E-4</v>
      </c>
      <c r="BW330">
        <v>3.5294759999999998E-4</v>
      </c>
      <c r="BX330">
        <v>3.5514880000000001E-4</v>
      </c>
      <c r="BY330">
        <v>3.6088649999999999E-4</v>
      </c>
      <c r="BZ330">
        <v>3.682208E-4</v>
      </c>
      <c r="CA330">
        <v>3.7392000000000002E-4</v>
      </c>
      <c r="CB330">
        <v>3.7669569999999999E-4</v>
      </c>
      <c r="CC330">
        <v>3.7725550000000001E-4</v>
      </c>
      <c r="CD330">
        <v>3.7635019999999997E-4</v>
      </c>
      <c r="CE330">
        <v>3.7447670000000002E-4</v>
      </c>
      <c r="CF330">
        <v>3.7188709999999998E-4</v>
      </c>
      <c r="CG330">
        <v>3.684138E-4</v>
      </c>
      <c r="CH330">
        <v>3.6348130000000002E-4</v>
      </c>
      <c r="CI330">
        <v>3.5658739999999998E-4</v>
      </c>
      <c r="CJ330">
        <v>3.4765920000000001E-4</v>
      </c>
      <c r="CK330">
        <v>3.3729320000000003E-4</v>
      </c>
      <c r="CL330">
        <v>3.2649190000000002E-4</v>
      </c>
      <c r="CM330">
        <v>3.1589779999999999E-4</v>
      </c>
      <c r="CN330">
        <v>3.0587879999999999E-4</v>
      </c>
      <c r="CO330">
        <v>2.9672759999999998E-4</v>
      </c>
      <c r="CP330">
        <v>2.8861829999999997E-4</v>
      </c>
      <c r="CQ330">
        <v>2.8156850000000001E-4</v>
      </c>
      <c r="CR330">
        <v>2.7543359999999999E-4</v>
      </c>
      <c r="CS330">
        <v>2.6997499999999999E-4</v>
      </c>
      <c r="CT330">
        <v>2.64956E-4</v>
      </c>
      <c r="CU330">
        <v>2.6020619999999998E-4</v>
      </c>
      <c r="CV330">
        <v>2.5562449999999998E-4</v>
      </c>
      <c r="CW330">
        <v>2.511859E-4</v>
      </c>
      <c r="CX330">
        <v>2.4686759999999999E-4</v>
      </c>
      <c r="CY330">
        <v>2.4265460000000001E-4</v>
      </c>
      <c r="CZ330">
        <v>2.3855759999999999E-4</v>
      </c>
      <c r="DA330">
        <v>2.3468560000000001E-4</v>
      </c>
      <c r="DB330">
        <v>2.3150030000000001E-4</v>
      </c>
      <c r="DC330">
        <v>2.2962460000000001E-4</v>
      </c>
      <c r="DD330">
        <v>2.2846530000000001E-4</v>
      </c>
      <c r="DE330">
        <v>2.2704539999999999E-4</v>
      </c>
      <c r="DF330">
        <v>2.252221E-4</v>
      </c>
      <c r="DG330">
        <v>2.2315360000000001E-4</v>
      </c>
      <c r="DH330">
        <v>2.2096799999999999E-4</v>
      </c>
      <c r="DI330">
        <v>2.187441E-4</v>
      </c>
      <c r="DJ330">
        <v>2.1652919999999999E-4</v>
      </c>
      <c r="DK330">
        <v>2.1434469999999999E-4</v>
      </c>
      <c r="DL330">
        <v>2.1216440000000001E-4</v>
      </c>
      <c r="DM330">
        <v>2.0988549999999999E-4</v>
      </c>
      <c r="DN330">
        <v>2.074364E-4</v>
      </c>
      <c r="DO330">
        <v>2.049233E-4</v>
      </c>
      <c r="DP330">
        <v>2.0250760000000001E-4</v>
      </c>
      <c r="DQ330">
        <v>2.0026779999999999E-4</v>
      </c>
      <c r="DR330">
        <v>1.9822740000000001E-4</v>
      </c>
      <c r="DS330">
        <v>1.9638300000000001E-4</v>
      </c>
      <c r="DT330">
        <v>1.947095E-4</v>
      </c>
      <c r="DU330">
        <v>1.931452E-4</v>
      </c>
      <c r="DV330">
        <v>1.915916E-4</v>
      </c>
      <c r="DW330">
        <v>1.8994199999999999E-4</v>
      </c>
      <c r="DX330">
        <v>1.881114E-4</v>
      </c>
      <c r="DY330">
        <v>1.86052E-4</v>
      </c>
      <c r="DZ330">
        <v>1.837597E-4</v>
      </c>
      <c r="EA330">
        <v>1.8127829999999999E-4</v>
      </c>
      <c r="EB330">
        <v>1.7867269999999999E-4</v>
      </c>
      <c r="EC330">
        <v>1.7599919999999999E-4</v>
      </c>
      <c r="ED330">
        <v>1.732937E-4</v>
      </c>
      <c r="EE330">
        <v>1.7058829999999999E-4</v>
      </c>
      <c r="EF330">
        <v>1.6790699999999999E-4</v>
      </c>
      <c r="EG330">
        <v>1.652414E-4</v>
      </c>
      <c r="EH330">
        <v>1.6251119999999999E-4</v>
      </c>
      <c r="EI330">
        <v>1.593279E-4</v>
      </c>
      <c r="EJ330">
        <v>1.5492509999999999E-4</v>
      </c>
      <c r="EK330">
        <v>1.4905849999999999E-4</v>
      </c>
      <c r="EL330">
        <v>1.4259569999999999E-4</v>
      </c>
      <c r="EM330">
        <v>1.3673609999999999E-4</v>
      </c>
      <c r="EN330">
        <v>1.3201550000000001E-4</v>
      </c>
      <c r="EO330">
        <v>1.283251E-4</v>
      </c>
      <c r="EP330">
        <v>1.2539610000000001E-4</v>
      </c>
      <c r="EQ330">
        <v>1.2301750000000001E-4</v>
      </c>
      <c r="ER330">
        <v>1.210548E-4</v>
      </c>
      <c r="ES330">
        <v>1.194424E-4</v>
      </c>
      <c r="ET330">
        <v>1.1820590000000001E-4</v>
      </c>
      <c r="EU330">
        <v>1.1745770000000001E-4</v>
      </c>
      <c r="EV330">
        <v>1.1730060000000001E-4</v>
      </c>
      <c r="EW330">
        <v>1.177337E-4</v>
      </c>
      <c r="EX330">
        <v>1.186673E-4</v>
      </c>
      <c r="EY330">
        <v>1.200006E-4</v>
      </c>
      <c r="EZ330">
        <v>1.216685E-4</v>
      </c>
    </row>
    <row r="331" spans="1:156" x14ac:dyDescent="0.25">
      <c r="A331" t="str">
        <f t="shared" si="5"/>
        <v>Boom-ULTRA COARSE-1.2-20-Any</v>
      </c>
      <c r="B331" t="s">
        <v>196</v>
      </c>
      <c r="C331" t="s">
        <v>72</v>
      </c>
      <c r="D331" s="52">
        <v>1.2</v>
      </c>
      <c r="E331" s="52">
        <v>20</v>
      </c>
      <c r="F331" s="82" t="s">
        <v>187</v>
      </c>
      <c r="G331">
        <v>2.1600999999999999E-2</v>
      </c>
      <c r="H331">
        <v>1.8616879999999999E-2</v>
      </c>
      <c r="I331">
        <v>1.715568E-2</v>
      </c>
      <c r="J331">
        <v>1.490082E-2</v>
      </c>
      <c r="K331">
        <v>1.421735E-2</v>
      </c>
      <c r="L331">
        <v>1.261403E-2</v>
      </c>
      <c r="M331">
        <v>1.10881E-2</v>
      </c>
      <c r="N331">
        <v>1.030501E-2</v>
      </c>
      <c r="O331">
        <v>9.4900929999999998E-3</v>
      </c>
      <c r="P331">
        <v>8.0592660000000007E-3</v>
      </c>
      <c r="Q331">
        <v>7.1335740000000002E-3</v>
      </c>
      <c r="R331">
        <v>6.4441439999999997E-3</v>
      </c>
      <c r="S331">
        <v>6.0688829999999997E-3</v>
      </c>
      <c r="T331">
        <v>5.714378E-3</v>
      </c>
      <c r="U331">
        <v>5.3380429999999998E-3</v>
      </c>
      <c r="V331">
        <v>4.9861000000000003E-3</v>
      </c>
      <c r="W331">
        <v>4.8219329999999996E-3</v>
      </c>
      <c r="X331">
        <v>4.5543429999999998E-3</v>
      </c>
      <c r="Y331">
        <v>4.3280949999999997E-3</v>
      </c>
      <c r="Z331">
        <v>4.1293370000000003E-3</v>
      </c>
      <c r="AA331">
        <v>3.9628759999999997E-3</v>
      </c>
      <c r="AB331">
        <v>3.81081E-3</v>
      </c>
      <c r="AC331">
        <v>3.6816090000000002E-3</v>
      </c>
      <c r="AD331">
        <v>3.5744330000000001E-3</v>
      </c>
      <c r="AE331">
        <v>3.4777940000000002E-3</v>
      </c>
      <c r="AF331">
        <v>3.3896709999999999E-3</v>
      </c>
      <c r="AG331">
        <v>3.3244239999999999E-3</v>
      </c>
      <c r="AH331">
        <v>3.2712890000000001E-3</v>
      </c>
      <c r="AI331">
        <v>3.2216710000000002E-3</v>
      </c>
      <c r="AJ331">
        <v>3.1754399999999999E-3</v>
      </c>
      <c r="AK331">
        <v>3.1325150000000002E-3</v>
      </c>
      <c r="AL331">
        <v>3.0993269999999998E-3</v>
      </c>
      <c r="AM331">
        <v>3.0932960000000002E-3</v>
      </c>
      <c r="AN331">
        <v>3.0890549999999998E-3</v>
      </c>
      <c r="AO331">
        <v>3.0839719999999999E-3</v>
      </c>
      <c r="AP331">
        <v>3.0738860000000001E-3</v>
      </c>
      <c r="AQ331">
        <v>3.05778E-3</v>
      </c>
      <c r="AR331">
        <v>3.0353429999999998E-3</v>
      </c>
      <c r="AS331">
        <v>3.0078119999999999E-3</v>
      </c>
      <c r="AT331">
        <v>2.9772380000000001E-3</v>
      </c>
      <c r="AU331">
        <v>2.944781E-3</v>
      </c>
      <c r="AV331">
        <v>2.9108290000000002E-3</v>
      </c>
      <c r="AW331">
        <v>2.8751789999999998E-3</v>
      </c>
      <c r="AX331">
        <v>2.8366770000000001E-3</v>
      </c>
      <c r="AY331">
        <v>2.795081E-3</v>
      </c>
      <c r="AZ331">
        <v>2.7510149999999999E-3</v>
      </c>
      <c r="BA331">
        <v>2.7049439999999999E-3</v>
      </c>
      <c r="BB331">
        <v>2.6567750000000001E-3</v>
      </c>
      <c r="BC331">
        <v>2.6074259999999999E-3</v>
      </c>
      <c r="BD331">
        <v>2.5582489999999999E-3</v>
      </c>
      <c r="BE331">
        <v>2.5096239999999998E-3</v>
      </c>
      <c r="BF331">
        <v>2.4612739999999998E-3</v>
      </c>
      <c r="BG331">
        <v>2.4131629999999999E-3</v>
      </c>
      <c r="BH331">
        <v>2.365462E-3</v>
      </c>
      <c r="BI331">
        <v>2.3184830000000001E-3</v>
      </c>
      <c r="BJ331">
        <v>2.2723660000000001E-3</v>
      </c>
      <c r="BK331">
        <v>2.2270940000000002E-3</v>
      </c>
      <c r="BL331">
        <v>2.1822579999999999E-3</v>
      </c>
      <c r="BM331">
        <v>2.1382010000000002E-3</v>
      </c>
      <c r="BN331">
        <v>2.0957670000000001E-3</v>
      </c>
      <c r="BO331">
        <v>2.0549829999999998E-3</v>
      </c>
      <c r="BP331">
        <v>2.015293E-3</v>
      </c>
      <c r="BQ331">
        <v>1.9764130000000002E-3</v>
      </c>
      <c r="BR331">
        <v>1.9383569999999999E-3</v>
      </c>
      <c r="BS331">
        <v>1.901453E-3</v>
      </c>
      <c r="BT331">
        <v>1.866482E-3</v>
      </c>
      <c r="BU331">
        <v>1.8343560000000001E-3</v>
      </c>
      <c r="BV331">
        <v>1.806104E-3</v>
      </c>
      <c r="BW331">
        <v>1.783731E-3</v>
      </c>
      <c r="BX331">
        <v>1.7677820000000001E-3</v>
      </c>
      <c r="BY331">
        <v>1.757731E-3</v>
      </c>
      <c r="BZ331">
        <v>1.7524820000000001E-3</v>
      </c>
      <c r="CA331">
        <v>1.7509400000000001E-3</v>
      </c>
      <c r="CB331">
        <v>1.752277E-3</v>
      </c>
      <c r="CC331">
        <v>1.7561040000000001E-3</v>
      </c>
      <c r="CD331">
        <v>1.7619689999999999E-3</v>
      </c>
      <c r="CE331">
        <v>1.769383E-3</v>
      </c>
      <c r="CF331">
        <v>1.7778830000000001E-3</v>
      </c>
      <c r="CG331">
        <v>1.787058E-3</v>
      </c>
      <c r="CH331">
        <v>1.796232E-3</v>
      </c>
      <c r="CI331">
        <v>1.80372E-3</v>
      </c>
      <c r="CJ331">
        <v>1.8083249999999999E-3</v>
      </c>
      <c r="CK331">
        <v>1.809511E-3</v>
      </c>
      <c r="CL331">
        <v>1.807241E-3</v>
      </c>
      <c r="CM331">
        <v>1.8021179999999999E-3</v>
      </c>
      <c r="CN331">
        <v>1.7945960000000001E-3</v>
      </c>
      <c r="CO331">
        <v>1.785013E-3</v>
      </c>
      <c r="CP331">
        <v>1.773623E-3</v>
      </c>
      <c r="CQ331">
        <v>1.760677E-3</v>
      </c>
      <c r="CR331">
        <v>1.7466109999999999E-3</v>
      </c>
      <c r="CS331">
        <v>1.731701E-3</v>
      </c>
      <c r="CT331">
        <v>1.7162029999999999E-3</v>
      </c>
      <c r="CU331">
        <v>1.699962E-3</v>
      </c>
      <c r="CV331">
        <v>1.6832049999999999E-3</v>
      </c>
      <c r="CW331">
        <v>1.6664550000000001E-3</v>
      </c>
      <c r="CX331">
        <v>1.650126E-3</v>
      </c>
      <c r="CY331">
        <v>1.634162E-3</v>
      </c>
      <c r="CZ331">
        <v>1.6182950000000001E-3</v>
      </c>
      <c r="DA331">
        <v>1.6017519999999999E-3</v>
      </c>
      <c r="DB331">
        <v>1.5838040000000001E-3</v>
      </c>
      <c r="DC331">
        <v>1.564153E-3</v>
      </c>
      <c r="DD331">
        <v>1.5429230000000001E-3</v>
      </c>
      <c r="DE331">
        <v>1.520057E-3</v>
      </c>
      <c r="DF331">
        <v>1.4958020000000001E-3</v>
      </c>
      <c r="DG331">
        <v>1.470758E-3</v>
      </c>
      <c r="DH331">
        <v>1.445375E-3</v>
      </c>
      <c r="DI331">
        <v>1.4198080000000001E-3</v>
      </c>
      <c r="DJ331">
        <v>1.3939829999999999E-3</v>
      </c>
      <c r="DK331">
        <v>1.3679250000000001E-3</v>
      </c>
      <c r="DL331">
        <v>1.341774E-3</v>
      </c>
      <c r="DM331">
        <v>1.3157679999999999E-3</v>
      </c>
      <c r="DN331">
        <v>1.290032E-3</v>
      </c>
      <c r="DO331">
        <v>1.2650579999999999E-3</v>
      </c>
      <c r="DP331">
        <v>1.241912E-3</v>
      </c>
      <c r="DQ331">
        <v>1.22135E-3</v>
      </c>
      <c r="DR331">
        <v>1.203495E-3</v>
      </c>
      <c r="DS331">
        <v>1.1882349999999999E-3</v>
      </c>
      <c r="DT331">
        <v>1.175148E-3</v>
      </c>
      <c r="DU331">
        <v>1.163879E-3</v>
      </c>
      <c r="DV331">
        <v>1.154169E-3</v>
      </c>
      <c r="DW331">
        <v>1.145879E-3</v>
      </c>
      <c r="DX331">
        <v>1.138787E-3</v>
      </c>
      <c r="DY331">
        <v>1.1327220000000001E-3</v>
      </c>
      <c r="DZ331">
        <v>1.12772E-3</v>
      </c>
      <c r="EA331">
        <v>1.124157E-3</v>
      </c>
      <c r="EB331">
        <v>1.122446E-3</v>
      </c>
      <c r="EC331">
        <v>1.1225040000000001E-3</v>
      </c>
      <c r="ED331">
        <v>1.1240250000000001E-3</v>
      </c>
      <c r="EE331">
        <v>1.126644E-3</v>
      </c>
      <c r="EF331">
        <v>1.1302809999999999E-3</v>
      </c>
      <c r="EG331">
        <v>1.134938E-3</v>
      </c>
      <c r="EH331">
        <v>1.140577E-3</v>
      </c>
      <c r="EI331">
        <v>1.147117E-3</v>
      </c>
      <c r="EJ331">
        <v>1.154525E-3</v>
      </c>
      <c r="EK331">
        <v>1.162674E-3</v>
      </c>
      <c r="EL331">
        <v>1.171039E-3</v>
      </c>
      <c r="EM331">
        <v>1.1787259999999999E-3</v>
      </c>
      <c r="EN331">
        <v>1.185111E-3</v>
      </c>
      <c r="EO331">
        <v>1.18983E-3</v>
      </c>
      <c r="EP331">
        <v>1.192846E-3</v>
      </c>
      <c r="EQ331">
        <v>1.1942960000000001E-3</v>
      </c>
      <c r="ER331">
        <v>1.1942439999999999E-3</v>
      </c>
      <c r="ES331">
        <v>1.192792E-3</v>
      </c>
      <c r="ET331">
        <v>1.19009E-3</v>
      </c>
      <c r="EU331">
        <v>1.1863450000000001E-3</v>
      </c>
      <c r="EV331">
        <v>1.1816260000000001E-3</v>
      </c>
      <c r="EW331">
        <v>1.176009E-3</v>
      </c>
      <c r="EX331">
        <v>1.1695259999999999E-3</v>
      </c>
      <c r="EY331">
        <v>1.1621820000000001E-3</v>
      </c>
      <c r="EZ331">
        <v>1.154122E-3</v>
      </c>
    </row>
    <row r="332" spans="1:156" x14ac:dyDescent="0.25">
      <c r="A332" t="str">
        <f t="shared" si="5"/>
        <v>Boom-ULTRA COARSE-1.2-10-Any</v>
      </c>
      <c r="B332" t="s">
        <v>196</v>
      </c>
      <c r="C332" t="s">
        <v>72</v>
      </c>
      <c r="D332" s="52">
        <v>1.2</v>
      </c>
      <c r="E332" s="52">
        <v>10</v>
      </c>
      <c r="F332" s="82" t="s">
        <v>187</v>
      </c>
      <c r="G332">
        <v>1.0426670000000001E-2</v>
      </c>
      <c r="H332">
        <v>8.9034130000000006E-3</v>
      </c>
      <c r="I332">
        <v>8.7095920000000004E-3</v>
      </c>
      <c r="J332">
        <v>7.5150740000000001E-3</v>
      </c>
      <c r="K332">
        <v>7.5637400000000002E-3</v>
      </c>
      <c r="L332">
        <v>7.6664150000000002E-3</v>
      </c>
      <c r="M332">
        <v>7.6208350000000003E-3</v>
      </c>
      <c r="N332">
        <v>7.3846440000000001E-3</v>
      </c>
      <c r="O332">
        <v>7.0159669999999997E-3</v>
      </c>
      <c r="P332">
        <v>6.5364489999999997E-3</v>
      </c>
      <c r="Q332">
        <v>5.9862429999999996E-3</v>
      </c>
      <c r="R332">
        <v>5.3885979999999997E-3</v>
      </c>
      <c r="S332">
        <v>5.119284E-3</v>
      </c>
      <c r="T332">
        <v>4.8809259999999998E-3</v>
      </c>
      <c r="U332">
        <v>4.6670920000000003E-3</v>
      </c>
      <c r="V332">
        <v>4.4735119999999998E-3</v>
      </c>
      <c r="W332">
        <v>4.3061619999999997E-3</v>
      </c>
      <c r="X332">
        <v>4.1591700000000002E-3</v>
      </c>
      <c r="Y332">
        <v>4.0463189999999996E-3</v>
      </c>
      <c r="Z332">
        <v>3.9479149999999998E-3</v>
      </c>
      <c r="AA332">
        <v>3.8790880000000002E-3</v>
      </c>
      <c r="AB332">
        <v>3.8133920000000001E-3</v>
      </c>
      <c r="AC332">
        <v>3.7415389999999999E-3</v>
      </c>
      <c r="AD332">
        <v>3.662004E-3</v>
      </c>
      <c r="AE332">
        <v>3.5777769999999999E-3</v>
      </c>
      <c r="AF332">
        <v>3.4916499999999998E-3</v>
      </c>
      <c r="AG332">
        <v>3.406269E-3</v>
      </c>
      <c r="AH332">
        <v>3.3231770000000001E-3</v>
      </c>
      <c r="AI332">
        <v>3.2435630000000001E-3</v>
      </c>
      <c r="AJ332">
        <v>3.1679740000000001E-3</v>
      </c>
      <c r="AK332">
        <v>3.095567E-3</v>
      </c>
      <c r="AL332">
        <v>3.025472E-3</v>
      </c>
      <c r="AM332">
        <v>2.9581239999999999E-3</v>
      </c>
      <c r="AN332">
        <v>2.8991989999999999E-3</v>
      </c>
      <c r="AO332">
        <v>2.8485289999999998E-3</v>
      </c>
      <c r="AP332">
        <v>2.8030820000000001E-3</v>
      </c>
      <c r="AQ332">
        <v>2.760995E-3</v>
      </c>
      <c r="AR332">
        <v>2.7211879999999998E-3</v>
      </c>
      <c r="AS332">
        <v>2.683679E-3</v>
      </c>
      <c r="AT332">
        <v>2.6487189999999999E-3</v>
      </c>
      <c r="AU332">
        <v>2.6158230000000002E-3</v>
      </c>
      <c r="AV332">
        <v>2.5841810000000001E-3</v>
      </c>
      <c r="AW332">
        <v>2.552983E-3</v>
      </c>
      <c r="AX332">
        <v>2.5220070000000002E-3</v>
      </c>
      <c r="AY332">
        <v>2.4908119999999998E-3</v>
      </c>
      <c r="AZ332">
        <v>2.4597899999999999E-3</v>
      </c>
      <c r="BA332">
        <v>2.429741E-3</v>
      </c>
      <c r="BB332">
        <v>2.4008520000000002E-3</v>
      </c>
      <c r="BC332">
        <v>2.3729160000000001E-3</v>
      </c>
      <c r="BD332">
        <v>2.3443069999999999E-3</v>
      </c>
      <c r="BE332">
        <v>2.3127529999999999E-3</v>
      </c>
      <c r="BF332">
        <v>2.2773200000000002E-3</v>
      </c>
      <c r="BG332">
        <v>2.2382190000000001E-3</v>
      </c>
      <c r="BH332">
        <v>2.1965980000000001E-3</v>
      </c>
      <c r="BI332">
        <v>2.154726E-3</v>
      </c>
      <c r="BJ332">
        <v>2.1164080000000002E-3</v>
      </c>
      <c r="BK332">
        <v>2.0831410000000002E-3</v>
      </c>
      <c r="BL332">
        <v>2.0544719999999999E-3</v>
      </c>
      <c r="BM332">
        <v>2.029477E-3</v>
      </c>
      <c r="BN332">
        <v>2.0069879999999999E-3</v>
      </c>
      <c r="BO332">
        <v>1.9859040000000001E-3</v>
      </c>
      <c r="BP332">
        <v>1.96525E-3</v>
      </c>
      <c r="BQ332">
        <v>1.9443939999999999E-3</v>
      </c>
      <c r="BR332">
        <v>1.923555E-3</v>
      </c>
      <c r="BS332">
        <v>1.903049E-3</v>
      </c>
      <c r="BT332">
        <v>1.8829789999999999E-3</v>
      </c>
      <c r="BU332">
        <v>1.863371E-3</v>
      </c>
      <c r="BV332">
        <v>1.8443299999999999E-3</v>
      </c>
      <c r="BW332">
        <v>1.8260349999999999E-3</v>
      </c>
      <c r="BX332">
        <v>1.8084380000000001E-3</v>
      </c>
      <c r="BY332">
        <v>1.7912570000000001E-3</v>
      </c>
      <c r="BZ332">
        <v>1.774007E-3</v>
      </c>
      <c r="CA332">
        <v>1.7561720000000001E-3</v>
      </c>
      <c r="CB332">
        <v>1.7376589999999999E-3</v>
      </c>
      <c r="CC332">
        <v>1.71831E-3</v>
      </c>
      <c r="CD332">
        <v>1.69808E-3</v>
      </c>
      <c r="CE332">
        <v>1.677366E-3</v>
      </c>
      <c r="CF332">
        <v>1.6566199999999999E-3</v>
      </c>
      <c r="CG332">
        <v>1.63558E-3</v>
      </c>
      <c r="CH332">
        <v>1.613326E-3</v>
      </c>
      <c r="CI332">
        <v>1.5893159999999999E-3</v>
      </c>
      <c r="CJ332">
        <v>1.563771E-3</v>
      </c>
      <c r="CK332">
        <v>1.537954E-3</v>
      </c>
      <c r="CL332">
        <v>1.5135459999999999E-3</v>
      </c>
      <c r="CM332">
        <v>1.4913190000000001E-3</v>
      </c>
      <c r="CN332">
        <v>1.4714039999999999E-3</v>
      </c>
      <c r="CO332">
        <v>1.453665E-3</v>
      </c>
      <c r="CP332">
        <v>1.4377540000000001E-3</v>
      </c>
      <c r="CQ332">
        <v>1.423215E-3</v>
      </c>
      <c r="CR332">
        <v>1.4096740000000001E-3</v>
      </c>
      <c r="CS332">
        <v>1.3968450000000001E-3</v>
      </c>
      <c r="CT332">
        <v>1.384384E-3</v>
      </c>
      <c r="CU332">
        <v>1.372042E-3</v>
      </c>
      <c r="CV332">
        <v>1.3597329999999999E-3</v>
      </c>
      <c r="CW332">
        <v>1.347483E-3</v>
      </c>
      <c r="CX332">
        <v>1.3354059999999999E-3</v>
      </c>
      <c r="CY332">
        <v>1.3236179999999999E-3</v>
      </c>
      <c r="CZ332">
        <v>1.3121490000000001E-3</v>
      </c>
      <c r="DA332">
        <v>1.3009429999999999E-3</v>
      </c>
      <c r="DB332">
        <v>1.2899820000000001E-3</v>
      </c>
      <c r="DC332">
        <v>1.279245E-3</v>
      </c>
      <c r="DD332">
        <v>1.2685870000000001E-3</v>
      </c>
      <c r="DE332">
        <v>1.2578769999999999E-3</v>
      </c>
      <c r="DF332">
        <v>1.2471030000000001E-3</v>
      </c>
      <c r="DG332">
        <v>1.2363179999999999E-3</v>
      </c>
      <c r="DH332">
        <v>1.2256509999999999E-3</v>
      </c>
      <c r="DI332">
        <v>1.215215E-3</v>
      </c>
      <c r="DJ332">
        <v>1.2050069999999999E-3</v>
      </c>
      <c r="DK332">
        <v>1.194823E-3</v>
      </c>
      <c r="DL332">
        <v>1.184224E-3</v>
      </c>
      <c r="DM332">
        <v>1.17256E-3</v>
      </c>
      <c r="DN332">
        <v>1.1593829999999999E-3</v>
      </c>
      <c r="DO332">
        <v>1.1448020000000001E-3</v>
      </c>
      <c r="DP332">
        <v>1.1290569999999999E-3</v>
      </c>
      <c r="DQ332">
        <v>1.1123330000000001E-3</v>
      </c>
      <c r="DR332">
        <v>1.094977E-3</v>
      </c>
      <c r="DS332">
        <v>1.077525E-3</v>
      </c>
      <c r="DT332">
        <v>1.060512E-3</v>
      </c>
      <c r="DU332">
        <v>1.044241E-3</v>
      </c>
      <c r="DV332">
        <v>1.0288090000000001E-3</v>
      </c>
      <c r="DW332">
        <v>1.0142339999999999E-3</v>
      </c>
      <c r="DX332">
        <v>1.0005210000000001E-3</v>
      </c>
      <c r="DY332">
        <v>9.87611E-4</v>
      </c>
      <c r="DZ332">
        <v>9.7537450000000005E-4</v>
      </c>
      <c r="EA332">
        <v>9.6375509999999998E-4</v>
      </c>
      <c r="EB332">
        <v>9.5281879999999997E-4</v>
      </c>
      <c r="EC332">
        <v>9.42625E-4</v>
      </c>
      <c r="ED332">
        <v>9.3310330000000001E-4</v>
      </c>
      <c r="EE332">
        <v>9.2405920000000004E-4</v>
      </c>
      <c r="EF332">
        <v>9.1530490000000001E-4</v>
      </c>
      <c r="EG332">
        <v>9.06736E-4</v>
      </c>
      <c r="EH332">
        <v>8.9832189999999998E-4</v>
      </c>
      <c r="EI332">
        <v>8.9001640000000001E-4</v>
      </c>
      <c r="EJ332">
        <v>8.8174170000000004E-4</v>
      </c>
      <c r="EK332">
        <v>8.7349689999999995E-4</v>
      </c>
      <c r="EL332">
        <v>8.6540619999999995E-4</v>
      </c>
      <c r="EM332">
        <v>8.5759789999999996E-4</v>
      </c>
      <c r="EN332">
        <v>8.5008130000000003E-4</v>
      </c>
      <c r="EO332">
        <v>8.4274480000000004E-4</v>
      </c>
      <c r="EP332">
        <v>8.3547069999999996E-4</v>
      </c>
      <c r="EQ332">
        <v>8.2821559999999997E-4</v>
      </c>
      <c r="ER332">
        <v>8.2101479999999996E-4</v>
      </c>
      <c r="ES332">
        <v>8.1398020000000002E-4</v>
      </c>
      <c r="ET332">
        <v>8.074127E-4</v>
      </c>
      <c r="EU332">
        <v>8.0182300000000001E-4</v>
      </c>
      <c r="EV332">
        <v>7.9759860000000004E-4</v>
      </c>
      <c r="EW332">
        <v>7.9466659999999996E-4</v>
      </c>
      <c r="EX332">
        <v>7.9252629999999999E-4</v>
      </c>
      <c r="EY332">
        <v>7.9048379999999998E-4</v>
      </c>
      <c r="EZ332">
        <v>7.8784120000000002E-4</v>
      </c>
    </row>
    <row r="333" spans="1:156" x14ac:dyDescent="0.25">
      <c r="A333" t="str">
        <f t="shared" si="5"/>
        <v>Boom-ULTRA COARSE-1.2-20-60</v>
      </c>
      <c r="B333" t="s">
        <v>196</v>
      </c>
      <c r="C333" t="s">
        <v>72</v>
      </c>
      <c r="D333" s="52">
        <v>1.2</v>
      </c>
      <c r="E333" s="52">
        <v>20</v>
      </c>
      <c r="F333" s="82">
        <v>60</v>
      </c>
      <c r="G333">
        <v>1.9400400000000002E-2</v>
      </c>
      <c r="H333">
        <v>1.6208480000000001E-2</v>
      </c>
      <c r="I333">
        <v>1.4566809999999999E-2</v>
      </c>
      <c r="J333">
        <v>1.2176910000000001E-2</v>
      </c>
      <c r="K333">
        <v>1.136352E-2</v>
      </c>
      <c r="L333">
        <v>9.7099300000000003E-3</v>
      </c>
      <c r="M333">
        <v>8.1889679999999996E-3</v>
      </c>
      <c r="N333">
        <v>7.4427460000000001E-3</v>
      </c>
      <c r="O333">
        <v>6.7130180000000003E-3</v>
      </c>
      <c r="P333">
        <v>5.4275529999999999E-3</v>
      </c>
      <c r="Q333">
        <v>4.6497070000000003E-3</v>
      </c>
      <c r="R333">
        <v>4.1506690000000001E-3</v>
      </c>
      <c r="S333">
        <v>3.873217E-3</v>
      </c>
      <c r="T333">
        <v>3.613448E-3</v>
      </c>
      <c r="U333">
        <v>3.3211600000000001E-3</v>
      </c>
      <c r="V333">
        <v>3.0297610000000002E-3</v>
      </c>
      <c r="W333">
        <v>2.9635059999999999E-3</v>
      </c>
      <c r="X333">
        <v>2.7618709999999999E-3</v>
      </c>
      <c r="Y333">
        <v>2.5905030000000001E-3</v>
      </c>
      <c r="Z333">
        <v>2.439405E-3</v>
      </c>
      <c r="AA333">
        <v>2.3118909999999999E-3</v>
      </c>
      <c r="AB333">
        <v>2.195696E-3</v>
      </c>
      <c r="AC333">
        <v>2.0968290000000001E-3</v>
      </c>
      <c r="AD333">
        <v>2.0148039999999998E-3</v>
      </c>
      <c r="AE333">
        <v>1.9414569999999999E-3</v>
      </c>
      <c r="AF333">
        <v>1.875109E-3</v>
      </c>
      <c r="AG333">
        <v>1.8269219999999999E-3</v>
      </c>
      <c r="AH333">
        <v>1.789255E-3</v>
      </c>
      <c r="AI333">
        <v>1.7547120000000001E-3</v>
      </c>
      <c r="AJ333">
        <v>1.7225750000000001E-3</v>
      </c>
      <c r="AK333">
        <v>1.6927139999999999E-3</v>
      </c>
      <c r="AL333">
        <v>1.671526E-3</v>
      </c>
      <c r="AM333">
        <v>1.67983E-3</v>
      </c>
      <c r="AN333">
        <v>1.690109E-3</v>
      </c>
      <c r="AO333">
        <v>1.6994340000000001E-3</v>
      </c>
      <c r="AP333">
        <v>1.7030179999999999E-3</v>
      </c>
      <c r="AQ333">
        <v>1.6990480000000001E-3</v>
      </c>
      <c r="AR333">
        <v>1.684509E-3</v>
      </c>
      <c r="AS333">
        <v>1.6563820000000001E-3</v>
      </c>
      <c r="AT333">
        <v>1.6165940000000001E-3</v>
      </c>
      <c r="AU333">
        <v>1.568098E-3</v>
      </c>
      <c r="AV333">
        <v>1.5140290000000001E-3</v>
      </c>
      <c r="AW333">
        <v>1.457086E-3</v>
      </c>
      <c r="AX333">
        <v>1.399333E-3</v>
      </c>
      <c r="AY333">
        <v>1.3420560000000001E-3</v>
      </c>
      <c r="AZ333">
        <v>1.2863219999999999E-3</v>
      </c>
      <c r="BA333">
        <v>1.2324969999999999E-3</v>
      </c>
      <c r="BB333">
        <v>1.180394E-3</v>
      </c>
      <c r="BC333">
        <v>1.1306370000000001E-3</v>
      </c>
      <c r="BD333">
        <v>1.0856469999999999E-3</v>
      </c>
      <c r="BE333">
        <v>1.048111E-3</v>
      </c>
      <c r="BF333">
        <v>1.0176009999999999E-3</v>
      </c>
      <c r="BG333">
        <v>9.9261430000000006E-4</v>
      </c>
      <c r="BH333">
        <v>9.719959E-4</v>
      </c>
      <c r="BI333">
        <v>9.5473409999999998E-4</v>
      </c>
      <c r="BJ333">
        <v>9.4012700000000002E-4</v>
      </c>
      <c r="BK333">
        <v>9.2753129999999999E-4</v>
      </c>
      <c r="BL333">
        <v>9.161099E-4</v>
      </c>
      <c r="BM333">
        <v>9.0575479999999999E-4</v>
      </c>
      <c r="BN333">
        <v>8.9670549999999998E-4</v>
      </c>
      <c r="BO333">
        <v>8.8878850000000001E-4</v>
      </c>
      <c r="BP333">
        <v>8.8152779999999995E-4</v>
      </c>
      <c r="BQ333">
        <v>8.7478689999999999E-4</v>
      </c>
      <c r="BR333">
        <v>8.6847249999999997E-4</v>
      </c>
      <c r="BS333">
        <v>8.6248889999999999E-4</v>
      </c>
      <c r="BT333">
        <v>8.5675509999999999E-4</v>
      </c>
      <c r="BU333">
        <v>8.5131530000000005E-4</v>
      </c>
      <c r="BV333">
        <v>8.4683869999999995E-4</v>
      </c>
      <c r="BW333">
        <v>8.4549099999999997E-4</v>
      </c>
      <c r="BX333">
        <v>8.4826620000000004E-4</v>
      </c>
      <c r="BY333">
        <v>8.5541610000000004E-4</v>
      </c>
      <c r="BZ333">
        <v>8.6661150000000005E-4</v>
      </c>
      <c r="CA333">
        <v>8.8160609999999998E-4</v>
      </c>
      <c r="CB333">
        <v>9.0000140000000002E-4</v>
      </c>
      <c r="CC333">
        <v>9.2120509999999995E-4</v>
      </c>
      <c r="CD333">
        <v>9.4462509999999997E-4</v>
      </c>
      <c r="CE333">
        <v>9.6974880000000004E-4</v>
      </c>
      <c r="CF333">
        <v>9.9623250000000006E-4</v>
      </c>
      <c r="CG333">
        <v>1.023602E-3</v>
      </c>
      <c r="CH333">
        <v>1.051195E-3</v>
      </c>
      <c r="CI333">
        <v>1.077054E-3</v>
      </c>
      <c r="CJ333">
        <v>1.0993439999999999E-3</v>
      </c>
      <c r="CK333">
        <v>1.115099E-3</v>
      </c>
      <c r="CL333">
        <v>1.1204660000000001E-3</v>
      </c>
      <c r="CM333">
        <v>1.114896E-3</v>
      </c>
      <c r="CN333">
        <v>1.0995969999999999E-3</v>
      </c>
      <c r="CO333">
        <v>1.075922E-3</v>
      </c>
      <c r="CP333">
        <v>1.04554E-3</v>
      </c>
      <c r="CQ333">
        <v>1.0099009999999999E-3</v>
      </c>
      <c r="CR333">
        <v>9.7066120000000001E-4</v>
      </c>
      <c r="CS333">
        <v>9.2918980000000003E-4</v>
      </c>
      <c r="CT333">
        <v>8.866996E-4</v>
      </c>
      <c r="CU333">
        <v>8.4392400000000002E-4</v>
      </c>
      <c r="CV333">
        <v>8.0166730000000004E-4</v>
      </c>
      <c r="CW333">
        <v>7.6061909999999996E-4</v>
      </c>
      <c r="CX333">
        <v>7.2123480000000002E-4</v>
      </c>
      <c r="CY333">
        <v>6.8359279999999996E-4</v>
      </c>
      <c r="CZ333">
        <v>6.4782969999999996E-4</v>
      </c>
      <c r="DA333">
        <v>6.1391280000000004E-4</v>
      </c>
      <c r="DB333">
        <v>5.8181460000000004E-4</v>
      </c>
      <c r="DC333">
        <v>5.5144880000000001E-4</v>
      </c>
      <c r="DD333">
        <v>5.227125E-4</v>
      </c>
      <c r="DE333">
        <v>4.9544270000000004E-4</v>
      </c>
      <c r="DF333">
        <v>4.6960289999999999E-4</v>
      </c>
      <c r="DG333">
        <v>4.4560010000000002E-4</v>
      </c>
      <c r="DH333">
        <v>4.2448900000000001E-4</v>
      </c>
      <c r="DI333">
        <v>4.0701749999999998E-4</v>
      </c>
      <c r="DJ333">
        <v>3.9275999999999997E-4</v>
      </c>
      <c r="DK333">
        <v>3.8102639999999999E-4</v>
      </c>
      <c r="DL333">
        <v>3.7126709999999997E-4</v>
      </c>
      <c r="DM333">
        <v>3.6308409999999999E-4</v>
      </c>
      <c r="DN333">
        <v>3.5618200000000003E-4</v>
      </c>
      <c r="DO333">
        <v>3.5052210000000001E-4</v>
      </c>
      <c r="DP333">
        <v>3.46464E-4</v>
      </c>
      <c r="DQ333">
        <v>3.4430369999999998E-4</v>
      </c>
      <c r="DR333">
        <v>3.4408779999999998E-4</v>
      </c>
      <c r="DS333">
        <v>3.4580789999999999E-4</v>
      </c>
      <c r="DT333">
        <v>3.4939440000000002E-4</v>
      </c>
      <c r="DU333">
        <v>3.5483699999999999E-4</v>
      </c>
      <c r="DV333">
        <v>3.6213329999999999E-4</v>
      </c>
      <c r="DW333">
        <v>3.7124089999999998E-4</v>
      </c>
      <c r="DX333">
        <v>3.8211389999999999E-4</v>
      </c>
      <c r="DY333">
        <v>3.9465959999999999E-4</v>
      </c>
      <c r="DZ333">
        <v>4.0876660000000001E-4</v>
      </c>
      <c r="EA333">
        <v>4.2434370000000001E-4</v>
      </c>
      <c r="EB333">
        <v>4.4134330000000001E-4</v>
      </c>
      <c r="EC333">
        <v>4.5964189999999998E-4</v>
      </c>
      <c r="ED333">
        <v>4.7911409999999997E-4</v>
      </c>
      <c r="EE333">
        <v>4.9961210000000001E-4</v>
      </c>
      <c r="EF333">
        <v>5.2114510000000002E-4</v>
      </c>
      <c r="EG333">
        <v>5.4364940000000003E-4</v>
      </c>
      <c r="EH333">
        <v>5.6713059999999999E-4</v>
      </c>
      <c r="EI333">
        <v>5.9158330000000001E-4</v>
      </c>
      <c r="EJ333">
        <v>6.1702130000000003E-4</v>
      </c>
      <c r="EK333">
        <v>6.4339040000000001E-4</v>
      </c>
      <c r="EL333">
        <v>6.7022730000000001E-4</v>
      </c>
      <c r="EM333">
        <v>6.9660659999999999E-4</v>
      </c>
      <c r="EN333">
        <v>7.2119839999999996E-4</v>
      </c>
      <c r="EO333">
        <v>7.4140410000000001E-4</v>
      </c>
      <c r="EP333">
        <v>7.5471369999999998E-4</v>
      </c>
      <c r="EQ333">
        <v>7.6069810000000001E-4</v>
      </c>
      <c r="ER333">
        <v>7.5987020000000001E-4</v>
      </c>
      <c r="ES333">
        <v>7.5288109999999998E-4</v>
      </c>
      <c r="ET333">
        <v>7.4040580000000003E-4</v>
      </c>
      <c r="EU333">
        <v>7.2315629999999997E-4</v>
      </c>
      <c r="EV333">
        <v>7.0188360000000003E-4</v>
      </c>
      <c r="EW333">
        <v>6.7736209999999996E-4</v>
      </c>
      <c r="EX333">
        <v>6.502907E-4</v>
      </c>
      <c r="EY333">
        <v>6.2134799999999997E-4</v>
      </c>
      <c r="EZ333">
        <v>5.9125970000000003E-4</v>
      </c>
    </row>
    <row r="334" spans="1:156" x14ac:dyDescent="0.25">
      <c r="A334" t="str">
        <f t="shared" si="5"/>
        <v>Boom-ULTRA COARSE-1.2-10-60</v>
      </c>
      <c r="B334" t="s">
        <v>196</v>
      </c>
      <c r="C334" t="s">
        <v>72</v>
      </c>
      <c r="D334" s="52">
        <v>1.2</v>
      </c>
      <c r="E334" s="52">
        <v>10</v>
      </c>
      <c r="F334" s="82">
        <v>60</v>
      </c>
      <c r="G334">
        <v>7.9516710000000004E-3</v>
      </c>
      <c r="H334">
        <v>6.2545860000000003E-3</v>
      </c>
      <c r="I334">
        <v>5.9242549999999998E-3</v>
      </c>
      <c r="J334">
        <v>4.5935840000000004E-3</v>
      </c>
      <c r="K334">
        <v>4.5786910000000002E-3</v>
      </c>
      <c r="L334">
        <v>4.6740899999999997E-3</v>
      </c>
      <c r="M334">
        <v>4.6900839999999997E-3</v>
      </c>
      <c r="N334">
        <v>4.6158199999999996E-3</v>
      </c>
      <c r="O334">
        <v>4.5376460000000002E-3</v>
      </c>
      <c r="P334">
        <v>4.3443350000000004E-3</v>
      </c>
      <c r="Q334">
        <v>4.0208529999999996E-3</v>
      </c>
      <c r="R334">
        <v>3.606869E-3</v>
      </c>
      <c r="S334">
        <v>3.384438E-3</v>
      </c>
      <c r="T334">
        <v>3.1692119999999998E-3</v>
      </c>
      <c r="U334">
        <v>2.9666879999999999E-3</v>
      </c>
      <c r="V334">
        <v>2.779728E-3</v>
      </c>
      <c r="W334">
        <v>2.6175500000000002E-3</v>
      </c>
      <c r="X334">
        <v>2.49489E-3</v>
      </c>
      <c r="Y334">
        <v>2.4017159999999999E-3</v>
      </c>
      <c r="Z334">
        <v>2.3241109999999998E-3</v>
      </c>
      <c r="AA334">
        <v>2.2790449999999999E-3</v>
      </c>
      <c r="AB334">
        <v>2.2418500000000001E-3</v>
      </c>
      <c r="AC334">
        <v>2.2025590000000002E-3</v>
      </c>
      <c r="AD334">
        <v>2.1584759999999999E-3</v>
      </c>
      <c r="AE334">
        <v>2.110275E-3</v>
      </c>
      <c r="AF334">
        <v>2.0570050000000002E-3</v>
      </c>
      <c r="AG334">
        <v>2.000305E-3</v>
      </c>
      <c r="AH334">
        <v>1.942404E-3</v>
      </c>
      <c r="AI334">
        <v>1.885252E-3</v>
      </c>
      <c r="AJ334">
        <v>1.8302870000000001E-3</v>
      </c>
      <c r="AK334">
        <v>1.777507E-3</v>
      </c>
      <c r="AL334">
        <v>1.7266460000000001E-3</v>
      </c>
      <c r="AM334">
        <v>1.6783429999999999E-3</v>
      </c>
      <c r="AN334">
        <v>1.6371700000000001E-3</v>
      </c>
      <c r="AO334">
        <v>1.6029799999999999E-3</v>
      </c>
      <c r="AP334">
        <v>1.57318E-3</v>
      </c>
      <c r="AQ334">
        <v>1.5461209999999999E-3</v>
      </c>
      <c r="AR334">
        <v>1.5207280000000001E-3</v>
      </c>
      <c r="AS334">
        <v>1.496832E-3</v>
      </c>
      <c r="AT334">
        <v>1.474609E-3</v>
      </c>
      <c r="AU334">
        <v>1.4535310000000001E-3</v>
      </c>
      <c r="AV334">
        <v>1.433014E-3</v>
      </c>
      <c r="AW334">
        <v>1.412885E-3</v>
      </c>
      <c r="AX334">
        <v>1.3929999999999999E-3</v>
      </c>
      <c r="AY334">
        <v>1.3726929999999999E-3</v>
      </c>
      <c r="AZ334">
        <v>1.352261E-3</v>
      </c>
      <c r="BA334">
        <v>1.332527E-3</v>
      </c>
      <c r="BB334">
        <v>1.313902E-3</v>
      </c>
      <c r="BC334">
        <v>1.296955E-3</v>
      </c>
      <c r="BD334">
        <v>1.2810810000000001E-3</v>
      </c>
      <c r="BE334">
        <v>1.2644830000000001E-3</v>
      </c>
      <c r="BF334">
        <v>1.246027E-3</v>
      </c>
      <c r="BG334">
        <v>1.224642E-3</v>
      </c>
      <c r="BH334">
        <v>1.1999249999999999E-3</v>
      </c>
      <c r="BI334">
        <v>1.173655E-3</v>
      </c>
      <c r="BJ334">
        <v>1.149413E-3</v>
      </c>
      <c r="BK334">
        <v>1.128651E-3</v>
      </c>
      <c r="BL334">
        <v>1.1111319999999999E-3</v>
      </c>
      <c r="BM334">
        <v>1.096238E-3</v>
      </c>
      <c r="BN334">
        <v>1.0830670000000001E-3</v>
      </c>
      <c r="BO334">
        <v>1.070749E-3</v>
      </c>
      <c r="BP334">
        <v>1.0586180000000001E-3</v>
      </c>
      <c r="BQ334">
        <v>1.046239E-3</v>
      </c>
      <c r="BR334">
        <v>1.0338039999999999E-3</v>
      </c>
      <c r="BS334">
        <v>1.0215720000000001E-3</v>
      </c>
      <c r="BT334">
        <v>1.009636E-3</v>
      </c>
      <c r="BU334">
        <v>9.9803130000000002E-4</v>
      </c>
      <c r="BV334">
        <v>9.8685580000000008E-4</v>
      </c>
      <c r="BW334">
        <v>9.7627800000000002E-4</v>
      </c>
      <c r="BX334">
        <v>9.6621269999999995E-4</v>
      </c>
      <c r="BY334">
        <v>9.5638310000000003E-4</v>
      </c>
      <c r="BZ334">
        <v>9.464737E-4</v>
      </c>
      <c r="CA334">
        <v>9.3620919999999998E-4</v>
      </c>
      <c r="CB334">
        <v>9.2580750000000002E-4</v>
      </c>
      <c r="CC334">
        <v>9.1554280000000004E-4</v>
      </c>
      <c r="CD334">
        <v>9.0549640000000002E-4</v>
      </c>
      <c r="CE334">
        <v>8.9565610000000003E-4</v>
      </c>
      <c r="CF334">
        <v>8.8582530000000002E-4</v>
      </c>
      <c r="CG334">
        <v>8.7522629999999999E-4</v>
      </c>
      <c r="CH334">
        <v>8.62618E-4</v>
      </c>
      <c r="CI334">
        <v>8.4745320000000003E-4</v>
      </c>
      <c r="CJ334">
        <v>8.3027090000000001E-4</v>
      </c>
      <c r="CK334">
        <v>8.1256600000000003E-4</v>
      </c>
      <c r="CL334">
        <v>7.9608740000000004E-4</v>
      </c>
      <c r="CM334">
        <v>7.8157560000000005E-4</v>
      </c>
      <c r="CN334">
        <v>7.6904549999999995E-4</v>
      </c>
      <c r="CO334">
        <v>7.5824729999999997E-4</v>
      </c>
      <c r="CP334">
        <v>7.4883519999999996E-4</v>
      </c>
      <c r="CQ334">
        <v>7.404674E-4</v>
      </c>
      <c r="CR334">
        <v>7.3289139999999997E-4</v>
      </c>
      <c r="CS334">
        <v>7.2590329999999996E-4</v>
      </c>
      <c r="CT334">
        <v>7.1922520000000005E-4</v>
      </c>
      <c r="CU334">
        <v>7.1268630000000002E-4</v>
      </c>
      <c r="CV334">
        <v>7.0628650000000004E-4</v>
      </c>
      <c r="CW334">
        <v>7.0004310000000005E-4</v>
      </c>
      <c r="CX334">
        <v>6.9394110000000004E-4</v>
      </c>
      <c r="CY334">
        <v>6.8795960000000002E-4</v>
      </c>
      <c r="CZ334">
        <v>6.8209330000000004E-4</v>
      </c>
      <c r="DA334">
        <v>6.7633829999999995E-4</v>
      </c>
      <c r="DB334">
        <v>6.7072360000000001E-4</v>
      </c>
      <c r="DC334">
        <v>6.652575E-4</v>
      </c>
      <c r="DD334">
        <v>6.5982370000000005E-4</v>
      </c>
      <c r="DE334">
        <v>6.5435289999999995E-4</v>
      </c>
      <c r="DF334">
        <v>6.4890390000000003E-4</v>
      </c>
      <c r="DG334">
        <v>6.4352490000000001E-4</v>
      </c>
      <c r="DH334">
        <v>6.3822550000000003E-4</v>
      </c>
      <c r="DI334">
        <v>6.3300369999999995E-4</v>
      </c>
      <c r="DJ334">
        <v>6.2785830000000001E-4</v>
      </c>
      <c r="DK334">
        <v>6.2276360000000002E-4</v>
      </c>
      <c r="DL334">
        <v>6.1761719999999995E-4</v>
      </c>
      <c r="DM334">
        <v>6.1213800000000003E-4</v>
      </c>
      <c r="DN334">
        <v>6.0609409999999998E-4</v>
      </c>
      <c r="DO334">
        <v>5.995582E-4</v>
      </c>
      <c r="DP334">
        <v>5.9236019999999996E-4</v>
      </c>
      <c r="DQ334">
        <v>5.8379579999999996E-4</v>
      </c>
      <c r="DR334">
        <v>5.7339390000000004E-4</v>
      </c>
      <c r="DS334">
        <v>5.6161939999999999E-4</v>
      </c>
      <c r="DT334">
        <v>5.496012E-4</v>
      </c>
      <c r="DU334">
        <v>5.38237E-4</v>
      </c>
      <c r="DV334">
        <v>5.2788420000000002E-4</v>
      </c>
      <c r="DW334">
        <v>5.185729E-4</v>
      </c>
      <c r="DX334">
        <v>5.1021789999999997E-4</v>
      </c>
      <c r="DY334">
        <v>5.0267520000000002E-4</v>
      </c>
      <c r="DZ334">
        <v>4.9576150000000001E-4</v>
      </c>
      <c r="EA334">
        <v>4.8937920000000003E-4</v>
      </c>
      <c r="EB334">
        <v>4.8353699999999998E-4</v>
      </c>
      <c r="EC334">
        <v>4.7824480000000001E-4</v>
      </c>
      <c r="ED334">
        <v>4.73437E-4</v>
      </c>
      <c r="EE334">
        <v>4.6898520000000001E-4</v>
      </c>
      <c r="EF334">
        <v>4.647842E-4</v>
      </c>
      <c r="EG334">
        <v>4.6075880000000002E-4</v>
      </c>
      <c r="EH334">
        <v>4.5685019999999998E-4</v>
      </c>
      <c r="EI334">
        <v>4.5298909999999998E-4</v>
      </c>
      <c r="EJ334">
        <v>4.490893E-4</v>
      </c>
      <c r="EK334">
        <v>4.4514160000000001E-4</v>
      </c>
      <c r="EL334">
        <v>4.4123699999999998E-4</v>
      </c>
      <c r="EM334">
        <v>4.374728E-4</v>
      </c>
      <c r="EN334">
        <v>4.3387379999999999E-4</v>
      </c>
      <c r="EO334">
        <v>4.3039180000000002E-4</v>
      </c>
      <c r="EP334">
        <v>4.2698509999999999E-4</v>
      </c>
      <c r="EQ334">
        <v>4.2363239999999999E-4</v>
      </c>
      <c r="ER334">
        <v>4.2033689999999998E-4</v>
      </c>
      <c r="ES334">
        <v>4.1717119999999999E-4</v>
      </c>
      <c r="ET334">
        <v>4.1440109999999999E-4</v>
      </c>
      <c r="EU334">
        <v>4.1251699999999999E-4</v>
      </c>
      <c r="EV334">
        <v>4.1194389999999999E-4</v>
      </c>
      <c r="EW334">
        <v>4.1273530000000001E-4</v>
      </c>
      <c r="EX334">
        <v>4.1456780000000002E-4</v>
      </c>
      <c r="EY334">
        <v>4.168334E-4</v>
      </c>
      <c r="EZ334">
        <v>4.1859520000000003E-4</v>
      </c>
    </row>
    <row r="335" spans="1:156" x14ac:dyDescent="0.25">
      <c r="A335" t="str">
        <f t="shared" si="5"/>
        <v>Boom-ULTRA COARSE-1.2-20-40</v>
      </c>
      <c r="B335" t="s">
        <v>196</v>
      </c>
      <c r="C335" t="s">
        <v>72</v>
      </c>
      <c r="D335" s="52">
        <v>1.2</v>
      </c>
      <c r="E335" s="52">
        <v>20</v>
      </c>
      <c r="F335" s="82">
        <v>40</v>
      </c>
      <c r="G335">
        <v>1.8917409999999999E-2</v>
      </c>
      <c r="H335">
        <v>1.5674159999999999E-2</v>
      </c>
      <c r="I335">
        <v>1.398257E-2</v>
      </c>
      <c r="J335">
        <v>1.155427E-2</v>
      </c>
      <c r="K335">
        <v>1.069208E-2</v>
      </c>
      <c r="L335">
        <v>9.0005729999999996E-3</v>
      </c>
      <c r="M335">
        <v>7.4444690000000004E-3</v>
      </c>
      <c r="N335">
        <v>6.6457599999999997E-3</v>
      </c>
      <c r="O335">
        <v>5.8688150000000003E-3</v>
      </c>
      <c r="P335">
        <v>4.5852430000000001E-3</v>
      </c>
      <c r="Q335">
        <v>3.8009559999999999E-3</v>
      </c>
      <c r="R335">
        <v>3.293874E-3</v>
      </c>
      <c r="S335">
        <v>2.974296E-3</v>
      </c>
      <c r="T335">
        <v>2.676435E-3</v>
      </c>
      <c r="U335">
        <v>2.3645929999999999E-3</v>
      </c>
      <c r="V335">
        <v>2.0683979999999999E-3</v>
      </c>
      <c r="W335">
        <v>1.9826510000000002E-3</v>
      </c>
      <c r="X335">
        <v>1.8258829999999999E-3</v>
      </c>
      <c r="Y335">
        <v>1.6976579999999999E-3</v>
      </c>
      <c r="Z335">
        <v>1.5883410000000001E-3</v>
      </c>
      <c r="AA335">
        <v>1.498259E-3</v>
      </c>
      <c r="AB335">
        <v>1.417846E-3</v>
      </c>
      <c r="AC335">
        <v>1.350389E-3</v>
      </c>
      <c r="AD335">
        <v>1.295109E-3</v>
      </c>
      <c r="AE335">
        <v>1.246158E-3</v>
      </c>
      <c r="AF335">
        <v>1.202189E-3</v>
      </c>
      <c r="AG335">
        <v>1.170941E-3</v>
      </c>
      <c r="AH335">
        <v>1.1471999999999999E-3</v>
      </c>
      <c r="AI335">
        <v>1.1256320000000001E-3</v>
      </c>
      <c r="AJ335">
        <v>1.1057529999999999E-3</v>
      </c>
      <c r="AK335">
        <v>1.087495E-3</v>
      </c>
      <c r="AL335">
        <v>1.075634E-3</v>
      </c>
      <c r="AM335">
        <v>1.0877560000000001E-3</v>
      </c>
      <c r="AN335">
        <v>1.101795E-3</v>
      </c>
      <c r="AO335">
        <v>1.115422E-3</v>
      </c>
      <c r="AP335">
        <v>1.1250139999999999E-3</v>
      </c>
      <c r="AQ335">
        <v>1.12925E-3</v>
      </c>
      <c r="AR335">
        <v>1.1276439999999999E-3</v>
      </c>
      <c r="AS335">
        <v>1.120308E-3</v>
      </c>
      <c r="AT335">
        <v>1.107521E-3</v>
      </c>
      <c r="AU335">
        <v>1.0901699999999999E-3</v>
      </c>
      <c r="AV335">
        <v>1.0695170000000001E-3</v>
      </c>
      <c r="AW335">
        <v>1.0468470000000001E-3</v>
      </c>
      <c r="AX335">
        <v>1.023089E-3</v>
      </c>
      <c r="AY335">
        <v>9.9889890000000011E-4</v>
      </c>
      <c r="AZ335">
        <v>9.7481420000000002E-4</v>
      </c>
      <c r="BA335">
        <v>9.5086529999999995E-4</v>
      </c>
      <c r="BB335">
        <v>9.2460969999999998E-4</v>
      </c>
      <c r="BC335">
        <v>8.9354889999999996E-4</v>
      </c>
      <c r="BD335">
        <v>8.5914149999999996E-4</v>
      </c>
      <c r="BE335">
        <v>8.2277049999999997E-4</v>
      </c>
      <c r="BF335">
        <v>7.8575349999999999E-4</v>
      </c>
      <c r="BG335">
        <v>7.4894049999999998E-4</v>
      </c>
      <c r="BH335">
        <v>7.1302599999999996E-4</v>
      </c>
      <c r="BI335">
        <v>6.7824110000000003E-4</v>
      </c>
      <c r="BJ335">
        <v>6.4499299999999996E-4</v>
      </c>
      <c r="BK335">
        <v>6.1322630000000002E-4</v>
      </c>
      <c r="BL335">
        <v>5.8284020000000001E-4</v>
      </c>
      <c r="BM335">
        <v>5.5413450000000003E-4</v>
      </c>
      <c r="BN335">
        <v>5.2888529999999998E-4</v>
      </c>
      <c r="BO335">
        <v>5.0880870000000005E-4</v>
      </c>
      <c r="BP335">
        <v>4.9323049999999995E-4</v>
      </c>
      <c r="BQ335">
        <v>4.8098679999999998E-4</v>
      </c>
      <c r="BR335">
        <v>4.712893E-4</v>
      </c>
      <c r="BS335">
        <v>4.6351409999999997E-4</v>
      </c>
      <c r="BT335">
        <v>4.572356E-4</v>
      </c>
      <c r="BU335">
        <v>4.5215039999999999E-4</v>
      </c>
      <c r="BV335">
        <v>4.4841050000000001E-4</v>
      </c>
      <c r="BW335">
        <v>4.4713210000000002E-4</v>
      </c>
      <c r="BX335">
        <v>4.4879339999999998E-4</v>
      </c>
      <c r="BY335">
        <v>4.5350289999999998E-4</v>
      </c>
      <c r="BZ335">
        <v>4.610708E-4</v>
      </c>
      <c r="CA335">
        <v>4.7142050000000002E-4</v>
      </c>
      <c r="CB335">
        <v>4.8433100000000001E-4</v>
      </c>
      <c r="CC335">
        <v>4.9950359999999998E-4</v>
      </c>
      <c r="CD335">
        <v>5.1653389999999999E-4</v>
      </c>
      <c r="CE335">
        <v>5.3513810000000003E-4</v>
      </c>
      <c r="CF335">
        <v>5.5501379999999998E-4</v>
      </c>
      <c r="CG335">
        <v>5.7591879999999997E-4</v>
      </c>
      <c r="CH335">
        <v>5.9738860000000001E-4</v>
      </c>
      <c r="CI335">
        <v>6.1830719999999997E-4</v>
      </c>
      <c r="CJ335">
        <v>6.3760070000000002E-4</v>
      </c>
      <c r="CK335">
        <v>6.546875E-4</v>
      </c>
      <c r="CL335">
        <v>6.6919940000000002E-4</v>
      </c>
      <c r="CM335">
        <v>6.8067539999999997E-4</v>
      </c>
      <c r="CN335">
        <v>6.8881210000000005E-4</v>
      </c>
      <c r="CO335">
        <v>6.9338739999999998E-4</v>
      </c>
      <c r="CP335">
        <v>6.9457769999999996E-4</v>
      </c>
      <c r="CQ335">
        <v>6.9233960000000003E-4</v>
      </c>
      <c r="CR335">
        <v>6.8719940000000002E-4</v>
      </c>
      <c r="CS335">
        <v>6.7947109999999999E-4</v>
      </c>
      <c r="CT335">
        <v>6.6951399999999996E-4</v>
      </c>
      <c r="CU335">
        <v>6.5579590000000001E-4</v>
      </c>
      <c r="CV335">
        <v>6.3643860000000001E-4</v>
      </c>
      <c r="CW335">
        <v>6.1237590000000005E-4</v>
      </c>
      <c r="CX335">
        <v>5.855147E-4</v>
      </c>
      <c r="CY335">
        <v>5.5701999999999998E-4</v>
      </c>
      <c r="CZ335">
        <v>5.279827E-4</v>
      </c>
      <c r="DA335">
        <v>4.9899359999999997E-4</v>
      </c>
      <c r="DB335">
        <v>4.7057700000000002E-4</v>
      </c>
      <c r="DC335">
        <v>4.4302159999999997E-4</v>
      </c>
      <c r="DD335">
        <v>4.1652859999999998E-4</v>
      </c>
      <c r="DE335">
        <v>3.911384E-4</v>
      </c>
      <c r="DF335">
        <v>3.6694359999999999E-4</v>
      </c>
      <c r="DG335">
        <v>3.4408980000000001E-4</v>
      </c>
      <c r="DH335">
        <v>3.2262749999999998E-4</v>
      </c>
      <c r="DI335">
        <v>3.0249969999999999E-4</v>
      </c>
      <c r="DJ335">
        <v>2.8365090000000002E-4</v>
      </c>
      <c r="DK335">
        <v>2.6603329999999999E-4</v>
      </c>
      <c r="DL335">
        <v>2.4957199999999999E-4</v>
      </c>
      <c r="DM335">
        <v>2.3420949999999999E-4</v>
      </c>
      <c r="DN335">
        <v>2.19879E-4</v>
      </c>
      <c r="DO335">
        <v>2.0665899999999999E-4</v>
      </c>
      <c r="DP335">
        <v>1.948152E-4</v>
      </c>
      <c r="DQ335">
        <v>1.846913E-4</v>
      </c>
      <c r="DR335">
        <v>1.7685819999999999E-4</v>
      </c>
      <c r="DS335">
        <v>1.7167739999999999E-4</v>
      </c>
      <c r="DT335">
        <v>1.688339E-4</v>
      </c>
      <c r="DU335">
        <v>1.6796669999999999E-4</v>
      </c>
      <c r="DV335">
        <v>1.688215E-4</v>
      </c>
      <c r="DW335">
        <v>1.712323E-4</v>
      </c>
      <c r="DX335">
        <v>1.7507880000000001E-4</v>
      </c>
      <c r="DY335">
        <v>1.8026270000000001E-4</v>
      </c>
      <c r="DZ335">
        <v>1.8668729999999999E-4</v>
      </c>
      <c r="EA335">
        <v>1.9428650000000001E-4</v>
      </c>
      <c r="EB335">
        <v>2.030166E-4</v>
      </c>
      <c r="EC335">
        <v>2.127885E-4</v>
      </c>
      <c r="ED335">
        <v>2.235278E-4</v>
      </c>
      <c r="EE335">
        <v>2.3513620000000001E-4</v>
      </c>
      <c r="EF335">
        <v>2.4762969999999999E-4</v>
      </c>
      <c r="EG335">
        <v>2.6095270000000003E-4</v>
      </c>
      <c r="EH335">
        <v>2.7513050000000001E-4</v>
      </c>
      <c r="EI335">
        <v>2.9016559999999999E-4</v>
      </c>
      <c r="EJ335">
        <v>3.0608430000000003E-4</v>
      </c>
      <c r="EK335">
        <v>3.2287979999999998E-4</v>
      </c>
      <c r="EL335">
        <v>3.4033909999999998E-4</v>
      </c>
      <c r="EM335">
        <v>3.5800349999999997E-4</v>
      </c>
      <c r="EN335">
        <v>3.7546440000000002E-4</v>
      </c>
      <c r="EO335">
        <v>3.9238009999999999E-4</v>
      </c>
      <c r="EP335">
        <v>4.0850599999999999E-4</v>
      </c>
      <c r="EQ335">
        <v>4.2357309999999998E-4</v>
      </c>
      <c r="ER335">
        <v>4.3729860000000001E-4</v>
      </c>
      <c r="ES335">
        <v>4.4942849999999999E-4</v>
      </c>
      <c r="ET335">
        <v>4.5973530000000001E-4</v>
      </c>
      <c r="EU335">
        <v>4.680326E-4</v>
      </c>
      <c r="EV335">
        <v>4.7414069999999998E-4</v>
      </c>
      <c r="EW335">
        <v>4.7797520000000002E-4</v>
      </c>
      <c r="EX335">
        <v>4.7893300000000002E-4</v>
      </c>
      <c r="EY335">
        <v>4.7528380000000001E-4</v>
      </c>
      <c r="EZ335">
        <v>4.6578400000000001E-4</v>
      </c>
    </row>
    <row r="336" spans="1:156" x14ac:dyDescent="0.25">
      <c r="A336" t="str">
        <f t="shared" si="5"/>
        <v>Boom-ULTRA COARSE-1.2-10-40</v>
      </c>
      <c r="B336" t="s">
        <v>196</v>
      </c>
      <c r="C336" t="s">
        <v>72</v>
      </c>
      <c r="D336" s="52">
        <v>1.2</v>
      </c>
      <c r="E336" s="52">
        <v>10</v>
      </c>
      <c r="F336" s="82">
        <v>40</v>
      </c>
      <c r="G336">
        <v>7.4430069999999997E-3</v>
      </c>
      <c r="H336">
        <v>5.6851139999999998E-3</v>
      </c>
      <c r="I336">
        <v>5.2914169999999996E-3</v>
      </c>
      <c r="J336">
        <v>3.9197609999999999E-3</v>
      </c>
      <c r="K336">
        <v>3.856239E-3</v>
      </c>
      <c r="L336">
        <v>3.9130229999999998E-3</v>
      </c>
      <c r="M336">
        <v>3.8960090000000002E-3</v>
      </c>
      <c r="N336">
        <v>3.737546E-3</v>
      </c>
      <c r="O336">
        <v>3.520759E-3</v>
      </c>
      <c r="P336">
        <v>3.2639710000000001E-3</v>
      </c>
      <c r="Q336">
        <v>2.9733339999999998E-3</v>
      </c>
      <c r="R336">
        <v>2.6569779999999999E-3</v>
      </c>
      <c r="S336">
        <v>2.5043769999999999E-3</v>
      </c>
      <c r="T336">
        <v>2.3655439999999998E-3</v>
      </c>
      <c r="U336">
        <v>2.2376620000000001E-3</v>
      </c>
      <c r="V336">
        <v>2.119316E-3</v>
      </c>
      <c r="W336">
        <v>2.0206360000000001E-3</v>
      </c>
      <c r="X336">
        <v>1.921739E-3</v>
      </c>
      <c r="Y336">
        <v>1.8464829999999999E-3</v>
      </c>
      <c r="Z336">
        <v>1.781424E-3</v>
      </c>
      <c r="AA336">
        <v>1.7399329999999999E-3</v>
      </c>
      <c r="AB336">
        <v>1.700741E-3</v>
      </c>
      <c r="AC336">
        <v>1.6542480000000001E-3</v>
      </c>
      <c r="AD336">
        <v>1.5974019999999999E-3</v>
      </c>
      <c r="AE336">
        <v>1.532673E-3</v>
      </c>
      <c r="AF336">
        <v>1.4629790000000001E-3</v>
      </c>
      <c r="AG336">
        <v>1.391726E-3</v>
      </c>
      <c r="AH336">
        <v>1.321867E-3</v>
      </c>
      <c r="AI336">
        <v>1.256774E-3</v>
      </c>
      <c r="AJ336">
        <v>1.2015210000000001E-3</v>
      </c>
      <c r="AK336">
        <v>1.1576430000000001E-3</v>
      </c>
      <c r="AL336">
        <v>1.122687E-3</v>
      </c>
      <c r="AM336">
        <v>1.0948209999999999E-3</v>
      </c>
      <c r="AN336">
        <v>1.077347E-3</v>
      </c>
      <c r="AO336">
        <v>1.0682269999999999E-3</v>
      </c>
      <c r="AP336">
        <v>1.0600550000000001E-3</v>
      </c>
      <c r="AQ336">
        <v>1.0497060000000001E-3</v>
      </c>
      <c r="AR336">
        <v>1.0372230000000001E-3</v>
      </c>
      <c r="AS336">
        <v>1.023679E-3</v>
      </c>
      <c r="AT336">
        <v>1.010153E-3</v>
      </c>
      <c r="AU336">
        <v>9.9683980000000007E-4</v>
      </c>
      <c r="AV336">
        <v>9.8363310000000007E-4</v>
      </c>
      <c r="AW336">
        <v>9.7056330000000002E-4</v>
      </c>
      <c r="AX336">
        <v>9.5757060000000002E-4</v>
      </c>
      <c r="AY336">
        <v>9.4415999999999999E-4</v>
      </c>
      <c r="AZ336">
        <v>9.3055959999999995E-4</v>
      </c>
      <c r="BA336">
        <v>9.1738309999999995E-4</v>
      </c>
      <c r="BB336">
        <v>9.0470399999999999E-4</v>
      </c>
      <c r="BC336">
        <v>8.9219539999999995E-4</v>
      </c>
      <c r="BD336">
        <v>8.7834480000000003E-4</v>
      </c>
      <c r="BE336">
        <v>8.6092549999999997E-4</v>
      </c>
      <c r="BF336">
        <v>8.3882719999999996E-4</v>
      </c>
      <c r="BG336">
        <v>8.1203869999999997E-4</v>
      </c>
      <c r="BH336">
        <v>7.8122339999999997E-4</v>
      </c>
      <c r="BI336">
        <v>7.4837340000000001E-4</v>
      </c>
      <c r="BJ336">
        <v>7.1740149999999995E-4</v>
      </c>
      <c r="BK336">
        <v>6.9078909999999996E-4</v>
      </c>
      <c r="BL336">
        <v>6.6978619999999997E-4</v>
      </c>
      <c r="BM336">
        <v>6.5601410000000005E-4</v>
      </c>
      <c r="BN336">
        <v>6.5002790000000005E-4</v>
      </c>
      <c r="BO336">
        <v>6.5023710000000005E-4</v>
      </c>
      <c r="BP336">
        <v>6.5386290000000004E-4</v>
      </c>
      <c r="BQ336">
        <v>6.5700800000000005E-4</v>
      </c>
      <c r="BR336">
        <v>6.5744990000000004E-4</v>
      </c>
      <c r="BS336">
        <v>6.5542889999999998E-4</v>
      </c>
      <c r="BT336">
        <v>6.5166149999999995E-4</v>
      </c>
      <c r="BU336">
        <v>6.467345E-4</v>
      </c>
      <c r="BV336">
        <v>6.4116719999999996E-4</v>
      </c>
      <c r="BW336">
        <v>6.3541149999999996E-4</v>
      </c>
      <c r="BX336">
        <v>6.2964330000000004E-4</v>
      </c>
      <c r="BY336">
        <v>6.2381839999999997E-4</v>
      </c>
      <c r="BZ336">
        <v>6.1780899999999998E-4</v>
      </c>
      <c r="CA336">
        <v>6.1147040000000005E-4</v>
      </c>
      <c r="CB336">
        <v>6.0499179999999998E-4</v>
      </c>
      <c r="CC336">
        <v>5.9858359999999996E-4</v>
      </c>
      <c r="CD336">
        <v>5.9230769999999995E-4</v>
      </c>
      <c r="CE336">
        <v>5.8616219999999995E-4</v>
      </c>
      <c r="CF336">
        <v>5.8000130000000001E-4</v>
      </c>
      <c r="CG336">
        <v>5.7323840000000003E-4</v>
      </c>
      <c r="CH336">
        <v>5.6482760000000005E-4</v>
      </c>
      <c r="CI336">
        <v>5.5393700000000001E-4</v>
      </c>
      <c r="CJ336">
        <v>5.4043099999999996E-4</v>
      </c>
      <c r="CK336">
        <v>5.2517329999999997E-4</v>
      </c>
      <c r="CL336">
        <v>5.0961170000000001E-4</v>
      </c>
      <c r="CM336">
        <v>4.946789E-4</v>
      </c>
      <c r="CN336">
        <v>4.8085869999999999E-4</v>
      </c>
      <c r="CO336">
        <v>4.6844200000000001E-4</v>
      </c>
      <c r="CP336">
        <v>4.5750430000000001E-4</v>
      </c>
      <c r="CQ336">
        <v>4.480013E-4</v>
      </c>
      <c r="CR336">
        <v>4.4013130000000001E-4</v>
      </c>
      <c r="CS336">
        <v>4.3448050000000001E-4</v>
      </c>
      <c r="CT336">
        <v>4.3061839999999999E-4</v>
      </c>
      <c r="CU336">
        <v>4.2718690000000001E-4</v>
      </c>
      <c r="CV336">
        <v>4.2360139999999999E-4</v>
      </c>
      <c r="CW336">
        <v>4.1987030000000002E-4</v>
      </c>
      <c r="CX336">
        <v>4.1608329999999997E-4</v>
      </c>
      <c r="CY336">
        <v>4.1231159999999999E-4</v>
      </c>
      <c r="CZ336">
        <v>4.0860629999999999E-4</v>
      </c>
      <c r="DA336">
        <v>4.050069E-4</v>
      </c>
      <c r="DB336">
        <v>4.0155449999999999E-4</v>
      </c>
      <c r="DC336">
        <v>3.9825979999999998E-4</v>
      </c>
      <c r="DD336">
        <v>3.9504010000000002E-4</v>
      </c>
      <c r="DE336">
        <v>3.9184000000000002E-4</v>
      </c>
      <c r="DF336">
        <v>3.8869270000000002E-4</v>
      </c>
      <c r="DG336">
        <v>3.8561770000000001E-4</v>
      </c>
      <c r="DH336">
        <v>3.8261209999999998E-4</v>
      </c>
      <c r="DI336">
        <v>3.79668E-4</v>
      </c>
      <c r="DJ336">
        <v>3.7677849999999998E-4</v>
      </c>
      <c r="DK336">
        <v>3.7392540000000002E-4</v>
      </c>
      <c r="DL336">
        <v>3.7103769999999997E-4</v>
      </c>
      <c r="DM336">
        <v>3.6793710000000002E-4</v>
      </c>
      <c r="DN336">
        <v>3.6449479999999999E-4</v>
      </c>
      <c r="DO336">
        <v>3.6086290000000002E-4</v>
      </c>
      <c r="DP336">
        <v>3.5727980000000001E-4</v>
      </c>
      <c r="DQ336">
        <v>3.5384910000000003E-4</v>
      </c>
      <c r="DR336">
        <v>3.5057959999999999E-4</v>
      </c>
      <c r="DS336">
        <v>3.4742809999999997E-4</v>
      </c>
      <c r="DT336">
        <v>3.4431130000000002E-4</v>
      </c>
      <c r="DU336">
        <v>3.4110979999999998E-4</v>
      </c>
      <c r="DV336">
        <v>3.3769079999999998E-4</v>
      </c>
      <c r="DW336">
        <v>3.3394019999999998E-4</v>
      </c>
      <c r="DX336">
        <v>3.2973879999999999E-4</v>
      </c>
      <c r="DY336">
        <v>3.2468610000000001E-4</v>
      </c>
      <c r="DZ336">
        <v>3.1783719999999997E-4</v>
      </c>
      <c r="EA336">
        <v>3.0858330000000002E-4</v>
      </c>
      <c r="EB336">
        <v>2.977818E-4</v>
      </c>
      <c r="EC336">
        <v>2.8718260000000002E-4</v>
      </c>
      <c r="ED336">
        <v>2.7799059999999997E-4</v>
      </c>
      <c r="EE336">
        <v>2.7038799999999999E-4</v>
      </c>
      <c r="EF336">
        <v>2.640931E-4</v>
      </c>
      <c r="EG336">
        <v>2.587976E-4</v>
      </c>
      <c r="EH336">
        <v>2.54269E-4</v>
      </c>
      <c r="EI336">
        <v>2.5032039999999998E-4</v>
      </c>
      <c r="EJ336">
        <v>2.4679569999999998E-4</v>
      </c>
      <c r="EK336">
        <v>2.436052E-4</v>
      </c>
      <c r="EL336">
        <v>2.407341E-4</v>
      </c>
      <c r="EM336">
        <v>2.3817679999999999E-4</v>
      </c>
      <c r="EN336">
        <v>2.3588910000000001E-4</v>
      </c>
      <c r="EO336">
        <v>2.3379870000000001E-4</v>
      </c>
      <c r="EP336">
        <v>2.3184369999999999E-4</v>
      </c>
      <c r="EQ336">
        <v>2.2998579999999999E-4</v>
      </c>
      <c r="ER336">
        <v>2.282064E-4</v>
      </c>
      <c r="ES336">
        <v>2.265325E-4</v>
      </c>
      <c r="ET336">
        <v>2.2511119999999999E-4</v>
      </c>
      <c r="EU336">
        <v>2.242255E-4</v>
      </c>
      <c r="EV336">
        <v>2.2413230000000001E-4</v>
      </c>
      <c r="EW336">
        <v>2.248889E-4</v>
      </c>
      <c r="EX336">
        <v>2.263659E-4</v>
      </c>
      <c r="EY336">
        <v>2.2838209999999999E-4</v>
      </c>
      <c r="EZ336">
        <v>2.307965E-4</v>
      </c>
    </row>
    <row r="337" spans="1:156" x14ac:dyDescent="0.25">
      <c r="A337" t="str">
        <f t="shared" si="5"/>
        <v>Boom-ULTRA COARSE-1.2-20-20</v>
      </c>
      <c r="B337" t="s">
        <v>196</v>
      </c>
      <c r="C337" t="s">
        <v>72</v>
      </c>
      <c r="D337" s="52">
        <v>1.2</v>
      </c>
      <c r="E337" s="52">
        <v>20</v>
      </c>
      <c r="F337" s="82">
        <v>20</v>
      </c>
      <c r="G337">
        <v>1.638241E-2</v>
      </c>
      <c r="H337">
        <v>1.3221739999999999E-2</v>
      </c>
      <c r="I337">
        <v>1.1603530000000001E-2</v>
      </c>
      <c r="J337">
        <v>9.2626229999999993E-3</v>
      </c>
      <c r="K337">
        <v>8.7994289999999992E-3</v>
      </c>
      <c r="L337">
        <v>7.9730319999999997E-3</v>
      </c>
      <c r="M337">
        <v>6.4522219999999996E-3</v>
      </c>
      <c r="N337">
        <v>5.64702E-3</v>
      </c>
      <c r="O337">
        <v>4.8773619999999997E-3</v>
      </c>
      <c r="P337">
        <v>3.6708719999999999E-3</v>
      </c>
      <c r="Q337">
        <v>2.9470859999999998E-3</v>
      </c>
      <c r="R337">
        <v>2.494301E-3</v>
      </c>
      <c r="S337">
        <v>2.2019729999999999E-3</v>
      </c>
      <c r="T337">
        <v>1.9341359999999999E-3</v>
      </c>
      <c r="U337">
        <v>1.6550880000000001E-3</v>
      </c>
      <c r="V337">
        <v>1.3755309999999999E-3</v>
      </c>
      <c r="W337">
        <v>1.2909309999999999E-3</v>
      </c>
      <c r="X337">
        <v>1.149155E-3</v>
      </c>
      <c r="Y337">
        <v>1.030476E-3</v>
      </c>
      <c r="Z337">
        <v>9.2837330000000002E-4</v>
      </c>
      <c r="AA337">
        <v>8.4311520000000004E-4</v>
      </c>
      <c r="AB337">
        <v>7.6662520000000001E-4</v>
      </c>
      <c r="AC337">
        <v>6.9888369999999999E-4</v>
      </c>
      <c r="AD337">
        <v>6.4202689999999995E-4</v>
      </c>
      <c r="AE337">
        <v>5.9500459999999999E-4</v>
      </c>
      <c r="AF337">
        <v>5.5882220000000001E-4</v>
      </c>
      <c r="AG337">
        <v>5.3477530000000002E-4</v>
      </c>
      <c r="AH337">
        <v>5.1818320000000004E-4</v>
      </c>
      <c r="AI337">
        <v>5.0502079999999996E-4</v>
      </c>
      <c r="AJ337">
        <v>4.9427040000000002E-4</v>
      </c>
      <c r="AK337">
        <v>4.853541E-4</v>
      </c>
      <c r="AL337">
        <v>4.8053450000000003E-4</v>
      </c>
      <c r="AM337">
        <v>4.9146650000000004E-4</v>
      </c>
      <c r="AN337">
        <v>5.0423320000000005E-4</v>
      </c>
      <c r="AO337">
        <v>5.1728579999999998E-4</v>
      </c>
      <c r="AP337">
        <v>5.2842959999999995E-4</v>
      </c>
      <c r="AQ337">
        <v>5.3677569999999999E-4</v>
      </c>
      <c r="AR337">
        <v>5.4184540000000003E-4</v>
      </c>
      <c r="AS337">
        <v>5.4336439999999998E-4</v>
      </c>
      <c r="AT337">
        <v>5.4126659999999998E-4</v>
      </c>
      <c r="AU337">
        <v>5.358823E-4</v>
      </c>
      <c r="AV337">
        <v>5.2779870000000003E-4</v>
      </c>
      <c r="AW337">
        <v>5.1783709999999998E-4</v>
      </c>
      <c r="AX337">
        <v>5.0669699999999996E-4</v>
      </c>
      <c r="AY337">
        <v>4.9496469999999999E-4</v>
      </c>
      <c r="AZ337">
        <v>4.831147E-4</v>
      </c>
      <c r="BA337">
        <v>4.7146090000000002E-4</v>
      </c>
      <c r="BB337">
        <v>4.5998760000000001E-4</v>
      </c>
      <c r="BC337">
        <v>4.4885120000000002E-4</v>
      </c>
      <c r="BD337">
        <v>4.3795740000000002E-4</v>
      </c>
      <c r="BE337">
        <v>4.272554E-4</v>
      </c>
      <c r="BF337">
        <v>4.168477E-4</v>
      </c>
      <c r="BG337">
        <v>4.0675180000000001E-4</v>
      </c>
      <c r="BH337">
        <v>3.969302E-4</v>
      </c>
      <c r="BI337">
        <v>3.8731360000000001E-4</v>
      </c>
      <c r="BJ337">
        <v>3.7789920000000002E-4</v>
      </c>
      <c r="BK337">
        <v>3.6842629999999998E-4</v>
      </c>
      <c r="BL337">
        <v>3.5704939999999999E-4</v>
      </c>
      <c r="BM337">
        <v>3.423015E-4</v>
      </c>
      <c r="BN337">
        <v>3.2564429999999998E-4</v>
      </c>
      <c r="BO337">
        <v>3.0807799999999999E-4</v>
      </c>
      <c r="BP337">
        <v>2.9038780000000003E-4</v>
      </c>
      <c r="BQ337">
        <v>2.7300129999999998E-4</v>
      </c>
      <c r="BR337">
        <v>2.5629290000000001E-4</v>
      </c>
      <c r="BS337">
        <v>2.403591E-4</v>
      </c>
      <c r="BT337">
        <v>2.253767E-4</v>
      </c>
      <c r="BU337">
        <v>2.11332E-4</v>
      </c>
      <c r="BV337">
        <v>1.984996E-4</v>
      </c>
      <c r="BW337">
        <v>1.8753229999999999E-4</v>
      </c>
      <c r="BX337">
        <v>1.7948789999999999E-4</v>
      </c>
      <c r="BY337">
        <v>1.7517189999999999E-4</v>
      </c>
      <c r="BZ337">
        <v>1.7401020000000001E-4</v>
      </c>
      <c r="CA337">
        <v>1.7542219999999999E-4</v>
      </c>
      <c r="CB337">
        <v>1.790262E-4</v>
      </c>
      <c r="CC337">
        <v>1.8452879999999999E-4</v>
      </c>
      <c r="CD337">
        <v>1.9165809999999999E-4</v>
      </c>
      <c r="CE337">
        <v>2.0020549999999999E-4</v>
      </c>
      <c r="CF337">
        <v>2.099294E-4</v>
      </c>
      <c r="CG337">
        <v>2.2069559999999999E-4</v>
      </c>
      <c r="CH337">
        <v>2.3220599999999999E-4</v>
      </c>
      <c r="CI337">
        <v>2.439637E-4</v>
      </c>
      <c r="CJ337">
        <v>2.5542749999999997E-4</v>
      </c>
      <c r="CK337">
        <v>2.6631579999999999E-4</v>
      </c>
      <c r="CL337">
        <v>2.7635680000000001E-4</v>
      </c>
      <c r="CM337">
        <v>2.8527689999999998E-4</v>
      </c>
      <c r="CN337">
        <v>2.9276310000000001E-4</v>
      </c>
      <c r="CO337">
        <v>2.986164E-4</v>
      </c>
      <c r="CP337">
        <v>3.0273259999999999E-4</v>
      </c>
      <c r="CQ337">
        <v>3.0498089999999998E-4</v>
      </c>
      <c r="CR337">
        <v>3.0548430000000001E-4</v>
      </c>
      <c r="CS337">
        <v>3.0438660000000001E-4</v>
      </c>
      <c r="CT337">
        <v>3.0195439999999998E-4</v>
      </c>
      <c r="CU337">
        <v>2.9840500000000001E-4</v>
      </c>
      <c r="CV337">
        <v>2.941129E-4</v>
      </c>
      <c r="CW337">
        <v>2.8924620000000002E-4</v>
      </c>
      <c r="CX337">
        <v>2.8408120000000001E-4</v>
      </c>
      <c r="CY337">
        <v>2.7865680000000001E-4</v>
      </c>
      <c r="CZ337">
        <v>2.7319820000000001E-4</v>
      </c>
      <c r="DA337">
        <v>2.6763770000000001E-4</v>
      </c>
      <c r="DB337">
        <v>2.6208409999999997E-4</v>
      </c>
      <c r="DC337">
        <v>2.5644109999999997E-4</v>
      </c>
      <c r="DD337">
        <v>2.5058079999999998E-4</v>
      </c>
      <c r="DE337">
        <v>2.4317079999999999E-4</v>
      </c>
      <c r="DF337">
        <v>2.3303350000000001E-4</v>
      </c>
      <c r="DG337">
        <v>2.2095169999999999E-4</v>
      </c>
      <c r="DH337">
        <v>2.079707E-4</v>
      </c>
      <c r="DI337">
        <v>1.9465460000000001E-4</v>
      </c>
      <c r="DJ337">
        <v>1.8145220000000001E-4</v>
      </c>
      <c r="DK337">
        <v>1.6860759999999999E-4</v>
      </c>
      <c r="DL337">
        <v>1.5630869999999999E-4</v>
      </c>
      <c r="DM337">
        <v>1.4465640000000001E-4</v>
      </c>
      <c r="DN337">
        <v>1.337147E-4</v>
      </c>
      <c r="DO337">
        <v>1.2359489999999999E-4</v>
      </c>
      <c r="DP337">
        <v>1.144868E-4</v>
      </c>
      <c r="DQ337">
        <v>1.064768E-4</v>
      </c>
      <c r="DR337">
        <v>9.9487839999999996E-5</v>
      </c>
      <c r="DS337">
        <v>9.345667E-5</v>
      </c>
      <c r="DT337">
        <v>8.828637E-5</v>
      </c>
      <c r="DU337">
        <v>8.3928250000000004E-5</v>
      </c>
      <c r="DV337">
        <v>8.0300230000000003E-5</v>
      </c>
      <c r="DW337">
        <v>7.7345349999999996E-5</v>
      </c>
      <c r="DX337">
        <v>7.4989900000000005E-5</v>
      </c>
      <c r="DY337">
        <v>7.3176419999999994E-5</v>
      </c>
      <c r="DZ337">
        <v>7.1843769999999996E-5</v>
      </c>
      <c r="EA337">
        <v>7.1075960000000006E-5</v>
      </c>
      <c r="EB337">
        <v>7.1260160000000003E-5</v>
      </c>
      <c r="EC337">
        <v>7.2595000000000005E-5</v>
      </c>
      <c r="ED337">
        <v>7.4908199999999995E-5</v>
      </c>
      <c r="EE337">
        <v>7.801397E-5</v>
      </c>
      <c r="EF337">
        <v>8.1822150000000001E-5</v>
      </c>
      <c r="EG337">
        <v>8.6267259999999997E-5</v>
      </c>
      <c r="EH337">
        <v>9.1332880000000006E-5</v>
      </c>
      <c r="EI337">
        <v>9.7015170000000004E-5</v>
      </c>
      <c r="EJ337">
        <v>1.033261E-4</v>
      </c>
      <c r="EK337">
        <v>1.1026990000000001E-4</v>
      </c>
      <c r="EL337">
        <v>1.1776769999999999E-4</v>
      </c>
      <c r="EM337">
        <v>1.2562629999999999E-4</v>
      </c>
      <c r="EN337">
        <v>1.3370750000000001E-4</v>
      </c>
      <c r="EO337">
        <v>1.4185470000000001E-4</v>
      </c>
      <c r="EP337">
        <v>1.4999349999999999E-4</v>
      </c>
      <c r="EQ337">
        <v>1.5797580000000001E-4</v>
      </c>
      <c r="ER337">
        <v>1.6568900000000001E-4</v>
      </c>
      <c r="ES337">
        <v>1.7298460000000001E-4</v>
      </c>
      <c r="ET337">
        <v>1.797248E-4</v>
      </c>
      <c r="EU337">
        <v>1.8577559999999999E-4</v>
      </c>
      <c r="EV337">
        <v>1.9100439999999999E-4</v>
      </c>
      <c r="EW337">
        <v>1.953283E-4</v>
      </c>
      <c r="EX337">
        <v>1.986465E-4</v>
      </c>
      <c r="EY337">
        <v>2.009488E-4</v>
      </c>
      <c r="EZ337">
        <v>2.021964E-4</v>
      </c>
    </row>
    <row r="338" spans="1:156" ht="15.75" thickBot="1" x14ac:dyDescent="0.3">
      <c r="A338" s="83" t="str">
        <f t="shared" si="5"/>
        <v>Boom-ULTRA COARSE-1.2-10-20</v>
      </c>
      <c r="B338" s="83" t="s">
        <v>196</v>
      </c>
      <c r="C338" s="83" t="s">
        <v>72</v>
      </c>
      <c r="D338" s="86">
        <v>1.2</v>
      </c>
      <c r="E338" s="86">
        <v>10</v>
      </c>
      <c r="F338" s="87">
        <v>20</v>
      </c>
      <c r="G338" s="83">
        <v>5.6627459999999998E-3</v>
      </c>
      <c r="H338" s="83">
        <v>3.8340679999999999E-3</v>
      </c>
      <c r="I338" s="83">
        <v>3.3870020000000001E-3</v>
      </c>
      <c r="J338" s="83">
        <v>1.9037279999999999E-3</v>
      </c>
      <c r="K338" s="83">
        <v>1.812274E-3</v>
      </c>
      <c r="L338" s="83">
        <v>1.952049E-3</v>
      </c>
      <c r="M338" s="83">
        <v>2.3255680000000001E-3</v>
      </c>
      <c r="N338" s="83">
        <v>2.4779250000000002E-3</v>
      </c>
      <c r="O338" s="83">
        <v>2.391977E-3</v>
      </c>
      <c r="P338" s="83">
        <v>2.174095E-3</v>
      </c>
      <c r="Q338" s="83">
        <v>1.9032529999999999E-3</v>
      </c>
      <c r="R338" s="83">
        <v>1.6255690000000001E-3</v>
      </c>
      <c r="S338" s="83">
        <v>1.4698619999999999E-3</v>
      </c>
      <c r="T338" s="83">
        <v>1.337806E-3</v>
      </c>
      <c r="U338" s="83">
        <v>1.224162E-3</v>
      </c>
      <c r="V338" s="83">
        <v>1.125416E-3</v>
      </c>
      <c r="W338" s="83">
        <v>1.0462220000000001E-3</v>
      </c>
      <c r="X338" s="83">
        <v>9.9810239999999998E-4</v>
      </c>
      <c r="Y338" s="83">
        <v>9.6613799999999996E-4</v>
      </c>
      <c r="Z338" s="83">
        <v>9.4106470000000005E-4</v>
      </c>
      <c r="AA338" s="83">
        <v>9.3786309999999997E-4</v>
      </c>
      <c r="AB338" s="83">
        <v>9.3733049999999995E-4</v>
      </c>
      <c r="AC338" s="83">
        <v>9.2974880000000005E-4</v>
      </c>
      <c r="AD338" s="83">
        <v>9.0656210000000001E-4</v>
      </c>
      <c r="AE338" s="83">
        <v>8.7073700000000001E-4</v>
      </c>
      <c r="AF338" s="83">
        <v>8.2701119999999996E-4</v>
      </c>
      <c r="AG338" s="83">
        <v>7.7973959999999998E-4</v>
      </c>
      <c r="AH338" s="83">
        <v>7.3222130000000002E-4</v>
      </c>
      <c r="AI338" s="83">
        <v>6.8646150000000003E-4</v>
      </c>
      <c r="AJ338" s="83">
        <v>6.4331130000000003E-4</v>
      </c>
      <c r="AK338" s="83">
        <v>6.0293E-4</v>
      </c>
      <c r="AL338" s="83">
        <v>5.6532190000000001E-4</v>
      </c>
      <c r="AM338" s="83">
        <v>5.3078870000000005E-4</v>
      </c>
      <c r="AN338" s="83">
        <v>5.0240270000000001E-4</v>
      </c>
      <c r="AO338" s="83">
        <v>4.8088379999999998E-4</v>
      </c>
      <c r="AP338" s="83">
        <v>4.6443100000000001E-4</v>
      </c>
      <c r="AQ338" s="83">
        <v>4.5078909999999998E-4</v>
      </c>
      <c r="AR338" s="83">
        <v>4.386301E-4</v>
      </c>
      <c r="AS338" s="83">
        <v>4.2856669999999998E-4</v>
      </c>
      <c r="AT338" s="83">
        <v>4.2318759999999999E-4</v>
      </c>
      <c r="AU338" s="83">
        <v>4.2297109999999999E-4</v>
      </c>
      <c r="AV338" s="83">
        <v>4.2648490000000001E-4</v>
      </c>
      <c r="AW338" s="83">
        <v>4.3256739999999999E-4</v>
      </c>
      <c r="AX338" s="83">
        <v>4.4018550000000001E-4</v>
      </c>
      <c r="AY338" s="83">
        <v>4.4634870000000002E-4</v>
      </c>
      <c r="AZ338" s="83">
        <v>4.4829750000000002E-4</v>
      </c>
      <c r="BA338" s="83">
        <v>4.4704860000000001E-4</v>
      </c>
      <c r="BB338" s="83">
        <v>4.4386110000000002E-4</v>
      </c>
      <c r="BC338" s="83">
        <v>4.3943699999999999E-4</v>
      </c>
      <c r="BD338" s="83">
        <v>4.3352439999999999E-4</v>
      </c>
      <c r="BE338" s="83">
        <v>4.2520239999999999E-4</v>
      </c>
      <c r="BF338" s="83">
        <v>4.1395610000000003E-4</v>
      </c>
      <c r="BG338" s="83">
        <v>3.9973899999999998E-4</v>
      </c>
      <c r="BH338" s="83">
        <v>3.828134E-4</v>
      </c>
      <c r="BI338" s="83">
        <v>3.642281E-4</v>
      </c>
      <c r="BJ338" s="83">
        <v>3.4622610000000002E-4</v>
      </c>
      <c r="BK338" s="83">
        <v>3.3036509999999998E-4</v>
      </c>
      <c r="BL338" s="83">
        <v>3.1722690000000002E-4</v>
      </c>
      <c r="BM338" s="83">
        <v>3.0676219999999999E-4</v>
      </c>
      <c r="BN338" s="83">
        <v>2.9839530000000001E-4</v>
      </c>
      <c r="BO338" s="83">
        <v>2.913886E-4</v>
      </c>
      <c r="BP338" s="83">
        <v>2.8512040000000001E-4</v>
      </c>
      <c r="BQ338" s="83">
        <v>2.7924770000000001E-4</v>
      </c>
      <c r="BR338" s="83">
        <v>2.7365000000000001E-4</v>
      </c>
      <c r="BS338" s="83">
        <v>2.6826539999999998E-4</v>
      </c>
      <c r="BT338" s="83">
        <v>2.6310310000000003E-4</v>
      </c>
      <c r="BU338" s="83">
        <v>2.5824970000000002E-4</v>
      </c>
      <c r="BV338" s="83">
        <v>2.5431459999999999E-4</v>
      </c>
      <c r="BW338" s="83">
        <v>2.5274029999999999E-4</v>
      </c>
      <c r="BX338" s="83">
        <v>2.542477E-4</v>
      </c>
      <c r="BY338" s="83">
        <v>2.5827080000000001E-4</v>
      </c>
      <c r="BZ338" s="83">
        <v>2.6342830000000001E-4</v>
      </c>
      <c r="CA338" s="83">
        <v>2.6741610000000001E-4</v>
      </c>
      <c r="CB338" s="83">
        <v>2.6931429999999998E-4</v>
      </c>
      <c r="CC338" s="83">
        <v>2.6962930000000001E-4</v>
      </c>
      <c r="CD338" s="83">
        <v>2.6889779999999999E-4</v>
      </c>
      <c r="CE338" s="83">
        <v>2.6747549999999999E-4</v>
      </c>
      <c r="CF338" s="83">
        <v>2.6554319999999999E-4</v>
      </c>
      <c r="CG338" s="83">
        <v>2.6298229999999998E-4</v>
      </c>
      <c r="CH338" s="83">
        <v>2.593842E-4</v>
      </c>
      <c r="CI338" s="83">
        <v>2.543933E-4</v>
      </c>
      <c r="CJ338" s="83">
        <v>2.4796040000000001E-4</v>
      </c>
      <c r="CK338" s="83">
        <v>2.4051359999999999E-4</v>
      </c>
      <c r="CL338" s="83">
        <v>2.3276960000000001E-4</v>
      </c>
      <c r="CM338" s="83">
        <v>2.2518869999999999E-4</v>
      </c>
      <c r="CN338" s="83">
        <v>2.180343E-4</v>
      </c>
      <c r="CO338" s="83">
        <v>2.115156E-4</v>
      </c>
      <c r="CP338" s="83">
        <v>2.0575540000000001E-4</v>
      </c>
      <c r="CQ338" s="83">
        <v>2.007631E-4</v>
      </c>
      <c r="CR338" s="83">
        <v>1.9643180000000001E-4</v>
      </c>
      <c r="CS338" s="83">
        <v>1.9258860000000001E-4</v>
      </c>
      <c r="CT338" s="83">
        <v>1.8906270000000001E-4</v>
      </c>
      <c r="CU338" s="83">
        <v>1.857312E-4</v>
      </c>
      <c r="CV338" s="83">
        <v>1.825215E-4</v>
      </c>
      <c r="CW338" s="83">
        <v>1.794151E-4</v>
      </c>
      <c r="CX338" s="83">
        <v>1.7639629999999999E-4</v>
      </c>
      <c r="CY338" s="83">
        <v>1.7345460000000001E-4</v>
      </c>
      <c r="CZ338" s="83">
        <v>1.705984E-4</v>
      </c>
      <c r="DA338" s="83">
        <v>1.6791089999999999E-4</v>
      </c>
      <c r="DB338" s="83">
        <v>1.6574419999999999E-4</v>
      </c>
      <c r="DC338" s="83">
        <v>1.645823E-4</v>
      </c>
      <c r="DD338" s="83">
        <v>1.640101E-4</v>
      </c>
      <c r="DE338" s="83">
        <v>1.633018E-4</v>
      </c>
      <c r="DF338" s="83">
        <v>1.6232860000000001E-4</v>
      </c>
      <c r="DG338" s="83">
        <v>1.6118990000000001E-4</v>
      </c>
      <c r="DH338" s="83">
        <v>1.5997019999999999E-4</v>
      </c>
      <c r="DI338" s="83">
        <v>1.5872259999999999E-4</v>
      </c>
      <c r="DJ338" s="83">
        <v>1.5747889999999999E-4</v>
      </c>
      <c r="DK338" s="83">
        <v>1.562535E-4</v>
      </c>
      <c r="DL338" s="83">
        <v>1.55026E-4</v>
      </c>
      <c r="DM338" s="83">
        <v>1.5371969999999999E-4</v>
      </c>
      <c r="DN338" s="83">
        <v>1.5227900000000001E-4</v>
      </c>
      <c r="DO338" s="83">
        <v>1.5077830000000001E-4</v>
      </c>
      <c r="DP338" s="83">
        <v>1.4933279999999999E-4</v>
      </c>
      <c r="DQ338" s="83">
        <v>1.4799790000000001E-4</v>
      </c>
      <c r="DR338" s="83">
        <v>1.4678759999999999E-4</v>
      </c>
      <c r="DS338" s="83">
        <v>1.4569499999999999E-4</v>
      </c>
      <c r="DT338" s="83">
        <v>1.4469569999999999E-4</v>
      </c>
      <c r="DU338" s="83">
        <v>1.437372E-4</v>
      </c>
      <c r="DV338" s="83">
        <v>1.427396E-4</v>
      </c>
      <c r="DW338" s="83">
        <v>1.4161919999999999E-4</v>
      </c>
      <c r="DX338" s="83">
        <v>1.403129E-4</v>
      </c>
      <c r="DY338" s="83">
        <v>1.387902E-4</v>
      </c>
      <c r="DZ338" s="83">
        <v>1.3705670000000001E-4</v>
      </c>
      <c r="EA338" s="83">
        <v>1.351554E-4</v>
      </c>
      <c r="EB338" s="83">
        <v>1.3314389999999999E-4</v>
      </c>
      <c r="EC338" s="83">
        <v>1.3107160000000001E-4</v>
      </c>
      <c r="ED338" s="83">
        <v>1.2897040000000001E-4</v>
      </c>
      <c r="EE338" s="83">
        <v>1.2686690000000001E-4</v>
      </c>
      <c r="EF338" s="83">
        <v>1.2478080000000001E-4</v>
      </c>
      <c r="EG338" s="83">
        <v>1.2270590000000001E-4</v>
      </c>
      <c r="EH338" s="83">
        <v>1.205796E-4</v>
      </c>
      <c r="EI338" s="83">
        <v>1.180998E-4</v>
      </c>
      <c r="EJ338" s="83">
        <v>1.1468019999999999E-4</v>
      </c>
      <c r="EK338" s="83">
        <v>1.101518E-4</v>
      </c>
      <c r="EL338" s="83">
        <v>1.051874E-4</v>
      </c>
      <c r="EM338" s="83">
        <v>1.0069009999999999E-4</v>
      </c>
      <c r="EN338" s="83">
        <v>9.7052390000000005E-5</v>
      </c>
      <c r="EO338" s="83">
        <v>9.4186470000000002E-5</v>
      </c>
      <c r="EP338" s="83">
        <v>9.1889129999999996E-5</v>
      </c>
      <c r="EQ338" s="83">
        <v>9.0002209999999998E-5</v>
      </c>
      <c r="ER338" s="83">
        <v>8.8425310000000003E-5</v>
      </c>
      <c r="ES338" s="83">
        <v>8.7108999999999996E-5</v>
      </c>
      <c r="ET338" s="83">
        <v>8.607105E-5</v>
      </c>
      <c r="EU338" s="83">
        <v>8.5392670000000004E-5</v>
      </c>
      <c r="EV338" s="83">
        <v>8.5147879999999997E-5</v>
      </c>
      <c r="EW338" s="83">
        <v>8.5335049999999999E-5</v>
      </c>
      <c r="EX338" s="83">
        <v>8.588836E-5</v>
      </c>
      <c r="EY338" s="83">
        <v>8.6734939999999998E-5</v>
      </c>
      <c r="EZ338" s="83">
        <v>8.7828800000000002E-5</v>
      </c>
    </row>
    <row r="339" spans="1:156" ht="15.75" thickTop="1" x14ac:dyDescent="0.25">
      <c r="A339" t="s">
        <v>188</v>
      </c>
      <c r="B339" t="s">
        <v>197</v>
      </c>
      <c r="C339" t="s">
        <v>188</v>
      </c>
      <c r="F339" s="82" t="s">
        <v>187</v>
      </c>
      <c r="G339">
        <v>0.1510158360608064</v>
      </c>
      <c r="H339">
        <v>5.1242040940871682E-2</v>
      </c>
      <c r="I339">
        <v>2.7229979781323951E-2</v>
      </c>
      <c r="J339">
        <v>1.7387227911175595E-2</v>
      </c>
      <c r="K339">
        <v>1.2277743712035001E-2</v>
      </c>
      <c r="L339">
        <v>9.239559076518869E-3</v>
      </c>
      <c r="M339">
        <v>7.2654265657123747E-3</v>
      </c>
      <c r="N339">
        <v>5.8997590432435399E-3</v>
      </c>
      <c r="O339">
        <v>4.9098943410991521E-3</v>
      </c>
      <c r="P339">
        <v>4.166030943273437E-3</v>
      </c>
      <c r="Q339">
        <v>3.5906979800560562E-3</v>
      </c>
      <c r="R339">
        <v>3.1351272609843831E-3</v>
      </c>
      <c r="S339">
        <v>2.7672641836245879E-3</v>
      </c>
      <c r="T339">
        <v>2.4652731477990543E-3</v>
      </c>
      <c r="U339">
        <v>2.2138255282338438E-3</v>
      </c>
      <c r="V339">
        <v>2.0018807452314878E-3</v>
      </c>
      <c r="W339">
        <v>1.8213083901685747E-3</v>
      </c>
      <c r="X339">
        <v>1.6660041317829303E-3</v>
      </c>
      <c r="Y339">
        <v>1.5313060606486992E-3</v>
      </c>
      <c r="Z339">
        <v>1.4135996179248365E-3</v>
      </c>
      <c r="AA339">
        <v>1.3100441890569843E-3</v>
      </c>
      <c r="AB339">
        <v>1.2183801229048088E-3</v>
      </c>
      <c r="AC339">
        <v>1.1367900839548528E-3</v>
      </c>
      <c r="AD339">
        <v>1.0637978350662438E-3</v>
      </c>
      <c r="AE339">
        <v>9.9819326628578561E-4</v>
      </c>
      <c r="AF339">
        <v>9.3897612522174931E-4</v>
      </c>
      <c r="AG339">
        <v>8.8531326994563679E-4</v>
      </c>
      <c r="AH339">
        <v>8.3650583187239831E-4</v>
      </c>
      <c r="AI339">
        <v>7.9196373147609326E-4</v>
      </c>
      <c r="AJ339">
        <v>7.5118571212643326E-4</v>
      </c>
      <c r="AK339">
        <v>7.1374355911271443E-4</v>
      </c>
      <c r="AL339">
        <v>6.7926952418811764E-4</v>
      </c>
      <c r="AM339">
        <v>6.4744622781413689E-4</v>
      </c>
      <c r="AN339">
        <v>6.1799849293548911E-4</v>
      </c>
      <c r="AO339">
        <v>5.9068669656942182E-4</v>
      </c>
      <c r="AP339">
        <v>5.6530132306196221E-4</v>
      </c>
      <c r="AQ339">
        <v>5.416584754237906E-4</v>
      </c>
      <c r="AR339">
        <v>5.1959615560563308E-4</v>
      </c>
      <c r="AS339">
        <v>4.9897116577455344E-4</v>
      </c>
      <c r="AT339">
        <v>4.7965651407935045E-4</v>
      </c>
      <c r="AU339">
        <v>4.6153923254478325E-4</v>
      </c>
      <c r="AV339">
        <v>4.4451853342704741E-4</v>
      </c>
      <c r="AW339">
        <v>4.2850424492807166E-4</v>
      </c>
      <c r="AX339">
        <v>4.1341547858791511E-4</v>
      </c>
      <c r="AY339">
        <v>3.9917948968552997E-4</v>
      </c>
      <c r="AZ339">
        <v>3.8573069912837892E-4</v>
      </c>
      <c r="BA339">
        <v>3.7300985101631936E-4</v>
      </c>
      <c r="BB339">
        <v>3.6096328464073314E-4</v>
      </c>
      <c r="BC339">
        <v>3.4954230336813546E-4</v>
      </c>
      <c r="BD339">
        <v>3.3870262584463894E-4</v>
      </c>
      <c r="BE339">
        <v>3.2840390738807663E-4</v>
      </c>
      <c r="BF339">
        <v>3.1860932142070502E-4</v>
      </c>
      <c r="BG339">
        <v>3.0928519242524026E-4</v>
      </c>
      <c r="BH339">
        <v>3.0040067324982398E-4</v>
      </c>
      <c r="BI339">
        <v>2.9192746069822082E-4</v>
      </c>
      <c r="BJ339">
        <v>2.8383954426358416E-4</v>
      </c>
      <c r="BK339">
        <v>2.7611298363234833E-4</v>
      </c>
      <c r="BL339">
        <v>2.6872571122702144E-4</v>
      </c>
      <c r="BM339">
        <v>2.6165735659531295E-4</v>
      </c>
      <c r="BN339">
        <v>2.5488908990631715E-4</v>
      </c>
      <c r="BO339">
        <v>2.4840348219700841E-4</v>
      </c>
      <c r="BP339">
        <v>2.4218438033618415E-4</v>
      </c>
      <c r="BQ339">
        <v>2.3621679494790953E-4</v>
      </c>
      <c r="BR339">
        <v>2.304867997705808E-4</v>
      </c>
      <c r="BS339">
        <v>2.2498144112751306E-4</v>
      </c>
      <c r="BT339">
        <v>2.1968865635592312E-4</v>
      </c>
      <c r="BU339">
        <v>2.1459720018787181E-4</v>
      </c>
      <c r="BV339">
        <v>2.0969657820287424E-4</v>
      </c>
      <c r="BW339">
        <v>2.0497698658064088E-4</v>
      </c>
      <c r="BX339">
        <v>2.0042925747635647E-4</v>
      </c>
      <c r="BY339">
        <v>1.9604480942227436E-4</v>
      </c>
      <c r="BZ339">
        <v>1.9181560222999644E-4</v>
      </c>
      <c r="CA339">
        <v>1.8773409592919192E-4</v>
      </c>
      <c r="CB339">
        <v>1.8379321333201277E-4</v>
      </c>
      <c r="CC339">
        <v>1.799863058591507E-4</v>
      </c>
      <c r="CD339">
        <v>1.7630712230433089E-4</v>
      </c>
      <c r="CE339">
        <v>1.7274978024983231E-4</v>
      </c>
      <c r="CF339">
        <v>1.6930873987704902E-4</v>
      </c>
      <c r="CG339">
        <v>1.6597877994373918E-4</v>
      </c>
      <c r="CH339">
        <v>1.6275497572395864E-4</v>
      </c>
      <c r="CI339">
        <v>1.5963267872814876E-4</v>
      </c>
      <c r="CJ339">
        <v>1.5660749803984497E-4</v>
      </c>
      <c r="CK339">
        <v>1.5367528312227157E-4</v>
      </c>
      <c r="CL339">
        <v>1.508321079629917E-4</v>
      </c>
      <c r="CM339">
        <v>1.4807425643801331E-4</v>
      </c>
      <c r="CN339">
        <v>1.4539820878851692E-4</v>
      </c>
      <c r="CO339">
        <v>1.4280062911384121E-4</v>
      </c>
      <c r="CP339">
        <v>1.402783537937188E-4</v>
      </c>
      <c r="CQ339">
        <v>1.3782838076107531E-4</v>
      </c>
      <c r="CR339">
        <v>1.3544785955418666E-4</v>
      </c>
      <c r="CS339">
        <v>1.3313408208364997E-4</v>
      </c>
      <c r="CT339">
        <v>1.3088447405561389E-4</v>
      </c>
      <c r="CU339">
        <v>1.2869658699809345E-4</v>
      </c>
      <c r="CV339">
        <v>1.2656809084201303E-4</v>
      </c>
      <c r="CW339">
        <v>1.2449676701296709E-4</v>
      </c>
      <c r="CX339">
        <v>1.2248050199360796E-4</v>
      </c>
      <c r="CY339">
        <v>1.2051728132008326E-4</v>
      </c>
      <c r="CZ339">
        <v>1.1860518397914689E-4</v>
      </c>
      <c r="DA339">
        <v>1.1674237717542887E-4</v>
      </c>
      <c r="DB339">
        <v>1.1492711144097133E-4</v>
      </c>
      <c r="DC339">
        <v>1.1315771606147536E-4</v>
      </c>
      <c r="DD339">
        <v>1.1143259479586133E-4</v>
      </c>
      <c r="DE339">
        <v>1.09750221867667E-4</v>
      </c>
      <c r="DF339">
        <v>1.0810913820858756E-4</v>
      </c>
      <c r="DG339">
        <v>1.0650794793604325E-4</v>
      </c>
      <c r="DH339">
        <v>1.0494531504813961E-4</v>
      </c>
      <c r="DI339">
        <v>1.0341996032069683E-4</v>
      </c>
      <c r="DJ339">
        <v>1.0193065839224209E-4</v>
      </c>
      <c r="DK339">
        <v>1.0047623502396637E-4</v>
      </c>
      <c r="DL339">
        <v>9.9055564522648726E-5</v>
      </c>
      <c r="DM339">
        <v>9.7667567315481849E-5</v>
      </c>
      <c r="DN339">
        <v>9.6311207666569535E-5</v>
      </c>
      <c r="DO339">
        <v>9.4985491525643293E-5</v>
      </c>
      <c r="DP339">
        <v>9.3689464500253586E-5</v>
      </c>
      <c r="DQ339">
        <v>9.2422209943337146E-5</v>
      </c>
      <c r="DR339">
        <v>9.1182847148661925E-5</v>
      </c>
      <c r="DS339">
        <v>8.9970529647194939E-5</v>
      </c>
      <c r="DT339">
        <v>8.8784443597945739E-5</v>
      </c>
      <c r="DU339">
        <v>8.7623806267294463E-5</v>
      </c>
      <c r="DV339">
        <v>8.6487864591247351E-5</v>
      </c>
      <c r="DW339">
        <v>8.5375893815448862E-5</v>
      </c>
      <c r="DX339">
        <v>8.428719620814469E-5</v>
      </c>
      <c r="DY339">
        <v>8.3221099841620914E-5</v>
      </c>
      <c r="DZ339">
        <v>8.217695743795709E-5</v>
      </c>
      <c r="EA339">
        <v>8.1154145275210104E-5</v>
      </c>
    </row>
    <row r="340" spans="1:156" x14ac:dyDescent="0.25">
      <c r="A340" t="s">
        <v>189</v>
      </c>
      <c r="B340" t="s">
        <v>197</v>
      </c>
      <c r="C340" t="s">
        <v>189</v>
      </c>
      <c r="F340" s="82" t="s">
        <v>187</v>
      </c>
      <c r="G340">
        <v>5.1841981646624145E-2</v>
      </c>
      <c r="H340">
        <v>1.6945719174331117E-2</v>
      </c>
      <c r="I340">
        <v>8.8102774620508993E-3</v>
      </c>
      <c r="J340">
        <v>5.5390899270146331E-3</v>
      </c>
      <c r="K340">
        <v>3.8645878396068993E-3</v>
      </c>
      <c r="L340">
        <v>2.8798375945101461E-3</v>
      </c>
      <c r="M340">
        <v>2.2457915106879277E-3</v>
      </c>
      <c r="N340">
        <v>1.8105762820636402E-3</v>
      </c>
      <c r="O340">
        <v>1.4972612252251085E-3</v>
      </c>
      <c r="P340">
        <v>1.2632275652753333E-3</v>
      </c>
      <c r="Q340">
        <v>1.0831956674981376E-3</v>
      </c>
      <c r="R340">
        <v>9.4133977124749785E-4</v>
      </c>
      <c r="S340">
        <v>8.2730981750366386E-4</v>
      </c>
      <c r="T340">
        <v>7.3408753013384494E-4</v>
      </c>
      <c r="U340">
        <v>6.5676677592091599E-4</v>
      </c>
      <c r="V340">
        <v>5.91827631680682E-4</v>
      </c>
      <c r="W340">
        <v>5.3668739343501308E-4</v>
      </c>
      <c r="X340">
        <v>4.8941354954805817E-4</v>
      </c>
      <c r="Y340">
        <v>4.4853494570668185E-4</v>
      </c>
      <c r="Z340">
        <v>4.1291437739289727E-4</v>
      </c>
      <c r="AA340">
        <v>3.8166068700746738E-4</v>
      </c>
      <c r="AB340">
        <v>3.5406689731488819E-4</v>
      </c>
      <c r="AC340">
        <v>3.2956588464929813E-4</v>
      </c>
      <c r="AD340">
        <v>3.0769810305327958E-4</v>
      </c>
      <c r="AE340">
        <v>2.8808773692025851E-4</v>
      </c>
      <c r="AF340">
        <v>2.704248447357938E-4</v>
      </c>
      <c r="AG340">
        <v>2.5445182472615764E-4</v>
      </c>
      <c r="AH340">
        <v>2.3995304075797246E-4</v>
      </c>
      <c r="AI340">
        <v>2.2674678801243937E-4</v>
      </c>
      <c r="AJ340">
        <v>2.1467901099246316E-4</v>
      </c>
      <c r="AK340">
        <v>2.036183479458284E-4</v>
      </c>
      <c r="AL340">
        <v>1.9345218927840463E-4</v>
      </c>
      <c r="AM340">
        <v>1.8408351828448033E-4</v>
      </c>
      <c r="AN340">
        <v>1.7542836065846467E-4</v>
      </c>
      <c r="AO340">
        <v>1.674137115679129E-4</v>
      </c>
      <c r="AP340">
        <v>1.5997584018461304E-4</v>
      </c>
      <c r="AQ340">
        <v>1.5305889467265147E-4</v>
      </c>
      <c r="AR340">
        <v>1.4661374793944107E-4</v>
      </c>
      <c r="AS340">
        <v>1.4059703753165856E-4</v>
      </c>
      <c r="AT340">
        <v>1.3497036301658155E-4</v>
      </c>
      <c r="AU340">
        <v>1.2969961183102185E-4</v>
      </c>
      <c r="AV340">
        <v>1.2475439048599684E-4</v>
      </c>
      <c r="AW340">
        <v>1.2010754261061115E-4</v>
      </c>
      <c r="AX340">
        <v>1.1573473891724823E-4</v>
      </c>
      <c r="AY340">
        <v>1.116141270054378E-4</v>
      </c>
      <c r="AZ340">
        <v>1.0772603116861512E-4</v>
      </c>
      <c r="BA340">
        <v>1.0405269415837668E-4</v>
      </c>
      <c r="BB340">
        <v>1.0057805429501384E-4</v>
      </c>
      <c r="BC340">
        <v>9.7287552467747649E-5</v>
      </c>
      <c r="BD340">
        <v>9.4167964502128129E-5</v>
      </c>
      <c r="BE340">
        <v>9.1207255131136469E-5</v>
      </c>
      <c r="BF340">
        <v>8.8394450426129982E-5</v>
      </c>
      <c r="BG340">
        <v>8.5719526051651875E-5</v>
      </c>
      <c r="BH340">
        <v>8.3173309126125371E-5</v>
      </c>
      <c r="BI340">
        <v>8.0747391815813618E-5</v>
      </c>
      <c r="BJ340">
        <v>7.8434055075828949E-5</v>
      </c>
      <c r="BK340">
        <v>7.6226201190346038E-5</v>
      </c>
      <c r="BL340">
        <v>7.4117293963252539E-5</v>
      </c>
      <c r="BM340">
        <v>7.2101305577276746E-5</v>
      </c>
      <c r="BN340">
        <v>7.0172669279865718E-5</v>
      </c>
      <c r="BO340">
        <v>6.8326237172321627E-5</v>
      </c>
      <c r="BP340">
        <v>6.6557242478710972E-5</v>
      </c>
      <c r="BQ340">
        <v>6.4861265755872483E-5</v>
      </c>
      <c r="BR340">
        <v>6.3234204577996902E-5</v>
      </c>
      <c r="BS340">
        <v>6.1672246290767703E-5</v>
      </c>
      <c r="BT340">
        <v>6.0171843482660939E-5</v>
      </c>
      <c r="BU340">
        <v>5.872969186609023E-5</v>
      </c>
      <c r="BV340">
        <v>5.73427102998328E-5</v>
      </c>
      <c r="BW340">
        <v>5.6008022717543094E-5</v>
      </c>
      <c r="BX340">
        <v>5.4722941755970878E-5</v>
      </c>
      <c r="BY340">
        <v>5.348495390142871E-5</v>
      </c>
      <c r="BZ340">
        <v>5.2291705994665708E-5</v>
      </c>
      <c r="CA340">
        <v>5.1140992953082606E-5</v>
      </c>
      <c r="CB340">
        <v>5.0030746585574999E-5</v>
      </c>
      <c r="CC340">
        <v>4.8959025389552809E-5</v>
      </c>
      <c r="CD340">
        <v>4.7924005232151827E-5</v>
      </c>
      <c r="CE340">
        <v>4.6923970828566238E-5</v>
      </c>
      <c r="CF340">
        <v>4.5957307940012452E-5</v>
      </c>
      <c r="CG340">
        <v>4.5022496222243753E-5</v>
      </c>
      <c r="CH340">
        <v>4.4118102662949702E-5</v>
      </c>
      <c r="CI340">
        <v>4.3242775552901289E-5</v>
      </c>
      <c r="CJ340">
        <v>4.2395238941476051E-5</v>
      </c>
      <c r="CK340">
        <v>4.1574287532299753E-5</v>
      </c>
      <c r="CL340">
        <v>4.0778781979261253E-5</v>
      </c>
      <c r="CM340">
        <v>4.0007644547174332E-5</v>
      </c>
      <c r="CN340">
        <v>3.9259855104920741E-5</v>
      </c>
      <c r="CO340">
        <v>3.8534447422082918E-5</v>
      </c>
      <c r="CP340">
        <v>3.7830505742905564E-5</v>
      </c>
      <c r="CQ340">
        <v>3.714716161394313E-5</v>
      </c>
      <c r="CR340">
        <v>3.6483590944009373E-5</v>
      </c>
      <c r="CS340">
        <v>3.583901127706011E-5</v>
      </c>
      <c r="CT340">
        <v>3.5212679260447722E-5</v>
      </c>
      <c r="CU340">
        <v>3.4603888292607074E-5</v>
      </c>
      <c r="CV340">
        <v>3.4011966335689524E-5</v>
      </c>
      <c r="CW340">
        <v>3.3436273879967706E-5</v>
      </c>
      <c r="CX340">
        <v>3.2876202048015615E-5</v>
      </c>
      <c r="CY340">
        <v>3.2331170827727553E-5</v>
      </c>
      <c r="CZ340">
        <v>3.1800627424199022E-5</v>
      </c>
      <c r="DA340">
        <v>3.1284044721357599E-5</v>
      </c>
      <c r="DB340">
        <v>3.0780919845014401E-5</v>
      </c>
      <c r="DC340">
        <v>3.0290772819714008E-5</v>
      </c>
      <c r="DD340">
        <v>2.9813145312404424E-5</v>
      </c>
      <c r="DE340">
        <v>2.9347599456527317E-5</v>
      </c>
      <c r="DF340">
        <v>2.8893716750661165E-5</v>
      </c>
      <c r="DG340">
        <v>2.8451097026325206E-5</v>
      </c>
      <c r="DH340">
        <v>2.8019357479994073E-5</v>
      </c>
      <c r="DI340">
        <v>2.7598131764765229E-5</v>
      </c>
      <c r="DJ340">
        <v>2.7187069137487956E-5</v>
      </c>
      <c r="DK340">
        <v>2.6785833657490318E-5</v>
      </c>
      <c r="DL340">
        <v>2.6394103433342859E-5</v>
      </c>
      <c r="DM340">
        <v>2.6011569914374518E-5</v>
      </c>
      <c r="DN340">
        <v>2.5637937223905613E-5</v>
      </c>
      <c r="DO340">
        <v>2.5272921531396515E-5</v>
      </c>
      <c r="DP340">
        <v>2.4916250460919304E-5</v>
      </c>
      <c r="DQ340">
        <v>2.4567662533554091E-5</v>
      </c>
      <c r="DR340">
        <v>2.4226906641490438E-5</v>
      </c>
      <c r="DS340">
        <v>2.3893741551774938E-5</v>
      </c>
      <c r="DT340">
        <v>2.3567935437798334E-5</v>
      </c>
      <c r="DU340">
        <v>2.324926543675187E-5</v>
      </c>
      <c r="DV340">
        <v>2.2937517231408705E-5</v>
      </c>
      <c r="DW340">
        <v>2.2632484654705308E-5</v>
      </c>
      <c r="DX340">
        <v>2.23339693157023E-5</v>
      </c>
      <c r="DY340">
        <v>2.2041780245605495E-5</v>
      </c>
      <c r="DZ340">
        <v>2.1755733562618199E-5</v>
      </c>
      <c r="EA340">
        <v>2.1475652154481304E-5</v>
      </c>
    </row>
    <row r="341" spans="1:156" x14ac:dyDescent="0.25">
      <c r="A341" t="s">
        <v>190</v>
      </c>
      <c r="B341" t="s">
        <v>197</v>
      </c>
      <c r="C341" t="s">
        <v>190</v>
      </c>
      <c r="F341" s="82" t="s">
        <v>187</v>
      </c>
      <c r="G341">
        <v>0.39605036725531584</v>
      </c>
      <c r="H341">
        <v>0.23521562757260978</v>
      </c>
      <c r="I341">
        <v>0.17341967706873754</v>
      </c>
      <c r="J341">
        <v>0.13969534187733812</v>
      </c>
      <c r="K341">
        <v>0.11812305433361997</v>
      </c>
      <c r="L341">
        <v>0.10299452177724223</v>
      </c>
      <c r="M341">
        <v>9.1725528696990744E-2</v>
      </c>
      <c r="N341">
        <v>4.7513105216251336E-2</v>
      </c>
      <c r="O341">
        <v>3.5725075706244294E-2</v>
      </c>
      <c r="P341">
        <v>2.7681796595367764E-2</v>
      </c>
      <c r="Q341">
        <v>2.1977717281533731E-2</v>
      </c>
      <c r="R341">
        <v>1.7803134646811023E-2</v>
      </c>
      <c r="S341">
        <v>1.466686914167975E-2</v>
      </c>
      <c r="T341">
        <v>1.2257962792389136E-2</v>
      </c>
      <c r="U341">
        <v>1.0372354107565296E-2</v>
      </c>
      <c r="V341">
        <v>8.8719644951538671E-3</v>
      </c>
      <c r="W341">
        <v>7.6608583891716632E-3</v>
      </c>
      <c r="X341">
        <v>6.6708248557931114E-3</v>
      </c>
      <c r="Y341">
        <v>5.8523704021467863E-3</v>
      </c>
      <c r="Z341">
        <v>5.1689300339008738E-3</v>
      </c>
      <c r="AA341">
        <v>4.5930519820847233E-3</v>
      </c>
      <c r="AB341">
        <v>4.1038262289707032E-3</v>
      </c>
      <c r="AC341">
        <v>3.6851161614252547E-3</v>
      </c>
      <c r="AD341">
        <v>3.3243202642736615E-3</v>
      </c>
      <c r="AE341">
        <v>3.0114906016538451E-3</v>
      </c>
      <c r="AF341">
        <v>2.7386958121933674E-3</v>
      </c>
      <c r="AG341">
        <v>2.499554440242253E-3</v>
      </c>
      <c r="AH341">
        <v>2.2888887220066591E-3</v>
      </c>
      <c r="AI341">
        <v>2.1024647359495479E-3</v>
      </c>
      <c r="AJ341">
        <v>1.9367952684769434E-3</v>
      </c>
      <c r="AK341">
        <v>1.7889887617137815E-3</v>
      </c>
      <c r="AL341">
        <v>1.6566324942354695E-3</v>
      </c>
      <c r="AM341">
        <v>1.5377014528717939E-3</v>
      </c>
      <c r="AN341">
        <v>1.4304866693470762E-3</v>
      </c>
      <c r="AO341">
        <v>1.3335384362617444E-3</v>
      </c>
      <c r="AP341">
        <v>1.2456209924529063E-3</v>
      </c>
      <c r="AQ341">
        <v>1.1656761188150319E-3</v>
      </c>
      <c r="AR341">
        <v>1.0927937078416049E-3</v>
      </c>
      <c r="AS341">
        <v>1.0261878292151512E-3</v>
      </c>
      <c r="AT341">
        <v>9.6517715543916155E-4</v>
      </c>
      <c r="AU341">
        <v>9.0916886788517098E-4</v>
      </c>
      <c r="AV341">
        <v>8.5764535750683618E-4</v>
      </c>
      <c r="AW341">
        <v>8.1015318216590398E-4</v>
      </c>
      <c r="AX341">
        <v>7.6629385581087782E-4</v>
      </c>
      <c r="AY341">
        <v>7.2571613223476801E-4</v>
      </c>
      <c r="AZ341">
        <v>6.8810951411990302E-4</v>
      </c>
      <c r="BA341">
        <v>6.5319877122061527E-4</v>
      </c>
      <c r="BB341">
        <v>6.2073929331540672E-4</v>
      </c>
      <c r="BC341">
        <v>5.9051313658784171E-4</v>
      </c>
      <c r="BD341">
        <v>5.6232564833973229E-4</v>
      </c>
      <c r="BE341">
        <v>5.3600257589864913E-4</v>
      </c>
      <c r="BF341">
        <v>5.1138758239895955E-4</v>
      </c>
      <c r="BG341">
        <v>4.883401056715211E-4</v>
      </c>
      <c r="BH341">
        <v>4.6673350745234815E-4</v>
      </c>
      <c r="BI341">
        <v>4.4645346904376404E-4</v>
      </c>
      <c r="BJ341">
        <v>4.2739659684577812E-4</v>
      </c>
      <c r="BK341">
        <v>4.0946920714492728E-4</v>
      </c>
      <c r="BL341">
        <v>3.9258626445819774E-4</v>
      </c>
      <c r="BM341">
        <v>3.766704517833609E-4</v>
      </c>
      <c r="BN341">
        <v>3.6165135446529625E-4</v>
      </c>
      <c r="BO341">
        <v>3.4746474217914623E-4</v>
      </c>
      <c r="BP341">
        <v>3.3405193585884905E-4</v>
      </c>
      <c r="BQ341">
        <v>3.2135924834658132E-4</v>
      </c>
      <c r="BR341">
        <v>3.0933748917231612E-4</v>
      </c>
      <c r="BS341">
        <v>2.9794152524728916E-4</v>
      </c>
      <c r="BT341">
        <v>2.8712989041513567E-4</v>
      </c>
      <c r="BU341">
        <v>2.7686443778596458E-4</v>
      </c>
      <c r="BV341">
        <v>2.6711002961130948E-4</v>
      </c>
      <c r="BW341">
        <v>2.5783426016614424E-4</v>
      </c>
      <c r="BX341">
        <v>2.490072077080434E-4</v>
      </c>
      <c r="BY341">
        <v>2.406012120997314E-4</v>
      </c>
      <c r="BZ341">
        <v>2.3259067512347283E-4</v>
      </c>
      <c r="CA341">
        <v>2.2495188089545183E-4</v>
      </c>
      <c r="CB341">
        <v>2.1766283411504792E-4</v>
      </c>
      <c r="CC341">
        <v>2.1070311416571786E-4</v>
      </c>
      <c r="CD341">
        <v>2.0405374332768537E-4</v>
      </c>
      <c r="CE341">
        <v>1.9769706757354411E-4</v>
      </c>
      <c r="CF341">
        <v>1.9161664860081184E-4</v>
      </c>
      <c r="CG341">
        <v>1.8579716591453506E-4</v>
      </c>
      <c r="CH341">
        <v>1.8022432791155383E-4</v>
      </c>
      <c r="CI341">
        <v>1.7488479103888247E-4</v>
      </c>
      <c r="CJ341">
        <v>1.697660862043077E-4</v>
      </c>
      <c r="CK341">
        <v>1.6485655170976892E-4</v>
      </c>
      <c r="CL341">
        <v>1.6014527205920469E-4</v>
      </c>
      <c r="CM341">
        <v>1.5562202206379592E-4</v>
      </c>
      <c r="CN341">
        <v>1.5127721573022677E-4</v>
      </c>
      <c r="CO341">
        <v>1.4710185947281016E-4</v>
      </c>
      <c r="CP341">
        <v>1.430875092390995E-4</v>
      </c>
      <c r="CQ341">
        <v>1.3922623118167859E-4</v>
      </c>
      <c r="CR341">
        <v>1.3551056554697704E-4</v>
      </c>
      <c r="CS341">
        <v>1.319334934857549E-4</v>
      </c>
      <c r="CT341">
        <v>1.2848840651991829E-4</v>
      </c>
      <c r="CU341">
        <v>1.2516907842699361E-4</v>
      </c>
      <c r="CV341">
        <v>1.2196963932732517E-4</v>
      </c>
      <c r="CW341">
        <v>1.1888455178021769E-4</v>
      </c>
      <c r="CX341">
        <v>1.1590858871412E-4</v>
      </c>
      <c r="CY341">
        <v>1.1303681303280267E-4</v>
      </c>
      <c r="CZ341">
        <v>1.1026455875456746E-4</v>
      </c>
      <c r="DA341">
        <v>1.0758741355503557E-4</v>
      </c>
      <c r="DB341">
        <v>1.0500120259616453E-4</v>
      </c>
      <c r="DC341">
        <v>1.0250197353501141E-4</v>
      </c>
      <c r="DD341">
        <v>1.000859826155352E-4</v>
      </c>
      <c r="DE341">
        <v>9.7749681755499319E-5</v>
      </c>
      <c r="DF341">
        <v>9.548970654846407E-5</v>
      </c>
      <c r="DG341">
        <v>9.3302865107970987E-5</v>
      </c>
      <c r="DH341">
        <v>9.1186127687472701E-5</v>
      </c>
      <c r="DI341">
        <v>8.9136617015359129E-5</v>
      </c>
      <c r="DJ341">
        <v>8.7151599289695159E-5</v>
      </c>
      <c r="DK341">
        <v>8.5228475782038351E-5</v>
      </c>
      <c r="DL341">
        <v>8.3364775004007919E-5</v>
      </c>
      <c r="DM341">
        <v>8.1558145394194481E-5</v>
      </c>
      <c r="DN341">
        <v>7.9806348486530229E-5</v>
      </c>
      <c r="DO341">
        <v>7.8107252524472839E-5</v>
      </c>
      <c r="DP341">
        <v>7.6458826488276694E-5</v>
      </c>
      <c r="DQ341">
        <v>7.4859134505288847E-5</v>
      </c>
      <c r="DR341">
        <v>7.3306330615640068E-5</v>
      </c>
      <c r="DS341">
        <v>7.179865386790377E-5</v>
      </c>
      <c r="DT341">
        <v>7.0334423721321262E-5</v>
      </c>
      <c r="DU341">
        <v>6.8912035733027235E-5</v>
      </c>
      <c r="DV341">
        <v>6.7529957510395675E-5</v>
      </c>
      <c r="DW341">
        <v>6.6186724910165376E-5</v>
      </c>
      <c r="DX341">
        <v>6.4880938467409892E-5</v>
      </c>
      <c r="DY341">
        <v>6.3611260038707199E-5</v>
      </c>
      <c r="DZ341">
        <v>6.23764096450472E-5</v>
      </c>
      <c r="EA341">
        <v>6.1175162501099744E-5</v>
      </c>
    </row>
    <row r="342" spans="1:156" x14ac:dyDescent="0.25">
      <c r="A342" t="s">
        <v>191</v>
      </c>
      <c r="B342" t="s">
        <v>197</v>
      </c>
      <c r="C342" t="s">
        <v>191</v>
      </c>
      <c r="F342" s="82" t="s">
        <v>187</v>
      </c>
      <c r="G342">
        <v>0.25834389758697063</v>
      </c>
      <c r="H342">
        <v>0.11057251395034325</v>
      </c>
      <c r="I342">
        <v>6.7306755379136107E-2</v>
      </c>
      <c r="J342">
        <v>4.7325603412725931E-2</v>
      </c>
      <c r="K342">
        <v>3.6012164981968159E-2</v>
      </c>
      <c r="L342">
        <v>2.8807636710700506E-2</v>
      </c>
      <c r="M342">
        <v>2.3853091659103983E-2</v>
      </c>
      <c r="N342">
        <v>1.6869078654846867E-2</v>
      </c>
      <c r="O342">
        <v>1.3538775077954117E-2</v>
      </c>
      <c r="P342">
        <v>1.1120926921952852E-2</v>
      </c>
      <c r="Q342">
        <v>9.3079183549432173E-3</v>
      </c>
      <c r="R342">
        <v>7.9121363761507617E-3</v>
      </c>
      <c r="S342">
        <v>6.8137463044217264E-3</v>
      </c>
      <c r="T342">
        <v>5.9332236435688792E-3</v>
      </c>
      <c r="U342">
        <v>5.2160697235480533E-3</v>
      </c>
      <c r="V342">
        <v>4.6238970419669638E-3</v>
      </c>
      <c r="W342">
        <v>4.1290178552879286E-3</v>
      </c>
      <c r="X342">
        <v>3.7110445280199795E-3</v>
      </c>
      <c r="Y342">
        <v>3.3546889889886399E-3</v>
      </c>
      <c r="Z342">
        <v>3.048300511870211E-3</v>
      </c>
      <c r="AA342">
        <v>2.7828712864902579E-3</v>
      </c>
      <c r="AB342">
        <v>2.5513459880588058E-3</v>
      </c>
      <c r="AC342">
        <v>2.3481334296634117E-3</v>
      </c>
      <c r="AD342">
        <v>2.1687553146129321E-3</v>
      </c>
      <c r="AE342">
        <v>2.0095897305523504E-3</v>
      </c>
      <c r="AF342">
        <v>1.8676812187769689E-3</v>
      </c>
      <c r="AG342">
        <v>1.7405983459105909E-3</v>
      </c>
      <c r="AH342">
        <v>1.6263256468333548E-3</v>
      </c>
      <c r="AI342">
        <v>1.5231807597780556E-3</v>
      </c>
      <c r="AJ342">
        <v>1.42975024652443E-3</v>
      </c>
      <c r="AK342">
        <v>1.3448394246684734E-3</v>
      </c>
      <c r="AL342">
        <v>1.2674328155182191E-3</v>
      </c>
      <c r="AM342">
        <v>1.1966627113014449E-3</v>
      </c>
      <c r="AN342">
        <v>1.1317840077655352E-3</v>
      </c>
      <c r="AO342">
        <v>1.072153911887467E-3</v>
      </c>
      <c r="AP342">
        <v>1.0172154725705165E-3</v>
      </c>
      <c r="AQ342">
        <v>9.6648413128483574E-4</v>
      </c>
      <c r="AR342">
        <v>9.1953667478139633E-4</v>
      </c>
      <c r="AS342">
        <v>8.7600211087361256E-4</v>
      </c>
      <c r="AT342">
        <v>8.3555409327664993E-4</v>
      </c>
      <c r="AU342">
        <v>7.9790460149883186E-4</v>
      </c>
      <c r="AV342">
        <v>7.6279864318967662E-4</v>
      </c>
      <c r="AW342">
        <v>7.3000979381459554E-4</v>
      </c>
      <c r="AX342">
        <v>6.993364254561581E-4</v>
      </c>
      <c r="AY342">
        <v>6.7059850545460277E-4</v>
      </c>
      <c r="AZ342">
        <v>6.4363486837170974E-4</v>
      </c>
      <c r="BA342">
        <v>6.1830088279842227E-4</v>
      </c>
      <c r="BB342">
        <v>5.944664488897602E-4</v>
      </c>
      <c r="BC342">
        <v>5.7201427400788293E-4</v>
      </c>
      <c r="BD342">
        <v>5.5083838310270397E-4</v>
      </c>
      <c r="BE342">
        <v>5.3084282793443955E-4</v>
      </c>
      <c r="BF342">
        <v>5.1194056531112214E-4</v>
      </c>
      <c r="BG342">
        <v>4.9405247946251952E-4</v>
      </c>
      <c r="BH342">
        <v>4.7710652772349797E-4</v>
      </c>
      <c r="BI342">
        <v>4.61036992030568E-4</v>
      </c>
      <c r="BJ342">
        <v>4.4578382148376062E-4</v>
      </c>
      <c r="BK342">
        <v>4.3129205350241084E-4</v>
      </c>
      <c r="BL342">
        <v>4.1751130299550311E-4</v>
      </c>
      <c r="BM342">
        <v>4.043953105452462E-4</v>
      </c>
      <c r="BN342">
        <v>3.9190154192305873E-4</v>
      </c>
      <c r="BO342">
        <v>3.7999083236548733E-4</v>
      </c>
      <c r="BP342">
        <v>3.6862706997091476E-4</v>
      </c>
      <c r="BQ342">
        <v>3.5777691336600552E-4</v>
      </c>
      <c r="BR342">
        <v>3.474095394583214E-4</v>
      </c>
      <c r="BS342">
        <v>3.3749641765837751E-4</v>
      </c>
      <c r="BT342">
        <v>3.2801110743704376E-4</v>
      </c>
      <c r="BU342">
        <v>3.1892907649627602E-4</v>
      </c>
      <c r="BV342">
        <v>3.1022753718377744E-4</v>
      </c>
      <c r="BW342">
        <v>3.0188529908476168E-4</v>
      </c>
      <c r="BX342">
        <v>2.9388263598411566E-4</v>
      </c>
      <c r="BY342">
        <v>2.862011656165382E-4</v>
      </c>
      <c r="BZ342">
        <v>2.7882374081588751E-4</v>
      </c>
      <c r="CA342">
        <v>2.7173435084264951E-4</v>
      </c>
      <c r="CB342">
        <v>2.6491803181390416E-4</v>
      </c>
      <c r="CC342">
        <v>2.5836078528655997E-4</v>
      </c>
      <c r="CD342">
        <v>2.52049504154762E-4</v>
      </c>
      <c r="CE342">
        <v>2.4597190511843571E-4</v>
      </c>
      <c r="CF342">
        <v>2.4011646706392569E-4</v>
      </c>
      <c r="CG342">
        <v>2.3447237477126036E-4</v>
      </c>
      <c r="CH342">
        <v>2.2902946742709145E-4</v>
      </c>
      <c r="CI342">
        <v>2.237781914790857E-4</v>
      </c>
      <c r="CJ342">
        <v>2.1870955741748376E-4</v>
      </c>
      <c r="CK342">
        <v>2.1381510011354857E-4</v>
      </c>
      <c r="CL342">
        <v>2.0908684238351929E-4</v>
      </c>
      <c r="CM342">
        <v>2.0451726148107869E-4</v>
      </c>
      <c r="CN342">
        <v>2.0009925825180527E-4</v>
      </c>
      <c r="CO342">
        <v>1.9582612871009856E-4</v>
      </c>
      <c r="CP342">
        <v>1.9169153782310326E-4</v>
      </c>
      <c r="CQ342">
        <v>1.8768949530749139E-4</v>
      </c>
      <c r="CR342">
        <v>1.8381433326402111E-4</v>
      </c>
      <c r="CS342">
        <v>1.8006068549174958E-4</v>
      </c>
      <c r="CT342">
        <v>1.7642346833895674E-4</v>
      </c>
      <c r="CU342">
        <v>1.728978629613975E-4</v>
      </c>
      <c r="CV342">
        <v>1.6947929887064345E-4</v>
      </c>
      <c r="CW342">
        <v>1.6616343866617683E-4</v>
      </c>
      <c r="CX342">
        <v>1.6294616385466862E-4</v>
      </c>
      <c r="CY342">
        <v>1.598235616686615E-4</v>
      </c>
      <c r="CZ342">
        <v>1.5679191280479256E-4</v>
      </c>
      <c r="DA342">
        <v>1.5384768000879814E-4</v>
      </c>
      <c r="DB342">
        <v>1.5098749744098494E-4</v>
      </c>
      <c r="DC342">
        <v>1.4820816076162565E-4</v>
      </c>
      <c r="DD342">
        <v>1.4550661788100561E-4</v>
      </c>
      <c r="DE342">
        <v>1.4287996032355435E-4</v>
      </c>
      <c r="DF342">
        <v>1.403254151598168E-4</v>
      </c>
      <c r="DG342">
        <v>1.3784033746388978E-4</v>
      </c>
      <c r="DH342">
        <v>1.3542220325748572E-4</v>
      </c>
      <c r="DI342">
        <v>1.3306860290499361E-4</v>
      </c>
      <c r="DJ342">
        <v>1.3077723492681408E-4</v>
      </c>
      <c r="DK342">
        <v>1.2854590020090474E-4</v>
      </c>
      <c r="DL342">
        <v>1.263724965248758E-4</v>
      </c>
      <c r="DM342">
        <v>1.2425501351318949E-4</v>
      </c>
      <c r="DN342">
        <v>1.2219152780600985E-4</v>
      </c>
      <c r="DO342">
        <v>1.2018019856809441E-4</v>
      </c>
      <c r="DP342">
        <v>1.1821926325778698E-4</v>
      </c>
      <c r="DQ342">
        <v>1.1630703364770165E-4</v>
      </c>
      <c r="DR342">
        <v>1.1444189208009846E-4</v>
      </c>
      <c r="DS342">
        <v>1.126222879412223E-4</v>
      </c>
      <c r="DT342">
        <v>1.1084673434006533E-4</v>
      </c>
      <c r="DU342">
        <v>1.091138049780847E-4</v>
      </c>
      <c r="DV342">
        <v>1.0742213119740619E-4</v>
      </c>
      <c r="DW342">
        <v>1.057703991959453E-4</v>
      </c>
      <c r="DX342">
        <v>1.0415734739872727E-4</v>
      </c>
      <c r="DY342">
        <v>1.025817639754444E-4</v>
      </c>
      <c r="DZ342">
        <v>1.0104248449500969E-4</v>
      </c>
      <c r="EA342">
        <v>9.9538389708514802E-5</v>
      </c>
    </row>
    <row r="343" spans="1:156" ht="15.75" thickBot="1" x14ac:dyDescent="0.3">
      <c r="A343" s="83" t="s">
        <v>192</v>
      </c>
      <c r="B343" s="83" t="s">
        <v>197</v>
      </c>
      <c r="C343" s="83" t="s">
        <v>192</v>
      </c>
      <c r="D343" s="86"/>
      <c r="E343" s="86"/>
      <c r="F343" s="87" t="s">
        <v>187</v>
      </c>
      <c r="G343" s="83">
        <v>0.2904878996961881</v>
      </c>
      <c r="H343" s="83">
        <v>0.14481168998284333</v>
      </c>
      <c r="I343" s="83">
        <v>9.6372953851536991E-2</v>
      </c>
      <c r="J343" s="83">
        <v>7.2190358282115785E-2</v>
      </c>
      <c r="K343" s="83">
        <v>5.7696898886251444E-2</v>
      </c>
      <c r="L343" s="83">
        <v>4.8043069368726515E-2</v>
      </c>
      <c r="M343" s="83">
        <v>4.1152486861641864E-2</v>
      </c>
      <c r="N343" s="83">
        <v>3.380997675428371E-2</v>
      </c>
      <c r="O343" s="83">
        <v>2.4161398670043098E-2</v>
      </c>
      <c r="P343" s="83">
        <v>1.7889148864590518E-2</v>
      </c>
      <c r="Q343" s="83">
        <v>1.3630405153813384E-2</v>
      </c>
      <c r="R343" s="83">
        <v>1.0634310519434649E-2</v>
      </c>
      <c r="S343" s="83">
        <v>8.4633729084037379E-3</v>
      </c>
      <c r="T343" s="83">
        <v>6.8506255613995327E-3</v>
      </c>
      <c r="U343" s="83">
        <v>5.6267049615863511E-3</v>
      </c>
      <c r="V343" s="83">
        <v>4.6805469239648376E-3</v>
      </c>
      <c r="W343" s="83">
        <v>3.9372051095749603E-3</v>
      </c>
      <c r="X343" s="83">
        <v>3.34482809750617E-3</v>
      </c>
      <c r="Y343" s="83">
        <v>2.8667464318318085E-3</v>
      </c>
      <c r="Z343" s="83">
        <v>2.4765175468480531E-3</v>
      </c>
      <c r="AA343" s="83">
        <v>2.1547391174431578E-3</v>
      </c>
      <c r="AB343" s="83">
        <v>1.8869504518956132E-3</v>
      </c>
      <c r="AC343" s="83">
        <v>1.6622206765869187E-3</v>
      </c>
      <c r="AD343" s="83">
        <v>1.4721805268298617E-3</v>
      </c>
      <c r="AE343" s="83">
        <v>1.3103466880000801E-3</v>
      </c>
      <c r="AF343" s="83">
        <v>1.1716427467752565E-3</v>
      </c>
      <c r="AG343" s="83">
        <v>1.0520545719838079E-3</v>
      </c>
      <c r="AH343" s="83">
        <v>9.4837907259373968E-4</v>
      </c>
      <c r="AI343" s="83">
        <v>8.5803876567754967E-4</v>
      </c>
      <c r="AJ343" s="83">
        <v>7.7894335128976294E-4</v>
      </c>
      <c r="AK343" s="83">
        <v>7.0938528261237739E-4</v>
      </c>
      <c r="AL343" s="83">
        <v>6.4796020614421384E-4</v>
      </c>
      <c r="AM343" s="83">
        <v>5.9350579227189428E-4</v>
      </c>
      <c r="AN343" s="83">
        <v>5.4505430153260618E-4</v>
      </c>
      <c r="AO343" s="83">
        <v>5.0179550648588251E-4</v>
      </c>
      <c r="AP343" s="83">
        <v>4.6304748970258031E-4</v>
      </c>
      <c r="AQ343" s="83">
        <v>4.2823348164874419E-4</v>
      </c>
      <c r="AR343" s="83">
        <v>3.9686336642031261E-4</v>
      </c>
      <c r="AS343" s="83">
        <v>3.6851882145919512E-4</v>
      </c>
      <c r="AT343" s="83">
        <v>3.4284130599338529E-4</v>
      </c>
      <c r="AU343" s="83">
        <v>3.1952229727948129E-4</v>
      </c>
      <c r="AV343" s="83">
        <v>2.9829531151089864E-4</v>
      </c>
      <c r="AW343" s="83">
        <v>2.7892935003492815E-4</v>
      </c>
      <c r="AX343" s="83">
        <v>2.6122349025794745E-4</v>
      </c>
      <c r="AY343" s="83">
        <v>2.4500240076665789E-4</v>
      </c>
      <c r="AZ343" s="83">
        <v>2.3011260644430743E-4</v>
      </c>
      <c r="BA343" s="83">
        <v>2.1641936514807668E-4</v>
      </c>
      <c r="BB343" s="83">
        <v>2.0380404536957924E-4</v>
      </c>
      <c r="BC343" s="83">
        <v>1.9216191610613552E-4</v>
      </c>
      <c r="BD343" s="83">
        <v>1.8140027733290948E-4</v>
      </c>
      <c r="BE343" s="83">
        <v>1.7143687304419465E-4</v>
      </c>
      <c r="BF343" s="83">
        <v>1.6219853962809485E-4</v>
      </c>
      <c r="BG343" s="83">
        <v>1.5362005096366133E-4</v>
      </c>
      <c r="BH343" s="83">
        <v>1.4564312855133992E-4</v>
      </c>
      <c r="BI343" s="83">
        <v>1.3821559056707326E-4</v>
      </c>
      <c r="BJ343" s="83">
        <v>1.3129061824684196E-4</v>
      </c>
      <c r="BK343" s="83">
        <v>1.2482612167921884E-4</v>
      </c>
      <c r="BL343" s="83">
        <v>1.1878419007862266E-4</v>
      </c>
      <c r="BM343" s="83">
        <v>1.1313061406495651E-4</v>
      </c>
      <c r="BN343" s="83">
        <v>1.0783446949161946E-4</v>
      </c>
      <c r="BO343" s="83">
        <v>1.0286775402697571E-4</v>
      </c>
      <c r="BP343" s="83">
        <v>9.8205069070821368E-5</v>
      </c>
      <c r="BQ343" s="83">
        <v>9.3823340730232033E-5</v>
      </c>
      <c r="BR343" s="83">
        <v>8.9701574531123374E-5</v>
      </c>
      <c r="BS343" s="83">
        <v>8.5820639337131239E-5</v>
      </c>
      <c r="BT343" s="83">
        <v>8.2163076613815531E-5</v>
      </c>
      <c r="BU343" s="83">
        <v>7.8712931736146951E-5</v>
      </c>
      <c r="BV343" s="83">
        <v>7.5455604509074798E-5</v>
      </c>
      <c r="BW343" s="83">
        <v>7.2377716469597235E-5</v>
      </c>
      <c r="BX343" s="83">
        <v>6.9466992876423902E-5</v>
      </c>
      <c r="BY343" s="83">
        <v>6.6712157580044073E-5</v>
      </c>
      <c r="BZ343" s="83">
        <v>6.4102839210099583E-5</v>
      </c>
      <c r="CA343" s="83">
        <v>6.1629487325207344E-5</v>
      </c>
      <c r="CB343" s="83">
        <v>5.9283297348491486E-5</v>
      </c>
      <c r="CC343" s="83">
        <v>5.7056143264733637E-5</v>
      </c>
      <c r="CD343" s="83">
        <v>5.4940517186175802E-5</v>
      </c>
      <c r="CE343" s="83">
        <v>5.2929475006881282E-5</v>
      </c>
      <c r="CF343" s="83">
        <v>5.1016587462913487E-5</v>
      </c>
      <c r="CG343" s="83">
        <v>4.9195895999729238E-5</v>
      </c>
      <c r="CH343" s="83">
        <v>4.7461872921048797E-5</v>
      </c>
      <c r="CI343" s="83">
        <v>4.5809385356665626E-5</v>
      </c>
      <c r="CJ343" s="83">
        <v>4.4233662641609804E-5</v>
      </c>
      <c r="CK343" s="83">
        <v>4.273026674690851E-5</v>
      </c>
      <c r="CL343" s="83">
        <v>4.1295065443917345E-5</v>
      </c>
      <c r="CM343" s="83">
        <v>3.9924207920654156E-5</v>
      </c>
      <c r="CN343" s="83">
        <v>3.8614102600472301E-5</v>
      </c>
      <c r="CO343" s="83">
        <v>3.7361396941379916E-5</v>
      </c>
      <c r="CP343" s="83">
        <v>3.616295901887266E-5</v>
      </c>
      <c r="CQ343" s="83">
        <v>3.501586071673545E-5</v>
      </c>
      <c r="CR343" s="83">
        <v>3.3917362369292112E-5</v>
      </c>
      <c r="CS343" s="83">
        <v>3.286489871535088E-5</v>
      </c>
      <c r="CT343" s="83">
        <v>3.1856066038908847E-5</v>
      </c>
      <c r="CU343" s="83">
        <v>3.0888610384783068E-5</v>
      </c>
      <c r="CV343" s="83">
        <v>2.9960416748938223E-5</v>
      </c>
      <c r="CW343" s="83">
        <v>2.906949915357654E-5</v>
      </c>
      <c r="CX343" s="83">
        <v>2.821399152619399E-5</v>
      </c>
      <c r="CY343" s="83">
        <v>2.7392139309934815E-5</v>
      </c>
      <c r="CZ343" s="83">
        <v>2.6602291739813372E-5</v>
      </c>
      <c r="DA343" s="83">
        <v>2.5842894725821123E-5</v>
      </c>
      <c r="DB343" s="83">
        <v>2.5112484289695541E-5</v>
      </c>
      <c r="DC343" s="83">
        <v>2.4409680507269533E-5</v>
      </c>
      <c r="DD343" s="83">
        <v>2.3733181912924263E-5</v>
      </c>
      <c r="DE343" s="83">
        <v>2.3081760326785911E-5</v>
      </c>
      <c r="DF343" s="83">
        <v>2.2454256069007228E-5</v>
      </c>
      <c r="DG343" s="83">
        <v>2.184957352878538E-5</v>
      </c>
      <c r="DH343" s="83">
        <v>2.1266677058752683E-5</v>
      </c>
      <c r="DI343" s="83">
        <v>2.0704587168054145E-5</v>
      </c>
      <c r="DJ343" s="83">
        <v>2.0162376989839835E-5</v>
      </c>
      <c r="DK343" s="83">
        <v>1.9639169001076543E-5</v>
      </c>
      <c r="DL343" s="83">
        <v>1.9134131974543083E-5</v>
      </c>
      <c r="DM343" s="83">
        <v>1.8646478144648804E-5</v>
      </c>
      <c r="DN343" s="83">
        <v>1.8175460570313487E-5</v>
      </c>
      <c r="DO343" s="83">
        <v>1.7720370679598893E-5</v>
      </c>
      <c r="DP343" s="83">
        <v>1.7280535982093056E-5</v>
      </c>
      <c r="DQ343" s="83">
        <v>1.6855317936237962E-5</v>
      </c>
      <c r="DR343" s="83">
        <v>1.6444109959871832E-5</v>
      </c>
      <c r="DS343" s="83">
        <v>1.6046335573235224E-5</v>
      </c>
      <c r="DT343" s="83">
        <v>1.5661446664582414E-5</v>
      </c>
      <c r="DU343" s="83">
        <v>1.5288921869348179E-5</v>
      </c>
      <c r="DV343" s="83">
        <v>1.4928265054557643E-5</v>
      </c>
      <c r="DW343" s="83">
        <v>1.457900390083915E-5</v>
      </c>
      <c r="DX343" s="83">
        <v>1.4240688575011536E-5</v>
      </c>
      <c r="DY343" s="83">
        <v>1.3912890486776136E-5</v>
      </c>
      <c r="DZ343" s="83">
        <v>1.3595201123554446E-5</v>
      </c>
      <c r="EA343" s="83">
        <v>1.3287230957978569E-5</v>
      </c>
    </row>
    <row r="344" spans="1:156" ht="15.75" thickTop="1" x14ac:dyDescent="0.25">
      <c r="A344" t="str">
        <f>IF(E344="","",CONCATENATE(IF(C344="","",(CONCATENATE("- any ",C344," droplet size"))),IF(#REF!="","",CONCATENATE(" - ",#REF!))," &amp; maximum wind speed of ",E344," km/hr"))</f>
        <v/>
      </c>
    </row>
    <row r="345" spans="1:156" x14ac:dyDescent="0.25">
      <c r="A345" t="str">
        <f>IF(E345="","",CONCATENATE(IF(C345="","",(CONCATENATE("- any ",C345," droplet size"))),IF(#REF!="","",CONCATENATE(" - ",#REF!))," &amp; maximum wind speed of ",E345," km/hr"))</f>
        <v/>
      </c>
    </row>
    <row r="346" spans="1:156" x14ac:dyDescent="0.25">
      <c r="A346" t="str">
        <f>IF(E346="","",CONCATENATE(IF(C346="","",(CONCATENATE("- any ",C346," droplet size"))),IF(#REF!="","",CONCATENATE(" - ",#REF!))," &amp; maximum wind speed of ",E346," km/hr"))</f>
        <v/>
      </c>
    </row>
    <row r="347" spans="1:156" x14ac:dyDescent="0.25">
      <c r="A347" t="str">
        <f>IF(E347="","",CONCATENATE(IF(C347="","",(CONCATENATE("- any ",C347," droplet size"))),IF(#REF!="","",CONCATENATE(" - ",#REF!))," &amp; maximum wind speed of ",E347," km/hr"))</f>
        <v/>
      </c>
    </row>
    <row r="348" spans="1:156" x14ac:dyDescent="0.25">
      <c r="A348" t="str">
        <f>IF(E348="","",CONCATENATE(IF(C348="","",(CONCATENATE("- any ",C348," droplet size"))),IF(#REF!="","",CONCATENATE(" - ",#REF!))," &amp; maximum wind speed of ",E348," km/hr"))</f>
        <v/>
      </c>
    </row>
    <row r="349" spans="1:156" x14ac:dyDescent="0.25">
      <c r="A349" t="str">
        <f>IF(E349="","",CONCATENATE(IF(C349="","",(CONCATENATE("- any ",C349," droplet size"))),IF(#REF!="","",CONCATENATE(" - ",#REF!))," &amp; maximum wind speed of ",E349," km/hr"))</f>
        <v/>
      </c>
    </row>
    <row r="350" spans="1:156" x14ac:dyDescent="0.25">
      <c r="A350" t="str">
        <f>IF(E350="","",CONCATENATE(IF(C350="","",(CONCATENATE("- any ",C350," droplet size"))),IF(#REF!="","",CONCATENATE(" - ",#REF!))," &amp; maximum wind speed of ",E350," km/hr"))</f>
        <v/>
      </c>
    </row>
    <row r="351" spans="1:156" x14ac:dyDescent="0.25">
      <c r="A351" t="str">
        <f>IF(E351="","",CONCATENATE(IF(C351="","",(CONCATENATE("- any ",C351," droplet size"))),IF(#REF!="","",CONCATENATE(" - ",#REF!))," &amp; maximum wind speed of ",E351," km/hr"))</f>
        <v/>
      </c>
    </row>
    <row r="352" spans="1:156" x14ac:dyDescent="0.25">
      <c r="A352" t="str">
        <f>IF(E352="","",CONCATENATE(IF(C352="","",(CONCATENATE("- any ",C352," droplet size"))),IF(#REF!="","",CONCATENATE(" - ",#REF!))," &amp; maximum wind speed of ",E352," km/hr"))</f>
        <v/>
      </c>
    </row>
    <row r="353" spans="1:1" x14ac:dyDescent="0.25">
      <c r="A353" t="str">
        <f>IF(E353="","",CONCATENATE(IF(C353="","",(CONCATENATE("- any ",C353," droplet size"))),IF(#REF!="","",CONCATENATE(" - ",#REF!))," &amp; maximum wind speed of ",E353," km/hr"))</f>
        <v/>
      </c>
    </row>
    <row r="354" spans="1:1" x14ac:dyDescent="0.25">
      <c r="A354" t="str">
        <f>IF(E354="","",CONCATENATE(IF(C354="","",(CONCATENATE("- any ",C354," droplet size"))),IF(#REF!="","",CONCATENATE(" - ",#REF!))," &amp; maximum wind speed of ",E354," km/hr"))</f>
        <v/>
      </c>
    </row>
    <row r="355" spans="1:1" x14ac:dyDescent="0.25">
      <c r="A355" t="str">
        <f>IF(E355="","",CONCATENATE(IF(C355="","",(CONCATENATE("- any ",C355," droplet size"))),IF(#REF!="","",CONCATENATE(" - ",#REF!))," &amp; maximum wind speed of ",E355," km/hr"))</f>
        <v/>
      </c>
    </row>
    <row r="356" spans="1:1" x14ac:dyDescent="0.25">
      <c r="A356" t="str">
        <f>IF(E356="","",CONCATENATE(IF(C356="","",(CONCATENATE("- any ",C356," droplet size"))),IF(#REF!="","",CONCATENATE(" - ",#REF!))," &amp; maximum wind speed of ",E356," km/hr"))</f>
        <v/>
      </c>
    </row>
    <row r="357" spans="1:1" x14ac:dyDescent="0.25">
      <c r="A357" t="str">
        <f>IF(E357="","",CONCATENATE(IF(C357="","",(CONCATENATE("- any ",C357," droplet size"))),IF(#REF!="","",CONCATENATE(" - ",#REF!))," &amp; maximum wind speed of ",E357," km/hr"))</f>
        <v/>
      </c>
    </row>
    <row r="358" spans="1:1" x14ac:dyDescent="0.25">
      <c r="A358" t="str">
        <f>IF(E358="","",CONCATENATE(IF(C358="","",(CONCATENATE("- any ",C358," droplet size"))),IF(#REF!="","",CONCATENATE(" - ",#REF!))," &amp; maximum wind speed of ",E358," km/hr"))</f>
        <v/>
      </c>
    </row>
    <row r="359" spans="1:1" x14ac:dyDescent="0.25">
      <c r="A359" t="str">
        <f>IF(E359="","",CONCATENATE(IF(C359="","",(CONCATENATE("- any ",C359," droplet size"))),IF(#REF!="","",CONCATENATE(" - ",#REF!))," &amp; maximum wind speed of ",E359," km/hr"))</f>
        <v/>
      </c>
    </row>
    <row r="360" spans="1:1" x14ac:dyDescent="0.25">
      <c r="A360" t="str">
        <f>IF(E360="","",CONCATENATE(IF(C360="","",(CONCATENATE("- any ",C360," droplet size"))),IF(#REF!="","",CONCATENATE(" - ",#REF!))," &amp; maximum wind speed of ",E360," km/hr"))</f>
        <v/>
      </c>
    </row>
    <row r="361" spans="1:1" x14ac:dyDescent="0.25">
      <c r="A361" t="str">
        <f>IF(E361="","",CONCATENATE(IF(C361="","",(CONCATENATE("- any ",C361," droplet size"))),IF(#REF!="","",CONCATENATE(" - ",#REF!))," &amp; maximum wind speed of ",E361," km/hr"))</f>
        <v/>
      </c>
    </row>
    <row r="362" spans="1:1" x14ac:dyDescent="0.25">
      <c r="A362" t="str">
        <f>IF(E362="","",CONCATENATE(IF(C362="","",(CONCATENATE("- any ",C362," droplet size"))),IF(#REF!="","",CONCATENATE(" - ",#REF!))," &amp; maximum wind speed of ",E362," km/hr"))</f>
        <v/>
      </c>
    </row>
    <row r="363" spans="1:1" x14ac:dyDescent="0.25">
      <c r="A363" t="str">
        <f>IF(E363="","",CONCATENATE(IF(C363="","",(CONCATENATE("- any ",C363," droplet size"))),IF(#REF!="","",CONCATENATE(" - ",#REF!))," &amp; maximum wind speed of ",E363," km/hr"))</f>
        <v/>
      </c>
    </row>
    <row r="364" spans="1:1" x14ac:dyDescent="0.25">
      <c r="A364" t="str">
        <f>IF(E364="","",CONCATENATE(IF(C364="","",(CONCATENATE("- any ",C364," droplet size"))),IF(#REF!="","",CONCATENATE(" - ",#REF!))," &amp; maximum wind speed of ",E364," km/hr"))</f>
        <v/>
      </c>
    </row>
    <row r="365" spans="1:1" x14ac:dyDescent="0.25">
      <c r="A365" t="str">
        <f>IF(E365="","",CONCATENATE(IF(C365="","",(CONCATENATE("- any ",C365," droplet size"))),IF(#REF!="","",CONCATENATE(" - ",#REF!))," &amp; maximum wind speed of ",E365," km/hr"))</f>
        <v/>
      </c>
    </row>
    <row r="366" spans="1:1" x14ac:dyDescent="0.25">
      <c r="A366" t="str">
        <f>IF(E366="","",CONCATENATE(IF(C366="","",(CONCATENATE("- any ",C366," droplet size"))),IF(#REF!="","",CONCATENATE(" - ",#REF!))," &amp; maximum wind speed of ",E366," km/hr"))</f>
        <v/>
      </c>
    </row>
    <row r="367" spans="1:1" x14ac:dyDescent="0.25">
      <c r="A367" t="str">
        <f>IF(E367="","",CONCATENATE(IF(C367="","",(CONCATENATE("- any ",C367," droplet size"))),IF(#REF!="","",CONCATENATE(" - ",#REF!))," &amp; maximum wind speed of ",E367," km/hr"))</f>
        <v/>
      </c>
    </row>
    <row r="368" spans="1:1" x14ac:dyDescent="0.25">
      <c r="A368" t="str">
        <f>IF(E368="","",CONCATENATE(IF(C368="","",(CONCATENATE("- any ",C368," droplet size"))),IF(#REF!="","",CONCATENATE(" - ",#REF!))," &amp; maximum wind speed of ",E368," km/hr"))</f>
        <v/>
      </c>
    </row>
    <row r="369" spans="1:1" x14ac:dyDescent="0.25">
      <c r="A369" t="str">
        <f>IF(E369="","",CONCATENATE(IF(C369="","",(CONCATENATE("- any ",C369," droplet size"))),IF(#REF!="","",CONCATENATE(" - ",#REF!))," &amp; maximum wind speed of ",E369," km/hr"))</f>
        <v/>
      </c>
    </row>
    <row r="370" spans="1:1" x14ac:dyDescent="0.25">
      <c r="A370" t="str">
        <f>IF(E370="","",CONCATENATE(IF(C370="","",(CONCATENATE("- any ",C370," droplet size"))),IF(#REF!="","",CONCATENATE(" - ",#REF!))," &amp; maximum wind speed of ",E370," km/hr"))</f>
        <v/>
      </c>
    </row>
    <row r="371" spans="1:1" x14ac:dyDescent="0.25">
      <c r="A371" t="str">
        <f>IF(E371="","",CONCATENATE(IF(C371="","",(CONCATENATE("- any ",C371," droplet size"))),IF(#REF!="","",CONCATENATE(" - ",#REF!))," &amp; maximum wind speed of ",E371," km/hr"))</f>
        <v/>
      </c>
    </row>
    <row r="372" spans="1:1" x14ac:dyDescent="0.25">
      <c r="A372" t="str">
        <f>IF(E372="","",CONCATENATE(IF(C372="","",(CONCATENATE("- any ",C372," droplet size"))),IF(#REF!="","",CONCATENATE(" - ",#REF!))," &amp; maximum wind speed of ",E372," km/hr"))</f>
        <v/>
      </c>
    </row>
    <row r="373" spans="1:1" x14ac:dyDescent="0.25">
      <c r="A373" t="str">
        <f>IF(E373="","",CONCATENATE(IF(C373="","",(CONCATENATE("- any ",C373," droplet size"))),IF(#REF!="","",CONCATENATE(" - ",#REF!))," &amp; maximum wind speed of ",E373," km/hr"))</f>
        <v/>
      </c>
    </row>
    <row r="374" spans="1:1" x14ac:dyDescent="0.25">
      <c r="A374" t="str">
        <f>IF(E374="","",CONCATENATE(IF(C374="","",(CONCATENATE("- any ",C374," droplet size"))),IF(#REF!="","",CONCATENATE(" - ",#REF!))," &amp; maximum wind speed of ",E374," km/hr"))</f>
        <v/>
      </c>
    </row>
    <row r="375" spans="1:1" x14ac:dyDescent="0.25">
      <c r="A375" t="str">
        <f>IF(E375="","",CONCATENATE(IF(C375="","",(CONCATENATE("- any ",C375," droplet size"))),IF(#REF!="","",CONCATENATE(" - ",#REF!))," &amp; maximum wind speed of ",E375," km/hr"))</f>
        <v/>
      </c>
    </row>
    <row r="376" spans="1:1" x14ac:dyDescent="0.25">
      <c r="A376" t="str">
        <f>IF(E376="","",CONCATENATE(IF(C376="","",(CONCATENATE("- any ",C376," droplet size"))),IF(#REF!="","",CONCATENATE(" - ",#REF!))," &amp; maximum wind speed of ",E376," km/hr"))</f>
        <v/>
      </c>
    </row>
    <row r="377" spans="1:1" x14ac:dyDescent="0.25">
      <c r="A377" t="str">
        <f>IF(E377="","",CONCATENATE(IF(C377="","",(CONCATENATE("- any ",C377," droplet size"))),IF(#REF!="","",CONCATENATE(" - ",#REF!))," &amp; maximum wind speed of ",E377," km/hr"))</f>
        <v/>
      </c>
    </row>
    <row r="378" spans="1:1" x14ac:dyDescent="0.25">
      <c r="A378" t="str">
        <f>IF(E378="","",CONCATENATE(IF(C378="","",(CONCATENATE("- any ",C378," droplet size"))),IF(#REF!="","",CONCATENATE(" - ",#REF!))," &amp; maximum wind speed of ",E378," km/hr"))</f>
        <v/>
      </c>
    </row>
    <row r="379" spans="1:1" x14ac:dyDescent="0.25">
      <c r="A379" t="str">
        <f>IF(E379="","",CONCATENATE(IF(C379="","",(CONCATENATE("- any ",C379," droplet size"))),IF(#REF!="","",CONCATENATE(" - ",#REF!))," &amp; maximum wind speed of ",E379," km/hr"))</f>
        <v/>
      </c>
    </row>
    <row r="380" spans="1:1" x14ac:dyDescent="0.25">
      <c r="A380" t="str">
        <f>IF(E380="","",CONCATENATE(IF(C380="","",(CONCATENATE("- any ",C380," droplet size"))),IF(#REF!="","",CONCATENATE(" - ",#REF!))," &amp; maximum wind speed of ",E380," km/hr"))</f>
        <v/>
      </c>
    </row>
    <row r="381" spans="1:1" x14ac:dyDescent="0.25">
      <c r="A381" t="str">
        <f>IF(E381="","",CONCATENATE(IF(C381="","",(CONCATENATE("- any ",C381," droplet size"))),IF(#REF!="","",CONCATENATE(" - ",#REF!))," &amp; maximum wind speed of ",E381," km/hr"))</f>
        <v/>
      </c>
    </row>
    <row r="382" spans="1:1" x14ac:dyDescent="0.25">
      <c r="A382" t="str">
        <f>IF(E382="","",CONCATENATE(IF(C382="","",(CONCATENATE("- any ",C382," droplet size"))),IF(#REF!="","",CONCATENATE(" - ",#REF!))," &amp; maximum wind speed of ",E382," km/hr"))</f>
        <v/>
      </c>
    </row>
    <row r="383" spans="1:1" x14ac:dyDescent="0.25">
      <c r="A383" t="str">
        <f>IF(E383="","",CONCATENATE(IF(C383="","",(CONCATENATE("- any ",C383," droplet size"))),IF(#REF!="","",CONCATENATE(" - ",#REF!))," &amp; maximum wind speed of ",E383," km/hr"))</f>
        <v/>
      </c>
    </row>
    <row r="384" spans="1:1" x14ac:dyDescent="0.25">
      <c r="A384" t="str">
        <f>IF(E384="","",CONCATENATE(IF(C384="","",(CONCATENATE("- any ",C384," droplet size"))),IF(#REF!="","",CONCATENATE(" - ",#REF!))," &amp; maximum wind speed of ",E384," km/hr"))</f>
        <v/>
      </c>
    </row>
    <row r="385" spans="1:1" x14ac:dyDescent="0.25">
      <c r="A385" t="str">
        <f>IF(E385="","",CONCATENATE(IF(C385="","",(CONCATENATE("- any ",C385," droplet size"))),IF(#REF!="","",CONCATENATE(" - ",#REF!))," &amp; maximum wind speed of ",E385," km/hr"))</f>
        <v/>
      </c>
    </row>
    <row r="386" spans="1:1" x14ac:dyDescent="0.25">
      <c r="A386" t="str">
        <f>IF(E386="","",CONCATENATE(IF(C386="","",(CONCATENATE("- any ",C386," droplet size"))),IF(#REF!="","",CONCATENATE(" - ",#REF!))," &amp; maximum wind speed of ",E386," km/hr"))</f>
        <v/>
      </c>
    </row>
    <row r="387" spans="1:1" x14ac:dyDescent="0.25">
      <c r="A387" t="str">
        <f>IF(E387="","",CONCATENATE(IF(C387="","",(CONCATENATE("- any ",C387," droplet size"))),IF(#REF!="","",CONCATENATE(" - ",#REF!))," &amp; maximum wind speed of ",E387," km/hr"))</f>
        <v/>
      </c>
    </row>
    <row r="388" spans="1:1" x14ac:dyDescent="0.25">
      <c r="A388" t="str">
        <f>IF(E388="","",CONCATENATE(IF(C388="","",(CONCATENATE("- any ",C388," droplet size"))),IF(#REF!="","",CONCATENATE(" - ",#REF!))," &amp; maximum wind speed of ",E388," km/hr"))</f>
        <v/>
      </c>
    </row>
    <row r="389" spans="1:1" x14ac:dyDescent="0.25">
      <c r="A389" t="str">
        <f>IF(E389="","",CONCATENATE(IF(C389="","",(CONCATENATE("- any ",C389," droplet size"))),IF(#REF!="","",CONCATENATE(" - ",#REF!))," &amp; maximum wind speed of ",E389," km/hr"))</f>
        <v/>
      </c>
    </row>
    <row r="390" spans="1:1" x14ac:dyDescent="0.25">
      <c r="A390" t="str">
        <f>IF(E390="","",CONCATENATE(IF(C390="","",(CONCATENATE("- any ",C390," droplet size"))),IF(#REF!="","",CONCATENATE(" - ",#REF!))," &amp; maximum wind speed of ",E390," km/hr"))</f>
        <v/>
      </c>
    </row>
    <row r="391" spans="1:1" x14ac:dyDescent="0.25">
      <c r="A391" t="str">
        <f>IF(E391="","",CONCATENATE(IF(C391="","",(CONCATENATE("- any ",C391," droplet size"))),IF(#REF!="","",CONCATENATE(" - ",#REF!))," &amp; maximum wind speed of ",E391," km/hr"))</f>
        <v/>
      </c>
    </row>
    <row r="392" spans="1:1" x14ac:dyDescent="0.25">
      <c r="A392" t="str">
        <f>IF(E392="","",CONCATENATE(IF(C392="","",(CONCATENATE("- any ",C392," droplet size"))),IF(#REF!="","",CONCATENATE(" - ",#REF!))," &amp; maximum wind speed of ",E392," km/hr"))</f>
        <v/>
      </c>
    </row>
    <row r="393" spans="1:1" x14ac:dyDescent="0.25">
      <c r="A393" t="str">
        <f>IF(E393="","",CONCATENATE(IF(C393="","",(CONCATENATE("- any ",C393," droplet size"))),IF(#REF!="","",CONCATENATE(" - ",#REF!))," &amp; maximum wind speed of ",E393," km/hr"))</f>
        <v/>
      </c>
    </row>
    <row r="394" spans="1:1" x14ac:dyDescent="0.25">
      <c r="A394" t="str">
        <f>IF(E394="","",CONCATENATE(IF(C394="","",(CONCATENATE("- any ",C394," droplet size"))),IF(#REF!="","",CONCATENATE(" - ",#REF!))," &amp; maximum wind speed of ",E394," km/hr"))</f>
        <v/>
      </c>
    </row>
    <row r="395" spans="1:1" x14ac:dyDescent="0.25">
      <c r="A395" t="str">
        <f>IF(E395="","",CONCATENATE(IF(C395="","",(CONCATENATE("- any ",C395," droplet size"))),IF(#REF!="","",CONCATENATE(" - ",#REF!))," &amp; maximum wind speed of ",E395," km/hr"))</f>
        <v/>
      </c>
    </row>
    <row r="396" spans="1:1" x14ac:dyDescent="0.25">
      <c r="A396" t="str">
        <f>IF(E396="","",CONCATENATE(IF(C396="","",(CONCATENATE("- any ",C396," droplet size"))),IF(#REF!="","",CONCATENATE(" - ",#REF!))," &amp; maximum wind speed of ",E396," km/hr"))</f>
        <v/>
      </c>
    </row>
    <row r="397" spans="1:1" x14ac:dyDescent="0.25">
      <c r="A397" t="str">
        <f>IF(E397="","",CONCATENATE(IF(C397="","",(CONCATENATE("- any ",C397," droplet size"))),IF(#REF!="","",CONCATENATE(" - ",#REF!))," &amp; maximum wind speed of ",E397," km/hr"))</f>
        <v/>
      </c>
    </row>
    <row r="398" spans="1:1" x14ac:dyDescent="0.25">
      <c r="A398" t="str">
        <f>IF(E398="","",CONCATENATE(IF(C398="","",(CONCATENATE("- any ",C398," droplet size"))),IF(#REF!="","",CONCATENATE(" - ",#REF!))," &amp; maximum wind speed of ",E398," km/hr"))</f>
        <v/>
      </c>
    </row>
    <row r="399" spans="1:1" x14ac:dyDescent="0.25">
      <c r="A399" t="str">
        <f>IF(E399="","",CONCATENATE(IF(C399="","",(CONCATENATE("- any ",C399," droplet size"))),IF(#REF!="","",CONCATENATE(" - ",#REF!))," &amp; maximum wind speed of ",E399," km/hr"))</f>
        <v/>
      </c>
    </row>
    <row r="400" spans="1:1" x14ac:dyDescent="0.25">
      <c r="A400" t="str">
        <f>IF(E400="","",CONCATENATE(IF(C400="","",(CONCATENATE("- any ",C400," droplet size"))),IF(#REF!="","",CONCATENATE(" - ",#REF!))," &amp; maximum wind speed of ",E400," km/hr"))</f>
        <v/>
      </c>
    </row>
    <row r="401" spans="1:1" x14ac:dyDescent="0.25">
      <c r="A401" t="str">
        <f>IF(E401="","",CONCATENATE(IF(C401="","",(CONCATENATE("- any ",C401," droplet size"))),IF(#REF!="","",CONCATENATE(" - ",#REF!))," &amp; maximum wind speed of ",E401," km/hr"))</f>
        <v/>
      </c>
    </row>
    <row r="402" spans="1:1" x14ac:dyDescent="0.25">
      <c r="A402" t="str">
        <f>IF(E402="","",CONCATENATE(IF(C402="","",(CONCATENATE("- any ",C402," droplet size"))),IF(#REF!="","",CONCATENATE(" - ",#REF!))," &amp; maximum wind speed of ",E402," km/hr"))</f>
        <v/>
      </c>
    </row>
    <row r="403" spans="1:1" x14ac:dyDescent="0.25">
      <c r="A403" t="str">
        <f>IF(E403="","",CONCATENATE(IF(C403="","",(CONCATENATE("- any ",C403," droplet size"))),IF(#REF!="","",CONCATENATE(" - ",#REF!))," &amp; maximum wind speed of ",E403," km/hr"))</f>
        <v/>
      </c>
    </row>
    <row r="404" spans="1:1" x14ac:dyDescent="0.25">
      <c r="A404" t="str">
        <f>IF(E404="","",CONCATENATE(IF(C404="","",(CONCATENATE("- any ",C404," droplet size"))),IF(#REF!="","",CONCATENATE(" - ",#REF!))," &amp; maximum wind speed of ",E404," km/hr"))</f>
        <v/>
      </c>
    </row>
    <row r="405" spans="1:1" x14ac:dyDescent="0.25">
      <c r="A405" t="str">
        <f>IF(E405="","",CONCATENATE(IF(C405="","",(CONCATENATE("- any ",C405," droplet size"))),IF(#REF!="","",CONCATENATE(" - ",#REF!))," &amp; maximum wind speed of ",E405," km/hr"))</f>
        <v/>
      </c>
    </row>
    <row r="406" spans="1:1" x14ac:dyDescent="0.25">
      <c r="A406" t="str">
        <f>IF(E406="","",CONCATENATE(IF(C406="","",(CONCATENATE("- any ",C406," droplet size"))),IF(#REF!="","",CONCATENATE(" - ",#REF!))," &amp; maximum wind speed of ",E406," km/hr"))</f>
        <v/>
      </c>
    </row>
    <row r="407" spans="1:1" x14ac:dyDescent="0.25">
      <c r="A407" t="str">
        <f>IF(E407="","",CONCATENATE(IF(C407="","",(CONCATENATE("- any ",C407," droplet size"))),IF(#REF!="","",CONCATENATE(" - ",#REF!))," &amp; maximum wind speed of ",E407," km/hr"))</f>
        <v/>
      </c>
    </row>
    <row r="408" spans="1:1" x14ac:dyDescent="0.25">
      <c r="A408" t="str">
        <f>IF(E408="","",CONCATENATE(IF(C408="","",(CONCATENATE("- any ",C408," droplet size"))),IF(#REF!="","",CONCATENATE(" - ",#REF!))," &amp; maximum wind speed of ",E408," km/hr"))</f>
        <v/>
      </c>
    </row>
    <row r="409" spans="1:1" x14ac:dyDescent="0.25">
      <c r="A409" t="str">
        <f>IF(E409="","",CONCATENATE(IF(C409="","",(CONCATENATE("- any ",C409," droplet size"))),IF(#REF!="","",CONCATENATE(" - ",#REF!))," &amp; maximum wind speed of ",E409," km/hr"))</f>
        <v/>
      </c>
    </row>
    <row r="410" spans="1:1" x14ac:dyDescent="0.25">
      <c r="A410" t="str">
        <f>IF(E410="","",CONCATENATE(IF(C410="","",(CONCATENATE("- any ",C410," droplet size"))),IF(#REF!="","",CONCATENATE(" - ",#REF!))," &amp; maximum wind speed of ",E410," km/hr"))</f>
        <v/>
      </c>
    </row>
    <row r="411" spans="1:1" x14ac:dyDescent="0.25">
      <c r="A411" t="str">
        <f>IF(E411="","",CONCATENATE(IF(C411="","",(CONCATENATE("- any ",C411," droplet size"))),IF(#REF!="","",CONCATENATE(" - ",#REF!))," &amp; maximum wind speed of ",E411," km/hr"))</f>
        <v/>
      </c>
    </row>
    <row r="412" spans="1:1" x14ac:dyDescent="0.25">
      <c r="A412" t="str">
        <f>IF(E412="","",CONCATENATE(IF(C412="","",(CONCATENATE("- any ",C412," droplet size"))),IF(#REF!="","",CONCATENATE(" - ",#REF!))," &amp; maximum wind speed of ",E412," km/hr"))</f>
        <v/>
      </c>
    </row>
    <row r="413" spans="1:1" x14ac:dyDescent="0.25">
      <c r="A413" t="str">
        <f>IF(E413="","",CONCATENATE(IF(C413="","",(CONCATENATE("- any ",C413," droplet size"))),IF(#REF!="","",CONCATENATE(" - ",#REF!))," &amp; maximum wind speed of ",E413," km/hr"))</f>
        <v/>
      </c>
    </row>
    <row r="414" spans="1:1" x14ac:dyDescent="0.25">
      <c r="A414" t="str">
        <f>IF(E414="","",CONCATENATE(IF(C414="","",(CONCATENATE("- any ",C414," droplet size"))),IF(#REF!="","",CONCATENATE(" - ",#REF!))," &amp; maximum wind speed of ",E414," km/hr"))</f>
        <v/>
      </c>
    </row>
    <row r="415" spans="1:1" x14ac:dyDescent="0.25">
      <c r="A415" t="str">
        <f>IF(E415="","",CONCATENATE(IF(C415="","",(CONCATENATE("- any ",C415," droplet size"))),IF(#REF!="","",CONCATENATE(" - ",#REF!))," &amp; maximum wind speed of ",E415," km/hr"))</f>
        <v/>
      </c>
    </row>
    <row r="416" spans="1:1" x14ac:dyDescent="0.25">
      <c r="A416" t="str">
        <f>IF(E416="","",CONCATENATE(IF(C416="","",(CONCATENATE("- any ",C416," droplet size"))),IF(#REF!="","",CONCATENATE(" - ",#REF!))," &amp; maximum wind speed of ",E416," km/hr"))</f>
        <v/>
      </c>
    </row>
    <row r="417" spans="1:1" x14ac:dyDescent="0.25">
      <c r="A417" t="str">
        <f>IF(E417="","",CONCATENATE(IF(C417="","",(CONCATENATE("- any ",C417," droplet size"))),IF(#REF!="","",CONCATENATE(" - ",#REF!))," &amp; maximum wind speed of ",E417," km/hr"))</f>
        <v/>
      </c>
    </row>
    <row r="418" spans="1:1" x14ac:dyDescent="0.25">
      <c r="A418" t="str">
        <f>IF(E418="","",CONCATENATE(IF(C418="","",(CONCATENATE("- any ",C418," droplet size"))),IF(#REF!="","",CONCATENATE(" - ",#REF!))," &amp; maximum wind speed of ",E418," km/hr"))</f>
        <v/>
      </c>
    </row>
    <row r="419" spans="1:1" x14ac:dyDescent="0.25">
      <c r="A419" t="str">
        <f>IF(E419="","",CONCATENATE(IF(C419="","",(CONCATENATE("- any ",C419," droplet size"))),IF(#REF!="","",CONCATENATE(" - ",#REF!))," &amp; maximum wind speed of ",E419," km/hr"))</f>
        <v/>
      </c>
    </row>
    <row r="420" spans="1:1" x14ac:dyDescent="0.25">
      <c r="A420" t="str">
        <f>IF(E420="","",CONCATENATE(IF(C420="","",(CONCATENATE("- any ",C420," droplet size"))),IF(#REF!="","",CONCATENATE(" - ",#REF!))," &amp; maximum wind speed of ",E420," km/hr"))</f>
        <v/>
      </c>
    </row>
    <row r="421" spans="1:1" x14ac:dyDescent="0.25">
      <c r="A421" t="str">
        <f>IF(E421="","",CONCATENATE(IF(C421="","",(CONCATENATE("- any ",C421," droplet size"))),IF(#REF!="","",CONCATENATE(" - ",#REF!))," &amp; maximum wind speed of ",E421," km/hr"))</f>
        <v/>
      </c>
    </row>
    <row r="422" spans="1:1" x14ac:dyDescent="0.25">
      <c r="A422" t="str">
        <f>IF(E422="","",CONCATENATE(IF(C422="","",(CONCATENATE("- any ",C422," droplet size"))),IF(#REF!="","",CONCATENATE(" - ",#REF!))," &amp; maximum wind speed of ",E422," km/hr"))</f>
        <v/>
      </c>
    </row>
    <row r="423" spans="1:1" x14ac:dyDescent="0.25">
      <c r="A423" t="str">
        <f>IF(E423="","",CONCATENATE(IF(C423="","",(CONCATENATE("- any ",C423," droplet size"))),IF(#REF!="","",CONCATENATE(" - ",#REF!))," &amp; maximum wind speed of ",E423," km/hr"))</f>
        <v/>
      </c>
    </row>
    <row r="424" spans="1:1" x14ac:dyDescent="0.25">
      <c r="A424" t="str">
        <f>IF(E424="","",CONCATENATE(IF(C424="","",(CONCATENATE("- any ",C424," droplet size"))),IF(#REF!="","",CONCATENATE(" - ",#REF!))," &amp; maximum wind speed of ",E424," km/hr"))</f>
        <v/>
      </c>
    </row>
    <row r="425" spans="1:1" x14ac:dyDescent="0.25">
      <c r="A425" t="str">
        <f>IF(E425="","",CONCATENATE(IF(C425="","",(CONCATENATE("- any ",C425," droplet size"))),IF(#REF!="","",CONCATENATE(" - ",#REF!))," &amp; maximum wind speed of ",E425," km/hr"))</f>
        <v/>
      </c>
    </row>
    <row r="426" spans="1:1" x14ac:dyDescent="0.25">
      <c r="A426" t="str">
        <f>IF(E426="","",CONCATENATE(IF(C426="","",(CONCATENATE("- any ",C426," droplet size"))),IF(#REF!="","",CONCATENATE(" - ",#REF!))," &amp; maximum wind speed of ",E426," km/hr"))</f>
        <v/>
      </c>
    </row>
    <row r="427" spans="1:1" x14ac:dyDescent="0.25">
      <c r="A427" t="str">
        <f>IF(E427="","",CONCATENATE(IF(C427="","",(CONCATENATE("- any ",C427," droplet size"))),IF(#REF!="","",CONCATENATE(" - ",#REF!))," &amp; maximum wind speed of ",E427," km/hr"))</f>
        <v/>
      </c>
    </row>
    <row r="428" spans="1:1" x14ac:dyDescent="0.25">
      <c r="A428" t="str">
        <f>IF(E428="","",CONCATENATE(IF(C428="","",(CONCATENATE("- any ",C428," droplet size"))),IF(#REF!="","",CONCATENATE(" - ",#REF!))," &amp; maximum wind speed of ",E428," km/hr"))</f>
        <v/>
      </c>
    </row>
    <row r="429" spans="1:1" x14ac:dyDescent="0.25">
      <c r="A429" t="str">
        <f>IF(E429="","",CONCATENATE(IF(C429="","",(CONCATENATE("- any ",C429," droplet size"))),IF(#REF!="","",CONCATENATE(" - ",#REF!))," &amp; maximum wind speed of ",E429," km/hr"))</f>
        <v/>
      </c>
    </row>
    <row r="430" spans="1:1" x14ac:dyDescent="0.25">
      <c r="A430" t="str">
        <f>IF(E430="","",CONCATENATE(IF(C430="","",(CONCATENATE("- any ",C430," droplet size"))),IF(#REF!="","",CONCATENATE(" - ",#REF!))," &amp; maximum wind speed of ",E430," km/hr"))</f>
        <v/>
      </c>
    </row>
    <row r="431" spans="1:1" x14ac:dyDescent="0.25">
      <c r="A431" t="str">
        <f>IF(E431="","",CONCATENATE(IF(C431="","",(CONCATENATE("- any ",C431," droplet size"))),IF(#REF!="","",CONCATENATE(" - ",#REF!))," &amp; maximum wind speed of ",E431," km/hr"))</f>
        <v/>
      </c>
    </row>
    <row r="432" spans="1:1" x14ac:dyDescent="0.25">
      <c r="A432" t="str">
        <f>IF(E432="","",CONCATENATE(IF(C432="","",(CONCATENATE("- any ",C432," droplet size"))),IF(#REF!="","",CONCATENATE(" - ",#REF!))," &amp; maximum wind speed of ",E432," km/hr"))</f>
        <v/>
      </c>
    </row>
    <row r="433" spans="1:1" x14ac:dyDescent="0.25">
      <c r="A433" t="str">
        <f>IF(E433="","",CONCATENATE(IF(C433="","",(CONCATENATE("- any ",C433," droplet size"))),IF(#REF!="","",CONCATENATE(" - ",#REF!))," &amp; maximum wind speed of ",E433," km/hr"))</f>
        <v/>
      </c>
    </row>
    <row r="434" spans="1:1" x14ac:dyDescent="0.25">
      <c r="A434" t="str">
        <f>IF(E434="","",CONCATENATE(IF(C434="","",(CONCATENATE("- any ",C434," droplet size"))),IF(#REF!="","",CONCATENATE(" - ",#REF!))," &amp; maximum wind speed of ",E434," km/hr"))</f>
        <v/>
      </c>
    </row>
    <row r="435" spans="1:1" x14ac:dyDescent="0.25">
      <c r="A435" t="str">
        <f>IF(E435="","",CONCATENATE(IF(C435="","",(CONCATENATE("- any ",C435," droplet size"))),IF(#REF!="","",CONCATENATE(" - ",#REF!))," &amp; maximum wind speed of ",E435," km/hr"))</f>
        <v/>
      </c>
    </row>
    <row r="436" spans="1:1" x14ac:dyDescent="0.25">
      <c r="A436" t="str">
        <f>IF(E436="","",CONCATENATE(IF(C436="","",(CONCATENATE("- any ",C436," droplet size"))),IF(#REF!="","",CONCATENATE(" - ",#REF!))," &amp; maximum wind speed of ",E436," km/hr"))</f>
        <v/>
      </c>
    </row>
    <row r="437" spans="1:1" x14ac:dyDescent="0.25">
      <c r="A437" t="str">
        <f>IF(E437="","",CONCATENATE(IF(C437="","",(CONCATENATE("- any ",C437," droplet size"))),IF(#REF!="","",CONCATENATE(" - ",#REF!))," &amp; maximum wind speed of ",E437," km/hr"))</f>
        <v/>
      </c>
    </row>
    <row r="438" spans="1:1" x14ac:dyDescent="0.25">
      <c r="A438" t="str">
        <f>IF(E438="","",CONCATENATE(IF(C438="","",(CONCATENATE("- any ",C438," droplet size"))),IF(#REF!="","",CONCATENATE(" - ",#REF!))," &amp; maximum wind speed of ",E438," km/hr"))</f>
        <v/>
      </c>
    </row>
    <row r="439" spans="1:1" x14ac:dyDescent="0.25">
      <c r="A439" t="str">
        <f>IF(E439="","",CONCATENATE(IF(C439="","",(CONCATENATE("- any ",C439," droplet size"))),IF(#REF!="","",CONCATENATE(" - ",#REF!))," &amp; maximum wind speed of ",E439," km/hr"))</f>
        <v/>
      </c>
    </row>
    <row r="440" spans="1:1" x14ac:dyDescent="0.25">
      <c r="A440" t="str">
        <f>IF(E440="","",CONCATENATE(IF(C440="","",(CONCATENATE("- any ",C440," droplet size"))),IF(#REF!="","",CONCATENATE(" - ",#REF!))," &amp; maximum wind speed of ",E440," km/hr"))</f>
        <v/>
      </c>
    </row>
    <row r="441" spans="1:1" x14ac:dyDescent="0.25">
      <c r="A441" t="str">
        <f>IF(E441="","",CONCATENATE(IF(C441="","",(CONCATENATE("- any ",C441," droplet size"))),IF(#REF!="","",CONCATENATE(" - ",#REF!))," &amp; maximum wind speed of ",E441," km/hr"))</f>
        <v/>
      </c>
    </row>
    <row r="442" spans="1:1" x14ac:dyDescent="0.25">
      <c r="A442" t="str">
        <f>IF(E442="","",CONCATENATE(IF(C442="","",(CONCATENATE("- any ",C442," droplet size"))),IF(#REF!="","",CONCATENATE(" - ",#REF!))," &amp; maximum wind speed of ",E442," km/hr"))</f>
        <v/>
      </c>
    </row>
    <row r="443" spans="1:1" x14ac:dyDescent="0.25">
      <c r="A443" t="str">
        <f>IF(E443="","",CONCATENATE(IF(C443="","",(CONCATENATE("- any ",C443," droplet size"))),IF(#REF!="","",CONCATENATE(" - ",#REF!))," &amp; maximum wind speed of ",E443," km/hr"))</f>
        <v/>
      </c>
    </row>
    <row r="444" spans="1:1" x14ac:dyDescent="0.25">
      <c r="A444" t="str">
        <f>IF(E444="","",CONCATENATE(IF(C444="","",(CONCATENATE("- any ",C444," droplet size"))),IF(#REF!="","",CONCATENATE(" - ",#REF!))," &amp; maximum wind speed of ",E444," km/hr"))</f>
        <v/>
      </c>
    </row>
    <row r="445" spans="1:1" x14ac:dyDescent="0.25">
      <c r="A445" t="str">
        <f>IF(E445="","",CONCATENATE(IF(C445="","",(CONCATENATE("- any ",C445," droplet size"))),IF(#REF!="","",CONCATENATE(" - ",#REF!))," &amp; maximum wind speed of ",E445," km/hr"))</f>
        <v/>
      </c>
    </row>
    <row r="446" spans="1:1" x14ac:dyDescent="0.25">
      <c r="A446" t="str">
        <f>IF(E446="","",CONCATENATE(IF(C446="","",(CONCATENATE("- any ",C446," droplet size"))),IF(#REF!="","",CONCATENATE(" - ",#REF!))," &amp; maximum wind speed of ",E446," km/hr"))</f>
        <v/>
      </c>
    </row>
    <row r="447" spans="1:1" x14ac:dyDescent="0.25">
      <c r="A447" t="str">
        <f>IF(E447="","",CONCATENATE(IF(C447="","",(CONCATENATE("- any ",C447," droplet size"))),IF(#REF!="","",CONCATENATE(" - ",#REF!))," &amp; maximum wind speed of ",E447," km/hr"))</f>
        <v/>
      </c>
    </row>
    <row r="448" spans="1:1" x14ac:dyDescent="0.25">
      <c r="A448" t="str">
        <f>IF(E448="","",CONCATENATE(IF(C448="","",(CONCATENATE("- any ",C448," droplet size"))),IF(#REF!="","",CONCATENATE(" - ",#REF!))," &amp; maximum wind speed of ",E448," km/hr"))</f>
        <v/>
      </c>
    </row>
    <row r="449" spans="1:1" x14ac:dyDescent="0.25">
      <c r="A449" t="str">
        <f>IF(E449="","",CONCATENATE(IF(C449="","",(CONCATENATE("- any ",C449," droplet size"))),IF(#REF!="","",CONCATENATE(" - ",#REF!))," &amp; maximum wind speed of ",E449," km/hr"))</f>
        <v/>
      </c>
    </row>
    <row r="450" spans="1:1" x14ac:dyDescent="0.25">
      <c r="A450" t="str">
        <f>IF(E450="","",CONCATENATE(IF(C450="","",(CONCATENATE("- any ",C450," droplet size"))),IF(#REF!="","",CONCATENATE(" - ",#REF!))," &amp; maximum wind speed of ",E450," km/hr"))</f>
        <v/>
      </c>
    </row>
    <row r="451" spans="1:1" x14ac:dyDescent="0.25">
      <c r="A451" t="str">
        <f>IF(E451="","",CONCATENATE(IF(C451="","",(CONCATENATE("- any ",C451," droplet size"))),IF(#REF!="","",CONCATENATE(" - ",#REF!))," &amp; maximum wind speed of ",E451," km/hr"))</f>
        <v/>
      </c>
    </row>
    <row r="452" spans="1:1" x14ac:dyDescent="0.25">
      <c r="A452" t="str">
        <f>IF(E452="","",CONCATENATE(IF(C452="","",(CONCATENATE("- any ",C452," droplet size"))),IF(#REF!="","",CONCATENATE(" - ",#REF!))," &amp; maximum wind speed of ",E452," km/hr"))</f>
        <v/>
      </c>
    </row>
    <row r="453" spans="1:1" x14ac:dyDescent="0.25">
      <c r="A453" t="str">
        <f>IF(E453="","",CONCATENATE(IF(C453="","",(CONCATENATE("- any ",C453," droplet size"))),IF(#REF!="","",CONCATENATE(" - ",#REF!))," &amp; maximum wind speed of ",E453," km/hr"))</f>
        <v/>
      </c>
    </row>
    <row r="454" spans="1:1" x14ac:dyDescent="0.25">
      <c r="A454" t="str">
        <f>IF(E454="","",CONCATENATE(IF(C454="","",(CONCATENATE("- any ",C454," droplet size"))),IF(#REF!="","",CONCATENATE(" - ",#REF!))," &amp; maximum wind speed of ",E454," km/hr"))</f>
        <v/>
      </c>
    </row>
    <row r="455" spans="1:1" x14ac:dyDescent="0.25">
      <c r="A455" t="str">
        <f>IF(E455="","",CONCATENATE(IF(C455="","",(CONCATENATE("- any ",C455," droplet size"))),IF(#REF!="","",CONCATENATE(" - ",#REF!))," &amp; maximum wind speed of ",E455," km/hr"))</f>
        <v/>
      </c>
    </row>
    <row r="456" spans="1:1" x14ac:dyDescent="0.25">
      <c r="A456" t="str">
        <f>IF(E456="","",CONCATENATE(IF(C456="","",(CONCATENATE("- any ",C456," droplet size"))),IF(#REF!="","",CONCATENATE(" - ",#REF!))," &amp; maximum wind speed of ",E456," km/hr"))</f>
        <v/>
      </c>
    </row>
    <row r="457" spans="1:1" x14ac:dyDescent="0.25">
      <c r="A457" t="str">
        <f>IF(E457="","",CONCATENATE(IF(C457="","",(CONCATENATE("- any ",C457," droplet size"))),IF(#REF!="","",CONCATENATE(" - ",#REF!))," &amp; maximum wind speed of ",E457," km/hr"))</f>
        <v/>
      </c>
    </row>
    <row r="458" spans="1:1" x14ac:dyDescent="0.25">
      <c r="A458" t="str">
        <f>IF(E458="","",CONCATENATE(IF(C458="","",(CONCATENATE("- any ",C458," droplet size"))),IF(#REF!="","",CONCATENATE(" - ",#REF!))," &amp; maximum wind speed of ",E458," km/hr"))</f>
        <v/>
      </c>
    </row>
    <row r="459" spans="1:1" x14ac:dyDescent="0.25">
      <c r="A459" t="str">
        <f>IF(E459="","",CONCATENATE(IF(C459="","",(CONCATENATE("- any ",C459," droplet size"))),IF(#REF!="","",CONCATENATE(" - ",#REF!))," &amp; maximum wind speed of ",E459," km/hr"))</f>
        <v/>
      </c>
    </row>
    <row r="460" spans="1:1" x14ac:dyDescent="0.25">
      <c r="A460" t="str">
        <f>IF(E460="","",CONCATENATE(IF(C460="","",(CONCATENATE("- any ",C460," droplet size"))),IF(#REF!="","",CONCATENATE(" - ",#REF!))," &amp; maximum wind speed of ",E460," km/hr"))</f>
        <v/>
      </c>
    </row>
    <row r="461" spans="1:1" x14ac:dyDescent="0.25">
      <c r="A461" t="str">
        <f>IF(E461="","",CONCATENATE(IF(C461="","",(CONCATENATE("- any ",C461," droplet size"))),IF(#REF!="","",CONCATENATE(" - ",#REF!))," &amp; maximum wind speed of ",E461," km/hr"))</f>
        <v/>
      </c>
    </row>
    <row r="462" spans="1:1" x14ac:dyDescent="0.25">
      <c r="A462" t="str">
        <f>IF(E462="","",CONCATENATE(IF(C462="","",(CONCATENATE("- any ",C462," droplet size"))),IF(#REF!="","",CONCATENATE(" - ",#REF!))," &amp; maximum wind speed of ",E462," km/hr"))</f>
        <v/>
      </c>
    </row>
    <row r="463" spans="1:1" x14ac:dyDescent="0.25">
      <c r="A463" t="str">
        <f>IF(E463="","",CONCATENATE(IF(C463="","",(CONCATENATE("- any ",C463," droplet size"))),IF(#REF!="","",CONCATENATE(" - ",#REF!))," &amp; maximum wind speed of ",E463," km/hr"))</f>
        <v/>
      </c>
    </row>
    <row r="464" spans="1:1" x14ac:dyDescent="0.25">
      <c r="A464" t="str">
        <f>IF(E464="","",CONCATENATE(IF(C464="","",(CONCATENATE("- any ",C464," droplet size"))),IF(#REF!="","",CONCATENATE(" - ",#REF!))," &amp; maximum wind speed of ",E464," km/hr"))</f>
        <v/>
      </c>
    </row>
    <row r="465" spans="1:1" x14ac:dyDescent="0.25">
      <c r="A465" t="str">
        <f>IF(E465="","",CONCATENATE(IF(C465="","",(CONCATENATE("- any ",C465," droplet size"))),IF(#REF!="","",CONCATENATE(" - ",#REF!))," &amp; maximum wind speed of ",E465," km/hr"))</f>
        <v/>
      </c>
    </row>
    <row r="466" spans="1:1" x14ac:dyDescent="0.25">
      <c r="A466" t="str">
        <f>IF(E466="","",CONCATENATE(IF(C466="","",(CONCATENATE("- any ",C466," droplet size"))),IF(#REF!="","",CONCATENATE(" - ",#REF!))," &amp; maximum wind speed of ",E466," km/hr"))</f>
        <v/>
      </c>
    </row>
    <row r="467" spans="1:1" x14ac:dyDescent="0.25">
      <c r="A467" t="str">
        <f>IF(E467="","",CONCATENATE(IF(C467="","",(CONCATENATE("- any ",C467," droplet size"))),IF(#REF!="","",CONCATENATE(" - ",#REF!))," &amp; maximum wind speed of ",E467," km/hr"))</f>
        <v/>
      </c>
    </row>
    <row r="468" spans="1:1" x14ac:dyDescent="0.25">
      <c r="A468" t="str">
        <f>IF(E468="","",CONCATENATE(IF(C468="","",(CONCATENATE("- any ",C468," droplet size"))),IF(#REF!="","",CONCATENATE(" - ",#REF!))," &amp; maximum wind speed of ",E468," km/hr"))</f>
        <v/>
      </c>
    </row>
    <row r="469" spans="1:1" x14ac:dyDescent="0.25">
      <c r="A469" t="str">
        <f>IF(E469="","",CONCATENATE(IF(C469="","",(CONCATENATE("- any ",C469," droplet size"))),IF(#REF!="","",CONCATENATE(" - ",#REF!))," &amp; maximum wind speed of ",E469," km/hr"))</f>
        <v/>
      </c>
    </row>
    <row r="470" spans="1:1" x14ac:dyDescent="0.25">
      <c r="A470" t="str">
        <f>IF(E470="","",CONCATENATE(IF(C470="","",(CONCATENATE("- any ",C470," droplet size"))),IF(#REF!="","",CONCATENATE(" - ",#REF!))," &amp; maximum wind speed of ",E470," km/hr"))</f>
        <v/>
      </c>
    </row>
    <row r="471" spans="1:1" x14ac:dyDescent="0.25">
      <c r="A471" t="str">
        <f>IF(E471="","",CONCATENATE(IF(C471="","",(CONCATENATE("- any ",C471," droplet size"))),IF(#REF!="","",CONCATENATE(" - ",#REF!))," &amp; maximum wind speed of ",E471," km/hr"))</f>
        <v/>
      </c>
    </row>
    <row r="472" spans="1:1" x14ac:dyDescent="0.25">
      <c r="A472" t="str">
        <f>IF(E472="","",CONCATENATE(IF(C472="","",(CONCATENATE("- any ",C472," droplet size"))),IF(#REF!="","",CONCATENATE(" - ",#REF!))," &amp; maximum wind speed of ",E472," km/hr"))</f>
        <v/>
      </c>
    </row>
    <row r="473" spans="1:1" x14ac:dyDescent="0.25">
      <c r="A473" t="str">
        <f>IF(E473="","",CONCATENATE(IF(C473="","",(CONCATENATE("- any ",C473," droplet size"))),IF(#REF!="","",CONCATENATE(" - ",#REF!))," &amp; maximum wind speed of ",E473," km/hr"))</f>
        <v/>
      </c>
    </row>
    <row r="474" spans="1:1" x14ac:dyDescent="0.25">
      <c r="A474" t="str">
        <f>IF(E474="","",CONCATENATE(IF(C474="","",(CONCATENATE("- any ",C474," droplet size"))),IF(#REF!="","",CONCATENATE(" - ",#REF!))," &amp; maximum wind speed of ",E474," km/hr"))</f>
        <v/>
      </c>
    </row>
    <row r="475" spans="1:1" x14ac:dyDescent="0.25">
      <c r="A475" t="str">
        <f>IF(E475="","",CONCATENATE(IF(C475="","",(CONCATENATE("- any ",C475," droplet size"))),IF(#REF!="","",CONCATENATE(" - ",#REF!))," &amp; maximum wind speed of ",E475," km/hr"))</f>
        <v/>
      </c>
    </row>
    <row r="476" spans="1:1" x14ac:dyDescent="0.25">
      <c r="A476" t="str">
        <f>IF(E476="","",CONCATENATE(IF(C476="","",(CONCATENATE("- any ",C476," droplet size"))),IF(#REF!="","",CONCATENATE(" - ",#REF!))," &amp; maximum wind speed of ",E476," km/hr"))</f>
        <v/>
      </c>
    </row>
    <row r="477" spans="1:1" x14ac:dyDescent="0.25">
      <c r="A477" t="str">
        <f>IF(E477="","",CONCATENATE(IF(C477="","",(CONCATENATE("- any ",C477," droplet size"))),IF(#REF!="","",CONCATENATE(" - ",#REF!))," &amp; maximum wind speed of ",E477," km/hr"))</f>
        <v/>
      </c>
    </row>
    <row r="478" spans="1:1" x14ac:dyDescent="0.25">
      <c r="A478" t="str">
        <f>IF(E478="","",CONCATENATE(IF(C478="","",(CONCATENATE("- any ",C478," droplet size"))),IF(#REF!="","",CONCATENATE(" - ",#REF!))," &amp; maximum wind speed of ",E478," km/hr"))</f>
        <v/>
      </c>
    </row>
    <row r="479" spans="1:1" x14ac:dyDescent="0.25">
      <c r="A479" t="str">
        <f>IF(E479="","",CONCATENATE(IF(C479="","",(CONCATENATE("- any ",C479," droplet size"))),IF(#REF!="","",CONCATENATE(" - ",#REF!))," &amp; maximum wind speed of ",E479," km/hr"))</f>
        <v/>
      </c>
    </row>
    <row r="480" spans="1:1" x14ac:dyDescent="0.25">
      <c r="A480" t="str">
        <f>IF(E480="","",CONCATENATE(IF(C480="","",(CONCATENATE("- any ",C480," droplet size"))),IF(#REF!="","",CONCATENATE(" - ",#REF!))," &amp; maximum wind speed of ",E480," km/hr"))</f>
        <v/>
      </c>
    </row>
    <row r="481" spans="1:1" x14ac:dyDescent="0.25">
      <c r="A481" t="str">
        <f>IF(E481="","",CONCATENATE(IF(C481="","",(CONCATENATE("- any ",C481," droplet size"))),IF(#REF!="","",CONCATENATE(" - ",#REF!))," &amp; maximum wind speed of ",E481," km/hr"))</f>
        <v/>
      </c>
    </row>
    <row r="482" spans="1:1" x14ac:dyDescent="0.25">
      <c r="A482" t="str">
        <f>IF(E482="","",CONCATENATE(IF(C482="","",(CONCATENATE("- any ",C482," droplet size"))),IF(#REF!="","",CONCATENATE(" - ",#REF!))," &amp; maximum wind speed of ",E482," km/hr"))</f>
        <v/>
      </c>
    </row>
    <row r="483" spans="1:1" x14ac:dyDescent="0.25">
      <c r="A483" t="str">
        <f>IF(E483="","",CONCATENATE(IF(C483="","",(CONCATENATE("- any ",C483," droplet size"))),IF(#REF!="","",CONCATENATE(" - ",#REF!))," &amp; maximum wind speed of ",E483," km/hr"))</f>
        <v/>
      </c>
    </row>
    <row r="484" spans="1:1" x14ac:dyDescent="0.25">
      <c r="A484" t="str">
        <f>IF(E484="","",CONCATENATE(IF(C484="","",(CONCATENATE("- any ",C484," droplet size"))),IF(#REF!="","",CONCATENATE(" - ",#REF!))," &amp; maximum wind speed of ",E484," km/hr"))</f>
        <v/>
      </c>
    </row>
    <row r="485" spans="1:1" x14ac:dyDescent="0.25">
      <c r="A485" t="str">
        <f>IF(E485="","",CONCATENATE(IF(C485="","",(CONCATENATE("- any ",C485," droplet size"))),IF(#REF!="","",CONCATENATE(" - ",#REF!))," &amp; maximum wind speed of ",E485," km/hr"))</f>
        <v/>
      </c>
    </row>
    <row r="486" spans="1:1" x14ac:dyDescent="0.25">
      <c r="A486" t="str">
        <f>IF(E486="","",CONCATENATE(IF(C486="","",(CONCATENATE("- any ",C486," droplet size"))),IF(#REF!="","",CONCATENATE(" - ",#REF!))," &amp; maximum wind speed of ",E486," km/hr"))</f>
        <v/>
      </c>
    </row>
    <row r="487" spans="1:1" x14ac:dyDescent="0.25">
      <c r="A487" t="str">
        <f>IF(E487="","",CONCATENATE(IF(C487="","",(CONCATENATE("- any ",C487," droplet size"))),IF(#REF!="","",CONCATENATE(" - ",#REF!))," &amp; maximum wind speed of ",E487," km/hr"))</f>
        <v/>
      </c>
    </row>
    <row r="488" spans="1:1" x14ac:dyDescent="0.25">
      <c r="A488" t="str">
        <f>IF(E488="","",CONCATENATE(IF(C488="","",(CONCATENATE("- any ",C488," droplet size"))),IF(#REF!="","",CONCATENATE(" - ",#REF!))," &amp; maximum wind speed of ",E488," km/hr"))</f>
        <v/>
      </c>
    </row>
    <row r="489" spans="1:1" x14ac:dyDescent="0.25">
      <c r="A489" t="str">
        <f>IF(E489="","",CONCATENATE(IF(C489="","",(CONCATENATE("- any ",C489," droplet size"))),IF(#REF!="","",CONCATENATE(" - ",#REF!))," &amp; maximum wind speed of ",E489," km/hr"))</f>
        <v/>
      </c>
    </row>
    <row r="490" spans="1:1" x14ac:dyDescent="0.25">
      <c r="A490" t="str">
        <f>IF(E490="","",CONCATENATE(IF(C490="","",(CONCATENATE("- any ",C490," droplet size"))),IF(#REF!="","",CONCATENATE(" - ",#REF!))," &amp; maximum wind speed of ",E490," km/hr"))</f>
        <v/>
      </c>
    </row>
    <row r="491" spans="1:1" x14ac:dyDescent="0.25">
      <c r="A491" t="str">
        <f>IF(E491="","",CONCATENATE(IF(C491="","",(CONCATENATE("- any ",C491," droplet size"))),IF(#REF!="","",CONCATENATE(" - ",#REF!))," &amp; maximum wind speed of ",E491," km/hr"))</f>
        <v/>
      </c>
    </row>
    <row r="492" spans="1:1" x14ac:dyDescent="0.25">
      <c r="A492" t="str">
        <f>IF(E492="","",CONCATENATE(IF(C492="","",(CONCATENATE("- any ",C492," droplet size"))),IF(#REF!="","",CONCATENATE(" - ",#REF!))," &amp; maximum wind speed of ",E492," km/hr"))</f>
        <v/>
      </c>
    </row>
    <row r="493" spans="1:1" x14ac:dyDescent="0.25">
      <c r="A493" t="str">
        <f>IF(E493="","",CONCATENATE(IF(C493="","",(CONCATENATE("- any ",C493," droplet size"))),IF(#REF!="","",CONCATENATE(" - ",#REF!))," &amp; maximum wind speed of ",E493," km/hr"))</f>
        <v/>
      </c>
    </row>
    <row r="494" spans="1:1" x14ac:dyDescent="0.25">
      <c r="A494" t="str">
        <f>IF(E494="","",CONCATENATE(IF(C494="","",(CONCATENATE("- any ",C494," droplet size"))),IF(#REF!="","",CONCATENATE(" - ",#REF!))," &amp; maximum wind speed of ",E494," km/hr"))</f>
        <v/>
      </c>
    </row>
    <row r="495" spans="1:1" x14ac:dyDescent="0.25">
      <c r="A495" t="str">
        <f>IF(E495="","",CONCATENATE(IF(C495="","",(CONCATENATE("- any ",C495," droplet size"))),IF(#REF!="","",CONCATENATE(" - ",#REF!))," &amp; maximum wind speed of ",E495," km/hr"))</f>
        <v/>
      </c>
    </row>
    <row r="496" spans="1:1" x14ac:dyDescent="0.25">
      <c r="A496" t="str">
        <f>IF(E496="","",CONCATENATE(IF(C496="","",(CONCATENATE("- any ",C496," droplet size"))),IF(#REF!="","",CONCATENATE(" - ",#REF!))," &amp; maximum wind speed of ",E496," km/hr"))</f>
        <v/>
      </c>
    </row>
    <row r="497" spans="1:1" x14ac:dyDescent="0.25">
      <c r="A497" t="str">
        <f>IF(E497="","",CONCATENATE(IF(C497="","",(CONCATENATE("- any ",C497," droplet size"))),IF(#REF!="","",CONCATENATE(" - ",#REF!))," &amp; maximum wind speed of ",E497," km/hr"))</f>
        <v/>
      </c>
    </row>
    <row r="498" spans="1:1" x14ac:dyDescent="0.25">
      <c r="A498" t="str">
        <f>IF(E498="","",CONCATENATE(IF(C498="","",(CONCATENATE("- any ",C498," droplet size"))),IF(#REF!="","",CONCATENATE(" - ",#REF!))," &amp; maximum wind speed of ",E498," km/hr"))</f>
        <v/>
      </c>
    </row>
    <row r="499" spans="1:1" x14ac:dyDescent="0.25">
      <c r="A499" t="str">
        <f>IF(E499="","",CONCATENATE(IF(C499="","",(CONCATENATE("- any ",C499," droplet size"))),IF(#REF!="","",CONCATENATE(" - ",#REF!))," &amp; maximum wind speed of ",E499," km/hr"))</f>
        <v/>
      </c>
    </row>
    <row r="500" spans="1:1" x14ac:dyDescent="0.25">
      <c r="A500" t="str">
        <f>IF(E500="","",CONCATENATE(IF(C500="","",(CONCATENATE("- any ",C500," droplet size"))),IF(#REF!="","",CONCATENATE(" - ",#REF!))," &amp; maximum wind speed of ",E500," km/hr"))</f>
        <v/>
      </c>
    </row>
    <row r="501" spans="1:1" x14ac:dyDescent="0.25">
      <c r="A501" t="str">
        <f>IF(E501="","",CONCATENATE(IF(C501="","",(CONCATENATE("- any ",C501," droplet size"))),IF(#REF!="","",CONCATENATE(" - ",#REF!))," &amp; maximum wind speed of ",E501," km/hr"))</f>
        <v/>
      </c>
    </row>
    <row r="502" spans="1:1" x14ac:dyDescent="0.25">
      <c r="A502" t="str">
        <f>IF(E502="","",CONCATENATE(IF(C502="","",(CONCATENATE("- any ",C502," droplet size"))),IF(#REF!="","",CONCATENATE(" - ",#REF!))," &amp; maximum wind speed of ",E502," km/hr"))</f>
        <v/>
      </c>
    </row>
    <row r="503" spans="1:1" x14ac:dyDescent="0.25">
      <c r="A503" t="str">
        <f>IF(E503="","",CONCATENATE(IF(C503="","",(CONCATENATE("- any ",C503," droplet size"))),IF(#REF!="","",CONCATENATE(" - ",#REF!))," &amp; maximum wind speed of ",E503," km/hr"))</f>
        <v/>
      </c>
    </row>
    <row r="504" spans="1:1" x14ac:dyDescent="0.25">
      <c r="A504" t="str">
        <f>IF(E504="","",CONCATENATE(IF(C504="","",(CONCATENATE("- any ",C504," droplet size"))),IF(#REF!="","",CONCATENATE(" - ",#REF!))," &amp; maximum wind speed of ",E504," km/hr"))</f>
        <v/>
      </c>
    </row>
    <row r="505" spans="1:1" x14ac:dyDescent="0.25">
      <c r="A505" t="str">
        <f>IF(E505="","",CONCATENATE(IF(C505="","",(CONCATENATE("- any ",C505," droplet size"))),IF(#REF!="","",CONCATENATE(" - ",#REF!))," &amp; maximum wind speed of ",E505," km/hr"))</f>
        <v/>
      </c>
    </row>
    <row r="506" spans="1:1" x14ac:dyDescent="0.25">
      <c r="A506" t="str">
        <f>IF(E506="","",CONCATENATE(IF(C506="","",(CONCATENATE("- any ",C506," droplet size"))),IF(#REF!="","",CONCATENATE(" - ",#REF!))," &amp; maximum wind speed of ",E506," km/hr"))</f>
        <v/>
      </c>
    </row>
    <row r="507" spans="1:1" x14ac:dyDescent="0.25">
      <c r="A507" t="str">
        <f>IF(E507="","",CONCATENATE(IF(C507="","",(CONCATENATE("- any ",C507," droplet size"))),IF(#REF!="","",CONCATENATE(" - ",#REF!))," &amp; maximum wind speed of ",E507," km/hr"))</f>
        <v/>
      </c>
    </row>
    <row r="508" spans="1:1" x14ac:dyDescent="0.25">
      <c r="A508" t="str">
        <f>IF(E508="","",CONCATENATE(IF(C508="","",(CONCATENATE("- any ",C508," droplet size"))),IF(#REF!="","",CONCATENATE(" - ",#REF!))," &amp; maximum wind speed of ",E508," km/hr"))</f>
        <v/>
      </c>
    </row>
    <row r="509" spans="1:1" x14ac:dyDescent="0.25">
      <c r="A509" t="str">
        <f>IF(E509="","",CONCATENATE(IF(C509="","",(CONCATENATE("- any ",C509," droplet size"))),IF(#REF!="","",CONCATENATE(" - ",#REF!))," &amp; maximum wind speed of ",E509," km/hr"))</f>
        <v/>
      </c>
    </row>
    <row r="510" spans="1:1" x14ac:dyDescent="0.25">
      <c r="A510" t="str">
        <f>IF(E510="","",CONCATENATE(IF(C510="","",(CONCATENATE("- any ",C510," droplet size"))),IF(#REF!="","",CONCATENATE(" - ",#REF!))," &amp; maximum wind speed of ",E510," km/hr"))</f>
        <v/>
      </c>
    </row>
    <row r="511" spans="1:1" x14ac:dyDescent="0.25">
      <c r="A511" t="str">
        <f>IF(E511="","",CONCATENATE(IF(C511="","",(CONCATENATE("- any ",C511," droplet size"))),IF(#REF!="","",CONCATENATE(" - ",#REF!))," &amp; maximum wind speed of ",E511," km/hr"))</f>
        <v/>
      </c>
    </row>
    <row r="512" spans="1:1" x14ac:dyDescent="0.25">
      <c r="A512" t="str">
        <f>IF(E512="","",CONCATENATE(IF(C512="","",(CONCATENATE("- any ",C512," droplet size"))),IF(#REF!="","",CONCATENATE(" - ",#REF!))," &amp; maximum wind speed of ",E512," km/hr"))</f>
        <v/>
      </c>
    </row>
    <row r="513" spans="1:1" x14ac:dyDescent="0.25">
      <c r="A513" t="str">
        <f>IF(E513="","",CONCATENATE(IF(C513="","",(CONCATENATE("- any ",C513," droplet size"))),IF(#REF!="","",CONCATENATE(" - ",#REF!))," &amp; maximum wind speed of ",E513," km/hr"))</f>
        <v/>
      </c>
    </row>
    <row r="514" spans="1:1" x14ac:dyDescent="0.25">
      <c r="A514" t="str">
        <f>IF(E514="","",CONCATENATE(IF(C514="","",(CONCATENATE("- any ",C514," droplet size"))),IF(#REF!="","",CONCATENATE(" - ",#REF!))," &amp; maximum wind speed of ",E514," km/hr"))</f>
        <v/>
      </c>
    </row>
    <row r="515" spans="1:1" x14ac:dyDescent="0.25">
      <c r="A515" t="str">
        <f>IF(E515="","",CONCATENATE(IF(C515="","",(CONCATENATE("- any ",C515," droplet size"))),IF(#REF!="","",CONCATENATE(" - ",#REF!))," &amp; maximum wind speed of ",E515," km/hr"))</f>
        <v/>
      </c>
    </row>
    <row r="516" spans="1:1" x14ac:dyDescent="0.25">
      <c r="A516" t="str">
        <f>IF(E516="","",CONCATENATE(IF(C516="","",(CONCATENATE("- any ",C516," droplet size"))),IF(#REF!="","",CONCATENATE(" - ",#REF!))," &amp; maximum wind speed of ",E516," km/hr"))</f>
        <v/>
      </c>
    </row>
    <row r="517" spans="1:1" x14ac:dyDescent="0.25">
      <c r="A517" t="str">
        <f>IF(E517="","",CONCATENATE(IF(C517="","",(CONCATENATE("- any ",C517," droplet size"))),IF(#REF!="","",CONCATENATE(" - ",#REF!))," &amp; maximum wind speed of ",E517," km/hr"))</f>
        <v/>
      </c>
    </row>
    <row r="518" spans="1:1" x14ac:dyDescent="0.25">
      <c r="A518" t="str">
        <f>IF(E518="","",CONCATENATE(IF(C518="","",(CONCATENATE("- any ",C518," droplet size"))),IF(#REF!="","",CONCATENATE(" - ",#REF!))," &amp; maximum wind speed of ",E518," km/hr"))</f>
        <v/>
      </c>
    </row>
    <row r="519" spans="1:1" x14ac:dyDescent="0.25">
      <c r="A519" t="str">
        <f>IF(E519="","",CONCATENATE(IF(C519="","",(CONCATENATE("- any ",C519," droplet size"))),IF(#REF!="","",CONCATENATE(" - ",#REF!))," &amp; maximum wind speed of ",E519," km/hr"))</f>
        <v/>
      </c>
    </row>
    <row r="520" spans="1:1" x14ac:dyDescent="0.25">
      <c r="A520" t="str">
        <f>IF(E520="","",CONCATENATE(IF(C520="","",(CONCATENATE("- any ",C520," droplet size"))),IF(#REF!="","",CONCATENATE(" - ",#REF!))," &amp; maximum wind speed of ",E520," km/hr"))</f>
        <v/>
      </c>
    </row>
    <row r="521" spans="1:1" x14ac:dyDescent="0.25">
      <c r="A521" t="str">
        <f>IF(E521="","",CONCATENATE(IF(C521="","",(CONCATENATE("- any ",C521," droplet size"))),IF(#REF!="","",CONCATENATE(" - ",#REF!))," &amp; maximum wind speed of ",E521," km/hr"))</f>
        <v/>
      </c>
    </row>
    <row r="522" spans="1:1" x14ac:dyDescent="0.25">
      <c r="A522" t="str">
        <f>IF(E522="","",CONCATENATE(IF(C522="","",(CONCATENATE("- any ",C522," droplet size"))),IF(#REF!="","",CONCATENATE(" - ",#REF!))," &amp; maximum wind speed of ",E522," km/hr"))</f>
        <v/>
      </c>
    </row>
    <row r="523" spans="1:1" x14ac:dyDescent="0.25">
      <c r="A523" t="str">
        <f>IF(E523="","",CONCATENATE(IF(C523="","",(CONCATENATE("- any ",C523," droplet size"))),IF(#REF!="","",CONCATENATE(" - ",#REF!))," &amp; maximum wind speed of ",E523," km/hr"))</f>
        <v/>
      </c>
    </row>
    <row r="524" spans="1:1" x14ac:dyDescent="0.25">
      <c r="A524" t="str">
        <f>IF(E524="","",CONCATENATE(IF(C524="","",(CONCATENATE("- any ",C524," droplet size"))),IF(#REF!="","",CONCATENATE(" - ",#REF!))," &amp; maximum wind speed of ",E524," km/hr"))</f>
        <v/>
      </c>
    </row>
    <row r="525" spans="1:1" x14ac:dyDescent="0.25">
      <c r="A525" t="str">
        <f>IF(E525="","",CONCATENATE(IF(C525="","",(CONCATENATE("- any ",C525," droplet size"))),IF(#REF!="","",CONCATENATE(" - ",#REF!))," &amp; maximum wind speed of ",E525," km/hr"))</f>
        <v/>
      </c>
    </row>
    <row r="526" spans="1:1" x14ac:dyDescent="0.25">
      <c r="A526" t="str">
        <f>IF(E526="","",CONCATENATE(IF(C526="","",(CONCATENATE("- any ",C526," droplet size"))),IF(#REF!="","",CONCATENATE(" - ",#REF!))," &amp; maximum wind speed of ",E526," km/hr"))</f>
        <v/>
      </c>
    </row>
    <row r="527" spans="1:1" x14ac:dyDescent="0.25">
      <c r="A527" t="str">
        <f>IF(E527="","",CONCATENATE(IF(C527="","",(CONCATENATE("- any ",C527," droplet size"))),IF(#REF!="","",CONCATENATE(" - ",#REF!))," &amp; maximum wind speed of ",E527," km/hr"))</f>
        <v/>
      </c>
    </row>
    <row r="528" spans="1:1" x14ac:dyDescent="0.25">
      <c r="A528" t="str">
        <f>IF(E528="","",CONCATENATE(IF(C528="","",(CONCATENATE("- any ",C528," droplet size"))),IF(#REF!="","",CONCATENATE(" - ",#REF!))," &amp; maximum wind speed of ",E528," km/hr"))</f>
        <v/>
      </c>
    </row>
    <row r="529" spans="1:1" x14ac:dyDescent="0.25">
      <c r="A529" t="str">
        <f>IF(E529="","",CONCATENATE(IF(C529="","",(CONCATENATE("- any ",C529," droplet size"))),IF(#REF!="","",CONCATENATE(" - ",#REF!))," &amp; maximum wind speed of ",E529," km/hr"))</f>
        <v/>
      </c>
    </row>
    <row r="530" spans="1:1" x14ac:dyDescent="0.25">
      <c r="A530" t="str">
        <f>IF(E530="","",CONCATENATE(IF(C530="","",(CONCATENATE("- any ",C530," droplet size"))),IF(#REF!="","",CONCATENATE(" - ",#REF!))," &amp; maximum wind speed of ",E530," km/hr"))</f>
        <v/>
      </c>
    </row>
    <row r="531" spans="1:1" x14ac:dyDescent="0.25">
      <c r="A531" t="str">
        <f>IF(E531="","",CONCATENATE(IF(C531="","",(CONCATENATE("- any ",C531," droplet size"))),IF(#REF!="","",CONCATENATE(" - ",#REF!))," &amp; maximum wind speed of ",E531," km/hr"))</f>
        <v/>
      </c>
    </row>
    <row r="532" spans="1:1" x14ac:dyDescent="0.25">
      <c r="A532" t="str">
        <f>IF(E532="","",CONCATENATE(IF(C532="","",(CONCATENATE("- any ",C532," droplet size"))),IF(#REF!="","",CONCATENATE(" - ",#REF!))," &amp; maximum wind speed of ",E532," km/hr"))</f>
        <v/>
      </c>
    </row>
    <row r="533" spans="1:1" x14ac:dyDescent="0.25">
      <c r="A533" t="str">
        <f>IF(E533="","",CONCATENATE(IF(C533="","",(CONCATENATE("- any ",C533," droplet size"))),IF(#REF!="","",CONCATENATE(" - ",#REF!))," &amp; maximum wind speed of ",E533," km/hr"))</f>
        <v/>
      </c>
    </row>
    <row r="534" spans="1:1" x14ac:dyDescent="0.25">
      <c r="A534" t="str">
        <f>IF(E534="","",CONCATENATE(IF(C534="","",(CONCATENATE("- any ",C534," droplet size"))),IF(#REF!="","",CONCATENATE(" - ",#REF!))," &amp; maximum wind speed of ",E534," km/hr"))</f>
        <v/>
      </c>
    </row>
    <row r="535" spans="1:1" x14ac:dyDescent="0.25">
      <c r="A535" t="str">
        <f>IF(E535="","",CONCATENATE(IF(C535="","",(CONCATENATE("- any ",C535," droplet size"))),IF(#REF!="","",CONCATENATE(" - ",#REF!))," &amp; maximum wind speed of ",E535," km/hr"))</f>
        <v/>
      </c>
    </row>
    <row r="536" spans="1:1" x14ac:dyDescent="0.25">
      <c r="A536" t="str">
        <f>IF(E536="","",CONCATENATE(IF(C536="","",(CONCATENATE("- any ",C536," droplet size"))),IF(#REF!="","",CONCATENATE(" - ",#REF!))," &amp; maximum wind speed of ",E536," km/hr"))</f>
        <v/>
      </c>
    </row>
    <row r="537" spans="1:1" x14ac:dyDescent="0.25">
      <c r="A537" t="str">
        <f>IF(E537="","",CONCATENATE(IF(C537="","",(CONCATENATE("- any ",C537," droplet size"))),IF(#REF!="","",CONCATENATE(" - ",#REF!))," &amp; maximum wind speed of ",E537," km/hr"))</f>
        <v/>
      </c>
    </row>
    <row r="538" spans="1:1" x14ac:dyDescent="0.25">
      <c r="A538" t="str">
        <f>IF(E538="","",CONCATENATE(IF(C538="","",(CONCATENATE("- any ",C538," droplet size"))),IF(#REF!="","",CONCATENATE(" - ",#REF!))," &amp; maximum wind speed of ",E538," km/hr"))</f>
        <v/>
      </c>
    </row>
    <row r="539" spans="1:1" x14ac:dyDescent="0.25">
      <c r="A539" t="str">
        <f>IF(E539="","",CONCATENATE(IF(C539="","",(CONCATENATE("- any ",C539," droplet size"))),IF(#REF!="","",CONCATENATE(" - ",#REF!))," &amp; maximum wind speed of ",E539," km/hr"))</f>
        <v/>
      </c>
    </row>
    <row r="540" spans="1:1" x14ac:dyDescent="0.25">
      <c r="A540" t="str">
        <f>IF(E540="","",CONCATENATE(IF(C540="","",(CONCATENATE("- any ",C540," droplet size"))),IF(#REF!="","",CONCATENATE(" - ",#REF!))," &amp; maximum wind speed of ",E540," km/hr"))</f>
        <v/>
      </c>
    </row>
    <row r="541" spans="1:1" x14ac:dyDescent="0.25">
      <c r="A541" t="str">
        <f>IF(E541="","",CONCATENATE(IF(C541="","",(CONCATENATE("- any ",C541," droplet size"))),IF(#REF!="","",CONCATENATE(" - ",#REF!))," &amp; maximum wind speed of ",E541," km/hr"))</f>
        <v/>
      </c>
    </row>
    <row r="542" spans="1:1" x14ac:dyDescent="0.25">
      <c r="A542" t="str">
        <f>IF(E542="","",CONCATENATE(IF(C542="","",(CONCATENATE("- any ",C542," droplet size"))),IF(#REF!="","",CONCATENATE(" - ",#REF!))," &amp; maximum wind speed of ",E542," km/hr"))</f>
        <v/>
      </c>
    </row>
    <row r="543" spans="1:1" x14ac:dyDescent="0.25">
      <c r="A543" t="str">
        <f>IF(E543="","",CONCATENATE(IF(C543="","",(CONCATENATE("- any ",C543," droplet size"))),IF(#REF!="","",CONCATENATE(" - ",#REF!))," &amp; maximum wind speed of ",E543," km/hr"))</f>
        <v/>
      </c>
    </row>
    <row r="544" spans="1:1" x14ac:dyDescent="0.25">
      <c r="A544" t="str">
        <f>IF(E544="","",CONCATENATE(IF(C544="","",(CONCATENATE("- any ",C544," droplet size"))),IF(#REF!="","",CONCATENATE(" - ",#REF!))," &amp; maximum wind speed of ",E544," km/hr"))</f>
        <v/>
      </c>
    </row>
    <row r="545" spans="1:1" x14ac:dyDescent="0.25">
      <c r="A545" t="str">
        <f>IF(E545="","",CONCATENATE(IF(C545="","",(CONCATENATE("- any ",C545," droplet size"))),IF(#REF!="","",CONCATENATE(" - ",#REF!))," &amp; maximum wind speed of ",E545," km/hr"))</f>
        <v/>
      </c>
    </row>
    <row r="546" spans="1:1" x14ac:dyDescent="0.25">
      <c r="A546" t="str">
        <f>IF(E546="","",CONCATENATE(IF(C546="","",(CONCATENATE("- any ",C546," droplet size"))),IF(#REF!="","",CONCATENATE(" - ",#REF!))," &amp; maximum wind speed of ",E546," km/hr"))</f>
        <v/>
      </c>
    </row>
    <row r="547" spans="1:1" x14ac:dyDescent="0.25">
      <c r="A547" t="str">
        <f>IF(E547="","",CONCATENATE(IF(C547="","",(CONCATENATE("- any ",C547," droplet size"))),IF(#REF!="","",CONCATENATE(" - ",#REF!))," &amp; maximum wind speed of ",E547," km/hr"))</f>
        <v/>
      </c>
    </row>
    <row r="548" spans="1:1" x14ac:dyDescent="0.25">
      <c r="A548" t="str">
        <f>IF(E548="","",CONCATENATE(IF(C548="","",(CONCATENATE("- any ",C548," droplet size"))),IF(#REF!="","",CONCATENATE(" - ",#REF!))," &amp; maximum wind speed of ",E548," km/hr"))</f>
        <v/>
      </c>
    </row>
    <row r="549" spans="1:1" x14ac:dyDescent="0.25">
      <c r="A549" t="str">
        <f>IF(E549="","",CONCATENATE(IF(C549="","",(CONCATENATE("- any ",C549," droplet size"))),IF(#REF!="","",CONCATENATE(" - ",#REF!))," &amp; maximum wind speed of ",E549," km/hr"))</f>
        <v/>
      </c>
    </row>
    <row r="550" spans="1:1" x14ac:dyDescent="0.25">
      <c r="A550" t="str">
        <f>IF(E550="","",CONCATENATE(IF(C550="","",(CONCATENATE("- any ",C550," droplet size"))),IF(#REF!="","",CONCATENATE(" - ",#REF!))," &amp; maximum wind speed of ",E550," km/hr"))</f>
        <v/>
      </c>
    </row>
    <row r="551" spans="1:1" x14ac:dyDescent="0.25">
      <c r="A551" t="str">
        <f>IF(E551="","",CONCATENATE(IF(C551="","",(CONCATENATE("- any ",C551," droplet size"))),IF(#REF!="","",CONCATENATE(" - ",#REF!))," &amp; maximum wind speed of ",E551," km/hr"))</f>
        <v/>
      </c>
    </row>
    <row r="552" spans="1:1" x14ac:dyDescent="0.25">
      <c r="A552" t="str">
        <f>IF(E552="","",CONCATENATE(IF(C552="","",(CONCATENATE("- any ",C552," droplet size"))),IF(#REF!="","",CONCATENATE(" - ",#REF!))," &amp; maximum wind speed of ",E552," km/hr"))</f>
        <v/>
      </c>
    </row>
    <row r="553" spans="1:1" x14ac:dyDescent="0.25">
      <c r="A553" t="str">
        <f>IF(E553="","",CONCATENATE(IF(C553="","",(CONCATENATE("- any ",C553," droplet size"))),IF(#REF!="","",CONCATENATE(" - ",#REF!))," &amp; maximum wind speed of ",E553," km/hr"))</f>
        <v/>
      </c>
    </row>
    <row r="554" spans="1:1" x14ac:dyDescent="0.25">
      <c r="A554" t="str">
        <f>IF(E554="","",CONCATENATE(IF(C554="","",(CONCATENATE("- any ",C554," droplet size"))),IF(#REF!="","",CONCATENATE(" - ",#REF!))," &amp; maximum wind speed of ",E554," km/hr"))</f>
        <v/>
      </c>
    </row>
    <row r="555" spans="1:1" x14ac:dyDescent="0.25">
      <c r="A555" t="str">
        <f>IF(E555="","",CONCATENATE(IF(C555="","",(CONCATENATE("- any ",C555," droplet size"))),IF(#REF!="","",CONCATENATE(" - ",#REF!))," &amp; maximum wind speed of ",E555," km/hr"))</f>
        <v/>
      </c>
    </row>
    <row r="556" spans="1:1" x14ac:dyDescent="0.25">
      <c r="A556" t="str">
        <f>IF(E556="","",CONCATENATE(IF(C556="","",(CONCATENATE("- any ",C556," droplet size"))),IF(#REF!="","",CONCATENATE(" - ",#REF!))," &amp; maximum wind speed of ",E556," km/hr"))</f>
        <v/>
      </c>
    </row>
    <row r="557" spans="1:1" x14ac:dyDescent="0.25">
      <c r="A557" t="str">
        <f>IF(E557="","",CONCATENATE(IF(C557="","",(CONCATENATE("- any ",C557," droplet size"))),IF(#REF!="","",CONCATENATE(" - ",#REF!))," &amp; maximum wind speed of ",E557," km/hr"))</f>
        <v/>
      </c>
    </row>
    <row r="558" spans="1:1" x14ac:dyDescent="0.25">
      <c r="A558" t="str">
        <f>IF(E558="","",CONCATENATE(IF(C558="","",(CONCATENATE("- any ",C558," droplet size"))),IF(#REF!="","",CONCATENATE(" - ",#REF!))," &amp; maximum wind speed of ",E558," km/hr"))</f>
        <v/>
      </c>
    </row>
    <row r="559" spans="1:1" x14ac:dyDescent="0.25">
      <c r="A559" t="str">
        <f>IF(E559="","",CONCATENATE(IF(C559="","",(CONCATENATE("- any ",C559," droplet size"))),IF(#REF!="","",CONCATENATE(" - ",#REF!))," &amp; maximum wind speed of ",E559," km/hr"))</f>
        <v/>
      </c>
    </row>
    <row r="560" spans="1:1" x14ac:dyDescent="0.25">
      <c r="A560" t="str">
        <f>IF(E560="","",CONCATENATE(IF(C560="","",(CONCATENATE("- any ",C560," droplet size"))),IF(#REF!="","",CONCATENATE(" - ",#REF!))," &amp; maximum wind speed of ",E560," km/hr"))</f>
        <v/>
      </c>
    </row>
    <row r="561" spans="1:1" x14ac:dyDescent="0.25">
      <c r="A561" t="str">
        <f>IF(E561="","",CONCATENATE(IF(C561="","",(CONCATENATE("- any ",C561," droplet size"))),IF(#REF!="","",CONCATENATE(" - ",#REF!))," &amp; maximum wind speed of ",E561," km/hr"))</f>
        <v/>
      </c>
    </row>
    <row r="562" spans="1:1" x14ac:dyDescent="0.25">
      <c r="A562" t="str">
        <f>IF(E562="","",CONCATENATE(IF(C562="","",(CONCATENATE("- any ",C562," droplet size"))),IF(#REF!="","",CONCATENATE(" - ",#REF!))," &amp; maximum wind speed of ",E562," km/hr"))</f>
        <v/>
      </c>
    </row>
    <row r="563" spans="1:1" x14ac:dyDescent="0.25">
      <c r="A563" t="str">
        <f>IF(E563="","",CONCATENATE(IF(C563="","",(CONCATENATE("- any ",C563," droplet size"))),IF(#REF!="","",CONCATENATE(" - ",#REF!))," &amp; maximum wind speed of ",E563," km/hr"))</f>
        <v/>
      </c>
    </row>
    <row r="564" spans="1:1" x14ac:dyDescent="0.25">
      <c r="A564" t="str">
        <f>IF(E564="","",CONCATENATE(IF(C564="","",(CONCATENATE("- any ",C564," droplet size"))),IF(#REF!="","",CONCATENATE(" - ",#REF!))," &amp; maximum wind speed of ",E564," km/hr"))</f>
        <v/>
      </c>
    </row>
    <row r="565" spans="1:1" x14ac:dyDescent="0.25">
      <c r="A565" t="str">
        <f>IF(E565="","",CONCATENATE(IF(C565="","",(CONCATENATE("- any ",C565," droplet size"))),IF(#REF!="","",CONCATENATE(" - ",#REF!))," &amp; maximum wind speed of ",E565," km/hr"))</f>
        <v/>
      </c>
    </row>
    <row r="566" spans="1:1" x14ac:dyDescent="0.25">
      <c r="A566" t="str">
        <f>IF(E566="","",CONCATENATE(IF(C566="","",(CONCATENATE("- any ",C566," droplet size"))),IF(#REF!="","",CONCATENATE(" - ",#REF!))," &amp; maximum wind speed of ",E566," km/hr"))</f>
        <v/>
      </c>
    </row>
    <row r="567" spans="1:1" x14ac:dyDescent="0.25">
      <c r="A567" t="str">
        <f>IF(E567="","",CONCATENATE(IF(C567="","",(CONCATENATE("- any ",C567," droplet size"))),IF(#REF!="","",CONCATENATE(" - ",#REF!))," &amp; maximum wind speed of ",E567," km/hr"))</f>
        <v/>
      </c>
    </row>
    <row r="568" spans="1:1" x14ac:dyDescent="0.25">
      <c r="A568" t="str">
        <f>IF(E568="","",CONCATENATE(IF(C568="","",(CONCATENATE("- any ",C568," droplet size"))),IF(#REF!="","",CONCATENATE(" - ",#REF!))," &amp; maximum wind speed of ",E568," km/hr"))</f>
        <v/>
      </c>
    </row>
    <row r="569" spans="1:1" x14ac:dyDescent="0.25">
      <c r="A569" t="str">
        <f>IF(E569="","",CONCATENATE(IF(C569="","",(CONCATENATE("- any ",C569," droplet size"))),IF(#REF!="","",CONCATENATE(" - ",#REF!))," &amp; maximum wind speed of ",E569," km/hr"))</f>
        <v/>
      </c>
    </row>
    <row r="570" spans="1:1" x14ac:dyDescent="0.25">
      <c r="A570" t="str">
        <f>IF(E570="","",CONCATENATE(IF(C570="","",(CONCATENATE("- any ",C570," droplet size"))),IF(#REF!="","",CONCATENATE(" - ",#REF!))," &amp; maximum wind speed of ",E570," km/hr"))</f>
        <v/>
      </c>
    </row>
    <row r="571" spans="1:1" x14ac:dyDescent="0.25">
      <c r="A571" t="str">
        <f>IF(E571="","",CONCATENATE(IF(C571="","",(CONCATENATE("- any ",C571," droplet size"))),IF(#REF!="","",CONCATENATE(" - ",#REF!))," &amp; maximum wind speed of ",E571," km/hr"))</f>
        <v/>
      </c>
    </row>
    <row r="572" spans="1:1" x14ac:dyDescent="0.25">
      <c r="A572" t="str">
        <f>IF(E572="","",CONCATENATE(IF(C572="","",(CONCATENATE("- any ",C572," droplet size"))),IF(#REF!="","",CONCATENATE(" - ",#REF!))," &amp; maximum wind speed of ",E572," km/hr"))</f>
        <v/>
      </c>
    </row>
    <row r="573" spans="1:1" x14ac:dyDescent="0.25">
      <c r="A573" t="str">
        <f>IF(E573="","",CONCATENATE(IF(C573="","",(CONCATENATE("- any ",C573," droplet size"))),IF(#REF!="","",CONCATENATE(" - ",#REF!))," &amp; maximum wind speed of ",E573," km/hr"))</f>
        <v/>
      </c>
    </row>
    <row r="574" spans="1:1" x14ac:dyDescent="0.25">
      <c r="A574" t="str">
        <f>IF(E574="","",CONCATENATE(IF(C574="","",(CONCATENATE("- any ",C574," droplet size"))),IF(#REF!="","",CONCATENATE(" - ",#REF!))," &amp; maximum wind speed of ",E574," km/hr"))</f>
        <v/>
      </c>
    </row>
    <row r="575" spans="1:1" x14ac:dyDescent="0.25">
      <c r="A575" t="str">
        <f>IF(E575="","",CONCATENATE(IF(C575="","",(CONCATENATE("- any ",C575," droplet size"))),IF(#REF!="","",CONCATENATE(" - ",#REF!))," &amp; maximum wind speed of ",E575," km/hr"))</f>
        <v/>
      </c>
    </row>
    <row r="576" spans="1:1" x14ac:dyDescent="0.25">
      <c r="A576" t="str">
        <f>IF(E576="","",CONCATENATE(IF(C576="","",(CONCATENATE("- any ",C576," droplet size"))),IF(#REF!="","",CONCATENATE(" - ",#REF!))," &amp; maximum wind speed of ",E576," km/hr"))</f>
        <v/>
      </c>
    </row>
    <row r="577" spans="1:1" x14ac:dyDescent="0.25">
      <c r="A577" t="str">
        <f>IF(E577="","",CONCATENATE(IF(C577="","",(CONCATENATE("- any ",C577," droplet size"))),IF(#REF!="","",CONCATENATE(" - ",#REF!))," &amp; maximum wind speed of ",E577," km/hr"))</f>
        <v/>
      </c>
    </row>
    <row r="578" spans="1:1" x14ac:dyDescent="0.25">
      <c r="A578" t="str">
        <f>IF(E578="","",CONCATENATE(IF(C578="","",(CONCATENATE("- any ",C578," droplet size"))),IF(#REF!="","",CONCATENATE(" - ",#REF!))," &amp; maximum wind speed of ",E578," km/hr"))</f>
        <v/>
      </c>
    </row>
    <row r="579" spans="1:1" x14ac:dyDescent="0.25">
      <c r="A579" t="str">
        <f>IF(E579="","",CONCATENATE(IF(C579="","",(CONCATENATE("- any ",C579," droplet size"))),IF(#REF!="","",CONCATENATE(" - ",#REF!))," &amp; maximum wind speed of ",E579," km/hr"))</f>
        <v/>
      </c>
    </row>
    <row r="580" spans="1:1" x14ac:dyDescent="0.25">
      <c r="A580" t="str">
        <f>IF(E580="","",CONCATENATE(IF(C580="","",(CONCATENATE("- any ",C580," droplet size"))),IF(#REF!="","",CONCATENATE(" - ",#REF!))," &amp; maximum wind speed of ",E580," km/hr"))</f>
        <v/>
      </c>
    </row>
    <row r="581" spans="1:1" x14ac:dyDescent="0.25">
      <c r="A581" t="str">
        <f>IF(E581="","",CONCATENATE(IF(C581="","",(CONCATENATE("- any ",C581," droplet size"))),IF(#REF!="","",CONCATENATE(" - ",#REF!))," &amp; maximum wind speed of ",E581," km/hr"))</f>
        <v/>
      </c>
    </row>
    <row r="582" spans="1:1" x14ac:dyDescent="0.25">
      <c r="A582" t="str">
        <f>IF(E582="","",CONCATENATE(IF(C582="","",(CONCATENATE("- any ",C582," droplet size"))),IF(#REF!="","",CONCATENATE(" - ",#REF!))," &amp; maximum wind speed of ",E582," km/hr"))</f>
        <v/>
      </c>
    </row>
    <row r="583" spans="1:1" x14ac:dyDescent="0.25">
      <c r="A583" t="str">
        <f>IF(E583="","",CONCATENATE(IF(C583="","",(CONCATENATE("- any ",C583," droplet size"))),IF(#REF!="","",CONCATENATE(" - ",#REF!))," &amp; maximum wind speed of ",E583," km/hr"))</f>
        <v/>
      </c>
    </row>
    <row r="584" spans="1:1" x14ac:dyDescent="0.25">
      <c r="A584" t="str">
        <f>IF(E584="","",CONCATENATE(IF(C584="","",(CONCATENATE("- any ",C584," droplet size"))),IF(#REF!="","",CONCATENATE(" - ",#REF!))," &amp; maximum wind speed of ",E584," km/hr"))</f>
        <v/>
      </c>
    </row>
    <row r="585" spans="1:1" x14ac:dyDescent="0.25">
      <c r="A585" t="str">
        <f>IF(E585="","",CONCATENATE(IF(C585="","",(CONCATENATE("- any ",C585," droplet size"))),IF(#REF!="","",CONCATENATE(" - ",#REF!))," &amp; maximum wind speed of ",E585," km/hr"))</f>
        <v/>
      </c>
    </row>
    <row r="586" spans="1:1" x14ac:dyDescent="0.25">
      <c r="A586" t="str">
        <f>IF(E586="","",CONCATENATE(IF(C586="","",(CONCATENATE("- any ",C586," droplet size"))),IF(#REF!="","",CONCATENATE(" - ",#REF!))," &amp; maximum wind speed of ",E586," km/hr"))</f>
        <v/>
      </c>
    </row>
    <row r="587" spans="1:1" x14ac:dyDescent="0.25">
      <c r="A587" t="str">
        <f>IF(E587="","",CONCATENATE(IF(C587="","",(CONCATENATE("- any ",C587," droplet size"))),IF(#REF!="","",CONCATENATE(" - ",#REF!))," &amp; maximum wind speed of ",E587," km/hr"))</f>
        <v/>
      </c>
    </row>
    <row r="588" spans="1:1" x14ac:dyDescent="0.25">
      <c r="A588" t="str">
        <f>IF(E588="","",CONCATENATE(IF(C588="","",(CONCATENATE("- any ",C588," droplet size"))),IF(#REF!="","",CONCATENATE(" - ",#REF!))," &amp; maximum wind speed of ",E588," km/hr"))</f>
        <v/>
      </c>
    </row>
    <row r="589" spans="1:1" x14ac:dyDescent="0.25">
      <c r="A589" t="str">
        <f>IF(E589="","",CONCATENATE(IF(C589="","",(CONCATENATE("- any ",C589," droplet size"))),IF(#REF!="","",CONCATENATE(" - ",#REF!))," &amp; maximum wind speed of ",E589," km/hr"))</f>
        <v/>
      </c>
    </row>
    <row r="590" spans="1:1" x14ac:dyDescent="0.25">
      <c r="A590" t="str">
        <f>IF(E590="","",CONCATENATE(IF(C590="","",(CONCATENATE("- any ",C590," droplet size"))),IF(#REF!="","",CONCATENATE(" - ",#REF!))," &amp; maximum wind speed of ",E590," km/hr"))</f>
        <v/>
      </c>
    </row>
    <row r="591" spans="1:1" x14ac:dyDescent="0.25">
      <c r="A591" t="str">
        <f>IF(E591="","",CONCATENATE(IF(C591="","",(CONCATENATE("- any ",C591," droplet size"))),IF(#REF!="","",CONCATENATE(" - ",#REF!))," &amp; maximum wind speed of ",E591," km/hr"))</f>
        <v/>
      </c>
    </row>
    <row r="592" spans="1:1" x14ac:dyDescent="0.25">
      <c r="A592" t="str">
        <f>IF(E592="","",CONCATENATE(IF(C592="","",(CONCATENATE("- any ",C592," droplet size"))),IF(#REF!="","",CONCATENATE(" - ",#REF!))," &amp; maximum wind speed of ",E592," km/hr"))</f>
        <v/>
      </c>
    </row>
    <row r="593" spans="1:1" x14ac:dyDescent="0.25">
      <c r="A593" t="str">
        <f>IF(E593="","",CONCATENATE(IF(C593="","",(CONCATENATE("- any ",C593," droplet size"))),IF(#REF!="","",CONCATENATE(" - ",#REF!))," &amp; maximum wind speed of ",E593," km/hr"))</f>
        <v/>
      </c>
    </row>
    <row r="594" spans="1:1" x14ac:dyDescent="0.25">
      <c r="A594" t="str">
        <f>IF(E594="","",CONCATENATE(IF(C594="","",(CONCATENATE("- any ",C594," droplet size"))),IF(#REF!="","",CONCATENATE(" - ",#REF!))," &amp; maximum wind speed of ",E594," km/hr"))</f>
        <v/>
      </c>
    </row>
    <row r="595" spans="1:1" x14ac:dyDescent="0.25">
      <c r="A595" t="str">
        <f>IF(E595="","",CONCATENATE(IF(C595="","",(CONCATENATE("- any ",C595," droplet size"))),IF(#REF!="","",CONCATENATE(" - ",#REF!))," &amp; maximum wind speed of ",E595," km/hr"))</f>
        <v/>
      </c>
    </row>
    <row r="596" spans="1:1" x14ac:dyDescent="0.25">
      <c r="A596" t="str">
        <f>IF(E596="","",CONCATENATE(IF(C596="","",(CONCATENATE("- any ",C596," droplet size"))),IF(#REF!="","",CONCATENATE(" - ",#REF!))," &amp; maximum wind speed of ",E596," km/hr"))</f>
        <v/>
      </c>
    </row>
    <row r="597" spans="1:1" x14ac:dyDescent="0.25">
      <c r="A597" t="str">
        <f>IF(E597="","",CONCATENATE(IF(C597="","",(CONCATENATE("- any ",C597," droplet size"))),IF(#REF!="","",CONCATENATE(" - ",#REF!))," &amp; maximum wind speed of ",E597," km/hr"))</f>
        <v/>
      </c>
    </row>
    <row r="598" spans="1:1" x14ac:dyDescent="0.25">
      <c r="A598" t="str">
        <f>IF(E598="","",CONCATENATE(IF(C598="","",(CONCATENATE("- any ",C598," droplet size"))),IF(#REF!="","",CONCATENATE(" - ",#REF!))," &amp; maximum wind speed of ",E598," km/hr"))</f>
        <v/>
      </c>
    </row>
    <row r="599" spans="1:1" x14ac:dyDescent="0.25">
      <c r="A599" t="str">
        <f>IF(E599="","",CONCATENATE(IF(C599="","",(CONCATENATE("- any ",C599," droplet size"))),IF(#REF!="","",CONCATENATE(" - ",#REF!))," &amp; maximum wind speed of ",E599," km/hr"))</f>
        <v/>
      </c>
    </row>
    <row r="600" spans="1:1" x14ac:dyDescent="0.25">
      <c r="A600" t="str">
        <f>IF(E600="","",CONCATENATE(IF(C600="","",(CONCATENATE("- any ",C600," droplet size"))),IF(#REF!="","",CONCATENATE(" - ",#REF!))," &amp; maximum wind speed of ",E600," km/hr"))</f>
        <v/>
      </c>
    </row>
    <row r="601" spans="1:1" x14ac:dyDescent="0.25">
      <c r="A601" t="str">
        <f>IF(E601="","",CONCATENATE(IF(C601="","",(CONCATENATE("- any ",C601," droplet size"))),IF(#REF!="","",CONCATENATE(" - ",#REF!))," &amp; maximum wind speed of ",E601," km/hr"))</f>
        <v/>
      </c>
    </row>
    <row r="602" spans="1:1" x14ac:dyDescent="0.25">
      <c r="A602" t="str">
        <f>IF(E602="","",CONCATENATE(IF(C602="","",(CONCATENATE("- any ",C602," droplet size"))),IF(#REF!="","",CONCATENATE(" - ",#REF!))," &amp; maximum wind speed of ",E602," km/hr"))</f>
        <v/>
      </c>
    </row>
    <row r="603" spans="1:1" x14ac:dyDescent="0.25">
      <c r="A603" t="str">
        <f>IF(E603="","",CONCATENATE(IF(C603="","",(CONCATENATE("- any ",C603," droplet size"))),IF(#REF!="","",CONCATENATE(" - ",#REF!))," &amp; maximum wind speed of ",E603," km/hr"))</f>
        <v/>
      </c>
    </row>
    <row r="604" spans="1:1" x14ac:dyDescent="0.25">
      <c r="A604" t="str">
        <f>IF(E604="","",CONCATENATE(IF(C604="","",(CONCATENATE("- any ",C604," droplet size"))),IF(#REF!="","",CONCATENATE(" - ",#REF!))," &amp; maximum wind speed of ",E604," km/hr"))</f>
        <v/>
      </c>
    </row>
    <row r="605" spans="1:1" x14ac:dyDescent="0.25">
      <c r="A605" t="str">
        <f>IF(E605="","",CONCATENATE(IF(C605="","",(CONCATENATE("- any ",C605," droplet size"))),IF(#REF!="","",CONCATENATE(" - ",#REF!))," &amp; maximum wind speed of ",E605," km/hr"))</f>
        <v/>
      </c>
    </row>
    <row r="606" spans="1:1" x14ac:dyDescent="0.25">
      <c r="A606" t="str">
        <f>IF(E606="","",CONCATENATE(IF(C606="","",(CONCATENATE("- any ",C606," droplet size"))),IF(#REF!="","",CONCATENATE(" - ",#REF!))," &amp; maximum wind speed of ",E606," km/hr"))</f>
        <v/>
      </c>
    </row>
    <row r="607" spans="1:1" x14ac:dyDescent="0.25">
      <c r="A607" t="str">
        <f>IF(E607="","",CONCATENATE(IF(C607="","",(CONCATENATE("- any ",C607," droplet size"))),IF(#REF!="","",CONCATENATE(" - ",#REF!))," &amp; maximum wind speed of ",E607," km/hr"))</f>
        <v/>
      </c>
    </row>
    <row r="608" spans="1:1" x14ac:dyDescent="0.25">
      <c r="A608" t="str">
        <f>IF(E608="","",CONCATENATE(IF(C608="","",(CONCATENATE("- any ",C608," droplet size"))),IF(#REF!="","",CONCATENATE(" - ",#REF!))," &amp; maximum wind speed of ",E608," km/hr"))</f>
        <v/>
      </c>
    </row>
    <row r="609" spans="1:1" x14ac:dyDescent="0.25">
      <c r="A609" t="str">
        <f>IF(E609="","",CONCATENATE(IF(C609="","",(CONCATENATE("- any ",C609," droplet size"))),IF(#REF!="","",CONCATENATE(" - ",#REF!))," &amp; maximum wind speed of ",E609," km/hr"))</f>
        <v/>
      </c>
    </row>
    <row r="610" spans="1:1" x14ac:dyDescent="0.25">
      <c r="A610" t="str">
        <f>IF(E610="","",CONCATENATE(IF(C610="","",(CONCATENATE("- any ",C610," droplet size"))),IF(#REF!="","",CONCATENATE(" - ",#REF!))," &amp; maximum wind speed of ",E610," km/hr"))</f>
        <v/>
      </c>
    </row>
    <row r="611" spans="1:1" x14ac:dyDescent="0.25">
      <c r="A611" t="str">
        <f>IF(E611="","",CONCATENATE(IF(C611="","",(CONCATENATE("- any ",C611," droplet size"))),IF(#REF!="","",CONCATENATE(" - ",#REF!))," &amp; maximum wind speed of ",E611," km/hr"))</f>
        <v/>
      </c>
    </row>
    <row r="612" spans="1:1" x14ac:dyDescent="0.25">
      <c r="A612" t="str">
        <f>IF(E612="","",CONCATENATE(IF(C612="","",(CONCATENATE("- any ",C612," droplet size"))),IF(#REF!="","",CONCATENATE(" - ",#REF!))," &amp; maximum wind speed of ",E612," km/hr"))</f>
        <v/>
      </c>
    </row>
    <row r="613" spans="1:1" x14ac:dyDescent="0.25">
      <c r="A613" t="str">
        <f>IF(E613="","",CONCATENATE(IF(C613="","",(CONCATENATE("- any ",C613," droplet size"))),IF(#REF!="","",CONCATENATE(" - ",#REF!))," &amp; maximum wind speed of ",E613," km/hr"))</f>
        <v/>
      </c>
    </row>
    <row r="614" spans="1:1" x14ac:dyDescent="0.25">
      <c r="A614" t="str">
        <f>IF(E614="","",CONCATENATE(IF(C614="","",(CONCATENATE("- any ",C614," droplet size"))),IF(#REF!="","",CONCATENATE(" - ",#REF!))," &amp; maximum wind speed of ",E614," km/hr"))</f>
        <v/>
      </c>
    </row>
    <row r="615" spans="1:1" x14ac:dyDescent="0.25">
      <c r="A615" t="str">
        <f>IF(E615="","",CONCATENATE(IF(C615="","",(CONCATENATE("- any ",C615," droplet size"))),IF(#REF!="","",CONCATENATE(" - ",#REF!))," &amp; maximum wind speed of ",E615," km/hr"))</f>
        <v/>
      </c>
    </row>
    <row r="616" spans="1:1" x14ac:dyDescent="0.25">
      <c r="A616" t="str">
        <f>IF(E616="","",CONCATENATE(IF(C616="","",(CONCATENATE("- any ",C616," droplet size"))),IF(#REF!="","",CONCATENATE(" - ",#REF!))," &amp; maximum wind speed of ",E616," km/hr"))</f>
        <v/>
      </c>
    </row>
    <row r="617" spans="1:1" x14ac:dyDescent="0.25">
      <c r="A617" t="str">
        <f>IF(E617="","",CONCATENATE(IF(C617="","",(CONCATENATE("- any ",C617," droplet size"))),IF(#REF!="","",CONCATENATE(" - ",#REF!))," &amp; maximum wind speed of ",E617," km/hr"))</f>
        <v/>
      </c>
    </row>
    <row r="618" spans="1:1" x14ac:dyDescent="0.25">
      <c r="A618" t="str">
        <f>IF(E618="","",CONCATENATE(IF(C618="","",(CONCATENATE("- any ",C618," droplet size"))),IF(#REF!="","",CONCATENATE(" - ",#REF!))," &amp; maximum wind speed of ",E618," km/hr"))</f>
        <v/>
      </c>
    </row>
    <row r="619" spans="1:1" x14ac:dyDescent="0.25">
      <c r="A619" t="str">
        <f>IF(E619="","",CONCATENATE(IF(C619="","",(CONCATENATE("- any ",C619," droplet size"))),IF(#REF!="","",CONCATENATE(" - ",#REF!))," &amp; maximum wind speed of ",E619," km/hr"))</f>
        <v/>
      </c>
    </row>
    <row r="620" spans="1:1" x14ac:dyDescent="0.25">
      <c r="A620" t="str">
        <f>IF(E620="","",CONCATENATE(IF(C620="","",(CONCATENATE("- any ",C620," droplet size"))),IF(#REF!="","",CONCATENATE(" - ",#REF!))," &amp; maximum wind speed of ",E620," km/hr"))</f>
        <v/>
      </c>
    </row>
    <row r="621" spans="1:1" x14ac:dyDescent="0.25">
      <c r="A621" t="str">
        <f>IF(E621="","",CONCATENATE(IF(C621="","",(CONCATENATE("- any ",C621," droplet size"))),IF(#REF!="","",CONCATENATE(" - ",#REF!))," &amp; maximum wind speed of ",E621," km/hr"))</f>
        <v/>
      </c>
    </row>
    <row r="622" spans="1:1" x14ac:dyDescent="0.25">
      <c r="A622" t="str">
        <f>IF(E622="","",CONCATENATE(IF(C622="","",(CONCATENATE("- any ",C622," droplet size"))),IF(#REF!="","",CONCATENATE(" - ",#REF!))," &amp; maximum wind speed of ",E622," km/hr"))</f>
        <v/>
      </c>
    </row>
    <row r="623" spans="1:1" x14ac:dyDescent="0.25">
      <c r="A623" t="str">
        <f>IF(E623="","",CONCATENATE(IF(C623="","",(CONCATENATE("- any ",C623," droplet size"))),IF(#REF!="","",CONCATENATE(" - ",#REF!))," &amp; maximum wind speed of ",E623," km/hr"))</f>
        <v/>
      </c>
    </row>
    <row r="624" spans="1:1" x14ac:dyDescent="0.25">
      <c r="A624" t="str">
        <f>IF(E624="","",CONCATENATE(IF(C624="","",(CONCATENATE("- any ",C624," droplet size"))),IF(#REF!="","",CONCATENATE(" - ",#REF!))," &amp; maximum wind speed of ",E624," km/hr"))</f>
        <v/>
      </c>
    </row>
    <row r="625" spans="1:1" x14ac:dyDescent="0.25">
      <c r="A625" t="str">
        <f>IF(E625="","",CONCATENATE(IF(C625="","",(CONCATENATE("- any ",C625," droplet size"))),IF(#REF!="","",CONCATENATE(" - ",#REF!))," &amp; maximum wind speed of ",E625," km/hr"))</f>
        <v/>
      </c>
    </row>
    <row r="626" spans="1:1" x14ac:dyDescent="0.25">
      <c r="A626" t="str">
        <f>IF(E626="","",CONCATENATE(IF(C626="","",(CONCATENATE("- any ",C626," droplet size"))),IF(#REF!="","",CONCATENATE(" - ",#REF!))," &amp; maximum wind speed of ",E626," km/hr"))</f>
        <v/>
      </c>
    </row>
    <row r="627" spans="1:1" x14ac:dyDescent="0.25">
      <c r="A627" t="str">
        <f>IF(E627="","",CONCATENATE(IF(C627="","",(CONCATENATE("- any ",C627," droplet size"))),IF(#REF!="","",CONCATENATE(" - ",#REF!))," &amp; maximum wind speed of ",E627," km/hr"))</f>
        <v/>
      </c>
    </row>
    <row r="628" spans="1:1" x14ac:dyDescent="0.25">
      <c r="A628" t="str">
        <f>IF(E628="","",CONCATENATE(IF(C628="","",(CONCATENATE("- any ",C628," droplet size"))),IF(#REF!="","",CONCATENATE(" - ",#REF!))," &amp; maximum wind speed of ",E628," km/hr"))</f>
        <v/>
      </c>
    </row>
    <row r="629" spans="1:1" x14ac:dyDescent="0.25">
      <c r="A629" t="str">
        <f>IF(E629="","",CONCATENATE(IF(C629="","",(CONCATENATE("- any ",C629," droplet size"))),IF(#REF!="","",CONCATENATE(" - ",#REF!))," &amp; maximum wind speed of ",E629," km/hr"))</f>
        <v/>
      </c>
    </row>
    <row r="630" spans="1:1" x14ac:dyDescent="0.25">
      <c r="A630" t="str">
        <f>IF(E630="","",CONCATENATE(IF(C630="","",(CONCATENATE("- any ",C630," droplet size"))),IF(#REF!="","",CONCATENATE(" - ",#REF!))," &amp; maximum wind speed of ",E630," km/hr"))</f>
        <v/>
      </c>
    </row>
    <row r="631" spans="1:1" x14ac:dyDescent="0.25">
      <c r="A631" t="str">
        <f>IF(E631="","",CONCATENATE(IF(C631="","",(CONCATENATE("- any ",C631," droplet size"))),IF(#REF!="","",CONCATENATE(" - ",#REF!))," &amp; maximum wind speed of ",E631," km/hr"))</f>
        <v/>
      </c>
    </row>
    <row r="632" spans="1:1" x14ac:dyDescent="0.25">
      <c r="A632" t="str">
        <f>IF(E632="","",CONCATENATE(IF(C632="","",(CONCATENATE("- any ",C632," droplet size"))),IF(#REF!="","",CONCATENATE(" - ",#REF!))," &amp; maximum wind speed of ",E632," km/hr"))</f>
        <v/>
      </c>
    </row>
    <row r="633" spans="1:1" x14ac:dyDescent="0.25">
      <c r="A633" t="str">
        <f>IF(E633="","",CONCATENATE(IF(C633="","",(CONCATENATE("- any ",C633," droplet size"))),IF(#REF!="","",CONCATENATE(" - ",#REF!))," &amp; maximum wind speed of ",E633," km/hr"))</f>
        <v/>
      </c>
    </row>
    <row r="634" spans="1:1" x14ac:dyDescent="0.25">
      <c r="A634" t="str">
        <f>IF(E634="","",CONCATENATE(IF(C634="","",(CONCATENATE("- any ",C634," droplet size"))),IF(#REF!="","",CONCATENATE(" - ",#REF!))," &amp; maximum wind speed of ",E634," km/hr"))</f>
        <v/>
      </c>
    </row>
    <row r="635" spans="1:1" x14ac:dyDescent="0.25">
      <c r="A635" t="str">
        <f>IF(E635="","",CONCATENATE(IF(C635="","",(CONCATENATE("- any ",C635," droplet size"))),IF(#REF!="","",CONCATENATE(" - ",#REF!))," &amp; maximum wind speed of ",E635," km/hr"))</f>
        <v/>
      </c>
    </row>
    <row r="636" spans="1:1" x14ac:dyDescent="0.25">
      <c r="A636" t="str">
        <f>IF(E636="","",CONCATENATE(IF(C636="","",(CONCATENATE("- any ",C636," droplet size"))),IF(#REF!="","",CONCATENATE(" - ",#REF!))," &amp; maximum wind speed of ",E636," km/hr"))</f>
        <v/>
      </c>
    </row>
    <row r="637" spans="1:1" x14ac:dyDescent="0.25">
      <c r="A637" t="str">
        <f>IF(E637="","",CONCATENATE(IF(C637="","",(CONCATENATE("- any ",C637," droplet size"))),IF(#REF!="","",CONCATENATE(" - ",#REF!))," &amp; maximum wind speed of ",E637," km/hr"))</f>
        <v/>
      </c>
    </row>
    <row r="638" spans="1:1" x14ac:dyDescent="0.25">
      <c r="A638" t="str">
        <f>IF(E638="","",CONCATENATE(IF(C638="","",(CONCATENATE("- any ",C638," droplet size"))),IF(#REF!="","",CONCATENATE(" - ",#REF!))," &amp; maximum wind speed of ",E638," km/hr"))</f>
        <v/>
      </c>
    </row>
    <row r="639" spans="1:1" x14ac:dyDescent="0.25">
      <c r="A639" t="str">
        <f>IF(E639="","",CONCATENATE(IF(C639="","",(CONCATENATE("- any ",C639," droplet size"))),IF(#REF!="","",CONCATENATE(" - ",#REF!))," &amp; maximum wind speed of ",E639," km/hr"))</f>
        <v/>
      </c>
    </row>
    <row r="640" spans="1:1" x14ac:dyDescent="0.25">
      <c r="A640" t="str">
        <f>IF(E640="","",CONCATENATE(IF(C640="","",(CONCATENATE("- any ",C640," droplet size"))),IF(#REF!="","",CONCATENATE(" - ",#REF!))," &amp; maximum wind speed of ",E640," km/hr"))</f>
        <v/>
      </c>
    </row>
    <row r="641" spans="1:1" x14ac:dyDescent="0.25">
      <c r="A641" t="str">
        <f>IF(E641="","",CONCATENATE(IF(C641="","",(CONCATENATE("- any ",C641," droplet size"))),IF(#REF!="","",CONCATENATE(" - ",#REF!))," &amp; maximum wind speed of ",E641," km/hr"))</f>
        <v/>
      </c>
    </row>
    <row r="642" spans="1:1" x14ac:dyDescent="0.25">
      <c r="A642" t="str">
        <f>IF(E642="","",CONCATENATE(IF(C642="","",(CONCATENATE("- any ",C642," droplet size"))),IF(#REF!="","",CONCATENATE(" - ",#REF!))," &amp; maximum wind speed of ",E642," km/hr"))</f>
        <v/>
      </c>
    </row>
    <row r="643" spans="1:1" x14ac:dyDescent="0.25">
      <c r="A643" t="str">
        <f>IF(E643="","",CONCATENATE(IF(C643="","",(CONCATENATE("- any ",C643," droplet size"))),IF(#REF!="","",CONCATENATE(" - ",#REF!))," &amp; maximum wind speed of ",E643," km/hr"))</f>
        <v/>
      </c>
    </row>
    <row r="644" spans="1:1" x14ac:dyDescent="0.25">
      <c r="A644" t="str">
        <f>IF(E644="","",CONCATENATE(IF(C644="","",(CONCATENATE("- any ",C644," droplet size"))),IF(#REF!="","",CONCATENATE(" - ",#REF!))," &amp; maximum wind speed of ",E644," km/hr"))</f>
        <v/>
      </c>
    </row>
    <row r="645" spans="1:1" x14ac:dyDescent="0.25">
      <c r="A645" t="str">
        <f>IF(E645="","",CONCATENATE(IF(C645="","",(CONCATENATE("- any ",C645," droplet size"))),IF(#REF!="","",CONCATENATE(" - ",#REF!))," &amp; maximum wind speed of ",E645," km/hr"))</f>
        <v/>
      </c>
    </row>
    <row r="646" spans="1:1" x14ac:dyDescent="0.25">
      <c r="A646" t="str">
        <f>IF(E646="","",CONCATENATE(IF(C646="","",(CONCATENATE("- any ",C646," droplet size"))),IF(#REF!="","",CONCATENATE(" - ",#REF!))," &amp; maximum wind speed of ",E646," km/hr"))</f>
        <v/>
      </c>
    </row>
    <row r="647" spans="1:1" x14ac:dyDescent="0.25">
      <c r="A647" t="str">
        <f>IF(E647="","",CONCATENATE(IF(C647="","",(CONCATENATE("- any ",C647," droplet size"))),IF(#REF!="","",CONCATENATE(" - ",#REF!))," &amp; maximum wind speed of ",E647," km/hr"))</f>
        <v/>
      </c>
    </row>
    <row r="648" spans="1:1" x14ac:dyDescent="0.25">
      <c r="A648" t="str">
        <f>IF(E648="","",CONCATENATE(IF(C648="","",(CONCATENATE("- any ",C648," droplet size"))),IF(#REF!="","",CONCATENATE(" - ",#REF!))," &amp; maximum wind speed of ",E648," km/hr"))</f>
        <v/>
      </c>
    </row>
    <row r="649" spans="1:1" x14ac:dyDescent="0.25">
      <c r="A649" t="str">
        <f>IF(E649="","",CONCATENATE(IF(C649="","",(CONCATENATE("- any ",C649," droplet size"))),IF(#REF!="","",CONCATENATE(" - ",#REF!))," &amp; maximum wind speed of ",E649," km/hr"))</f>
        <v/>
      </c>
    </row>
    <row r="650" spans="1:1" x14ac:dyDescent="0.25">
      <c r="A650" t="str">
        <f>IF(E650="","",CONCATENATE(IF(C650="","",(CONCATENATE("- any ",C650," droplet size"))),IF(#REF!="","",CONCATENATE(" - ",#REF!))," &amp; maximum wind speed of ",E650," km/hr"))</f>
        <v/>
      </c>
    </row>
    <row r="651" spans="1:1" x14ac:dyDescent="0.25">
      <c r="A651" t="str">
        <f>IF(E651="","",CONCATENATE(IF(C651="","",(CONCATENATE("- any ",C651," droplet size"))),IF(#REF!="","",CONCATENATE(" - ",#REF!))," &amp; maximum wind speed of ",E651," km/hr"))</f>
        <v/>
      </c>
    </row>
    <row r="652" spans="1:1" x14ac:dyDescent="0.25">
      <c r="A652" t="str">
        <f>IF(E652="","",CONCATENATE(IF(C652="","",(CONCATENATE("- any ",C652," droplet size"))),IF(#REF!="","",CONCATENATE(" - ",#REF!))," &amp; maximum wind speed of ",E652," km/hr"))</f>
        <v/>
      </c>
    </row>
    <row r="653" spans="1:1" x14ac:dyDescent="0.25">
      <c r="A653" t="str">
        <f>IF(E653="","",CONCATENATE(IF(C653="","",(CONCATENATE("- any ",C653," droplet size"))),IF(#REF!="","",CONCATENATE(" - ",#REF!))," &amp; maximum wind speed of ",E653," km/hr"))</f>
        <v/>
      </c>
    </row>
    <row r="654" spans="1:1" x14ac:dyDescent="0.25">
      <c r="A654" t="str">
        <f>IF(E654="","",CONCATENATE(IF(C654="","",(CONCATENATE("- any ",C654," droplet size"))),IF(#REF!="","",CONCATENATE(" - ",#REF!))," &amp; maximum wind speed of ",E654," km/hr"))</f>
        <v/>
      </c>
    </row>
    <row r="655" spans="1:1" x14ac:dyDescent="0.25">
      <c r="A655" t="str">
        <f>IF(E655="","",CONCATENATE(IF(C655="","",(CONCATENATE("- any ",C655," droplet size"))),IF(#REF!="","",CONCATENATE(" - ",#REF!))," &amp; maximum wind speed of ",E655," km/hr"))</f>
        <v/>
      </c>
    </row>
    <row r="656" spans="1:1" x14ac:dyDescent="0.25">
      <c r="A656" t="str">
        <f>IF(E656="","",CONCATENATE(IF(C656="","",(CONCATENATE("- any ",C656," droplet size"))),IF(#REF!="","",CONCATENATE(" - ",#REF!))," &amp; maximum wind speed of ",E656," km/hr"))</f>
        <v/>
      </c>
    </row>
    <row r="657" spans="1:1" x14ac:dyDescent="0.25">
      <c r="A657" t="str">
        <f>IF(E657="","",CONCATENATE(IF(C657="","",(CONCATENATE("- any ",C657," droplet size"))),IF(#REF!="","",CONCATENATE(" - ",#REF!))," &amp; maximum wind speed of ",E657," km/hr"))</f>
        <v/>
      </c>
    </row>
    <row r="658" spans="1:1" x14ac:dyDescent="0.25">
      <c r="A658" t="str">
        <f>IF(E658="","",CONCATENATE(IF(C658="","",(CONCATENATE("- any ",C658," droplet size"))),IF(#REF!="","",CONCATENATE(" - ",#REF!))," &amp; maximum wind speed of ",E658," km/hr"))</f>
        <v/>
      </c>
    </row>
    <row r="659" spans="1:1" x14ac:dyDescent="0.25">
      <c r="A659" t="str">
        <f>IF(E659="","",CONCATENATE(IF(C659="","",(CONCATENATE("- any ",C659," droplet size"))),IF(#REF!="","",CONCATENATE(" - ",#REF!))," &amp; maximum wind speed of ",E659," km/hr"))</f>
        <v/>
      </c>
    </row>
    <row r="660" spans="1:1" x14ac:dyDescent="0.25">
      <c r="A660" t="str">
        <f>IF(E660="","",CONCATENATE(IF(C660="","",(CONCATENATE("- any ",C660," droplet size"))),IF(#REF!="","",CONCATENATE(" - ",#REF!))," &amp; maximum wind speed of ",E660," km/hr"))</f>
        <v/>
      </c>
    </row>
    <row r="661" spans="1:1" x14ac:dyDescent="0.25">
      <c r="A661" t="str">
        <f>IF(E661="","",CONCATENATE(IF(C661="","",(CONCATENATE("- any ",C661," droplet size"))),IF(#REF!="","",CONCATENATE(" - ",#REF!))," &amp; maximum wind speed of ",E661," km/hr"))</f>
        <v/>
      </c>
    </row>
    <row r="662" spans="1:1" x14ac:dyDescent="0.25">
      <c r="A662" t="str">
        <f>IF(E662="","",CONCATENATE(IF(C662="","",(CONCATENATE("- any ",C662," droplet size"))),IF(#REF!="","",CONCATENATE(" - ",#REF!))," &amp; maximum wind speed of ",E662," km/hr"))</f>
        <v/>
      </c>
    </row>
    <row r="663" spans="1:1" x14ac:dyDescent="0.25">
      <c r="A663" t="str">
        <f>IF(E663="","",CONCATENATE(IF(C663="","",(CONCATENATE("- any ",C663," droplet size"))),IF(#REF!="","",CONCATENATE(" - ",#REF!))," &amp; maximum wind speed of ",E663," km/hr"))</f>
        <v/>
      </c>
    </row>
    <row r="664" spans="1:1" x14ac:dyDescent="0.25">
      <c r="A664" t="str">
        <f>IF(E664="","",CONCATENATE(IF(C664="","",(CONCATENATE("- any ",C664," droplet size"))),IF(#REF!="","",CONCATENATE(" - ",#REF!))," &amp; maximum wind speed of ",E664," km/hr"))</f>
        <v/>
      </c>
    </row>
    <row r="665" spans="1:1" x14ac:dyDescent="0.25">
      <c r="A665" t="str">
        <f>IF(E665="","",CONCATENATE(IF(C665="","",(CONCATENATE("- any ",C665," droplet size"))),IF(#REF!="","",CONCATENATE(" - ",#REF!))," &amp; maximum wind speed of ",E665," km/hr"))</f>
        <v/>
      </c>
    </row>
    <row r="666" spans="1:1" x14ac:dyDescent="0.25">
      <c r="A666" t="str">
        <f>IF(E666="","",CONCATENATE(IF(C666="","",(CONCATENATE("- any ",C666," droplet size"))),IF(#REF!="","",CONCATENATE(" - ",#REF!))," &amp; maximum wind speed of ",E666," km/hr"))</f>
        <v/>
      </c>
    </row>
    <row r="667" spans="1:1" x14ac:dyDescent="0.25">
      <c r="A667" t="str">
        <f>IF(E667="","",CONCATENATE(IF(C667="","",(CONCATENATE("- any ",C667," droplet size"))),IF(#REF!="","",CONCATENATE(" - ",#REF!))," &amp; maximum wind speed of ",E667," km/hr"))</f>
        <v/>
      </c>
    </row>
    <row r="668" spans="1:1" x14ac:dyDescent="0.25">
      <c r="A668" t="str">
        <f>IF(E668="","",CONCATENATE(IF(C668="","",(CONCATENATE("- any ",C668," droplet size"))),IF(#REF!="","",CONCATENATE(" - ",#REF!))," &amp; maximum wind speed of ",E668," km/hr"))</f>
        <v/>
      </c>
    </row>
    <row r="669" spans="1:1" x14ac:dyDescent="0.25">
      <c r="A669" t="str">
        <f>IF(E669="","",CONCATENATE(IF(C669="","",(CONCATENATE("- any ",C669," droplet size"))),IF(#REF!="","",CONCATENATE(" - ",#REF!))," &amp; maximum wind speed of ",E669," km/hr"))</f>
        <v/>
      </c>
    </row>
    <row r="670" spans="1:1" x14ac:dyDescent="0.25">
      <c r="A670" t="str">
        <f>IF(E670="","",CONCATENATE(IF(C670="","",(CONCATENATE("- any ",C670," droplet size"))),IF(#REF!="","",CONCATENATE(" - ",#REF!))," &amp; maximum wind speed of ",E670," km/hr"))</f>
        <v/>
      </c>
    </row>
    <row r="671" spans="1:1" x14ac:dyDescent="0.25">
      <c r="A671" t="str">
        <f>IF(E671="","",CONCATENATE(IF(C671="","",(CONCATENATE("- any ",C671," droplet size"))),IF(#REF!="","",CONCATENATE(" - ",#REF!))," &amp; maximum wind speed of ",E671," km/hr"))</f>
        <v/>
      </c>
    </row>
    <row r="672" spans="1:1" x14ac:dyDescent="0.25">
      <c r="A672" t="str">
        <f>IF(E672="","",CONCATENATE(IF(C672="","",(CONCATENATE("- any ",C672," droplet size"))),IF(#REF!="","",CONCATENATE(" - ",#REF!))," &amp; maximum wind speed of ",E672," km/hr"))</f>
        <v/>
      </c>
    </row>
    <row r="673" spans="1:1" x14ac:dyDescent="0.25">
      <c r="A673" t="str">
        <f>IF(E673="","",CONCATENATE(IF(C673="","",(CONCATENATE("- any ",C673," droplet size"))),IF(#REF!="","",CONCATENATE(" - ",#REF!))," &amp; maximum wind speed of ",E673," km/hr"))</f>
        <v/>
      </c>
    </row>
    <row r="674" spans="1:1" x14ac:dyDescent="0.25">
      <c r="A674" t="str">
        <f>IF(E674="","",CONCATENATE(IF(C674="","",(CONCATENATE("- any ",C674," droplet size"))),IF(#REF!="","",CONCATENATE(" - ",#REF!))," &amp; maximum wind speed of ",E674," km/hr"))</f>
        <v/>
      </c>
    </row>
    <row r="675" spans="1:1" x14ac:dyDescent="0.25">
      <c r="A675" t="str">
        <f>IF(E675="","",CONCATENATE(IF(C675="","",(CONCATENATE("- any ",C675," droplet size"))),IF(#REF!="","",CONCATENATE(" - ",#REF!))," &amp; maximum wind speed of ",E675," km/hr"))</f>
        <v/>
      </c>
    </row>
    <row r="676" spans="1:1" x14ac:dyDescent="0.25">
      <c r="A676" t="str">
        <f>IF(E676="","",CONCATENATE(IF(C676="","",(CONCATENATE("- any ",C676," droplet size"))),IF(#REF!="","",CONCATENATE(" - ",#REF!))," &amp; maximum wind speed of ",E676," km/hr"))</f>
        <v/>
      </c>
    </row>
    <row r="677" spans="1:1" x14ac:dyDescent="0.25">
      <c r="A677" t="str">
        <f>IF(E677="","",CONCATENATE(IF(C677="","",(CONCATENATE("- any ",C677," droplet size"))),IF(#REF!="","",CONCATENATE(" - ",#REF!))," &amp; maximum wind speed of ",E677," km/hr"))</f>
        <v/>
      </c>
    </row>
    <row r="678" spans="1:1" x14ac:dyDescent="0.25">
      <c r="A678" t="str">
        <f>IF(E678="","",CONCATENATE(IF(C678="","",(CONCATENATE("- any ",C678," droplet size"))),IF(#REF!="","",CONCATENATE(" - ",#REF!))," &amp; maximum wind speed of ",E678," km/hr"))</f>
        <v/>
      </c>
    </row>
    <row r="679" spans="1:1" x14ac:dyDescent="0.25">
      <c r="A679" t="str">
        <f>IF(E679="","",CONCATENATE(IF(C679="","",(CONCATENATE("- any ",C679," droplet size"))),IF(#REF!="","",CONCATENATE(" - ",#REF!))," &amp; maximum wind speed of ",E679," km/hr"))</f>
        <v/>
      </c>
    </row>
    <row r="680" spans="1:1" x14ac:dyDescent="0.25">
      <c r="A680" t="str">
        <f>IF(E680="","",CONCATENATE(IF(C680="","",(CONCATENATE("- any ",C680," droplet size"))),IF(#REF!="","",CONCATENATE(" - ",#REF!))," &amp; maximum wind speed of ",E680," km/hr"))</f>
        <v/>
      </c>
    </row>
    <row r="681" spans="1:1" x14ac:dyDescent="0.25">
      <c r="A681" t="str">
        <f>IF(E681="","",CONCATENATE(IF(C681="","",(CONCATENATE("- any ",C681," droplet size"))),IF(#REF!="","",CONCATENATE(" - ",#REF!))," &amp; maximum wind speed of ",E681," km/hr"))</f>
        <v/>
      </c>
    </row>
    <row r="682" spans="1:1" x14ac:dyDescent="0.25">
      <c r="A682" t="str">
        <f>IF(E682="","",CONCATENATE(IF(C682="","",(CONCATENATE("- any ",C682," droplet size"))),IF(#REF!="","",CONCATENATE(" - ",#REF!))," &amp; maximum wind speed of ",E682," km/hr"))</f>
        <v/>
      </c>
    </row>
    <row r="683" spans="1:1" x14ac:dyDescent="0.25">
      <c r="A683" t="str">
        <f>IF(E683="","",CONCATENATE(IF(C683="","",(CONCATENATE("- any ",C683," droplet size"))),IF(#REF!="","",CONCATENATE(" - ",#REF!))," &amp; maximum wind speed of ",E683," km/hr"))</f>
        <v/>
      </c>
    </row>
    <row r="684" spans="1:1" x14ac:dyDescent="0.25">
      <c r="A684" t="str">
        <f>IF(E684="","",CONCATENATE(IF(C684="","",(CONCATENATE("- any ",C684," droplet size"))),IF(#REF!="","",CONCATENATE(" - ",#REF!))," &amp; maximum wind speed of ",E684," km/hr"))</f>
        <v/>
      </c>
    </row>
    <row r="685" spans="1:1" x14ac:dyDescent="0.25">
      <c r="A685" t="str">
        <f>IF(E685="","",CONCATENATE(IF(C685="","",(CONCATENATE("- any ",C685," droplet size"))),IF(#REF!="","",CONCATENATE(" - ",#REF!))," &amp; maximum wind speed of ",E685," km/hr"))</f>
        <v/>
      </c>
    </row>
    <row r="686" spans="1:1" x14ac:dyDescent="0.25">
      <c r="A686" t="str">
        <f>IF(E686="","",CONCATENATE(IF(C686="","",(CONCATENATE("- any ",C686," droplet size"))),IF(#REF!="","",CONCATENATE(" - ",#REF!))," &amp; maximum wind speed of ",E686," km/hr"))</f>
        <v/>
      </c>
    </row>
    <row r="687" spans="1:1" x14ac:dyDescent="0.25">
      <c r="A687" t="str">
        <f>IF(E687="","",CONCATENATE(IF(C687="","",(CONCATENATE("- any ",C687," droplet size"))),IF(#REF!="","",CONCATENATE(" - ",#REF!))," &amp; maximum wind speed of ",E687," km/hr"))</f>
        <v/>
      </c>
    </row>
    <row r="688" spans="1:1" x14ac:dyDescent="0.25">
      <c r="A688" t="str">
        <f>IF(E688="","",CONCATENATE(IF(C688="","",(CONCATENATE("- any ",C688," droplet size"))),IF(#REF!="","",CONCATENATE(" - ",#REF!))," &amp; maximum wind speed of ",E688," km/hr"))</f>
        <v/>
      </c>
    </row>
    <row r="689" spans="1:1" x14ac:dyDescent="0.25">
      <c r="A689" t="str">
        <f>IF(E689="","",CONCATENATE(IF(C689="","",(CONCATENATE("- any ",C689," droplet size"))),IF(#REF!="","",CONCATENATE(" - ",#REF!))," &amp; maximum wind speed of ",E689," km/hr"))</f>
        <v/>
      </c>
    </row>
    <row r="690" spans="1:1" x14ac:dyDescent="0.25">
      <c r="A690" t="str">
        <f>IF(E690="","",CONCATENATE(IF(C690="","",(CONCATENATE("- any ",C690," droplet size"))),IF(#REF!="","",CONCATENATE(" - ",#REF!))," &amp; maximum wind speed of ",E690," km/hr"))</f>
        <v/>
      </c>
    </row>
    <row r="691" spans="1:1" x14ac:dyDescent="0.25">
      <c r="A691" t="str">
        <f>IF(E691="","",CONCATENATE(IF(C691="","",(CONCATENATE("- any ",C691," droplet size"))),IF(#REF!="","",CONCATENATE(" - ",#REF!))," &amp; maximum wind speed of ",E691," km/hr"))</f>
        <v/>
      </c>
    </row>
    <row r="692" spans="1:1" x14ac:dyDescent="0.25">
      <c r="A692" t="str">
        <f>IF(E692="","",CONCATENATE(IF(C692="","",(CONCATENATE("- any ",C692," droplet size"))),IF(#REF!="","",CONCATENATE(" - ",#REF!))," &amp; maximum wind speed of ",E692," km/hr"))</f>
        <v/>
      </c>
    </row>
    <row r="693" spans="1:1" x14ac:dyDescent="0.25">
      <c r="A693" t="str">
        <f>IF(E693="","",CONCATENATE(IF(C693="","",(CONCATENATE("- any ",C693," droplet size"))),IF(#REF!="","",CONCATENATE(" - ",#REF!))," &amp; maximum wind speed of ",E693," km/hr"))</f>
        <v/>
      </c>
    </row>
    <row r="694" spans="1:1" x14ac:dyDescent="0.25">
      <c r="A694" t="str">
        <f>IF(E694="","",CONCATENATE(IF(C694="","",(CONCATENATE("- any ",C694," droplet size"))),IF(#REF!="","",CONCATENATE(" - ",#REF!))," &amp; maximum wind speed of ",E694," km/hr"))</f>
        <v/>
      </c>
    </row>
    <row r="695" spans="1:1" x14ac:dyDescent="0.25">
      <c r="A695" t="str">
        <f>IF(E695="","",CONCATENATE(IF(C695="","",(CONCATENATE("- any ",C695," droplet size"))),IF(#REF!="","",CONCATENATE(" - ",#REF!))," &amp; maximum wind speed of ",E695," km/hr"))</f>
        <v/>
      </c>
    </row>
    <row r="696" spans="1:1" x14ac:dyDescent="0.25">
      <c r="A696" t="str">
        <f>IF(E696="","",CONCATENATE(IF(C696="","",(CONCATENATE("- any ",C696," droplet size"))),IF(#REF!="","",CONCATENATE(" - ",#REF!))," &amp; maximum wind speed of ",E696," km/hr"))</f>
        <v/>
      </c>
    </row>
    <row r="697" spans="1:1" x14ac:dyDescent="0.25">
      <c r="A697" t="str">
        <f>IF(E697="","",CONCATENATE(IF(C697="","",(CONCATENATE("- any ",C697," droplet size"))),IF(#REF!="","",CONCATENATE(" - ",#REF!))," &amp; maximum wind speed of ",E697," km/hr"))</f>
        <v/>
      </c>
    </row>
    <row r="698" spans="1:1" x14ac:dyDescent="0.25">
      <c r="A698" t="str">
        <f>IF(E698="","",CONCATENATE(IF(C698="","",(CONCATENATE("- any ",C698," droplet size"))),IF(#REF!="","",CONCATENATE(" - ",#REF!))," &amp; maximum wind speed of ",E698," km/hr"))</f>
        <v/>
      </c>
    </row>
    <row r="699" spans="1:1" x14ac:dyDescent="0.25">
      <c r="A699" t="str">
        <f>IF(E699="","",CONCATENATE(IF(C699="","",(CONCATENATE("- any ",C699," droplet size"))),IF(#REF!="","",CONCATENATE(" - ",#REF!))," &amp; maximum wind speed of ",E699," km/hr"))</f>
        <v/>
      </c>
    </row>
    <row r="700" spans="1:1" x14ac:dyDescent="0.25">
      <c r="A700" t="str">
        <f>IF(E700="","",CONCATENATE(IF(C700="","",(CONCATENATE("- any ",C700," droplet size"))),IF(#REF!="","",CONCATENATE(" - ",#REF!))," &amp; maximum wind speed of ",E700," km/hr"))</f>
        <v/>
      </c>
    </row>
    <row r="701" spans="1:1" x14ac:dyDescent="0.25">
      <c r="A701" t="str">
        <f>IF(E701="","",CONCATENATE(IF(C701="","",(CONCATENATE("- any ",C701," droplet size"))),IF(#REF!="","",CONCATENATE(" - ",#REF!))," &amp; maximum wind speed of ",E701," km/hr"))</f>
        <v/>
      </c>
    </row>
    <row r="702" spans="1:1" x14ac:dyDescent="0.25">
      <c r="A702" t="str">
        <f>IF(E702="","",CONCATENATE(IF(C702="","",(CONCATENATE("- any ",C702," droplet size"))),IF(#REF!="","",CONCATENATE(" - ",#REF!))," &amp; maximum wind speed of ",E702," km/hr"))</f>
        <v/>
      </c>
    </row>
    <row r="703" spans="1:1" x14ac:dyDescent="0.25">
      <c r="A703" t="str">
        <f>IF(E703="","",CONCATENATE(IF(C703="","",(CONCATENATE("- any ",C703," droplet size"))),IF(#REF!="","",CONCATENATE(" - ",#REF!))," &amp; maximum wind speed of ",E703," km/hr"))</f>
        <v/>
      </c>
    </row>
    <row r="704" spans="1:1" x14ac:dyDescent="0.25">
      <c r="A704" t="str">
        <f>IF(E704="","",CONCATENATE(IF(C704="","",(CONCATENATE("- any ",C704," droplet size"))),IF(#REF!="","",CONCATENATE(" - ",#REF!))," &amp; maximum wind speed of ",E704," km/hr"))</f>
        <v/>
      </c>
    </row>
    <row r="705" spans="1:1" x14ac:dyDescent="0.25">
      <c r="A705" t="str">
        <f>IF(E705="","",CONCATENATE(IF(C705="","",(CONCATENATE("- any ",C705," droplet size"))),IF(#REF!="","",CONCATENATE(" - ",#REF!))," &amp; maximum wind speed of ",E705," km/hr"))</f>
        <v/>
      </c>
    </row>
    <row r="706" spans="1:1" x14ac:dyDescent="0.25">
      <c r="A706" t="str">
        <f>IF(E706="","",CONCATENATE(IF(C706="","",(CONCATENATE("- any ",C706," droplet size"))),IF(#REF!="","",CONCATENATE(" - ",#REF!))," &amp; maximum wind speed of ",E706," km/hr"))</f>
        <v/>
      </c>
    </row>
    <row r="707" spans="1:1" x14ac:dyDescent="0.25">
      <c r="A707" t="str">
        <f>IF(E707="","",CONCATENATE(IF(C707="","",(CONCATENATE("- any ",C707," droplet size"))),IF(#REF!="","",CONCATENATE(" - ",#REF!))," &amp; maximum wind speed of ",E707," km/hr"))</f>
        <v/>
      </c>
    </row>
    <row r="708" spans="1:1" x14ac:dyDescent="0.25">
      <c r="A708" t="str">
        <f>IF(E708="","",CONCATENATE(IF(C708="","",(CONCATENATE("- any ",C708," droplet size"))),IF(#REF!="","",CONCATENATE(" - ",#REF!))," &amp; maximum wind speed of ",E708," km/hr"))</f>
        <v/>
      </c>
    </row>
    <row r="709" spans="1:1" x14ac:dyDescent="0.25">
      <c r="A709" t="str">
        <f>IF(E709="","",CONCATENATE(IF(C709="","",(CONCATENATE("- any ",C709," droplet size"))),IF(#REF!="","",CONCATENATE(" - ",#REF!))," &amp; maximum wind speed of ",E709," km/hr"))</f>
        <v/>
      </c>
    </row>
    <row r="710" spans="1:1" x14ac:dyDescent="0.25">
      <c r="A710" t="str">
        <f>IF(E710="","",CONCATENATE(IF(C710="","",(CONCATENATE("- any ",C710," droplet size"))),IF(#REF!="","",CONCATENATE(" - ",#REF!))," &amp; maximum wind speed of ",E710," km/hr"))</f>
        <v/>
      </c>
    </row>
    <row r="711" spans="1:1" x14ac:dyDescent="0.25">
      <c r="A711" t="str">
        <f>IF(E711="","",CONCATENATE(IF(C711="","",(CONCATENATE("- any ",C711," droplet size"))),IF(#REF!="","",CONCATENATE(" - ",#REF!))," &amp; maximum wind speed of ",E711," km/hr"))</f>
        <v/>
      </c>
    </row>
    <row r="712" spans="1:1" x14ac:dyDescent="0.25">
      <c r="A712" t="str">
        <f>IF(E712="","",CONCATENATE(IF(C712="","",(CONCATENATE("- any ",C712," droplet size"))),IF(#REF!="","",CONCATENATE(" - ",#REF!))," &amp; maximum wind speed of ",E712," km/hr"))</f>
        <v/>
      </c>
    </row>
    <row r="713" spans="1:1" x14ac:dyDescent="0.25">
      <c r="A713" t="str">
        <f>IF(E713="","",CONCATENATE(IF(C713="","",(CONCATENATE("- any ",C713," droplet size"))),IF(#REF!="","",CONCATENATE(" - ",#REF!))," &amp; maximum wind speed of ",E713," km/hr"))</f>
        <v/>
      </c>
    </row>
    <row r="714" spans="1:1" x14ac:dyDescent="0.25">
      <c r="A714" t="str">
        <f>IF(E714="","",CONCATENATE(IF(C714="","",(CONCATENATE("- any ",C714," droplet size"))),IF(#REF!="","",CONCATENATE(" - ",#REF!))," &amp; maximum wind speed of ",E714," km/hr"))</f>
        <v/>
      </c>
    </row>
    <row r="715" spans="1:1" x14ac:dyDescent="0.25">
      <c r="A715" t="str">
        <f>IF(E715="","",CONCATENATE(IF(C715="","",(CONCATENATE("- any ",C715," droplet size"))),IF(#REF!="","",CONCATENATE(" - ",#REF!))," &amp; maximum wind speed of ",E715," km/hr"))</f>
        <v/>
      </c>
    </row>
    <row r="716" spans="1:1" x14ac:dyDescent="0.25">
      <c r="A716" t="str">
        <f>IF(E716="","",CONCATENATE(IF(C716="","",(CONCATENATE("- any ",C716," droplet size"))),IF(#REF!="","",CONCATENATE(" - ",#REF!))," &amp; maximum wind speed of ",E716," km/hr"))</f>
        <v/>
      </c>
    </row>
    <row r="717" spans="1:1" x14ac:dyDescent="0.25">
      <c r="A717" t="str">
        <f>IF(E717="","",CONCATENATE(IF(C717="","",(CONCATENATE("- any ",C717," droplet size"))),IF(#REF!="","",CONCATENATE(" - ",#REF!))," &amp; maximum wind speed of ",E717," km/hr"))</f>
        <v/>
      </c>
    </row>
    <row r="718" spans="1:1" x14ac:dyDescent="0.25">
      <c r="A718" t="str">
        <f>IF(E718="","",CONCATENATE(IF(C718="","",(CONCATENATE("- any ",C718," droplet size"))),IF(#REF!="","",CONCATENATE(" - ",#REF!))," &amp; maximum wind speed of ",E718," km/hr"))</f>
        <v/>
      </c>
    </row>
    <row r="719" spans="1:1" x14ac:dyDescent="0.25">
      <c r="A719" t="str">
        <f>IF(E719="","",CONCATENATE(IF(C719="","",(CONCATENATE("- any ",C719," droplet size"))),IF(#REF!="","",CONCATENATE(" - ",#REF!))," &amp; maximum wind speed of ",E719," km/hr"))</f>
        <v/>
      </c>
    </row>
    <row r="720" spans="1:1" x14ac:dyDescent="0.25">
      <c r="A720" t="str">
        <f>IF(E720="","",CONCATENATE(IF(C720="","",(CONCATENATE("- any ",C720," droplet size"))),IF(#REF!="","",CONCATENATE(" - ",#REF!))," &amp; maximum wind speed of ",E720," km/hr"))</f>
        <v/>
      </c>
    </row>
    <row r="721" spans="1:1" x14ac:dyDescent="0.25">
      <c r="A721" t="str">
        <f>IF(E721="","",CONCATENATE(IF(C721="","",(CONCATENATE("- any ",C721," droplet size"))),IF(#REF!="","",CONCATENATE(" - ",#REF!))," &amp; maximum wind speed of ",E721," km/hr"))</f>
        <v/>
      </c>
    </row>
    <row r="722" spans="1:1" x14ac:dyDescent="0.25">
      <c r="A722" t="str">
        <f>IF(E722="","",CONCATENATE(IF(C722="","",(CONCATENATE("- any ",C722," droplet size"))),IF(#REF!="","",CONCATENATE(" - ",#REF!))," &amp; maximum wind speed of ",E722," km/hr"))</f>
        <v/>
      </c>
    </row>
    <row r="723" spans="1:1" x14ac:dyDescent="0.25">
      <c r="A723" t="str">
        <f>IF(E723="","",CONCATENATE(IF(C723="","",(CONCATENATE("- any ",C723," droplet size"))),IF(#REF!="","",CONCATENATE(" - ",#REF!))," &amp; maximum wind speed of ",E723," km/hr"))</f>
        <v/>
      </c>
    </row>
    <row r="724" spans="1:1" x14ac:dyDescent="0.25">
      <c r="A724" t="str">
        <f>IF(E724="","",CONCATENATE(IF(C724="","",(CONCATENATE("- any ",C724," droplet size"))),IF(#REF!="","",CONCATENATE(" - ",#REF!))," &amp; maximum wind speed of ",E724," km/hr"))</f>
        <v/>
      </c>
    </row>
    <row r="725" spans="1:1" x14ac:dyDescent="0.25">
      <c r="A725" t="str">
        <f>IF(E725="","",CONCATENATE(IF(C725="","",(CONCATENATE("- any ",C725," droplet size"))),IF(#REF!="","",CONCATENATE(" - ",#REF!))," &amp; maximum wind speed of ",E725," km/hr"))</f>
        <v/>
      </c>
    </row>
    <row r="726" spans="1:1" x14ac:dyDescent="0.25">
      <c r="A726" t="str">
        <f>IF(E726="","",CONCATENATE(IF(C726="","",(CONCATENATE("- any ",C726," droplet size"))),IF(#REF!="","",CONCATENATE(" - ",#REF!))," &amp; maximum wind speed of ",E726," km/hr"))</f>
        <v/>
      </c>
    </row>
    <row r="727" spans="1:1" x14ac:dyDescent="0.25">
      <c r="A727" t="str">
        <f>IF(E727="","",CONCATENATE(IF(C727="","",(CONCATENATE("- any ",C727," droplet size"))),IF(#REF!="","",CONCATENATE(" - ",#REF!))," &amp; maximum wind speed of ",E727," km/hr"))</f>
        <v/>
      </c>
    </row>
    <row r="728" spans="1:1" x14ac:dyDescent="0.25">
      <c r="A728" t="str">
        <f>IF(E728="","",CONCATENATE(IF(C728="","",(CONCATENATE("- any ",C728," droplet size"))),IF(#REF!="","",CONCATENATE(" - ",#REF!))," &amp; maximum wind speed of ",E728," km/hr"))</f>
        <v/>
      </c>
    </row>
    <row r="729" spans="1:1" x14ac:dyDescent="0.25">
      <c r="A729" t="str">
        <f>IF(E729="","",CONCATENATE(IF(C729="","",(CONCATENATE("- any ",C729," droplet size"))),IF(#REF!="","",CONCATENATE(" - ",#REF!))," &amp; maximum wind speed of ",E729," km/hr"))</f>
        <v/>
      </c>
    </row>
    <row r="730" spans="1:1" x14ac:dyDescent="0.25">
      <c r="A730" t="str">
        <f>IF(E730="","",CONCATENATE(IF(C730="","",(CONCATENATE("- any ",C730," droplet size"))),IF(#REF!="","",CONCATENATE(" - ",#REF!))," &amp; maximum wind speed of ",E730," km/hr"))</f>
        <v/>
      </c>
    </row>
    <row r="731" spans="1:1" x14ac:dyDescent="0.25">
      <c r="A731" t="str">
        <f>IF(E731="","",CONCATENATE(IF(C731="","",(CONCATENATE("- any ",C731," droplet size"))),IF(#REF!="","",CONCATENATE(" - ",#REF!))," &amp; maximum wind speed of ",E731," km/hr"))</f>
        <v/>
      </c>
    </row>
    <row r="732" spans="1:1" x14ac:dyDescent="0.25">
      <c r="A732" t="str">
        <f>IF(E732="","",CONCATENATE(IF(C732="","",(CONCATENATE("- any ",C732," droplet size"))),IF(#REF!="","",CONCATENATE(" - ",#REF!))," &amp; maximum wind speed of ",E732," km/hr"))</f>
        <v/>
      </c>
    </row>
    <row r="733" spans="1:1" x14ac:dyDescent="0.25">
      <c r="A733" t="str">
        <f>IF(E733="","",CONCATENATE(IF(C733="","",(CONCATENATE("- any ",C733," droplet size"))),IF(#REF!="","",CONCATENATE(" - ",#REF!))," &amp; maximum wind speed of ",E733," km/hr"))</f>
        <v/>
      </c>
    </row>
    <row r="734" spans="1:1" x14ac:dyDescent="0.25">
      <c r="A734" t="str">
        <f>IF(E734="","",CONCATENATE(IF(C734="","",(CONCATENATE("- any ",C734," droplet size"))),IF(#REF!="","",CONCATENATE(" - ",#REF!))," &amp; maximum wind speed of ",E734," km/hr"))</f>
        <v/>
      </c>
    </row>
    <row r="735" spans="1:1" x14ac:dyDescent="0.25">
      <c r="A735" t="str">
        <f>IF(E735="","",CONCATENATE(IF(C735="","",(CONCATENATE("- any ",C735," droplet size"))),IF(#REF!="","",CONCATENATE(" - ",#REF!))," &amp; maximum wind speed of ",E735," km/hr"))</f>
        <v/>
      </c>
    </row>
    <row r="736" spans="1:1" x14ac:dyDescent="0.25">
      <c r="A736" t="str">
        <f>IF(E736="","",CONCATENATE(IF(C736="","",(CONCATENATE("- any ",C736," droplet size"))),IF(#REF!="","",CONCATENATE(" - ",#REF!))," &amp; maximum wind speed of ",E736," km/hr"))</f>
        <v/>
      </c>
    </row>
    <row r="737" spans="1:1" x14ac:dyDescent="0.25">
      <c r="A737" t="str">
        <f>IF(E737="","",CONCATENATE(IF(C737="","",(CONCATENATE("- any ",C737," droplet size"))),IF(#REF!="","",CONCATENATE(" - ",#REF!))," &amp; maximum wind speed of ",E737," km/hr"))</f>
        <v/>
      </c>
    </row>
    <row r="738" spans="1:1" x14ac:dyDescent="0.25">
      <c r="A738" t="str">
        <f>IF(E738="","",CONCATENATE(IF(C738="","",(CONCATENATE("- any ",C738," droplet size"))),IF(#REF!="","",CONCATENATE(" - ",#REF!))," &amp; maximum wind speed of ",E738," km/hr"))</f>
        <v/>
      </c>
    </row>
    <row r="739" spans="1:1" x14ac:dyDescent="0.25">
      <c r="A739" t="str">
        <f>IF(E739="","",CONCATENATE(IF(C739="","",(CONCATENATE("- any ",C739," droplet size"))),IF(#REF!="","",CONCATENATE(" - ",#REF!))," &amp; maximum wind speed of ",E739," km/hr"))</f>
        <v/>
      </c>
    </row>
    <row r="740" spans="1:1" x14ac:dyDescent="0.25">
      <c r="A740" t="str">
        <f>IF(E740="","",CONCATENATE(IF(C740="","",(CONCATENATE("- any ",C740," droplet size"))),IF(#REF!="","",CONCATENATE(" - ",#REF!))," &amp; maximum wind speed of ",E740," km/hr"))</f>
        <v/>
      </c>
    </row>
    <row r="741" spans="1:1" x14ac:dyDescent="0.25">
      <c r="A741" t="str">
        <f>IF(E741="","",CONCATENATE(IF(C741="","",(CONCATENATE("- any ",C741," droplet size"))),IF(#REF!="","",CONCATENATE(" - ",#REF!))," &amp; maximum wind speed of ",E741," km/hr"))</f>
        <v/>
      </c>
    </row>
    <row r="742" spans="1:1" x14ac:dyDescent="0.25">
      <c r="A742" t="str">
        <f>IF(E742="","",CONCATENATE(IF(C742="","",(CONCATENATE("- any ",C742," droplet size"))),IF(#REF!="","",CONCATENATE(" - ",#REF!))," &amp; maximum wind speed of ",E742," km/hr"))</f>
        <v/>
      </c>
    </row>
    <row r="743" spans="1:1" x14ac:dyDescent="0.25">
      <c r="A743" t="str">
        <f>IF(E743="","",CONCATENATE(IF(C743="","",(CONCATENATE("- any ",C743," droplet size"))),IF(#REF!="","",CONCATENATE(" - ",#REF!))," &amp; maximum wind speed of ",E743," km/hr"))</f>
        <v/>
      </c>
    </row>
    <row r="744" spans="1:1" x14ac:dyDescent="0.25">
      <c r="A744" t="str">
        <f>IF(E744="","",CONCATENATE(IF(C744="","",(CONCATENATE("- any ",C744," droplet size"))),IF(#REF!="","",CONCATENATE(" - ",#REF!))," &amp; maximum wind speed of ",E744," km/hr"))</f>
        <v/>
      </c>
    </row>
    <row r="745" spans="1:1" x14ac:dyDescent="0.25">
      <c r="A745" t="str">
        <f>IF(E745="","",CONCATENATE(IF(C745="","",(CONCATENATE("- any ",C745," droplet size"))),IF(#REF!="","",CONCATENATE(" - ",#REF!))," &amp; maximum wind speed of ",E745," km/hr"))</f>
        <v/>
      </c>
    </row>
    <row r="746" spans="1:1" x14ac:dyDescent="0.25">
      <c r="A746" t="str">
        <f>IF(E746="","",CONCATENATE(IF(C746="","",(CONCATENATE("- any ",C746," droplet size"))),IF(#REF!="","",CONCATENATE(" - ",#REF!))," &amp; maximum wind speed of ",E746," km/hr"))</f>
        <v/>
      </c>
    </row>
    <row r="747" spans="1:1" x14ac:dyDescent="0.25">
      <c r="A747" t="str">
        <f>IF(E747="","",CONCATENATE(IF(C747="","",(CONCATENATE("- any ",C747," droplet size"))),IF(#REF!="","",CONCATENATE(" - ",#REF!))," &amp; maximum wind speed of ",E747," km/hr"))</f>
        <v/>
      </c>
    </row>
    <row r="748" spans="1:1" x14ac:dyDescent="0.25">
      <c r="A748" t="str">
        <f>IF(E748="","",CONCATENATE(IF(C748="","",(CONCATENATE("- any ",C748," droplet size"))),IF(#REF!="","",CONCATENATE(" - ",#REF!))," &amp; maximum wind speed of ",E748," km/hr"))</f>
        <v/>
      </c>
    </row>
    <row r="749" spans="1:1" x14ac:dyDescent="0.25">
      <c r="A749" t="str">
        <f>IF(E749="","",CONCATENATE(IF(C749="","",(CONCATENATE("- any ",C749," droplet size"))),IF(#REF!="","",CONCATENATE(" - ",#REF!))," &amp; maximum wind speed of ",E749," km/hr"))</f>
        <v/>
      </c>
    </row>
    <row r="750" spans="1:1" x14ac:dyDescent="0.25">
      <c r="A750" t="str">
        <f>IF(E750="","",CONCATENATE(IF(C750="","",(CONCATENATE("- any ",C750," droplet size"))),IF(#REF!="","",CONCATENATE(" - ",#REF!))," &amp; maximum wind speed of ",E750," km/hr"))</f>
        <v/>
      </c>
    </row>
    <row r="751" spans="1:1" x14ac:dyDescent="0.25">
      <c r="A751" t="str">
        <f>IF(E751="","",CONCATENATE(IF(C751="","",(CONCATENATE("- any ",C751," droplet size"))),IF(#REF!="","",CONCATENATE(" - ",#REF!))," &amp; maximum wind speed of ",E751," km/hr"))</f>
        <v/>
      </c>
    </row>
    <row r="752" spans="1:1" x14ac:dyDescent="0.25">
      <c r="A752" t="str">
        <f>IF(E752="","",CONCATENATE(IF(C752="","",(CONCATENATE("- any ",C752," droplet size"))),IF(#REF!="","",CONCATENATE(" - ",#REF!))," &amp; maximum wind speed of ",E752," km/hr"))</f>
        <v/>
      </c>
    </row>
    <row r="753" spans="1:1" x14ac:dyDescent="0.25">
      <c r="A753" t="str">
        <f>IF(E753="","",CONCATENATE(IF(C753="","",(CONCATENATE("- any ",C753," droplet size"))),IF(#REF!="","",CONCATENATE(" - ",#REF!))," &amp; maximum wind speed of ",E753," km/hr"))</f>
        <v/>
      </c>
    </row>
    <row r="754" spans="1:1" x14ac:dyDescent="0.25">
      <c r="A754" t="str">
        <f>IF(E754="","",CONCATENATE(IF(C754="","",(CONCATENATE("- any ",C754," droplet size"))),IF(#REF!="","",CONCATENATE(" - ",#REF!))," &amp; maximum wind speed of ",E754," km/hr"))</f>
        <v/>
      </c>
    </row>
    <row r="755" spans="1:1" x14ac:dyDescent="0.25">
      <c r="A755" t="str">
        <f>IF(E755="","",CONCATENATE(IF(C755="","",(CONCATENATE("- any ",C755," droplet size"))),IF(#REF!="","",CONCATENATE(" - ",#REF!))," &amp; maximum wind speed of ",E755," km/hr"))</f>
        <v/>
      </c>
    </row>
    <row r="756" spans="1:1" x14ac:dyDescent="0.25">
      <c r="A756" t="str">
        <f>IF(E756="","",CONCATENATE(IF(C756="","",(CONCATENATE("- any ",C756," droplet size"))),IF(#REF!="","",CONCATENATE(" - ",#REF!))," &amp; maximum wind speed of ",E756," km/hr"))</f>
        <v/>
      </c>
    </row>
    <row r="757" spans="1:1" x14ac:dyDescent="0.25">
      <c r="A757" t="str">
        <f>IF(E757="","",CONCATENATE(IF(C757="","",(CONCATENATE("- any ",C757," droplet size"))),IF(#REF!="","",CONCATENATE(" - ",#REF!))," &amp; maximum wind speed of ",E757," km/hr"))</f>
        <v/>
      </c>
    </row>
    <row r="758" spans="1:1" x14ac:dyDescent="0.25">
      <c r="A758" t="str">
        <f>IF(E758="","",CONCATENATE(IF(C758="","",(CONCATENATE("- any ",C758," droplet size"))),IF(#REF!="","",CONCATENATE(" - ",#REF!))," &amp; maximum wind speed of ",E758," km/hr"))</f>
        <v/>
      </c>
    </row>
    <row r="759" spans="1:1" x14ac:dyDescent="0.25">
      <c r="A759" t="str">
        <f>IF(E759="","",CONCATENATE(IF(C759="","",(CONCATENATE("- any ",C759," droplet size"))),IF(#REF!="","",CONCATENATE(" - ",#REF!))," &amp; maximum wind speed of ",E759," km/hr"))</f>
        <v/>
      </c>
    </row>
    <row r="760" spans="1:1" x14ac:dyDescent="0.25">
      <c r="A760" t="str">
        <f>IF(E760="","",CONCATENATE(IF(C760="","",(CONCATENATE("- any ",C760," droplet size"))),IF(#REF!="","",CONCATENATE(" - ",#REF!))," &amp; maximum wind speed of ",E760," km/hr"))</f>
        <v/>
      </c>
    </row>
    <row r="761" spans="1:1" x14ac:dyDescent="0.25">
      <c r="A761" t="str">
        <f>IF(E761="","",CONCATENATE(IF(C761="","",(CONCATENATE("- any ",C761," droplet size"))),IF(#REF!="","",CONCATENATE(" - ",#REF!))," &amp; maximum wind speed of ",E761," km/hr"))</f>
        <v/>
      </c>
    </row>
    <row r="762" spans="1:1" x14ac:dyDescent="0.25">
      <c r="A762" t="str">
        <f>IF(E762="","",CONCATENATE(IF(C762="","",(CONCATENATE("- any ",C762," droplet size"))),IF(#REF!="","",CONCATENATE(" - ",#REF!))," &amp; maximum wind speed of ",E762," km/hr"))</f>
        <v/>
      </c>
    </row>
    <row r="763" spans="1:1" x14ac:dyDescent="0.25">
      <c r="A763" t="str">
        <f>IF(E763="","",CONCATENATE(IF(C763="","",(CONCATENATE("- any ",C763," droplet size"))),IF(#REF!="","",CONCATENATE(" - ",#REF!))," &amp; maximum wind speed of ",E763," km/hr"))</f>
        <v/>
      </c>
    </row>
    <row r="764" spans="1:1" x14ac:dyDescent="0.25">
      <c r="A764" t="str">
        <f>IF(E764="","",CONCATENATE(IF(C764="","",(CONCATENATE("- any ",C764," droplet size"))),IF(#REF!="","",CONCATENATE(" - ",#REF!))," &amp; maximum wind speed of ",E764," km/hr"))</f>
        <v/>
      </c>
    </row>
    <row r="765" spans="1:1" x14ac:dyDescent="0.25">
      <c r="A765" t="str">
        <f>IF(E765="","",CONCATENATE(IF(C765="","",(CONCATENATE("- any ",C765," droplet size"))),IF(#REF!="","",CONCATENATE(" - ",#REF!))," &amp; maximum wind speed of ",E765," km/hr"))</f>
        <v/>
      </c>
    </row>
    <row r="766" spans="1:1" x14ac:dyDescent="0.25">
      <c r="A766" t="str">
        <f>IF(E766="","",CONCATENATE(IF(C766="","",(CONCATENATE("- any ",C766," droplet size"))),IF(#REF!="","",CONCATENATE(" - ",#REF!))," &amp; maximum wind speed of ",E766," km/hr"))</f>
        <v/>
      </c>
    </row>
    <row r="767" spans="1:1" x14ac:dyDescent="0.25">
      <c r="A767" t="str">
        <f>IF(E767="","",CONCATENATE(IF(C767="","",(CONCATENATE("- any ",C767," droplet size"))),IF(#REF!="","",CONCATENATE(" - ",#REF!))," &amp; maximum wind speed of ",E767," km/hr"))</f>
        <v/>
      </c>
    </row>
    <row r="768" spans="1:1" x14ac:dyDescent="0.25">
      <c r="A768" t="str">
        <f>IF(E768="","",CONCATENATE(IF(C768="","",(CONCATENATE("- any ",C768," droplet size"))),IF(#REF!="","",CONCATENATE(" - ",#REF!))," &amp; maximum wind speed of ",E768," km/hr"))</f>
        <v/>
      </c>
    </row>
    <row r="769" spans="1:1" x14ac:dyDescent="0.25">
      <c r="A769" t="str">
        <f>IF(E769="","",CONCATENATE(IF(C769="","",(CONCATENATE("- any ",C769," droplet size"))),IF(#REF!="","",CONCATENATE(" - ",#REF!))," &amp; maximum wind speed of ",E769," km/hr"))</f>
        <v/>
      </c>
    </row>
    <row r="770" spans="1:1" x14ac:dyDescent="0.25">
      <c r="A770" t="str">
        <f>IF(E770="","",CONCATENATE(IF(C770="","",(CONCATENATE("- any ",C770," droplet size"))),IF(#REF!="","",CONCATENATE(" - ",#REF!))," &amp; maximum wind speed of ",E770," km/hr"))</f>
        <v/>
      </c>
    </row>
    <row r="771" spans="1:1" x14ac:dyDescent="0.25">
      <c r="A771" t="str">
        <f>IF(E771="","",CONCATENATE(IF(C771="","",(CONCATENATE("- any ",C771," droplet size"))),IF(#REF!="","",CONCATENATE(" - ",#REF!))," &amp; maximum wind speed of ",E771," km/hr"))</f>
        <v/>
      </c>
    </row>
    <row r="772" spans="1:1" x14ac:dyDescent="0.25">
      <c r="A772" t="str">
        <f>IF(E772="","",CONCATENATE(IF(C772="","",(CONCATENATE("- any ",C772," droplet size"))),IF(#REF!="","",CONCATENATE(" - ",#REF!))," &amp; maximum wind speed of ",E772," km/hr"))</f>
        <v/>
      </c>
    </row>
    <row r="773" spans="1:1" x14ac:dyDescent="0.25">
      <c r="A773" t="str">
        <f>IF(E773="","",CONCATENATE(IF(C773="","",(CONCATENATE("- any ",C773," droplet size"))),IF(#REF!="","",CONCATENATE(" - ",#REF!))," &amp; maximum wind speed of ",E773," km/hr"))</f>
        <v/>
      </c>
    </row>
    <row r="774" spans="1:1" x14ac:dyDescent="0.25">
      <c r="A774" t="str">
        <f>IF(E774="","",CONCATENATE(IF(C774="","",(CONCATENATE("- any ",C774," droplet size"))),IF(#REF!="","",CONCATENATE(" - ",#REF!))," &amp; maximum wind speed of ",E774," km/hr"))</f>
        <v/>
      </c>
    </row>
    <row r="775" spans="1:1" x14ac:dyDescent="0.25">
      <c r="A775" t="str">
        <f>IF(E775="","",CONCATENATE(IF(C775="","",(CONCATENATE("- any ",C775," droplet size"))),IF(#REF!="","",CONCATENATE(" - ",#REF!))," &amp; maximum wind speed of ",E775," km/hr"))</f>
        <v/>
      </c>
    </row>
    <row r="776" spans="1:1" x14ac:dyDescent="0.25">
      <c r="A776" t="str">
        <f>IF(E776="","",CONCATENATE(IF(C776="","",(CONCATENATE("- any ",C776," droplet size"))),IF(#REF!="","",CONCATENATE(" - ",#REF!))," &amp; maximum wind speed of ",E776," km/hr"))</f>
        <v/>
      </c>
    </row>
    <row r="777" spans="1:1" x14ac:dyDescent="0.25">
      <c r="A777" t="str">
        <f>IF(E777="","",CONCATENATE(IF(C777="","",(CONCATENATE("- any ",C777," droplet size"))),IF(#REF!="","",CONCATENATE(" - ",#REF!))," &amp; maximum wind speed of ",E777," km/hr"))</f>
        <v/>
      </c>
    </row>
    <row r="778" spans="1:1" x14ac:dyDescent="0.25">
      <c r="A778" t="str">
        <f>IF(E778="","",CONCATENATE(IF(C778="","",(CONCATENATE("- any ",C778," droplet size"))),IF(#REF!="","",CONCATENATE(" - ",#REF!))," &amp; maximum wind speed of ",E778," km/hr"))</f>
        <v/>
      </c>
    </row>
    <row r="779" spans="1:1" x14ac:dyDescent="0.25">
      <c r="A779" t="str">
        <f>IF(E779="","",CONCATENATE(IF(C779="","",(CONCATENATE("- any ",C779," droplet size"))),IF(#REF!="","",CONCATENATE(" - ",#REF!))," &amp; maximum wind speed of ",E779," km/hr"))</f>
        <v/>
      </c>
    </row>
    <row r="780" spans="1:1" x14ac:dyDescent="0.25">
      <c r="A780" t="str">
        <f>IF(E780="","",CONCATENATE(IF(C780="","",(CONCATENATE("- any ",C780," droplet size"))),IF(#REF!="","",CONCATENATE(" - ",#REF!))," &amp; maximum wind speed of ",E780," km/hr"))</f>
        <v/>
      </c>
    </row>
    <row r="781" spans="1:1" x14ac:dyDescent="0.25">
      <c r="A781" t="str">
        <f>IF(E781="","",CONCATENATE(IF(C781="","",(CONCATENATE("- any ",C781," droplet size"))),IF(#REF!="","",CONCATENATE(" - ",#REF!))," &amp; maximum wind speed of ",E781," km/hr"))</f>
        <v/>
      </c>
    </row>
    <row r="782" spans="1:1" x14ac:dyDescent="0.25">
      <c r="A782" t="str">
        <f>IF(E782="","",CONCATENATE(IF(C782="","",(CONCATENATE("- any ",C782," droplet size"))),IF(#REF!="","",CONCATENATE(" - ",#REF!))," &amp; maximum wind speed of ",E782," km/hr"))</f>
        <v/>
      </c>
    </row>
    <row r="783" spans="1:1" x14ac:dyDescent="0.25">
      <c r="A783" t="str">
        <f>IF(E783="","",CONCATENATE(IF(C783="","",(CONCATENATE("- any ",C783," droplet size"))),IF(#REF!="","",CONCATENATE(" - ",#REF!))," &amp; maximum wind speed of ",E783," km/hr"))</f>
        <v/>
      </c>
    </row>
    <row r="784" spans="1:1" x14ac:dyDescent="0.25">
      <c r="A784" t="str">
        <f>IF(E784="","",CONCATENATE(IF(C784="","",(CONCATENATE("- any ",C784," droplet size"))),IF(#REF!="","",CONCATENATE(" - ",#REF!))," &amp; maximum wind speed of ",E784," km/hr"))</f>
        <v/>
      </c>
    </row>
    <row r="785" spans="1:1" x14ac:dyDescent="0.25">
      <c r="A785" t="str">
        <f>IF(E785="","",CONCATENATE(IF(C785="","",(CONCATENATE("- any ",C785," droplet size"))),IF(#REF!="","",CONCATENATE(" - ",#REF!))," &amp; maximum wind speed of ",E785," km/hr"))</f>
        <v/>
      </c>
    </row>
    <row r="786" spans="1:1" x14ac:dyDescent="0.25">
      <c r="A786" t="str">
        <f>IF(E786="","",CONCATENATE(IF(C786="","",(CONCATENATE("- any ",C786," droplet size"))),IF(#REF!="","",CONCATENATE(" - ",#REF!))," &amp; maximum wind speed of ",E786," km/hr"))</f>
        <v/>
      </c>
    </row>
    <row r="787" spans="1:1" x14ac:dyDescent="0.25">
      <c r="A787" t="str">
        <f>IF(E787="","",CONCATENATE(IF(C787="","",(CONCATENATE("- any ",C787," droplet size"))),IF(#REF!="","",CONCATENATE(" - ",#REF!))," &amp; maximum wind speed of ",E787," km/hr"))</f>
        <v/>
      </c>
    </row>
    <row r="788" spans="1:1" x14ac:dyDescent="0.25">
      <c r="A788" t="str">
        <f>IF(E788="","",CONCATENATE(IF(C788="","",(CONCATENATE("- any ",C788," droplet size"))),IF(#REF!="","",CONCATENATE(" - ",#REF!))," &amp; maximum wind speed of ",E788," km/hr"))</f>
        <v/>
      </c>
    </row>
    <row r="789" spans="1:1" x14ac:dyDescent="0.25">
      <c r="A789" t="str">
        <f>IF(E789="","",CONCATENATE(IF(C789="","",(CONCATENATE("- any ",C789," droplet size"))),IF(#REF!="","",CONCATENATE(" - ",#REF!))," &amp; maximum wind speed of ",E789," km/hr"))</f>
        <v/>
      </c>
    </row>
    <row r="790" spans="1:1" x14ac:dyDescent="0.25">
      <c r="A790" t="str">
        <f>IF(E790="","",CONCATENATE(IF(C790="","",(CONCATENATE("- any ",C790," droplet size"))),IF(#REF!="","",CONCATENATE(" - ",#REF!))," &amp; maximum wind speed of ",E790," km/hr"))</f>
        <v/>
      </c>
    </row>
    <row r="791" spans="1:1" x14ac:dyDescent="0.25">
      <c r="A791" t="str">
        <f>IF(E791="","",CONCATENATE(IF(C791="","",(CONCATENATE("- any ",C791," droplet size"))),IF(#REF!="","",CONCATENATE(" - ",#REF!))," &amp; maximum wind speed of ",E791," km/hr"))</f>
        <v/>
      </c>
    </row>
    <row r="792" spans="1:1" x14ac:dyDescent="0.25">
      <c r="A792" t="str">
        <f>IF(E792="","",CONCATENATE(IF(C792="","",(CONCATENATE("- any ",C792," droplet size"))),IF(#REF!="","",CONCATENATE(" - ",#REF!))," &amp; maximum wind speed of ",E792," km/hr"))</f>
        <v/>
      </c>
    </row>
    <row r="793" spans="1:1" x14ac:dyDescent="0.25">
      <c r="A793" t="str">
        <f>IF(E793="","",CONCATENATE(IF(C793="","",(CONCATENATE("- any ",C793," droplet size"))),IF(#REF!="","",CONCATENATE(" - ",#REF!))," &amp; maximum wind speed of ",E793," km/hr"))</f>
        <v/>
      </c>
    </row>
    <row r="794" spans="1:1" x14ac:dyDescent="0.25">
      <c r="A794" t="str">
        <f>IF(E794="","",CONCATENATE(IF(C794="","",(CONCATENATE("- any ",C794," droplet size"))),IF(#REF!="","",CONCATENATE(" - ",#REF!))," &amp; maximum wind speed of ",E794," km/hr"))</f>
        <v/>
      </c>
    </row>
    <row r="795" spans="1:1" x14ac:dyDescent="0.25">
      <c r="A795" t="str">
        <f>IF(E795="","",CONCATENATE(IF(C795="","",(CONCATENATE("- any ",C795," droplet size"))),IF(#REF!="","",CONCATENATE(" - ",#REF!))," &amp; maximum wind speed of ",E795," km/hr"))</f>
        <v/>
      </c>
    </row>
    <row r="796" spans="1:1" x14ac:dyDescent="0.25">
      <c r="A796" t="str">
        <f>IF(E796="","",CONCATENATE(IF(C796="","",(CONCATENATE("- any ",C796," droplet size"))),IF(#REF!="","",CONCATENATE(" - ",#REF!))," &amp; maximum wind speed of ",E796," km/hr"))</f>
        <v/>
      </c>
    </row>
    <row r="797" spans="1:1" x14ac:dyDescent="0.25">
      <c r="A797" t="str">
        <f>IF(E797="","",CONCATENATE(IF(C797="","",(CONCATENATE("- any ",C797," droplet size"))),IF(#REF!="","",CONCATENATE(" - ",#REF!))," &amp; maximum wind speed of ",E797," km/hr"))</f>
        <v/>
      </c>
    </row>
    <row r="798" spans="1:1" x14ac:dyDescent="0.25">
      <c r="A798" t="str">
        <f>IF(E798="","",CONCATENATE(IF(C798="","",(CONCATENATE("- any ",C798," droplet size"))),IF(#REF!="","",CONCATENATE(" - ",#REF!))," &amp; maximum wind speed of ",E798," km/hr"))</f>
        <v/>
      </c>
    </row>
    <row r="799" spans="1:1" x14ac:dyDescent="0.25">
      <c r="A799" t="str">
        <f>IF(E799="","",CONCATENATE(IF(C799="","",(CONCATENATE("- any ",C799," droplet size"))),IF(#REF!="","",CONCATENATE(" - ",#REF!))," &amp; maximum wind speed of ",E799," km/hr"))</f>
        <v/>
      </c>
    </row>
    <row r="800" spans="1:1" x14ac:dyDescent="0.25">
      <c r="A800" t="str">
        <f>IF(E800="","",CONCATENATE(IF(C800="","",(CONCATENATE("- any ",C800," droplet size"))),IF(#REF!="","",CONCATENATE(" - ",#REF!))," &amp; maximum wind speed of ",E800," km/hr"))</f>
        <v/>
      </c>
    </row>
    <row r="801" spans="1:1" x14ac:dyDescent="0.25">
      <c r="A801" t="str">
        <f>IF(E801="","",CONCATENATE(IF(C801="","",(CONCATENATE("- any ",C801," droplet size"))),IF(#REF!="","",CONCATENATE(" - ",#REF!))," &amp; maximum wind speed of ",E801," km/hr"))</f>
        <v/>
      </c>
    </row>
    <row r="802" spans="1:1" x14ac:dyDescent="0.25">
      <c r="A802" t="str">
        <f>IF(E802="","",CONCATENATE(IF(C802="","",(CONCATENATE("- any ",C802," droplet size"))),IF(#REF!="","",CONCATENATE(" - ",#REF!))," &amp; maximum wind speed of ",E802," km/hr"))</f>
        <v/>
      </c>
    </row>
    <row r="803" spans="1:1" x14ac:dyDescent="0.25">
      <c r="A803" t="str">
        <f>IF(E803="","",CONCATENATE(IF(C803="","",(CONCATENATE("- any ",C803," droplet size"))),IF(#REF!="","",CONCATENATE(" - ",#REF!))," &amp; maximum wind speed of ",E803," km/hr"))</f>
        <v/>
      </c>
    </row>
    <row r="804" spans="1:1" x14ac:dyDescent="0.25">
      <c r="A804" t="str">
        <f>IF(E804="","",CONCATENATE(IF(C804="","",(CONCATENATE("- any ",C804," droplet size"))),IF(#REF!="","",CONCATENATE(" - ",#REF!))," &amp; maximum wind speed of ",E804," km/hr"))</f>
        <v/>
      </c>
    </row>
    <row r="805" spans="1:1" x14ac:dyDescent="0.25">
      <c r="A805" t="str">
        <f>IF(E805="","",CONCATENATE(IF(C805="","",(CONCATENATE("- any ",C805," droplet size"))),IF(#REF!="","",CONCATENATE(" - ",#REF!))," &amp; maximum wind speed of ",E805," km/hr"))</f>
        <v/>
      </c>
    </row>
    <row r="806" spans="1:1" x14ac:dyDescent="0.25">
      <c r="A806" t="str">
        <f>IF(E806="","",CONCATENATE(IF(C806="","",(CONCATENATE("- any ",C806," droplet size"))),IF(#REF!="","",CONCATENATE(" - ",#REF!))," &amp; maximum wind speed of ",E806," km/hr"))</f>
        <v/>
      </c>
    </row>
    <row r="807" spans="1:1" x14ac:dyDescent="0.25">
      <c r="A807" t="str">
        <f>IF(E807="","",CONCATENATE(IF(C807="","",(CONCATENATE("- any ",C807," droplet size"))),IF(#REF!="","",CONCATENATE(" - ",#REF!))," &amp; maximum wind speed of ",E807," km/hr"))</f>
        <v/>
      </c>
    </row>
    <row r="808" spans="1:1" x14ac:dyDescent="0.25">
      <c r="A808" t="str">
        <f>IF(E808="","",CONCATENATE(IF(C808="","",(CONCATENATE("- any ",C808," droplet size"))),IF(#REF!="","",CONCATENATE(" - ",#REF!))," &amp; maximum wind speed of ",E808," km/hr"))</f>
        <v/>
      </c>
    </row>
    <row r="809" spans="1:1" x14ac:dyDescent="0.25">
      <c r="A809" t="str">
        <f>IF(E809="","",CONCATENATE(IF(C809="","",(CONCATENATE("- any ",C809," droplet size"))),IF(#REF!="","",CONCATENATE(" - ",#REF!))," &amp; maximum wind speed of ",E809," km/hr"))</f>
        <v/>
      </c>
    </row>
    <row r="810" spans="1:1" x14ac:dyDescent="0.25">
      <c r="A810" t="str">
        <f>IF(E810="","",CONCATENATE(IF(C810="","",(CONCATENATE("- any ",C810," droplet size"))),IF(#REF!="","",CONCATENATE(" - ",#REF!))," &amp; maximum wind speed of ",E810," km/hr"))</f>
        <v/>
      </c>
    </row>
    <row r="811" spans="1:1" x14ac:dyDescent="0.25">
      <c r="A811" t="str">
        <f>IF(E811="","",CONCATENATE(IF(C811="","",(CONCATENATE("- any ",C811," droplet size"))),IF(#REF!="","",CONCATENATE(" - ",#REF!))," &amp; maximum wind speed of ",E811," km/hr"))</f>
        <v/>
      </c>
    </row>
    <row r="812" spans="1:1" x14ac:dyDescent="0.25">
      <c r="A812" t="str">
        <f>IF(E812="","",CONCATENATE(IF(C812="","",(CONCATENATE("- any ",C812," droplet size"))),IF(#REF!="","",CONCATENATE(" - ",#REF!))," &amp; maximum wind speed of ",E812," km/hr"))</f>
        <v/>
      </c>
    </row>
    <row r="813" spans="1:1" x14ac:dyDescent="0.25">
      <c r="A813" t="str">
        <f>IF(E813="","",CONCATENATE(IF(C813="","",(CONCATENATE("- any ",C813," droplet size"))),IF(#REF!="","",CONCATENATE(" - ",#REF!))," &amp; maximum wind speed of ",E813," km/hr"))</f>
        <v/>
      </c>
    </row>
    <row r="814" spans="1:1" x14ac:dyDescent="0.25">
      <c r="A814" t="str">
        <f>IF(E814="","",CONCATENATE(IF(C814="","",(CONCATENATE("- any ",C814," droplet size"))),IF(#REF!="","",CONCATENATE(" - ",#REF!))," &amp; maximum wind speed of ",E814," km/hr"))</f>
        <v/>
      </c>
    </row>
    <row r="815" spans="1:1" x14ac:dyDescent="0.25">
      <c r="A815" t="str">
        <f>IF(E815="","",CONCATENATE(IF(C815="","",(CONCATENATE("- any ",C815," droplet size"))),IF(#REF!="","",CONCATENATE(" - ",#REF!))," &amp; maximum wind speed of ",E815," km/hr"))</f>
        <v/>
      </c>
    </row>
    <row r="816" spans="1:1" x14ac:dyDescent="0.25">
      <c r="A816" t="str">
        <f>IF(E816="","",CONCATENATE(IF(C816="","",(CONCATENATE("- any ",C816," droplet size"))),IF(#REF!="","",CONCATENATE(" - ",#REF!))," &amp; maximum wind speed of ",E816," km/hr"))</f>
        <v/>
      </c>
    </row>
    <row r="817" spans="1:1" x14ac:dyDescent="0.25">
      <c r="A817" t="str">
        <f>IF(E817="","",CONCATENATE(IF(C817="","",(CONCATENATE("- any ",C817," droplet size"))),IF(#REF!="","",CONCATENATE(" - ",#REF!))," &amp; maximum wind speed of ",E817," km/hr"))</f>
        <v/>
      </c>
    </row>
    <row r="818" spans="1:1" x14ac:dyDescent="0.25">
      <c r="A818" t="str">
        <f>IF(E818="","",CONCATENATE(IF(C818="","",(CONCATENATE("- any ",C818," droplet size"))),IF(#REF!="","",CONCATENATE(" - ",#REF!))," &amp; maximum wind speed of ",E818," km/hr"))</f>
        <v/>
      </c>
    </row>
    <row r="819" spans="1:1" x14ac:dyDescent="0.25">
      <c r="A819" t="str">
        <f>IF(E819="","",CONCATENATE(IF(C819="","",(CONCATENATE("- any ",C819," droplet size"))),IF(#REF!="","",CONCATENATE(" - ",#REF!))," &amp; maximum wind speed of ",E819," km/hr"))</f>
        <v/>
      </c>
    </row>
    <row r="820" spans="1:1" x14ac:dyDescent="0.25">
      <c r="A820" t="str">
        <f>IF(E820="","",CONCATENATE(IF(C820="","",(CONCATENATE("- any ",C820," droplet size"))),IF(#REF!="","",CONCATENATE(" - ",#REF!))," &amp; maximum wind speed of ",E820," km/hr"))</f>
        <v/>
      </c>
    </row>
    <row r="821" spans="1:1" x14ac:dyDescent="0.25">
      <c r="A821" t="str">
        <f>IF(E821="","",CONCATENATE(IF(C821="","",(CONCATENATE("- any ",C821," droplet size"))),IF(#REF!="","",CONCATENATE(" - ",#REF!))," &amp; maximum wind speed of ",E821," km/hr"))</f>
        <v/>
      </c>
    </row>
    <row r="822" spans="1:1" x14ac:dyDescent="0.25">
      <c r="A822" t="str">
        <f>IF(E822="","",CONCATENATE(IF(C822="","",(CONCATENATE("- any ",C822," droplet size"))),IF(#REF!="","",CONCATENATE(" - ",#REF!))," &amp; maximum wind speed of ",E822," km/hr"))</f>
        <v/>
      </c>
    </row>
    <row r="823" spans="1:1" x14ac:dyDescent="0.25">
      <c r="A823" t="str">
        <f>IF(E823="","",CONCATENATE(IF(C823="","",(CONCATENATE("- any ",C823," droplet size"))),IF(#REF!="","",CONCATENATE(" - ",#REF!))," &amp; maximum wind speed of ",E823," km/hr"))</f>
        <v/>
      </c>
    </row>
    <row r="824" spans="1:1" x14ac:dyDescent="0.25">
      <c r="A824" t="str">
        <f>IF(E824="","",CONCATENATE(IF(C824="","",(CONCATENATE("- any ",C824," droplet size"))),IF(#REF!="","",CONCATENATE(" - ",#REF!))," &amp; maximum wind speed of ",E824," km/hr"))</f>
        <v/>
      </c>
    </row>
    <row r="825" spans="1:1" x14ac:dyDescent="0.25">
      <c r="A825" t="str">
        <f>IF(E825="","",CONCATENATE(IF(C825="","",(CONCATENATE("- any ",C825," droplet size"))),IF(#REF!="","",CONCATENATE(" - ",#REF!))," &amp; maximum wind speed of ",E825," km/hr"))</f>
        <v/>
      </c>
    </row>
    <row r="826" spans="1:1" x14ac:dyDescent="0.25">
      <c r="A826" t="str">
        <f>IF(E826="","",CONCATENATE(IF(C826="","",(CONCATENATE("- any ",C826," droplet size"))),IF(#REF!="","",CONCATENATE(" - ",#REF!))," &amp; maximum wind speed of ",E826," km/hr"))</f>
        <v/>
      </c>
    </row>
    <row r="827" spans="1:1" x14ac:dyDescent="0.25">
      <c r="A827" t="str">
        <f>IF(E827="","",CONCATENATE(IF(C827="","",(CONCATENATE("- any ",C827," droplet size"))),IF(#REF!="","",CONCATENATE(" - ",#REF!))," &amp; maximum wind speed of ",E827," km/hr"))</f>
        <v/>
      </c>
    </row>
    <row r="828" spans="1:1" x14ac:dyDescent="0.25">
      <c r="A828" t="str">
        <f>IF(E828="","",CONCATENATE(IF(C828="","",(CONCATENATE("- any ",C828," droplet size"))),IF(#REF!="","",CONCATENATE(" - ",#REF!))," &amp; maximum wind speed of ",E828," km/hr"))</f>
        <v/>
      </c>
    </row>
    <row r="829" spans="1:1" x14ac:dyDescent="0.25">
      <c r="A829" t="str">
        <f>IF(E829="","",CONCATENATE(IF(C829="","",(CONCATENATE("- any ",C829," droplet size"))),IF(#REF!="","",CONCATENATE(" - ",#REF!))," &amp; maximum wind speed of ",E829," km/hr"))</f>
        <v/>
      </c>
    </row>
    <row r="830" spans="1:1" x14ac:dyDescent="0.25">
      <c r="A830" t="str">
        <f>IF(E830="","",CONCATENATE(IF(C830="","",(CONCATENATE("- any ",C830," droplet size"))),IF(#REF!="","",CONCATENATE(" - ",#REF!))," &amp; maximum wind speed of ",E830," km/hr"))</f>
        <v/>
      </c>
    </row>
    <row r="831" spans="1:1" x14ac:dyDescent="0.25">
      <c r="A831" t="str">
        <f>IF(E831="","",CONCATENATE(IF(C831="","",(CONCATENATE("- any ",C831," droplet size"))),IF(#REF!="","",CONCATENATE(" - ",#REF!))," &amp; maximum wind speed of ",E831," km/hr"))</f>
        <v/>
      </c>
    </row>
    <row r="832" spans="1:1" x14ac:dyDescent="0.25">
      <c r="A832" t="str">
        <f>IF(E832="","",CONCATENATE(IF(C832="","",(CONCATENATE("- any ",C832," droplet size"))),IF(#REF!="","",CONCATENATE(" - ",#REF!))," &amp; maximum wind speed of ",E832," km/hr"))</f>
        <v/>
      </c>
    </row>
    <row r="833" spans="1:1" x14ac:dyDescent="0.25">
      <c r="A833" t="str">
        <f>IF(E833="","",CONCATENATE(IF(C833="","",(CONCATENATE("- any ",C833," droplet size"))),IF(#REF!="","",CONCATENATE(" - ",#REF!))," &amp; maximum wind speed of ",E833," km/hr"))</f>
        <v/>
      </c>
    </row>
    <row r="834" spans="1:1" x14ac:dyDescent="0.25">
      <c r="A834" t="str">
        <f>IF(E834="","",CONCATENATE(IF(C834="","",(CONCATENATE("- any ",C834," droplet size"))),IF(#REF!="","",CONCATENATE(" - ",#REF!))," &amp; maximum wind speed of ",E834," km/hr"))</f>
        <v/>
      </c>
    </row>
    <row r="835" spans="1:1" x14ac:dyDescent="0.25">
      <c r="A835" t="str">
        <f>IF(E835="","",CONCATENATE(IF(C835="","",(CONCATENATE("- any ",C835," droplet size"))),IF(#REF!="","",CONCATENATE(" - ",#REF!))," &amp; maximum wind speed of ",E835," km/hr"))</f>
        <v/>
      </c>
    </row>
    <row r="836" spans="1:1" x14ac:dyDescent="0.25">
      <c r="A836" t="str">
        <f>IF(E836="","",CONCATENATE(IF(C836="","",(CONCATENATE("- any ",C836," droplet size"))),IF(#REF!="","",CONCATENATE(" - ",#REF!))," &amp; maximum wind speed of ",E836," km/hr"))</f>
        <v/>
      </c>
    </row>
    <row r="837" spans="1:1" x14ac:dyDescent="0.25">
      <c r="A837" t="str">
        <f>IF(E837="","",CONCATENATE(IF(C837="","",(CONCATENATE("- any ",C837," droplet size"))),IF(#REF!="","",CONCATENATE(" - ",#REF!))," &amp; maximum wind speed of ",E837," km/hr"))</f>
        <v/>
      </c>
    </row>
    <row r="838" spans="1:1" x14ac:dyDescent="0.25">
      <c r="A838" t="str">
        <f>IF(E838="","",CONCATENATE(IF(C838="","",(CONCATENATE("- any ",C838," droplet size"))),IF(#REF!="","",CONCATENATE(" - ",#REF!))," &amp; maximum wind speed of ",E838," km/hr"))</f>
        <v/>
      </c>
    </row>
    <row r="839" spans="1:1" x14ac:dyDescent="0.25">
      <c r="A839" t="str">
        <f>IF(E839="","",CONCATENATE(IF(C839="","",(CONCATENATE("- any ",C839," droplet size"))),IF(#REF!="","",CONCATENATE(" - ",#REF!))," &amp; maximum wind speed of ",E839," km/hr"))</f>
        <v/>
      </c>
    </row>
    <row r="840" spans="1:1" x14ac:dyDescent="0.25">
      <c r="A840" t="str">
        <f>IF(E840="","",CONCATENATE(IF(C840="","",(CONCATENATE("- any ",C840," droplet size"))),IF(#REF!="","",CONCATENATE(" - ",#REF!))," &amp; maximum wind speed of ",E840," km/hr"))</f>
        <v/>
      </c>
    </row>
    <row r="841" spans="1:1" x14ac:dyDescent="0.25">
      <c r="A841" t="str">
        <f>IF(E841="","",CONCATENATE(IF(C841="","",(CONCATENATE("- any ",C841," droplet size"))),IF(#REF!="","",CONCATENATE(" - ",#REF!))," &amp; maximum wind speed of ",E841," km/hr"))</f>
        <v/>
      </c>
    </row>
    <row r="842" spans="1:1" x14ac:dyDescent="0.25">
      <c r="A842" t="str">
        <f>IF(E842="","",CONCATENATE(IF(C842="","",(CONCATENATE("- any ",C842," droplet size"))),IF(#REF!="","",CONCATENATE(" - ",#REF!))," &amp; maximum wind speed of ",E842," km/hr"))</f>
        <v/>
      </c>
    </row>
    <row r="843" spans="1:1" x14ac:dyDescent="0.25">
      <c r="A843" t="str">
        <f>IF(E843="","",CONCATENATE(IF(C843="","",(CONCATENATE("- any ",C843," droplet size"))),IF(#REF!="","",CONCATENATE(" - ",#REF!))," &amp; maximum wind speed of ",E843," km/hr"))</f>
        <v/>
      </c>
    </row>
    <row r="844" spans="1:1" x14ac:dyDescent="0.25">
      <c r="A844" t="str">
        <f>IF(E844="","",CONCATENATE(IF(C844="","",(CONCATENATE("- any ",C844," droplet size"))),IF(#REF!="","",CONCATENATE(" - ",#REF!))," &amp; maximum wind speed of ",E844," km/hr"))</f>
        <v/>
      </c>
    </row>
    <row r="845" spans="1:1" x14ac:dyDescent="0.25">
      <c r="A845" t="str">
        <f>IF(E845="","",CONCATENATE(IF(C845="","",(CONCATENATE("- any ",C845," droplet size"))),IF(#REF!="","",CONCATENATE(" - ",#REF!))," &amp; maximum wind speed of ",E845," km/hr"))</f>
        <v/>
      </c>
    </row>
    <row r="846" spans="1:1" x14ac:dyDescent="0.25">
      <c r="A846" t="str">
        <f>IF(E846="","",CONCATENATE(IF(C846="","",(CONCATENATE("- any ",C846," droplet size"))),IF(#REF!="","",CONCATENATE(" - ",#REF!))," &amp; maximum wind speed of ",E846," km/hr"))</f>
        <v/>
      </c>
    </row>
    <row r="847" spans="1:1" x14ac:dyDescent="0.25">
      <c r="A847" t="str">
        <f>IF(E847="","",CONCATENATE(IF(C847="","",(CONCATENATE("- any ",C847," droplet size"))),IF(#REF!="","",CONCATENATE(" - ",#REF!))," &amp; maximum wind speed of ",E847," km/hr"))</f>
        <v/>
      </c>
    </row>
    <row r="848" spans="1:1" x14ac:dyDescent="0.25">
      <c r="A848" t="str">
        <f>IF(E848="","",CONCATENATE(IF(C848="","",(CONCATENATE("- any ",C848," droplet size"))),IF(#REF!="","",CONCATENATE(" - ",#REF!))," &amp; maximum wind speed of ",E848," km/hr"))</f>
        <v/>
      </c>
    </row>
    <row r="849" spans="1:1" x14ac:dyDescent="0.25">
      <c r="A849" t="str">
        <f>IF(E849="","",CONCATENATE(IF(C849="","",(CONCATENATE("- any ",C849," droplet size"))),IF(#REF!="","",CONCATENATE(" - ",#REF!))," &amp; maximum wind speed of ",E849," km/hr"))</f>
        <v/>
      </c>
    </row>
    <row r="850" spans="1:1" x14ac:dyDescent="0.25">
      <c r="A850" t="str">
        <f>IF(E850="","",CONCATENATE(IF(C850="","",(CONCATENATE("- any ",C850," droplet size"))),IF(#REF!="","",CONCATENATE(" - ",#REF!))," &amp; maximum wind speed of ",E850," km/hr"))</f>
        <v/>
      </c>
    </row>
    <row r="851" spans="1:1" x14ac:dyDescent="0.25">
      <c r="A851" t="str">
        <f>IF(E851="","",CONCATENATE(IF(C851="","",(CONCATENATE("- any ",C851," droplet size"))),IF(#REF!="","",CONCATENATE(" - ",#REF!))," &amp; maximum wind speed of ",E851," km/hr"))</f>
        <v/>
      </c>
    </row>
    <row r="852" spans="1:1" x14ac:dyDescent="0.25">
      <c r="A852" t="str">
        <f>IF(E852="","",CONCATENATE(IF(C852="","",(CONCATENATE("- any ",C852," droplet size"))),IF(#REF!="","",CONCATENATE(" - ",#REF!))," &amp; maximum wind speed of ",E852," km/hr"))</f>
        <v/>
      </c>
    </row>
    <row r="853" spans="1:1" x14ac:dyDescent="0.25">
      <c r="A853" t="str">
        <f>IF(E853="","",CONCATENATE(IF(C853="","",(CONCATENATE("- any ",C853," droplet size"))),IF(#REF!="","",CONCATENATE(" - ",#REF!))," &amp; maximum wind speed of ",E853," km/hr"))</f>
        <v/>
      </c>
    </row>
    <row r="854" spans="1:1" x14ac:dyDescent="0.25">
      <c r="A854" t="str">
        <f>IF(E854="","",CONCATENATE(IF(C854="","",(CONCATENATE("- any ",C854," droplet size"))),IF(#REF!="","",CONCATENATE(" - ",#REF!))," &amp; maximum wind speed of ",E854," km/hr"))</f>
        <v/>
      </c>
    </row>
    <row r="855" spans="1:1" x14ac:dyDescent="0.25">
      <c r="A855" t="str">
        <f>IF(E855="","",CONCATENATE(IF(C855="","",(CONCATENATE("- any ",C855," droplet size"))),IF(#REF!="","",CONCATENATE(" - ",#REF!))," &amp; maximum wind speed of ",E855," km/hr"))</f>
        <v/>
      </c>
    </row>
    <row r="856" spans="1:1" x14ac:dyDescent="0.25">
      <c r="A856" t="str">
        <f>IF(E856="","",CONCATENATE(IF(C856="","",(CONCATENATE("- any ",C856," droplet size"))),IF(#REF!="","",CONCATENATE(" - ",#REF!))," &amp; maximum wind speed of ",E856," km/hr"))</f>
        <v/>
      </c>
    </row>
    <row r="857" spans="1:1" x14ac:dyDescent="0.25">
      <c r="A857" t="str">
        <f>IF(E857="","",CONCATENATE(IF(C857="","",(CONCATENATE("- any ",C857," droplet size"))),IF(#REF!="","",CONCATENATE(" - ",#REF!))," &amp; maximum wind speed of ",E857," km/hr"))</f>
        <v/>
      </c>
    </row>
    <row r="858" spans="1:1" x14ac:dyDescent="0.25">
      <c r="A858" t="str">
        <f>IF(E858="","",CONCATENATE(IF(C858="","",(CONCATENATE("- any ",C858," droplet size"))),IF(#REF!="","",CONCATENATE(" - ",#REF!))," &amp; maximum wind speed of ",E858," km/hr"))</f>
        <v/>
      </c>
    </row>
    <row r="859" spans="1:1" x14ac:dyDescent="0.25">
      <c r="A859" t="str">
        <f>IF(E859="","",CONCATENATE(IF(C859="","",(CONCATENATE("- any ",C859," droplet size"))),IF(#REF!="","",CONCATENATE(" - ",#REF!))," &amp; maximum wind speed of ",E859," km/hr"))</f>
        <v/>
      </c>
    </row>
    <row r="860" spans="1:1" x14ac:dyDescent="0.25">
      <c r="A860" t="str">
        <f>IF(E860="","",CONCATENATE(IF(C860="","",(CONCATENATE("- any ",C860," droplet size"))),IF(#REF!="","",CONCATENATE(" - ",#REF!))," &amp; maximum wind speed of ",E860," km/hr"))</f>
        <v/>
      </c>
    </row>
    <row r="861" spans="1:1" x14ac:dyDescent="0.25">
      <c r="A861" t="str">
        <f>IF(E861="","",CONCATENATE(IF(C861="","",(CONCATENATE("- any ",C861," droplet size"))),IF(#REF!="","",CONCATENATE(" - ",#REF!))," &amp; maximum wind speed of ",E861," km/hr"))</f>
        <v/>
      </c>
    </row>
    <row r="862" spans="1:1" x14ac:dyDescent="0.25">
      <c r="A862" t="str">
        <f>IF(E862="","",CONCATENATE(IF(C862="","",(CONCATENATE("- any ",C862," droplet size"))),IF(#REF!="","",CONCATENATE(" - ",#REF!))," &amp; maximum wind speed of ",E862," km/hr"))</f>
        <v/>
      </c>
    </row>
    <row r="863" spans="1:1" x14ac:dyDescent="0.25">
      <c r="A863" t="str">
        <f>IF(E863="","",CONCATENATE(IF(C863="","",(CONCATENATE("- any ",C863," droplet size"))),IF(#REF!="","",CONCATENATE(" - ",#REF!))," &amp; maximum wind speed of ",E863," km/hr"))</f>
        <v/>
      </c>
    </row>
    <row r="864" spans="1:1" x14ac:dyDescent="0.25">
      <c r="A864" t="str">
        <f>IF(E864="","",CONCATENATE(IF(C864="","",(CONCATENATE("- any ",C864," droplet size"))),IF(#REF!="","",CONCATENATE(" - ",#REF!))," &amp; maximum wind speed of ",E864," km/hr"))</f>
        <v/>
      </c>
    </row>
    <row r="865" spans="1:1" x14ac:dyDescent="0.25">
      <c r="A865" t="str">
        <f>IF(E865="","",CONCATENATE(IF(C865="","",(CONCATENATE("- any ",C865," droplet size"))),IF(#REF!="","",CONCATENATE(" - ",#REF!))," &amp; maximum wind speed of ",E865," km/hr"))</f>
        <v/>
      </c>
    </row>
    <row r="866" spans="1:1" x14ac:dyDescent="0.25">
      <c r="A866" t="str">
        <f>IF(E866="","",CONCATENATE(IF(C866="","",(CONCATENATE("- any ",C866," droplet size"))),IF(#REF!="","",CONCATENATE(" - ",#REF!))," &amp; maximum wind speed of ",E866," km/hr"))</f>
        <v/>
      </c>
    </row>
    <row r="867" spans="1:1" x14ac:dyDescent="0.25">
      <c r="A867" t="str">
        <f>IF(E867="","",CONCATENATE(IF(C867="","",(CONCATENATE("- any ",C867," droplet size"))),IF(#REF!="","",CONCATENATE(" - ",#REF!))," &amp; maximum wind speed of ",E867," km/hr"))</f>
        <v/>
      </c>
    </row>
    <row r="868" spans="1:1" x14ac:dyDescent="0.25">
      <c r="A868" t="str">
        <f>IF(E868="","",CONCATENATE(IF(C868="","",(CONCATENATE("- any ",C868," droplet size"))),IF(#REF!="","",CONCATENATE(" - ",#REF!))," &amp; maximum wind speed of ",E868," km/hr"))</f>
        <v/>
      </c>
    </row>
    <row r="869" spans="1:1" x14ac:dyDescent="0.25">
      <c r="A869" t="str">
        <f>IF(E869="","",CONCATENATE(IF(C869="","",(CONCATENATE("- any ",C869," droplet size"))),IF(#REF!="","",CONCATENATE(" - ",#REF!))," &amp; maximum wind speed of ",E869," km/hr"))</f>
        <v/>
      </c>
    </row>
    <row r="870" spans="1:1" x14ac:dyDescent="0.25">
      <c r="A870" t="str">
        <f>IF(E870="","",CONCATENATE(IF(C870="","",(CONCATENATE("- any ",C870," droplet size"))),IF(#REF!="","",CONCATENATE(" - ",#REF!))," &amp; maximum wind speed of ",E870," km/hr"))</f>
        <v/>
      </c>
    </row>
    <row r="871" spans="1:1" x14ac:dyDescent="0.25">
      <c r="A871" t="str">
        <f>IF(E871="","",CONCATENATE(IF(C871="","",(CONCATENATE("- any ",C871," droplet size"))),IF(#REF!="","",CONCATENATE(" - ",#REF!))," &amp; maximum wind speed of ",E871," km/hr"))</f>
        <v/>
      </c>
    </row>
    <row r="872" spans="1:1" x14ac:dyDescent="0.25">
      <c r="A872" t="str">
        <f>IF(E872="","",CONCATENATE(IF(C872="","",(CONCATENATE("- any ",C872," droplet size"))),IF(#REF!="","",CONCATENATE(" - ",#REF!))," &amp; maximum wind speed of ",E872," km/hr"))</f>
        <v/>
      </c>
    </row>
    <row r="873" spans="1:1" x14ac:dyDescent="0.25">
      <c r="A873" t="str">
        <f>IF(E873="","",CONCATENATE(IF(C873="","",(CONCATENATE("- any ",C873," droplet size"))),IF(#REF!="","",CONCATENATE(" - ",#REF!))," &amp; maximum wind speed of ",E873," km/hr"))</f>
        <v/>
      </c>
    </row>
    <row r="874" spans="1:1" x14ac:dyDescent="0.25">
      <c r="A874" t="str">
        <f>IF(E874="","",CONCATENATE(IF(C874="","",(CONCATENATE("- any ",C874," droplet size"))),IF(#REF!="","",CONCATENATE(" - ",#REF!))," &amp; maximum wind speed of ",E874," km/hr"))</f>
        <v/>
      </c>
    </row>
    <row r="875" spans="1:1" x14ac:dyDescent="0.25">
      <c r="A875" t="str">
        <f>IF(E875="","",CONCATENATE(IF(C875="","",(CONCATENATE("- any ",C875," droplet size"))),IF(#REF!="","",CONCATENATE(" - ",#REF!))," &amp; maximum wind speed of ",E875," km/hr"))</f>
        <v/>
      </c>
    </row>
    <row r="876" spans="1:1" x14ac:dyDescent="0.25">
      <c r="A876" t="str">
        <f>IF(E876="","",CONCATENATE(IF(C876="","",(CONCATENATE("- any ",C876," droplet size"))),IF(#REF!="","",CONCATENATE(" - ",#REF!))," &amp; maximum wind speed of ",E876," km/hr"))</f>
        <v/>
      </c>
    </row>
    <row r="877" spans="1:1" x14ac:dyDescent="0.25">
      <c r="A877" t="str">
        <f>IF(E877="","",CONCATENATE(IF(C877="","",(CONCATENATE("- any ",C877," droplet size"))),IF(#REF!="","",CONCATENATE(" - ",#REF!))," &amp; maximum wind speed of ",E877," km/hr"))</f>
        <v/>
      </c>
    </row>
    <row r="878" spans="1:1" x14ac:dyDescent="0.25">
      <c r="A878" t="str">
        <f>IF(E878="","",CONCATENATE(IF(C878="","",(CONCATENATE("- any ",C878," droplet size"))),IF(#REF!="","",CONCATENATE(" - ",#REF!))," &amp; maximum wind speed of ",E878," km/hr"))</f>
        <v/>
      </c>
    </row>
    <row r="879" spans="1:1" x14ac:dyDescent="0.25">
      <c r="A879" t="str">
        <f>IF(E879="","",CONCATENATE(IF(C879="","",(CONCATENATE("- any ",C879," droplet size"))),IF(#REF!="","",CONCATENATE(" - ",#REF!))," &amp; maximum wind speed of ",E879," km/hr"))</f>
        <v/>
      </c>
    </row>
    <row r="880" spans="1:1" x14ac:dyDescent="0.25">
      <c r="A880" t="str">
        <f>IF(E880="","",CONCATENATE(IF(C880="","",(CONCATENATE("- any ",C880," droplet size"))),IF(#REF!="","",CONCATENATE(" - ",#REF!))," &amp; maximum wind speed of ",E880," km/hr"))</f>
        <v/>
      </c>
    </row>
    <row r="881" spans="1:1" x14ac:dyDescent="0.25">
      <c r="A881" t="str">
        <f>IF(E881="","",CONCATENATE(IF(C881="","",(CONCATENATE("- any ",C881," droplet size"))),IF(#REF!="","",CONCATENATE(" - ",#REF!))," &amp; maximum wind speed of ",E881," km/hr"))</f>
        <v/>
      </c>
    </row>
    <row r="882" spans="1:1" x14ac:dyDescent="0.25">
      <c r="A882" t="str">
        <f>IF(E882="","",CONCATENATE(IF(C882="","",(CONCATENATE("- any ",C882," droplet size"))),IF(#REF!="","",CONCATENATE(" - ",#REF!))," &amp; maximum wind speed of ",E882," km/hr"))</f>
        <v/>
      </c>
    </row>
    <row r="883" spans="1:1" x14ac:dyDescent="0.25">
      <c r="A883" t="str">
        <f>IF(E883="","",CONCATENATE(IF(C883="","",(CONCATENATE("- any ",C883," droplet size"))),IF(#REF!="","",CONCATENATE(" - ",#REF!))," &amp; maximum wind speed of ",E883," km/hr"))</f>
        <v/>
      </c>
    </row>
    <row r="884" spans="1:1" x14ac:dyDescent="0.25">
      <c r="A884" t="str">
        <f>IF(E884="","",CONCATENATE(IF(C884="","",(CONCATENATE("- any ",C884," droplet size"))),IF(#REF!="","",CONCATENATE(" - ",#REF!))," &amp; maximum wind speed of ",E884," km/hr"))</f>
        <v/>
      </c>
    </row>
    <row r="885" spans="1:1" x14ac:dyDescent="0.25">
      <c r="A885" t="str">
        <f>IF(E885="","",CONCATENATE(IF(C885="","",(CONCATENATE("- any ",C885," droplet size"))),IF(#REF!="","",CONCATENATE(" - ",#REF!))," &amp; maximum wind speed of ",E885," km/hr"))</f>
        <v/>
      </c>
    </row>
    <row r="886" spans="1:1" x14ac:dyDescent="0.25">
      <c r="A886" t="str">
        <f>IF(E886="","",CONCATENATE(IF(C886="","",(CONCATENATE("- any ",C886," droplet size"))),IF(#REF!="","",CONCATENATE(" - ",#REF!))," &amp; maximum wind speed of ",E886," km/hr"))</f>
        <v/>
      </c>
    </row>
    <row r="887" spans="1:1" x14ac:dyDescent="0.25">
      <c r="A887" t="str">
        <f>IF(E887="","",CONCATENATE(IF(C887="","",(CONCATENATE("- any ",C887," droplet size"))),IF(#REF!="","",CONCATENATE(" - ",#REF!))," &amp; maximum wind speed of ",E887," km/hr"))</f>
        <v/>
      </c>
    </row>
    <row r="888" spans="1:1" x14ac:dyDescent="0.25">
      <c r="A888" t="str">
        <f>IF(E888="","",CONCATENATE(IF(C888="","",(CONCATENATE("- any ",C888," droplet size"))),IF(#REF!="","",CONCATENATE(" - ",#REF!))," &amp; maximum wind speed of ",E888," km/hr"))</f>
        <v/>
      </c>
    </row>
    <row r="889" spans="1:1" x14ac:dyDescent="0.25">
      <c r="A889" t="str">
        <f>IF(E889="","",CONCATENATE(IF(C889="","",(CONCATENATE("- any ",C889," droplet size"))),IF(#REF!="","",CONCATENATE(" - ",#REF!))," &amp; maximum wind speed of ",E889," km/hr"))</f>
        <v/>
      </c>
    </row>
    <row r="890" spans="1:1" x14ac:dyDescent="0.25">
      <c r="A890" t="str">
        <f>IF(E890="","",CONCATENATE(IF(C890="","",(CONCATENATE("- any ",C890," droplet size"))),IF(#REF!="","",CONCATENATE(" - ",#REF!))," &amp; maximum wind speed of ",E890," km/hr"))</f>
        <v/>
      </c>
    </row>
    <row r="891" spans="1:1" x14ac:dyDescent="0.25">
      <c r="A891" t="str">
        <f>IF(E891="","",CONCATENATE(IF(C891="","",(CONCATENATE("- any ",C891," droplet size"))),IF(#REF!="","",CONCATENATE(" - ",#REF!))," &amp; maximum wind speed of ",E891," km/hr"))</f>
        <v/>
      </c>
    </row>
    <row r="892" spans="1:1" x14ac:dyDescent="0.25">
      <c r="A892" t="str">
        <f>IF(E892="","",CONCATENATE(IF(C892="","",(CONCATENATE("- any ",C892," droplet size"))),IF(#REF!="","",CONCATENATE(" - ",#REF!))," &amp; maximum wind speed of ",E892," km/hr"))</f>
        <v/>
      </c>
    </row>
    <row r="893" spans="1:1" x14ac:dyDescent="0.25">
      <c r="A893" t="str">
        <f>IF(E893="","",CONCATENATE(IF(C893="","",(CONCATENATE("- any ",C893," droplet size"))),IF(#REF!="","",CONCATENATE(" - ",#REF!))," &amp; maximum wind speed of ",E893," km/hr"))</f>
        <v/>
      </c>
    </row>
    <row r="894" spans="1:1" x14ac:dyDescent="0.25">
      <c r="A894" t="str">
        <f>IF(E894="","",CONCATENATE(IF(C894="","",(CONCATENATE("- any ",C894," droplet size"))),IF(#REF!="","",CONCATENATE(" - ",#REF!))," &amp; maximum wind speed of ",E894," km/hr"))</f>
        <v/>
      </c>
    </row>
    <row r="895" spans="1:1" x14ac:dyDescent="0.25">
      <c r="A895" t="str">
        <f>IF(E895="","",CONCATENATE(IF(C895="","",(CONCATENATE("- any ",C895," droplet size"))),IF(#REF!="","",CONCATENATE(" - ",#REF!))," &amp; maximum wind speed of ",E895," km/hr"))</f>
        <v/>
      </c>
    </row>
    <row r="896" spans="1:1" x14ac:dyDescent="0.25">
      <c r="A896" t="str">
        <f>IF(E896="","",CONCATENATE(IF(C896="","",(CONCATENATE("- any ",C896," droplet size"))),IF(#REF!="","",CONCATENATE(" - ",#REF!))," &amp; maximum wind speed of ",E896," km/hr"))</f>
        <v/>
      </c>
    </row>
    <row r="897" spans="1:1" x14ac:dyDescent="0.25">
      <c r="A897" t="str">
        <f>IF(E897="","",CONCATENATE(IF(C897="","",(CONCATENATE("- any ",C897," droplet size"))),IF(#REF!="","",CONCATENATE(" - ",#REF!))," &amp; maximum wind speed of ",E897," km/hr"))</f>
        <v/>
      </c>
    </row>
    <row r="898" spans="1:1" x14ac:dyDescent="0.25">
      <c r="A898" t="str">
        <f>IF(E898="","",CONCATENATE(IF(C898="","",(CONCATENATE("- any ",C898," droplet size"))),IF(#REF!="","",CONCATENATE(" - ",#REF!))," &amp; maximum wind speed of ",E898," km/hr"))</f>
        <v/>
      </c>
    </row>
    <row r="899" spans="1:1" x14ac:dyDescent="0.25">
      <c r="A899" t="str">
        <f>IF(E899="","",CONCATENATE(IF(C899="","",(CONCATENATE("- any ",C899," droplet size"))),IF(#REF!="","",CONCATENATE(" - ",#REF!))," &amp; maximum wind speed of ",E899," km/hr"))</f>
        <v/>
      </c>
    </row>
    <row r="900" spans="1:1" x14ac:dyDescent="0.25">
      <c r="A900" t="str">
        <f>IF(E900="","",CONCATENATE(IF(C900="","",(CONCATENATE("- any ",C900," droplet size"))),IF(#REF!="","",CONCATENATE(" - ",#REF!))," &amp; maximum wind speed of ",E900," km/hr"))</f>
        <v/>
      </c>
    </row>
    <row r="901" spans="1:1" x14ac:dyDescent="0.25">
      <c r="A901" t="str">
        <f>IF(E901="","",CONCATENATE(IF(C901="","",(CONCATENATE("- any ",C901," droplet size"))),IF(#REF!="","",CONCATENATE(" - ",#REF!))," &amp; maximum wind speed of ",E901," km/hr"))</f>
        <v/>
      </c>
    </row>
    <row r="902" spans="1:1" x14ac:dyDescent="0.25">
      <c r="A902" t="str">
        <f>IF(E902="","",CONCATENATE(IF(C902="","",(CONCATENATE("- any ",C902," droplet size"))),IF(#REF!="","",CONCATENATE(" - ",#REF!))," &amp; maximum wind speed of ",E902," km/hr"))</f>
        <v/>
      </c>
    </row>
    <row r="903" spans="1:1" x14ac:dyDescent="0.25">
      <c r="A903" t="str">
        <f>IF(E903="","",CONCATENATE(IF(C903="","",(CONCATENATE("- any ",C903," droplet size"))),IF(#REF!="","",CONCATENATE(" - ",#REF!))," &amp; maximum wind speed of ",E903," km/hr"))</f>
        <v/>
      </c>
    </row>
    <row r="904" spans="1:1" x14ac:dyDescent="0.25">
      <c r="A904" t="str">
        <f>IF(E904="","",CONCATENATE(IF(C904="","",(CONCATENATE("- any ",C904," droplet size"))),IF(#REF!="","",CONCATENATE(" - ",#REF!))," &amp; maximum wind speed of ",E904," km/hr"))</f>
        <v/>
      </c>
    </row>
    <row r="905" spans="1:1" x14ac:dyDescent="0.25">
      <c r="A905" t="str">
        <f>IF(E905="","",CONCATENATE(IF(C905="","",(CONCATENATE("- any ",C905," droplet size"))),IF(#REF!="","",CONCATENATE(" - ",#REF!))," &amp; maximum wind speed of ",E905," km/hr"))</f>
        <v/>
      </c>
    </row>
    <row r="906" spans="1:1" x14ac:dyDescent="0.25">
      <c r="A906" t="str">
        <f>IF(E906="","",CONCATENATE(IF(C906="","",(CONCATENATE("- any ",C906," droplet size"))),IF(#REF!="","",CONCATENATE(" - ",#REF!))," &amp; maximum wind speed of ",E906," km/hr"))</f>
        <v/>
      </c>
    </row>
    <row r="907" spans="1:1" x14ac:dyDescent="0.25">
      <c r="A907" t="str">
        <f>IF(E907="","",CONCATENATE(IF(C907="","",(CONCATENATE("- any ",C907," droplet size"))),IF(#REF!="","",CONCATENATE(" - ",#REF!))," &amp; maximum wind speed of ",E907," km/hr"))</f>
        <v/>
      </c>
    </row>
    <row r="908" spans="1:1" x14ac:dyDescent="0.25">
      <c r="A908" t="str">
        <f>IF(E908="","",CONCATENATE(IF(C908="","",(CONCATENATE("- any ",C908," droplet size"))),IF(#REF!="","",CONCATENATE(" - ",#REF!))," &amp; maximum wind speed of ",E908," km/hr"))</f>
        <v/>
      </c>
    </row>
    <row r="909" spans="1:1" x14ac:dyDescent="0.25">
      <c r="A909" t="str">
        <f>IF(E909="","",CONCATENATE(IF(C909="","",(CONCATENATE("- any ",C909," droplet size"))),IF(#REF!="","",CONCATENATE(" - ",#REF!))," &amp; maximum wind speed of ",E909," km/hr"))</f>
        <v/>
      </c>
    </row>
    <row r="910" spans="1:1" x14ac:dyDescent="0.25">
      <c r="A910" t="str">
        <f>IF(E910="","",CONCATENATE(IF(C910="","",(CONCATENATE("- any ",C910," droplet size"))),IF(#REF!="","",CONCATENATE(" - ",#REF!))," &amp; maximum wind speed of ",E910," km/hr"))</f>
        <v/>
      </c>
    </row>
    <row r="911" spans="1:1" x14ac:dyDescent="0.25">
      <c r="A911" t="str">
        <f>IF(E911="","",CONCATENATE(IF(C911="","",(CONCATENATE("- any ",C911," droplet size"))),IF(#REF!="","",CONCATENATE(" - ",#REF!))," &amp; maximum wind speed of ",E911," km/hr"))</f>
        <v/>
      </c>
    </row>
    <row r="912" spans="1:1" x14ac:dyDescent="0.25">
      <c r="A912" t="str">
        <f>IF(E912="","",CONCATENATE(IF(C912="","",(CONCATENATE("- any ",C912," droplet size"))),IF(#REF!="","",CONCATENATE(" - ",#REF!))," &amp; maximum wind speed of ",E912," km/hr"))</f>
        <v/>
      </c>
    </row>
    <row r="913" spans="1:1" x14ac:dyDescent="0.25">
      <c r="A913" t="str">
        <f>IF(E913="","",CONCATENATE(IF(C913="","",(CONCATENATE("- any ",C913," droplet size"))),IF(#REF!="","",CONCATENATE(" - ",#REF!))," &amp; maximum wind speed of ",E913," km/hr"))</f>
        <v/>
      </c>
    </row>
    <row r="914" spans="1:1" x14ac:dyDescent="0.25">
      <c r="A914" t="str">
        <f>IF(E914="","",CONCATENATE(IF(C914="","",(CONCATENATE("- any ",C914," droplet size"))),IF(#REF!="","",CONCATENATE(" - ",#REF!))," &amp; maximum wind speed of ",E914," km/hr"))</f>
        <v/>
      </c>
    </row>
    <row r="915" spans="1:1" x14ac:dyDescent="0.25">
      <c r="A915" t="str">
        <f>IF(E915="","",CONCATENATE(IF(C915="","",(CONCATENATE("- any ",C915," droplet size"))),IF(#REF!="","",CONCATENATE(" - ",#REF!))," &amp; maximum wind speed of ",E915," km/hr"))</f>
        <v/>
      </c>
    </row>
    <row r="916" spans="1:1" x14ac:dyDescent="0.25">
      <c r="A916" t="str">
        <f>IF(E916="","",CONCATENATE(IF(C916="","",(CONCATENATE("- any ",C916," droplet size"))),IF(#REF!="","",CONCATENATE(" - ",#REF!))," &amp; maximum wind speed of ",E916," km/hr"))</f>
        <v/>
      </c>
    </row>
    <row r="917" spans="1:1" x14ac:dyDescent="0.25">
      <c r="A917" t="str">
        <f>IF(E917="","",CONCATENATE(IF(C917="","",(CONCATENATE("- any ",C917," droplet size"))),IF(#REF!="","",CONCATENATE(" - ",#REF!))," &amp; maximum wind speed of ",E917," km/hr"))</f>
        <v/>
      </c>
    </row>
    <row r="918" spans="1:1" x14ac:dyDescent="0.25">
      <c r="A918" t="str">
        <f>IF(E918="","",CONCATENATE(IF(C918="","",(CONCATENATE("- any ",C918," droplet size"))),IF(#REF!="","",CONCATENATE(" - ",#REF!))," &amp; maximum wind speed of ",E918," km/hr"))</f>
        <v/>
      </c>
    </row>
    <row r="919" spans="1:1" x14ac:dyDescent="0.25">
      <c r="A919" t="str">
        <f>IF(E919="","",CONCATENATE(IF(C919="","",(CONCATENATE("- any ",C919," droplet size"))),IF(#REF!="","",CONCATENATE(" - ",#REF!))," &amp; maximum wind speed of ",E919," km/hr"))</f>
        <v/>
      </c>
    </row>
    <row r="920" spans="1:1" x14ac:dyDescent="0.25">
      <c r="A920" t="str">
        <f>IF(E920="","",CONCATENATE(IF(C920="","",(CONCATENATE("- any ",C920," droplet size"))),IF(#REF!="","",CONCATENATE(" - ",#REF!))," &amp; maximum wind speed of ",E920," km/hr"))</f>
        <v/>
      </c>
    </row>
    <row r="921" spans="1:1" x14ac:dyDescent="0.25">
      <c r="A921" t="str">
        <f>IF(E921="","",CONCATENATE(IF(C921="","",(CONCATENATE("- any ",C921," droplet size"))),IF(#REF!="","",CONCATENATE(" - ",#REF!))," &amp; maximum wind speed of ",E921," km/hr"))</f>
        <v/>
      </c>
    </row>
    <row r="922" spans="1:1" x14ac:dyDescent="0.25">
      <c r="A922" t="str">
        <f>IF(E922="","",CONCATENATE(IF(C922="","",(CONCATENATE("- any ",C922," droplet size"))),IF(#REF!="","",CONCATENATE(" - ",#REF!))," &amp; maximum wind speed of ",E922," km/hr"))</f>
        <v/>
      </c>
    </row>
    <row r="923" spans="1:1" x14ac:dyDescent="0.25">
      <c r="A923" t="str">
        <f>IF(E923="","",CONCATENATE(IF(C923="","",(CONCATENATE("- any ",C923," droplet size"))),IF(#REF!="","",CONCATENATE(" - ",#REF!))," &amp; maximum wind speed of ",E923," km/hr"))</f>
        <v/>
      </c>
    </row>
    <row r="924" spans="1:1" x14ac:dyDescent="0.25">
      <c r="A924" t="str">
        <f>IF(E924="","",CONCATENATE(IF(C924="","",(CONCATENATE("- any ",C924," droplet size"))),IF(#REF!="","",CONCATENATE(" - ",#REF!))," &amp; maximum wind speed of ",E924," km/hr"))</f>
        <v/>
      </c>
    </row>
    <row r="925" spans="1:1" x14ac:dyDescent="0.25">
      <c r="A925" t="str">
        <f>IF(E925="","",CONCATENATE(IF(C925="","",(CONCATENATE("- any ",C925," droplet size"))),IF(#REF!="","",CONCATENATE(" - ",#REF!))," &amp; maximum wind speed of ",E925," km/hr"))</f>
        <v/>
      </c>
    </row>
    <row r="926" spans="1:1" x14ac:dyDescent="0.25">
      <c r="A926" t="str">
        <f>IF(E926="","",CONCATENATE(IF(C926="","",(CONCATENATE("- any ",C926," droplet size"))),IF(#REF!="","",CONCATENATE(" - ",#REF!))," &amp; maximum wind speed of ",E926," km/hr"))</f>
        <v/>
      </c>
    </row>
    <row r="927" spans="1:1" x14ac:dyDescent="0.25">
      <c r="A927" t="str">
        <f>IF(E927="","",CONCATENATE(IF(C927="","",(CONCATENATE("- any ",C927," droplet size"))),IF(#REF!="","",CONCATENATE(" - ",#REF!))," &amp; maximum wind speed of ",E927," km/hr"))</f>
        <v/>
      </c>
    </row>
    <row r="928" spans="1:1" x14ac:dyDescent="0.25">
      <c r="A928" t="str">
        <f>IF(E928="","",CONCATENATE(IF(C928="","",(CONCATENATE("- any ",C928," droplet size"))),IF(#REF!="","",CONCATENATE(" - ",#REF!))," &amp; maximum wind speed of ",E928," km/hr"))</f>
        <v/>
      </c>
    </row>
    <row r="929" spans="1:1" x14ac:dyDescent="0.25">
      <c r="A929" t="str">
        <f>IF(E929="","",CONCATENATE(IF(C929="","",(CONCATENATE("- any ",C929," droplet size"))),IF(#REF!="","",CONCATENATE(" - ",#REF!))," &amp; maximum wind speed of ",E929," km/hr"))</f>
        <v/>
      </c>
    </row>
    <row r="930" spans="1:1" x14ac:dyDescent="0.25">
      <c r="A930" t="str">
        <f>IF(E930="","",CONCATENATE(IF(C930="","",(CONCATENATE("- any ",C930," droplet size"))),IF(#REF!="","",CONCATENATE(" - ",#REF!))," &amp; maximum wind speed of ",E930," km/hr"))</f>
        <v/>
      </c>
    </row>
    <row r="931" spans="1:1" x14ac:dyDescent="0.25">
      <c r="A931" t="str">
        <f>IF(E931="","",CONCATENATE(IF(C931="","",(CONCATENATE("- any ",C931," droplet size"))),IF(#REF!="","",CONCATENATE(" - ",#REF!))," &amp; maximum wind speed of ",E931," km/hr"))</f>
        <v/>
      </c>
    </row>
    <row r="932" spans="1:1" x14ac:dyDescent="0.25">
      <c r="A932" t="str">
        <f>IF(E932="","",CONCATENATE(IF(C932="","",(CONCATENATE("- any ",C932," droplet size"))),IF(#REF!="","",CONCATENATE(" - ",#REF!))," &amp; maximum wind speed of ",E932," km/hr"))</f>
        <v/>
      </c>
    </row>
    <row r="933" spans="1:1" x14ac:dyDescent="0.25">
      <c r="A933" t="str">
        <f>IF(E933="","",CONCATENATE(IF(C933="","",(CONCATENATE("- any ",C933," droplet size"))),IF(#REF!="","",CONCATENATE(" - ",#REF!))," &amp; maximum wind speed of ",E933," km/hr"))</f>
        <v/>
      </c>
    </row>
    <row r="934" spans="1:1" x14ac:dyDescent="0.25">
      <c r="A934" t="str">
        <f>IF(E934="","",CONCATENATE(IF(C934="","",(CONCATENATE("- any ",C934," droplet size"))),IF(#REF!="","",CONCATENATE(" - ",#REF!))," &amp; maximum wind speed of ",E934," km/hr"))</f>
        <v/>
      </c>
    </row>
    <row r="935" spans="1:1" x14ac:dyDescent="0.25">
      <c r="A935" t="str">
        <f>IF(E935="","",CONCATENATE(IF(C935="","",(CONCATENATE("- any ",C935," droplet size"))),IF(#REF!="","",CONCATENATE(" - ",#REF!))," &amp; maximum wind speed of ",E935," km/hr"))</f>
        <v/>
      </c>
    </row>
    <row r="936" spans="1:1" x14ac:dyDescent="0.25">
      <c r="A936" t="str">
        <f>IF(E936="","",CONCATENATE(IF(C936="","",(CONCATENATE("- any ",C936," droplet size"))),IF(#REF!="","",CONCATENATE(" - ",#REF!))," &amp; maximum wind speed of ",E936," km/hr"))</f>
        <v/>
      </c>
    </row>
    <row r="937" spans="1:1" x14ac:dyDescent="0.25">
      <c r="A937" t="str">
        <f>IF(E937="","",CONCATENATE(IF(C937="","",(CONCATENATE("- any ",C937," droplet size"))),IF(#REF!="","",CONCATENATE(" - ",#REF!))," &amp; maximum wind speed of ",E937," km/hr"))</f>
        <v/>
      </c>
    </row>
    <row r="938" spans="1:1" x14ac:dyDescent="0.25">
      <c r="A938" t="str">
        <f>IF(E938="","",CONCATENATE(IF(C938="","",(CONCATENATE("- any ",C938," droplet size"))),IF(#REF!="","",CONCATENATE(" - ",#REF!))," &amp; maximum wind speed of ",E938," km/hr"))</f>
        <v/>
      </c>
    </row>
    <row r="939" spans="1:1" x14ac:dyDescent="0.25">
      <c r="A939" t="str">
        <f>IF(E939="","",CONCATENATE(IF(C939="","",(CONCATENATE("- any ",C939," droplet size"))),IF(#REF!="","",CONCATENATE(" - ",#REF!))," &amp; maximum wind speed of ",E939," km/hr"))</f>
        <v/>
      </c>
    </row>
    <row r="940" spans="1:1" x14ac:dyDescent="0.25">
      <c r="A940" t="str">
        <f>IF(E940="","",CONCATENATE(IF(C940="","",(CONCATENATE("- any ",C940," droplet size"))),IF(#REF!="","",CONCATENATE(" - ",#REF!))," &amp; maximum wind speed of ",E940," km/hr"))</f>
        <v/>
      </c>
    </row>
    <row r="941" spans="1:1" x14ac:dyDescent="0.25">
      <c r="A941" t="str">
        <f>IF(E941="","",CONCATENATE(IF(C941="","",(CONCATENATE("- any ",C941," droplet size"))),IF(#REF!="","",CONCATENATE(" - ",#REF!))," &amp; maximum wind speed of ",E941," km/hr"))</f>
        <v/>
      </c>
    </row>
    <row r="942" spans="1:1" x14ac:dyDescent="0.25">
      <c r="A942" t="str">
        <f>IF(E942="","",CONCATENATE(IF(C942="","",(CONCATENATE("- any ",C942," droplet size"))),IF(#REF!="","",CONCATENATE(" - ",#REF!))," &amp; maximum wind speed of ",E942," km/hr"))</f>
        <v/>
      </c>
    </row>
    <row r="943" spans="1:1" x14ac:dyDescent="0.25">
      <c r="A943" t="str">
        <f>IF(E943="","",CONCATENATE(IF(C943="","",(CONCATENATE("- any ",C943," droplet size"))),IF(#REF!="","",CONCATENATE(" - ",#REF!))," &amp; maximum wind speed of ",E943," km/hr"))</f>
        <v/>
      </c>
    </row>
    <row r="944" spans="1:1" x14ac:dyDescent="0.25">
      <c r="A944" t="str">
        <f>IF(E944="","",CONCATENATE(IF(C944="","",(CONCATENATE("- any ",C944," droplet size"))),IF(#REF!="","",CONCATENATE(" - ",#REF!))," &amp; maximum wind speed of ",E944," km/hr"))</f>
        <v/>
      </c>
    </row>
    <row r="945" spans="1:1" x14ac:dyDescent="0.25">
      <c r="A945" t="str">
        <f>IF(E945="","",CONCATENATE(IF(C945="","",(CONCATENATE("- any ",C945," droplet size"))),IF(#REF!="","",CONCATENATE(" - ",#REF!))," &amp; maximum wind speed of ",E945," km/hr"))</f>
        <v/>
      </c>
    </row>
    <row r="946" spans="1:1" x14ac:dyDescent="0.25">
      <c r="A946" t="str">
        <f>IF(E946="","",CONCATENATE(IF(C946="","",(CONCATENATE("- any ",C946," droplet size"))),IF(#REF!="","",CONCATENATE(" - ",#REF!))," &amp; maximum wind speed of ",E946," km/hr"))</f>
        <v/>
      </c>
    </row>
    <row r="947" spans="1:1" x14ac:dyDescent="0.25">
      <c r="A947" t="str">
        <f>IF(E947="","",CONCATENATE(IF(C947="","",(CONCATENATE("- any ",C947," droplet size"))),IF(#REF!="","",CONCATENATE(" - ",#REF!))," &amp; maximum wind speed of ",E947," km/hr"))</f>
        <v/>
      </c>
    </row>
    <row r="948" spans="1:1" x14ac:dyDescent="0.25">
      <c r="A948" t="str">
        <f>IF(E948="","",CONCATENATE(IF(C948="","",(CONCATENATE("- any ",C948," droplet size"))),IF(#REF!="","",CONCATENATE(" - ",#REF!))," &amp; maximum wind speed of ",E948," km/hr"))</f>
        <v/>
      </c>
    </row>
    <row r="949" spans="1:1" x14ac:dyDescent="0.25">
      <c r="A949" t="str">
        <f>IF(E949="","",CONCATENATE(IF(C949="","",(CONCATENATE("- any ",C949," droplet size"))),IF(#REF!="","",CONCATENATE(" - ",#REF!))," &amp; maximum wind speed of ",E949," km/hr"))</f>
        <v/>
      </c>
    </row>
    <row r="950" spans="1:1" x14ac:dyDescent="0.25">
      <c r="A950" t="str">
        <f>IF(E950="","",CONCATENATE(IF(C950="","",(CONCATENATE("- any ",C950," droplet size"))),IF(#REF!="","",CONCATENATE(" - ",#REF!))," &amp; maximum wind speed of ",E950," km/hr"))</f>
        <v/>
      </c>
    </row>
    <row r="951" spans="1:1" x14ac:dyDescent="0.25">
      <c r="A951" t="str">
        <f>IF(E951="","",CONCATENATE(IF(C951="","",(CONCATENATE("- any ",C951," droplet size"))),IF(#REF!="","",CONCATENATE(" - ",#REF!))," &amp; maximum wind speed of ",E951," km/hr"))</f>
        <v/>
      </c>
    </row>
    <row r="952" spans="1:1" x14ac:dyDescent="0.25">
      <c r="A952" t="str">
        <f>IF(E952="","",CONCATENATE(IF(C952="","",(CONCATENATE("- any ",C952," droplet size"))),IF(#REF!="","",CONCATENATE(" - ",#REF!))," &amp; maximum wind speed of ",E952," km/hr"))</f>
        <v/>
      </c>
    </row>
    <row r="953" spans="1:1" x14ac:dyDescent="0.25">
      <c r="A953" t="str">
        <f>IF(E953="","",CONCATENATE(IF(C953="","",(CONCATENATE("- any ",C953," droplet size"))),IF(#REF!="","",CONCATENATE(" - ",#REF!))," &amp; maximum wind speed of ",E953," km/hr"))</f>
        <v/>
      </c>
    </row>
    <row r="954" spans="1:1" x14ac:dyDescent="0.25">
      <c r="A954" t="str">
        <f>IF(E954="","",CONCATENATE(IF(C954="","",(CONCATENATE("- any ",C954," droplet size"))),IF(#REF!="","",CONCATENATE(" - ",#REF!))," &amp; maximum wind speed of ",E954," km/hr"))</f>
        <v/>
      </c>
    </row>
    <row r="955" spans="1:1" x14ac:dyDescent="0.25">
      <c r="A955" t="str">
        <f>IF(E955="","",CONCATENATE(IF(C955="","",(CONCATENATE("- any ",C955," droplet size"))),IF(#REF!="","",CONCATENATE(" - ",#REF!))," &amp; maximum wind speed of ",E955," km/hr"))</f>
        <v/>
      </c>
    </row>
    <row r="956" spans="1:1" x14ac:dyDescent="0.25">
      <c r="A956" t="str">
        <f>IF(E956="","",CONCATENATE(IF(C956="","",(CONCATENATE("- any ",C956," droplet size"))),IF(#REF!="","",CONCATENATE(" - ",#REF!))," &amp; maximum wind speed of ",E956," km/hr"))</f>
        <v/>
      </c>
    </row>
    <row r="957" spans="1:1" x14ac:dyDescent="0.25">
      <c r="A957" t="str">
        <f>IF(E957="","",CONCATENATE(IF(C957="","",(CONCATENATE("- any ",C957," droplet size"))),IF(#REF!="","",CONCATENATE(" - ",#REF!))," &amp; maximum wind speed of ",E957," km/hr"))</f>
        <v/>
      </c>
    </row>
    <row r="958" spans="1:1" x14ac:dyDescent="0.25">
      <c r="A958" t="str">
        <f>IF(E958="","",CONCATENATE(IF(C958="","",(CONCATENATE("- any ",C958," droplet size"))),IF(#REF!="","",CONCATENATE(" - ",#REF!))," &amp; maximum wind speed of ",E958," km/hr"))</f>
        <v/>
      </c>
    </row>
    <row r="959" spans="1:1" x14ac:dyDescent="0.25">
      <c r="A959" t="str">
        <f>IF(E959="","",CONCATENATE(IF(C959="","",(CONCATENATE("- any ",C959," droplet size"))),IF(#REF!="","",CONCATENATE(" - ",#REF!))," &amp; maximum wind speed of ",E959," km/hr"))</f>
        <v/>
      </c>
    </row>
    <row r="960" spans="1:1" x14ac:dyDescent="0.25">
      <c r="A960" t="str">
        <f>IF(E960="","",CONCATENATE(IF(C960="","",(CONCATENATE("- any ",C960," droplet size"))),IF(#REF!="","",CONCATENATE(" - ",#REF!))," &amp; maximum wind speed of ",E960," km/hr"))</f>
        <v/>
      </c>
    </row>
    <row r="961" spans="1:1" x14ac:dyDescent="0.25">
      <c r="A961" t="str">
        <f>IF(E961="","",CONCATENATE(IF(C961="","",(CONCATENATE("- any ",C961," droplet size"))),IF(#REF!="","",CONCATENATE(" - ",#REF!))," &amp; maximum wind speed of ",E961," km/hr"))</f>
        <v/>
      </c>
    </row>
    <row r="962" spans="1:1" x14ac:dyDescent="0.25">
      <c r="A962" t="str">
        <f>IF(E962="","",CONCATENATE(IF(C962="","",(CONCATENATE("- any ",C962," droplet size"))),IF(#REF!="","",CONCATENATE(" - ",#REF!))," &amp; maximum wind speed of ",E962," km/hr"))</f>
        <v/>
      </c>
    </row>
    <row r="963" spans="1:1" x14ac:dyDescent="0.25">
      <c r="A963" t="str">
        <f>IF(E963="","",CONCATENATE(IF(C963="","",(CONCATENATE("- any ",C963," droplet size"))),IF(#REF!="","",CONCATENATE(" - ",#REF!))," &amp; maximum wind speed of ",E963," km/hr"))</f>
        <v/>
      </c>
    </row>
    <row r="964" spans="1:1" x14ac:dyDescent="0.25">
      <c r="A964" t="str">
        <f>IF(E964="","",CONCATENATE(IF(C964="","",(CONCATENATE("- any ",C964," droplet size"))),IF(#REF!="","",CONCATENATE(" - ",#REF!))," &amp; maximum wind speed of ",E964," km/hr"))</f>
        <v/>
      </c>
    </row>
    <row r="965" spans="1:1" x14ac:dyDescent="0.25">
      <c r="A965" t="str">
        <f>IF(E965="","",CONCATENATE(IF(C965="","",(CONCATENATE("- any ",C965," droplet size"))),IF(#REF!="","",CONCATENATE(" - ",#REF!))," &amp; maximum wind speed of ",E965," km/hr"))</f>
        <v/>
      </c>
    </row>
    <row r="966" spans="1:1" x14ac:dyDescent="0.25">
      <c r="A966" t="str">
        <f>IF(E966="","",CONCATENATE(IF(C966="","",(CONCATENATE("- any ",C966," droplet size"))),IF(#REF!="","",CONCATENATE(" - ",#REF!))," &amp; maximum wind speed of ",E966," km/hr"))</f>
        <v/>
      </c>
    </row>
    <row r="967" spans="1:1" x14ac:dyDescent="0.25">
      <c r="A967" t="str">
        <f>IF(E967="","",CONCATENATE(IF(C967="","",(CONCATENATE("- any ",C967," droplet size"))),IF(#REF!="","",CONCATENATE(" - ",#REF!))," &amp; maximum wind speed of ",E967," km/hr"))</f>
        <v/>
      </c>
    </row>
    <row r="968" spans="1:1" x14ac:dyDescent="0.25">
      <c r="A968" t="str">
        <f>IF(E968="","",CONCATENATE(IF(C968="","",(CONCATENATE("- any ",C968," droplet size"))),IF(#REF!="","",CONCATENATE(" - ",#REF!))," &amp; maximum wind speed of ",E968," km/hr"))</f>
        <v/>
      </c>
    </row>
    <row r="969" spans="1:1" x14ac:dyDescent="0.25">
      <c r="A969" t="str">
        <f>IF(E969="","",CONCATENATE(IF(C969="","",(CONCATENATE("- any ",C969," droplet size"))),IF(#REF!="","",CONCATENATE(" - ",#REF!))," &amp; maximum wind speed of ",E969," km/hr"))</f>
        <v/>
      </c>
    </row>
    <row r="970" spans="1:1" x14ac:dyDescent="0.25">
      <c r="A970" t="str">
        <f>IF(E970="","",CONCATENATE(IF(C970="","",(CONCATENATE("- any ",C970," droplet size"))),IF(#REF!="","",CONCATENATE(" - ",#REF!))," &amp; maximum wind speed of ",E970," km/hr"))</f>
        <v/>
      </c>
    </row>
    <row r="971" spans="1:1" x14ac:dyDescent="0.25">
      <c r="A971" t="str">
        <f>IF(E971="","",CONCATENATE(IF(C971="","",(CONCATENATE("- any ",C971," droplet size"))),IF(#REF!="","",CONCATENATE(" - ",#REF!))," &amp; maximum wind speed of ",E971," km/hr"))</f>
        <v/>
      </c>
    </row>
    <row r="972" spans="1:1" x14ac:dyDescent="0.25">
      <c r="A972" t="str">
        <f>IF(E972="","",CONCATENATE(IF(C972="","",(CONCATENATE("- any ",C972," droplet size"))),IF(#REF!="","",CONCATENATE(" - ",#REF!))," &amp; maximum wind speed of ",E972," km/hr"))</f>
        <v/>
      </c>
    </row>
    <row r="973" spans="1:1" x14ac:dyDescent="0.25">
      <c r="A973" t="str">
        <f>IF(E973="","",CONCATENATE(IF(C973="","",(CONCATENATE("- any ",C973," droplet size"))),IF(#REF!="","",CONCATENATE(" - ",#REF!))," &amp; maximum wind speed of ",E973," km/hr"))</f>
        <v/>
      </c>
    </row>
    <row r="974" spans="1:1" x14ac:dyDescent="0.25">
      <c r="A974" t="str">
        <f>IF(E974="","",CONCATENATE(IF(C974="","",(CONCATENATE("- any ",C974," droplet size"))),IF(#REF!="","",CONCATENATE(" - ",#REF!))," &amp; maximum wind speed of ",E974," km/hr"))</f>
        <v/>
      </c>
    </row>
    <row r="975" spans="1:1" x14ac:dyDescent="0.25">
      <c r="A975" t="str">
        <f>IF(E975="","",CONCATENATE(IF(C975="","",(CONCATENATE("- any ",C975," droplet size"))),IF(#REF!="","",CONCATENATE(" - ",#REF!))," &amp; maximum wind speed of ",E975," km/hr"))</f>
        <v/>
      </c>
    </row>
    <row r="976" spans="1:1" x14ac:dyDescent="0.25">
      <c r="A976" t="str">
        <f>IF(E976="","",CONCATENATE(IF(C976="","",(CONCATENATE("- any ",C976," droplet size"))),IF(#REF!="","",CONCATENATE(" - ",#REF!))," &amp; maximum wind speed of ",E976," km/hr"))</f>
        <v/>
      </c>
    </row>
    <row r="977" spans="1:1" x14ac:dyDescent="0.25">
      <c r="A977" t="str">
        <f>IF(E977="","",CONCATENATE(IF(C977="","",(CONCATENATE("- any ",C977," droplet size"))),IF(#REF!="","",CONCATENATE(" - ",#REF!))," &amp; maximum wind speed of ",E977," km/hr"))</f>
        <v/>
      </c>
    </row>
    <row r="978" spans="1:1" x14ac:dyDescent="0.25">
      <c r="A978" t="str">
        <f>IF(E978="","",CONCATENATE(IF(C978="","",(CONCATENATE("- any ",C978," droplet size"))),IF(#REF!="","",CONCATENATE(" - ",#REF!))," &amp; maximum wind speed of ",E978," km/hr"))</f>
        <v/>
      </c>
    </row>
    <row r="979" spans="1:1" x14ac:dyDescent="0.25">
      <c r="A979" t="str">
        <f>IF(E979="","",CONCATENATE(IF(C979="","",(CONCATENATE("- any ",C979," droplet size"))),IF(#REF!="","",CONCATENATE(" - ",#REF!))," &amp; maximum wind speed of ",E979," km/hr"))</f>
        <v/>
      </c>
    </row>
    <row r="980" spans="1:1" x14ac:dyDescent="0.25">
      <c r="A980" t="str">
        <f>IF(E980="","",CONCATENATE(IF(C980="","",(CONCATENATE("- any ",C980," droplet size"))),IF(#REF!="","",CONCATENATE(" - ",#REF!))," &amp; maximum wind speed of ",E980," km/hr"))</f>
        <v/>
      </c>
    </row>
    <row r="981" spans="1:1" x14ac:dyDescent="0.25">
      <c r="A981" t="str">
        <f>IF(E981="","",CONCATENATE(IF(C981="","",(CONCATENATE("- any ",C981," droplet size"))),IF(#REF!="","",CONCATENATE(" - ",#REF!))," &amp; maximum wind speed of ",E981," km/hr"))</f>
        <v/>
      </c>
    </row>
    <row r="982" spans="1:1" x14ac:dyDescent="0.25">
      <c r="A982" t="str">
        <f>IF(E982="","",CONCATENATE(IF(C982="","",(CONCATENATE("- any ",C982," droplet size"))),IF(#REF!="","",CONCATENATE(" - ",#REF!))," &amp; maximum wind speed of ",E982," km/hr"))</f>
        <v/>
      </c>
    </row>
    <row r="983" spans="1:1" x14ac:dyDescent="0.25">
      <c r="A983" t="str">
        <f>IF(E983="","",CONCATENATE(IF(C983="","",(CONCATENATE("- any ",C983," droplet size"))),IF(#REF!="","",CONCATENATE(" - ",#REF!))," &amp; maximum wind speed of ",E983," km/hr"))</f>
        <v/>
      </c>
    </row>
    <row r="984" spans="1:1" x14ac:dyDescent="0.25">
      <c r="A984" t="str">
        <f>IF(E984="","",CONCATENATE(IF(C984="","",(CONCATENATE("- any ",C984," droplet size"))),IF(#REF!="","",CONCATENATE(" - ",#REF!))," &amp; maximum wind speed of ",E984," km/hr"))</f>
        <v/>
      </c>
    </row>
    <row r="985" spans="1:1" x14ac:dyDescent="0.25">
      <c r="A985" t="str">
        <f>IF(E985="","",CONCATENATE(IF(C985="","",(CONCATENATE("- any ",C985," droplet size"))),IF(#REF!="","",CONCATENATE(" - ",#REF!))," &amp; maximum wind speed of ",E985," km/hr"))</f>
        <v/>
      </c>
    </row>
    <row r="986" spans="1:1" x14ac:dyDescent="0.25">
      <c r="A986" t="str">
        <f>IF(E986="","",CONCATENATE(IF(C986="","",(CONCATENATE("- any ",C986," droplet size"))),IF(#REF!="","",CONCATENATE(" - ",#REF!))," &amp; maximum wind speed of ",E986," km/hr"))</f>
        <v/>
      </c>
    </row>
    <row r="987" spans="1:1" x14ac:dyDescent="0.25">
      <c r="A987" t="str">
        <f>IF(E987="","",CONCATENATE(IF(C987="","",(CONCATENATE("- any ",C987," droplet size"))),IF(#REF!="","",CONCATENATE(" - ",#REF!))," &amp; maximum wind speed of ",E987," km/hr"))</f>
        <v/>
      </c>
    </row>
    <row r="988" spans="1:1" x14ac:dyDescent="0.25">
      <c r="A988" t="str">
        <f>IF(E988="","",CONCATENATE(IF(C988="","",(CONCATENATE("- any ",C988," droplet size"))),IF(#REF!="","",CONCATENATE(" - ",#REF!))," &amp; maximum wind speed of ",E988," km/hr"))</f>
        <v/>
      </c>
    </row>
    <row r="989" spans="1:1" x14ac:dyDescent="0.25">
      <c r="A989" t="str">
        <f>IF(E989="","",CONCATENATE(IF(C989="","",(CONCATENATE("- any ",C989," droplet size"))),IF(#REF!="","",CONCATENATE(" - ",#REF!))," &amp; maximum wind speed of ",E989," km/hr"))</f>
        <v/>
      </c>
    </row>
    <row r="990" spans="1:1" x14ac:dyDescent="0.25">
      <c r="A990" t="str">
        <f>IF(E990="","",CONCATENATE(IF(C990="","",(CONCATENATE("- any ",C990," droplet size"))),IF(#REF!="","",CONCATENATE(" - ",#REF!))," &amp; maximum wind speed of ",E990," km/hr"))</f>
        <v/>
      </c>
    </row>
    <row r="991" spans="1:1" x14ac:dyDescent="0.25">
      <c r="A991" t="str">
        <f>IF(E991="","",CONCATENATE(IF(C991="","",(CONCATENATE("- any ",C991," droplet size"))),IF(#REF!="","",CONCATENATE(" - ",#REF!))," &amp; maximum wind speed of ",E991," km/hr"))</f>
        <v/>
      </c>
    </row>
    <row r="992" spans="1:1" x14ac:dyDescent="0.25">
      <c r="A992" t="str">
        <f>IF(E992="","",CONCATENATE(IF(C992="","",(CONCATENATE("- any ",C992," droplet size"))),IF(#REF!="","",CONCATENATE(" - ",#REF!))," &amp; maximum wind speed of ",E992," km/hr"))</f>
        <v/>
      </c>
    </row>
    <row r="993" spans="1:1" x14ac:dyDescent="0.25">
      <c r="A993" t="str">
        <f>IF(E993="","",CONCATENATE(IF(C993="","",(CONCATENATE("- any ",C993," droplet size"))),IF(#REF!="","",CONCATENATE(" - ",#REF!))," &amp; maximum wind speed of ",E993," km/hr"))</f>
        <v/>
      </c>
    </row>
    <row r="994" spans="1:1" x14ac:dyDescent="0.25">
      <c r="A994" t="str">
        <f>IF(E994="","",CONCATENATE(IF(C994="","",(CONCATENATE("- any ",C994," droplet size"))),IF(#REF!="","",CONCATENATE(" - ",#REF!))," &amp; maximum wind speed of ",E994," km/hr"))</f>
        <v/>
      </c>
    </row>
    <row r="995" spans="1:1" x14ac:dyDescent="0.25">
      <c r="A995" t="str">
        <f>IF(E995="","",CONCATENATE(IF(C995="","",(CONCATENATE("- any ",C995," droplet size"))),IF(#REF!="","",CONCATENATE(" - ",#REF!))," &amp; maximum wind speed of ",E995," km/hr"))</f>
        <v/>
      </c>
    </row>
    <row r="996" spans="1:1" x14ac:dyDescent="0.25">
      <c r="A996" t="str">
        <f>IF(E996="","",CONCATENATE(IF(C996="","",(CONCATENATE("- any ",C996," droplet size"))),IF(#REF!="","",CONCATENATE(" - ",#REF!))," &amp; maximum wind speed of ",E996," km/hr"))</f>
        <v/>
      </c>
    </row>
    <row r="997" spans="1:1" x14ac:dyDescent="0.25">
      <c r="A997" t="str">
        <f>IF(E997="","",CONCATENATE(IF(C997="","",(CONCATENATE("- any ",C997," droplet size"))),IF(#REF!="","",CONCATENATE(" - ",#REF!))," &amp; maximum wind speed of ",E997," km/hr"))</f>
        <v/>
      </c>
    </row>
    <row r="998" spans="1:1" x14ac:dyDescent="0.25">
      <c r="A998" t="str">
        <f>IF(E998="","",CONCATENATE(IF(C998="","",(CONCATENATE("- any ",C998," droplet size"))),IF(#REF!="","",CONCATENATE(" - ",#REF!))," &amp; maximum wind speed of ",E998," km/hr"))</f>
        <v/>
      </c>
    </row>
    <row r="999" spans="1:1" x14ac:dyDescent="0.25">
      <c r="A999" t="str">
        <f>IF(E999="","",CONCATENATE(IF(C999="","",(CONCATENATE("- any ",C999," droplet size"))),IF(#REF!="","",CONCATENATE(" - ",#REF!))," &amp; maximum wind speed of ",E999," km/hr"))</f>
        <v/>
      </c>
    </row>
    <row r="1000" spans="1:1" x14ac:dyDescent="0.25">
      <c r="A1000" t="str">
        <f>IF(E1000="","",CONCATENATE(IF(C1000="","",(CONCATENATE("- any ",C1000," droplet size"))),IF(#REF!="","",CONCATENATE(" - ",#REF!))," &amp; maximum wind speed of ",E1000," km/hr"))</f>
        <v/>
      </c>
    </row>
    <row r="1001" spans="1:1" x14ac:dyDescent="0.25">
      <c r="A1001" t="str">
        <f>IF(E1001="","",CONCATENATE(IF(C1001="","",(CONCATENATE("- any ",C1001," droplet size"))),IF(#REF!="","",CONCATENATE(" - ",#REF!))," &amp; maximum wind speed of ",E1001," km/hr"))</f>
        <v/>
      </c>
    </row>
    <row r="1002" spans="1:1" x14ac:dyDescent="0.25">
      <c r="A1002" t="str">
        <f>IF(E1002="","",CONCATENATE(IF(C1002="","",(CONCATENATE("- any ",C1002," droplet size"))),IF(#REF!="","",CONCATENATE(" - ",#REF!))," &amp; maximum wind speed of ",E1002," km/hr"))</f>
        <v/>
      </c>
    </row>
    <row r="1003" spans="1:1" x14ac:dyDescent="0.25">
      <c r="A1003" t="str">
        <f>IF(E1003="","",CONCATENATE(IF(C1003="","",(CONCATENATE("- any ",C1003," droplet size"))),IF(#REF!="","",CONCATENATE(" - ",#REF!))," &amp; maximum wind speed of ",E1003," km/hr"))</f>
        <v/>
      </c>
    </row>
    <row r="1004" spans="1:1" x14ac:dyDescent="0.25">
      <c r="A1004" t="str">
        <f>IF(E1004="","",CONCATENATE(IF(C1004="","",(CONCATENATE("- any ",C1004," droplet size"))),IF(#REF!="","",CONCATENATE(" - ",#REF!))," &amp; maximum wind speed of ",E1004," km/hr"))</f>
        <v/>
      </c>
    </row>
    <row r="1005" spans="1:1" x14ac:dyDescent="0.25">
      <c r="A1005" t="str">
        <f>IF(E1005="","",CONCATENATE(IF(C1005="","",(CONCATENATE("- any ",C1005," droplet size"))),IF(#REF!="","",CONCATENATE(" - ",#REF!))," &amp; maximum wind speed of ",E1005," km/hr"))</f>
        <v/>
      </c>
    </row>
    <row r="1006" spans="1:1" x14ac:dyDescent="0.25">
      <c r="A1006" t="str">
        <f>IF(E1006="","",CONCATENATE(IF(C1006="","",(CONCATENATE("- any ",C1006," droplet size"))),IF(#REF!="","",CONCATENATE(" - ",#REF!))," &amp; maximum wind speed of ",E1006," km/hr"))</f>
        <v/>
      </c>
    </row>
    <row r="1007" spans="1:1" x14ac:dyDescent="0.25">
      <c r="A1007" t="str">
        <f>IF(E1007="","",CONCATENATE(IF(C1007="","",(CONCATENATE("- any ",C1007," droplet size"))),IF(#REF!="","",CONCATENATE(" - ",#REF!))," &amp; maximum wind speed of ",E1007," km/hr"))</f>
        <v/>
      </c>
    </row>
    <row r="1008" spans="1:1" x14ac:dyDescent="0.25">
      <c r="A1008" t="str">
        <f>IF(E1008="","",CONCATENATE(IF(C1008="","",(CONCATENATE("- any ",C1008," droplet size"))),IF(#REF!="","",CONCATENATE(" - ",#REF!))," &amp; maximum wind speed of ",E1008," km/hr"))</f>
        <v/>
      </c>
    </row>
    <row r="1009" spans="1:1" x14ac:dyDescent="0.25">
      <c r="A1009" t="str">
        <f>IF(E1009="","",CONCATENATE(IF(C1009="","",(CONCATENATE("- any ",C1009," droplet size"))),IF(#REF!="","",CONCATENATE(" - ",#REF!))," &amp; maximum wind speed of ",E1009," km/hr"))</f>
        <v/>
      </c>
    </row>
    <row r="1010" spans="1:1" x14ac:dyDescent="0.25">
      <c r="A1010" t="str">
        <f>IF(E1010="","",CONCATENATE(IF(C1010="","",(CONCATENATE("- any ",C1010," droplet size"))),IF(#REF!="","",CONCATENATE(" - ",#REF!))," &amp; maximum wind speed of ",E1010," km/hr"))</f>
        <v/>
      </c>
    </row>
    <row r="1011" spans="1:1" x14ac:dyDescent="0.25">
      <c r="A1011" t="str">
        <f>IF(E1011="","",CONCATENATE(IF(C1011="","",(CONCATENATE("- any ",C1011," droplet size"))),IF(#REF!="","",CONCATENATE(" - ",#REF!))," &amp; maximum wind speed of ",E1011," km/hr"))</f>
        <v/>
      </c>
    </row>
    <row r="1012" spans="1:1" x14ac:dyDescent="0.25">
      <c r="A1012" t="str">
        <f>IF(E1012="","",CONCATENATE(IF(C1012="","",(CONCATENATE("- any ",C1012," droplet size"))),IF(#REF!="","",CONCATENATE(" - ",#REF!))," &amp; maximum wind speed of ",E1012," km/hr"))</f>
        <v/>
      </c>
    </row>
    <row r="1013" spans="1:1" x14ac:dyDescent="0.25">
      <c r="A1013" t="str">
        <f>IF(E1013="","",CONCATENATE(IF(C1013="","",(CONCATENATE("- any ",C1013," droplet size"))),IF(#REF!="","",CONCATENATE(" - ",#REF!))," &amp; maximum wind speed of ",E1013," km/hr"))</f>
        <v/>
      </c>
    </row>
    <row r="1014" spans="1:1" x14ac:dyDescent="0.25">
      <c r="A1014" t="str">
        <f>IF(E1014="","",CONCATENATE(IF(C1014="","",(CONCATENATE("- any ",C1014," droplet size"))),IF(#REF!="","",CONCATENATE(" - ",#REF!))," &amp; maximum wind speed of ",E1014," km/hr"))</f>
        <v/>
      </c>
    </row>
    <row r="1015" spans="1:1" x14ac:dyDescent="0.25">
      <c r="A1015" t="str">
        <f>IF(E1015="","",CONCATENATE(IF(C1015="","",(CONCATENATE("- any ",C1015," droplet size"))),IF(#REF!="","",CONCATENATE(" - ",#REF!))," &amp; maximum wind speed of ",E1015," km/hr"))</f>
        <v/>
      </c>
    </row>
    <row r="1016" spans="1:1" x14ac:dyDescent="0.25">
      <c r="A1016" t="str">
        <f>IF(E1016="","",CONCATENATE(IF(C1016="","",(CONCATENATE("- any ",C1016," droplet size"))),IF(#REF!="","",CONCATENATE(" - ",#REF!))," &amp; maximum wind speed of ",E1016," km/hr"))</f>
        <v/>
      </c>
    </row>
    <row r="1017" spans="1:1" x14ac:dyDescent="0.25">
      <c r="A1017" t="str">
        <f>IF(E1017="","",CONCATENATE(IF(C1017="","",(CONCATENATE("- any ",C1017," droplet size"))),IF(#REF!="","",CONCATENATE(" - ",#REF!))," &amp; maximum wind speed of ",E1017," km/hr"))</f>
        <v/>
      </c>
    </row>
    <row r="1018" spans="1:1" x14ac:dyDescent="0.25">
      <c r="A1018" t="str">
        <f>IF(E1018="","",CONCATENATE(IF(C1018="","",(CONCATENATE("- any ",C1018," droplet size"))),IF(#REF!="","",CONCATENATE(" - ",#REF!))," &amp; maximum wind speed of ",E1018," km/hr"))</f>
        <v/>
      </c>
    </row>
    <row r="1019" spans="1:1" x14ac:dyDescent="0.25">
      <c r="A1019" t="str">
        <f>IF(E1019="","",CONCATENATE(IF(C1019="","",(CONCATENATE("- any ",C1019," droplet size"))),IF(#REF!="","",CONCATENATE(" - ",#REF!))," &amp; maximum wind speed of ",E1019," km/hr"))</f>
        <v/>
      </c>
    </row>
    <row r="1020" spans="1:1" x14ac:dyDescent="0.25">
      <c r="A1020" t="str">
        <f>IF(E1020="","",CONCATENATE(IF(C1020="","",(CONCATENATE("- any ",C1020," droplet size"))),IF(#REF!="","",CONCATENATE(" - ",#REF!))," &amp; maximum wind speed of ",E1020," km/hr"))</f>
        <v/>
      </c>
    </row>
    <row r="1021" spans="1:1" x14ac:dyDescent="0.25">
      <c r="A1021" t="str">
        <f>IF(E1021="","",CONCATENATE(IF(C1021="","",(CONCATENATE("- any ",C1021," droplet size"))),IF(#REF!="","",CONCATENATE(" - ",#REF!))," &amp; maximum wind speed of ",E1021," km/hr"))</f>
        <v/>
      </c>
    </row>
    <row r="1022" spans="1:1" x14ac:dyDescent="0.25">
      <c r="A1022" t="str">
        <f>IF(E1022="","",CONCATENATE(IF(C1022="","",(CONCATENATE("- any ",C1022," droplet size"))),IF(#REF!="","",CONCATENATE(" - ",#REF!))," &amp; maximum wind speed of ",E1022," km/hr"))</f>
        <v/>
      </c>
    </row>
    <row r="1023" spans="1:1" x14ac:dyDescent="0.25">
      <c r="A1023" t="str">
        <f>IF(E1023="","",CONCATENATE(IF(C1023="","",(CONCATENATE("- any ",C1023," droplet size"))),IF(#REF!="","",CONCATENATE(" - ",#REF!))," &amp; maximum wind speed of ",E1023," km/hr"))</f>
        <v/>
      </c>
    </row>
    <row r="1024" spans="1:1" x14ac:dyDescent="0.25">
      <c r="A1024" t="str">
        <f>IF(E1024="","",CONCATENATE(IF(C1024="","",(CONCATENATE("- any ",C1024," droplet size"))),IF(#REF!="","",CONCATENATE(" - ",#REF!))," &amp; maximum wind speed of ",E1024," km/hr"))</f>
        <v/>
      </c>
    </row>
    <row r="1025" spans="1:1" x14ac:dyDescent="0.25">
      <c r="A1025" t="str">
        <f>IF(E1025="","",CONCATENATE(IF(C1025="","",(CONCATENATE("- any ",C1025," droplet size"))),IF(#REF!="","",CONCATENATE(" - ",#REF!))," &amp; maximum wind speed of ",E1025," km/hr"))</f>
        <v/>
      </c>
    </row>
    <row r="1026" spans="1:1" x14ac:dyDescent="0.25">
      <c r="A1026" t="str">
        <f>IF(E1026="","",CONCATENATE(IF(C1026="","",(CONCATENATE("- any ",C1026," droplet size"))),IF(#REF!="","",CONCATENATE(" - ",#REF!))," &amp; maximum wind speed of ",E1026," km/hr"))</f>
        <v/>
      </c>
    </row>
    <row r="1027" spans="1:1" x14ac:dyDescent="0.25">
      <c r="A1027" t="str">
        <f>IF(E1027="","",CONCATENATE(IF(C1027="","",(CONCATENATE("- any ",C1027," droplet size"))),IF(#REF!="","",CONCATENATE(" - ",#REF!))," &amp; maximum wind speed of ",E1027," km/hr"))</f>
        <v/>
      </c>
    </row>
    <row r="1028" spans="1:1" x14ac:dyDescent="0.25">
      <c r="A1028" t="str">
        <f>IF(E1028="","",CONCATENATE(IF(C1028="","",(CONCATENATE("- any ",C1028," droplet size"))),IF(#REF!="","",CONCATENATE(" - ",#REF!))," &amp; maximum wind speed of ",E1028," km/hr"))</f>
        <v/>
      </c>
    </row>
    <row r="1029" spans="1:1" x14ac:dyDescent="0.25">
      <c r="A1029" t="str">
        <f>IF(E1029="","",CONCATENATE(IF(C1029="","",(CONCATENATE("- any ",C1029," droplet size"))),IF(#REF!="","",CONCATENATE(" - ",#REF!))," &amp; maximum wind speed of ",E1029," km/hr"))</f>
        <v/>
      </c>
    </row>
    <row r="1030" spans="1:1" x14ac:dyDescent="0.25">
      <c r="A1030" t="str">
        <f>IF(E1030="","",CONCATENATE(IF(C1030="","",(CONCATENATE("- any ",C1030," droplet size"))),IF(#REF!="","",CONCATENATE(" - ",#REF!))," &amp; maximum wind speed of ",E1030," km/hr"))</f>
        <v/>
      </c>
    </row>
    <row r="1031" spans="1:1" x14ac:dyDescent="0.25">
      <c r="A1031" t="str">
        <f>IF(E1031="","",CONCATENATE(IF(C1031="","",(CONCATENATE("- any ",C1031," droplet size"))),IF(#REF!="","",CONCATENATE(" - ",#REF!))," &amp; maximum wind speed of ",E1031," km/hr"))</f>
        <v/>
      </c>
    </row>
    <row r="1032" spans="1:1" x14ac:dyDescent="0.25">
      <c r="A1032" t="str">
        <f>IF(E1032="","",CONCATENATE(IF(C1032="","",(CONCATENATE("- any ",C1032," droplet size"))),IF(#REF!="","",CONCATENATE(" - ",#REF!))," &amp; maximum wind speed of ",E1032," km/hr"))</f>
        <v/>
      </c>
    </row>
    <row r="1033" spans="1:1" x14ac:dyDescent="0.25">
      <c r="A1033" t="str">
        <f>IF(E1033="","",CONCATENATE(IF(C1033="","",(CONCATENATE("- any ",C1033," droplet size"))),IF(#REF!="","",CONCATENATE(" - ",#REF!))," &amp; maximum wind speed of ",E1033," km/hr"))</f>
        <v/>
      </c>
    </row>
    <row r="1034" spans="1:1" x14ac:dyDescent="0.25">
      <c r="A1034" t="str">
        <f>IF(E1034="","",CONCATENATE(IF(C1034="","",(CONCATENATE("- any ",C1034," droplet size"))),IF(#REF!="","",CONCATENATE(" - ",#REF!))," &amp; maximum wind speed of ",E1034," km/hr"))</f>
        <v/>
      </c>
    </row>
    <row r="1035" spans="1:1" x14ac:dyDescent="0.25">
      <c r="A1035" t="str">
        <f>IF(E1035="","",CONCATENATE(IF(C1035="","",(CONCATENATE("- any ",C1035," droplet size"))),IF(#REF!="","",CONCATENATE(" - ",#REF!))," &amp; maximum wind speed of ",E1035," km/hr"))</f>
        <v/>
      </c>
    </row>
    <row r="1036" spans="1:1" x14ac:dyDescent="0.25">
      <c r="A1036" t="str">
        <f>IF(E1036="","",CONCATENATE(IF(C1036="","",(CONCATENATE("- any ",C1036," droplet size"))),IF(#REF!="","",CONCATENATE(" - ",#REF!))," &amp; maximum wind speed of ",E1036," km/hr"))</f>
        <v/>
      </c>
    </row>
    <row r="1037" spans="1:1" x14ac:dyDescent="0.25">
      <c r="A1037" t="str">
        <f>IF(E1037="","",CONCATENATE(IF(C1037="","",(CONCATENATE("- any ",C1037," droplet size"))),IF(#REF!="","",CONCATENATE(" - ",#REF!))," &amp; maximum wind speed of ",E1037," km/hr"))</f>
        <v/>
      </c>
    </row>
    <row r="1038" spans="1:1" x14ac:dyDescent="0.25">
      <c r="A1038" t="str">
        <f>IF(E1038="","",CONCATENATE(IF(C1038="","",(CONCATENATE("- any ",C1038," droplet size"))),IF(#REF!="","",CONCATENATE(" - ",#REF!))," &amp; maximum wind speed of ",E1038," km/hr"))</f>
        <v/>
      </c>
    </row>
    <row r="1039" spans="1:1" x14ac:dyDescent="0.25">
      <c r="A1039" t="str">
        <f>IF(E1039="","",CONCATENATE(IF(C1039="","",(CONCATENATE("- any ",C1039," droplet size"))),IF(#REF!="","",CONCATENATE(" - ",#REF!))," &amp; maximum wind speed of ",E1039," km/hr"))</f>
        <v/>
      </c>
    </row>
    <row r="1040" spans="1:1" x14ac:dyDescent="0.25">
      <c r="A1040" t="str">
        <f>IF(E1040="","",CONCATENATE(IF(C1040="","",(CONCATENATE("- any ",C1040," droplet size"))),IF(#REF!="","",CONCATENATE(" - ",#REF!))," &amp; maximum wind speed of ",E1040," km/hr"))</f>
        <v/>
      </c>
    </row>
    <row r="1041" spans="1:1" x14ac:dyDescent="0.25">
      <c r="A1041" t="str">
        <f>IF(E1041="","",CONCATENATE(IF(C1041="","",(CONCATENATE("- any ",C1041," droplet size"))),IF(#REF!="","",CONCATENATE(" - ",#REF!))," &amp; maximum wind speed of ",E1041," km/hr"))</f>
        <v/>
      </c>
    </row>
    <row r="1042" spans="1:1" x14ac:dyDescent="0.25">
      <c r="A1042" t="str">
        <f>IF(E1042="","",CONCATENATE(IF(C1042="","",(CONCATENATE("- any ",C1042," droplet size"))),IF(#REF!="","",CONCATENATE(" - ",#REF!))," &amp; maximum wind speed of ",E1042," km/hr"))</f>
        <v/>
      </c>
    </row>
    <row r="1043" spans="1:1" x14ac:dyDescent="0.25">
      <c r="A1043" t="str">
        <f>IF(E1043="","",CONCATENATE(IF(C1043="","",(CONCATENATE("- any ",C1043," droplet size"))),IF(#REF!="","",CONCATENATE(" - ",#REF!))," &amp; maximum wind speed of ",E1043," km/hr"))</f>
        <v/>
      </c>
    </row>
    <row r="1044" spans="1:1" x14ac:dyDescent="0.25">
      <c r="A1044" t="str">
        <f>IF(E1044="","",CONCATENATE(IF(C1044="","",(CONCATENATE("- any ",C1044," droplet size"))),IF(#REF!="","",CONCATENATE(" - ",#REF!))," &amp; maximum wind speed of ",E1044," km/hr"))</f>
        <v/>
      </c>
    </row>
    <row r="1045" spans="1:1" x14ac:dyDescent="0.25">
      <c r="A1045" t="str">
        <f>IF(E1045="","",CONCATENATE(IF(C1045="","",(CONCATENATE("- any ",C1045," droplet size"))),IF(#REF!="","",CONCATENATE(" - ",#REF!))," &amp; maximum wind speed of ",E1045," km/hr"))</f>
        <v/>
      </c>
    </row>
    <row r="1046" spans="1:1" x14ac:dyDescent="0.25">
      <c r="A1046" t="str">
        <f>IF(E1046="","",CONCATENATE(IF(C1046="","",(CONCATENATE("- any ",C1046," droplet size"))),IF(#REF!="","",CONCATENATE(" - ",#REF!))," &amp; maximum wind speed of ",E1046," km/hr"))</f>
        <v/>
      </c>
    </row>
    <row r="1047" spans="1:1" x14ac:dyDescent="0.25">
      <c r="A1047" t="str">
        <f>IF(E1047="","",CONCATENATE(IF(C1047="","",(CONCATENATE("- any ",C1047," droplet size"))),IF(#REF!="","",CONCATENATE(" - ",#REF!))," &amp; maximum wind speed of ",E1047," km/hr"))</f>
        <v/>
      </c>
    </row>
    <row r="1048" spans="1:1" x14ac:dyDescent="0.25">
      <c r="A1048" t="str">
        <f>IF(E1048="","",CONCATENATE(IF(C1048="","",(CONCATENATE("- any ",C1048," droplet size"))),IF(#REF!="","",CONCATENATE(" - ",#REF!))," &amp; maximum wind speed of ",E1048," km/hr"))</f>
        <v/>
      </c>
    </row>
    <row r="1049" spans="1:1" x14ac:dyDescent="0.25">
      <c r="A1049" t="str">
        <f>IF(E1049="","",CONCATENATE(IF(C1049="","",(CONCATENATE("- any ",C1049," droplet size"))),IF(#REF!="","",CONCATENATE(" - ",#REF!))," &amp; maximum wind speed of ",E1049," km/hr"))</f>
        <v/>
      </c>
    </row>
    <row r="1050" spans="1:1" x14ac:dyDescent="0.25">
      <c r="A1050" t="str">
        <f>IF(E1050="","",CONCATENATE(IF(C1050="","",(CONCATENATE("- any ",C1050," droplet size"))),IF(#REF!="","",CONCATENATE(" - ",#REF!))," &amp; maximum wind speed of ",E1050," km/hr"))</f>
        <v/>
      </c>
    </row>
    <row r="1051" spans="1:1" x14ac:dyDescent="0.25">
      <c r="A1051" t="str">
        <f>IF(E1051="","",CONCATENATE(IF(C1051="","",(CONCATENATE("- any ",C1051," droplet size"))),IF(#REF!="","",CONCATENATE(" - ",#REF!))," &amp; maximum wind speed of ",E1051," km/hr"))</f>
        <v/>
      </c>
    </row>
    <row r="1052" spans="1:1" x14ac:dyDescent="0.25">
      <c r="A1052" t="str">
        <f>IF(E1052="","",CONCATENATE(IF(C1052="","",(CONCATENATE("- any ",C1052," droplet size"))),IF(#REF!="","",CONCATENATE(" - ",#REF!))," &amp; maximum wind speed of ",E1052," km/hr"))</f>
        <v/>
      </c>
    </row>
    <row r="1053" spans="1:1" x14ac:dyDescent="0.25">
      <c r="A1053" t="str">
        <f>IF(E1053="","",CONCATENATE(IF(C1053="","",(CONCATENATE("- any ",C1053," droplet size"))),IF(#REF!="","",CONCATENATE(" - ",#REF!))," &amp; maximum wind speed of ",E1053," km/hr"))</f>
        <v/>
      </c>
    </row>
    <row r="1054" spans="1:1" x14ac:dyDescent="0.25">
      <c r="A1054" t="str">
        <f>IF(E1054="","",CONCATENATE(IF(C1054="","",(CONCATENATE("- any ",C1054," droplet size"))),IF(#REF!="","",CONCATENATE(" - ",#REF!))," &amp; maximum wind speed of ",E1054," km/hr"))</f>
        <v/>
      </c>
    </row>
    <row r="1055" spans="1:1" x14ac:dyDescent="0.25">
      <c r="A1055" t="str">
        <f>IF(E1055="","",CONCATENATE(IF(C1055="","",(CONCATENATE("- any ",C1055," droplet size"))),IF(#REF!="","",CONCATENATE(" - ",#REF!))," &amp; maximum wind speed of ",E1055," km/hr"))</f>
        <v/>
      </c>
    </row>
    <row r="1056" spans="1:1" x14ac:dyDescent="0.25">
      <c r="A1056" t="str">
        <f>IF(E1056="","",CONCATENATE(IF(C1056="","",(CONCATENATE("- any ",C1056," droplet size"))),IF(#REF!="","",CONCATENATE(" - ",#REF!))," &amp; maximum wind speed of ",E1056," km/hr"))</f>
        <v/>
      </c>
    </row>
    <row r="1057" spans="1:1" x14ac:dyDescent="0.25">
      <c r="A1057" t="str">
        <f>IF(E1057="","",CONCATENATE(IF(C1057="","",(CONCATENATE("- any ",C1057," droplet size"))),IF(#REF!="","",CONCATENATE(" - ",#REF!))," &amp; maximum wind speed of ",E1057," km/hr"))</f>
        <v/>
      </c>
    </row>
    <row r="1058" spans="1:1" x14ac:dyDescent="0.25">
      <c r="A1058" t="str">
        <f>IF(E1058="","",CONCATENATE(IF(C1058="","",(CONCATENATE("- any ",C1058," droplet size"))),IF(#REF!="","",CONCATENATE(" - ",#REF!))," &amp; maximum wind speed of ",E1058," km/hr"))</f>
        <v/>
      </c>
    </row>
    <row r="1059" spans="1:1" x14ac:dyDescent="0.25">
      <c r="A1059" t="str">
        <f>IF(E1059="","",CONCATENATE(IF(C1059="","",(CONCATENATE("- any ",C1059," droplet size"))),IF(#REF!="","",CONCATENATE(" - ",#REF!))," &amp; maximum wind speed of ",E1059," km/hr"))</f>
        <v/>
      </c>
    </row>
    <row r="1060" spans="1:1" x14ac:dyDescent="0.25">
      <c r="A1060" t="str">
        <f>IF(E1060="","",CONCATENATE(IF(C1060="","",(CONCATENATE("- any ",C1060," droplet size"))),IF(#REF!="","",CONCATENATE(" - ",#REF!))," &amp; maximum wind speed of ",E1060," km/hr"))</f>
        <v/>
      </c>
    </row>
    <row r="1061" spans="1:1" x14ac:dyDescent="0.25">
      <c r="A1061" t="str">
        <f>IF(E1061="","",CONCATENATE(IF(C1061="","",(CONCATENATE("- any ",C1061," droplet size"))),IF(#REF!="","",CONCATENATE(" - ",#REF!))," &amp; maximum wind speed of ",E1061," km/hr"))</f>
        <v/>
      </c>
    </row>
    <row r="1062" spans="1:1" x14ac:dyDescent="0.25">
      <c r="A1062" t="str">
        <f>IF(E1062="","",CONCATENATE(IF(C1062="","",(CONCATENATE("- any ",C1062," droplet size"))),IF(#REF!="","",CONCATENATE(" - ",#REF!))," &amp; maximum wind speed of ",E1062," km/hr"))</f>
        <v/>
      </c>
    </row>
    <row r="1063" spans="1:1" x14ac:dyDescent="0.25">
      <c r="A1063" t="str">
        <f>IF(E1063="","",CONCATENATE(IF(C1063="","",(CONCATENATE("- any ",C1063," droplet size"))),IF(#REF!="","",CONCATENATE(" - ",#REF!))," &amp; maximum wind speed of ",E1063," km/hr"))</f>
        <v/>
      </c>
    </row>
    <row r="1064" spans="1:1" x14ac:dyDescent="0.25">
      <c r="A1064" t="str">
        <f>IF(E1064="","",CONCATENATE(IF(C1064="","",(CONCATENATE("- any ",C1064," droplet size"))),IF(#REF!="","",CONCATENATE(" - ",#REF!))," &amp; maximum wind speed of ",E1064," km/hr"))</f>
        <v/>
      </c>
    </row>
    <row r="1065" spans="1:1" x14ac:dyDescent="0.25">
      <c r="A1065" t="str">
        <f>IF(E1065="","",CONCATENATE(IF(C1065="","",(CONCATENATE("- any ",C1065," droplet size"))),IF(#REF!="","",CONCATENATE(" - ",#REF!))," &amp; maximum wind speed of ",E1065," km/hr"))</f>
        <v/>
      </c>
    </row>
    <row r="1066" spans="1:1" x14ac:dyDescent="0.25">
      <c r="A1066" t="str">
        <f>IF(E1066="","",CONCATENATE(IF(C1066="","",(CONCATENATE("- any ",C1066," droplet size"))),IF(#REF!="","",CONCATENATE(" - ",#REF!))," &amp; maximum wind speed of ",E1066," km/hr"))</f>
        <v/>
      </c>
    </row>
    <row r="1067" spans="1:1" x14ac:dyDescent="0.25">
      <c r="A1067" t="str">
        <f>IF(E1067="","",CONCATENATE(IF(C1067="","",(CONCATENATE("- any ",C1067," droplet size"))),IF(#REF!="","",CONCATENATE(" - ",#REF!))," &amp; maximum wind speed of ",E1067," km/hr"))</f>
        <v/>
      </c>
    </row>
    <row r="1068" spans="1:1" x14ac:dyDescent="0.25">
      <c r="A1068" t="str">
        <f>IF(E1068="","",CONCATENATE(IF(C1068="","",(CONCATENATE("- any ",C1068," droplet size"))),IF(#REF!="","",CONCATENATE(" - ",#REF!))," &amp; maximum wind speed of ",E1068," km/hr"))</f>
        <v/>
      </c>
    </row>
    <row r="1069" spans="1:1" x14ac:dyDescent="0.25">
      <c r="A1069" t="str">
        <f>IF(E1069="","",CONCATENATE(IF(C1069="","",(CONCATENATE("- any ",C1069," droplet size"))),IF(#REF!="","",CONCATENATE(" - ",#REF!))," &amp; maximum wind speed of ",E1069," km/hr"))</f>
        <v/>
      </c>
    </row>
    <row r="1070" spans="1:1" x14ac:dyDescent="0.25">
      <c r="A1070" t="str">
        <f>IF(E1070="","",CONCATENATE(IF(C1070="","",(CONCATENATE("- any ",C1070," droplet size"))),IF(#REF!="","",CONCATENATE(" - ",#REF!))," &amp; maximum wind speed of ",E1070," km/hr"))</f>
        <v/>
      </c>
    </row>
    <row r="1071" spans="1:1" x14ac:dyDescent="0.25">
      <c r="A1071" t="str">
        <f>IF(E1071="","",CONCATENATE(IF(C1071="","",(CONCATENATE("- any ",C1071," droplet size"))),IF(#REF!="","",CONCATENATE(" - ",#REF!))," &amp; maximum wind speed of ",E1071," km/hr"))</f>
        <v/>
      </c>
    </row>
    <row r="1072" spans="1:1" x14ac:dyDescent="0.25">
      <c r="A1072" t="str">
        <f>IF(E1072="","",CONCATENATE(IF(C1072="","",(CONCATENATE("- any ",C1072," droplet size"))),IF(#REF!="","",CONCATENATE(" - ",#REF!))," &amp; maximum wind speed of ",E1072," km/hr"))</f>
        <v/>
      </c>
    </row>
    <row r="1073" spans="1:1" x14ac:dyDescent="0.25">
      <c r="A1073" t="str">
        <f>IF(E1073="","",CONCATENATE(IF(C1073="","",(CONCATENATE("- any ",C1073," droplet size"))),IF(#REF!="","",CONCATENATE(" - ",#REF!))," &amp; maximum wind speed of ",E1073," km/hr"))</f>
        <v/>
      </c>
    </row>
    <row r="1074" spans="1:1" x14ac:dyDescent="0.25">
      <c r="A1074" t="str">
        <f>IF(E1074="","",CONCATENATE(IF(C1074="","",(CONCATENATE("- any ",C1074," droplet size"))),IF(#REF!="","",CONCATENATE(" - ",#REF!))," &amp; maximum wind speed of ",E1074," km/hr"))</f>
        <v/>
      </c>
    </row>
    <row r="1075" spans="1:1" x14ac:dyDescent="0.25">
      <c r="A1075" t="str">
        <f>IF(E1075="","",CONCATENATE(IF(C1075="","",(CONCATENATE("- any ",C1075," droplet size"))),IF(#REF!="","",CONCATENATE(" - ",#REF!))," &amp; maximum wind speed of ",E1075," km/hr"))</f>
        <v/>
      </c>
    </row>
    <row r="1076" spans="1:1" x14ac:dyDescent="0.25">
      <c r="A1076" t="str">
        <f>IF(E1076="","",CONCATENATE(IF(C1076="","",(CONCATENATE("- any ",C1076," droplet size"))),IF(#REF!="","",CONCATENATE(" - ",#REF!))," &amp; maximum wind speed of ",E1076," km/hr"))</f>
        <v/>
      </c>
    </row>
    <row r="1077" spans="1:1" x14ac:dyDescent="0.25">
      <c r="A1077" t="str">
        <f>IF(E1077="","",CONCATENATE(IF(C1077="","",(CONCATENATE("- any ",C1077," droplet size"))),IF(#REF!="","",CONCATENATE(" - ",#REF!))," &amp; maximum wind speed of ",E1077," km/hr"))</f>
        <v/>
      </c>
    </row>
    <row r="1078" spans="1:1" x14ac:dyDescent="0.25">
      <c r="A1078" t="str">
        <f>IF(E1078="","",CONCATENATE(IF(C1078="","",(CONCATENATE("- any ",C1078," droplet size"))),IF(#REF!="","",CONCATENATE(" - ",#REF!))," &amp; maximum wind speed of ",E1078," km/hr"))</f>
        <v/>
      </c>
    </row>
    <row r="1079" spans="1:1" x14ac:dyDescent="0.25">
      <c r="A1079" t="str">
        <f>IF(E1079="","",CONCATENATE(IF(C1079="","",(CONCATENATE("- any ",C1079," droplet size"))),IF(#REF!="","",CONCATENATE(" - ",#REF!))," &amp; maximum wind speed of ",E1079," km/hr"))</f>
        <v/>
      </c>
    </row>
    <row r="1080" spans="1:1" x14ac:dyDescent="0.25">
      <c r="A1080" t="str">
        <f>IF(E1080="","",CONCATENATE(IF(C1080="","",(CONCATENATE("- any ",C1080," droplet size"))),IF(#REF!="","",CONCATENATE(" - ",#REF!))," &amp; maximum wind speed of ",E1080," km/hr"))</f>
        <v/>
      </c>
    </row>
    <row r="1081" spans="1:1" x14ac:dyDescent="0.25">
      <c r="A1081" t="str">
        <f>IF(E1081="","",CONCATENATE(IF(C1081="","",(CONCATENATE("- any ",C1081," droplet size"))),IF(#REF!="","",CONCATENATE(" - ",#REF!))," &amp; maximum wind speed of ",E1081," km/hr"))</f>
        <v/>
      </c>
    </row>
    <row r="1082" spans="1:1" x14ac:dyDescent="0.25">
      <c r="A1082" t="str">
        <f>IF(E1082="","",CONCATENATE(IF(C1082="","",(CONCATENATE("- any ",C1082," droplet size"))),IF(#REF!="","",CONCATENATE(" - ",#REF!))," &amp; maximum wind speed of ",E1082," km/hr"))</f>
        <v/>
      </c>
    </row>
    <row r="1083" spans="1:1" x14ac:dyDescent="0.25">
      <c r="A1083" t="str">
        <f>IF(E1083="","",CONCATENATE(IF(C1083="","",(CONCATENATE("- any ",C1083," droplet size"))),IF(#REF!="","",CONCATENATE(" - ",#REF!))," &amp; maximum wind speed of ",E1083," km/hr"))</f>
        <v/>
      </c>
    </row>
    <row r="1084" spans="1:1" x14ac:dyDescent="0.25">
      <c r="A1084" t="str">
        <f>IF(E1084="","",CONCATENATE(IF(C1084="","",(CONCATENATE("- any ",C1084," droplet size"))),IF(#REF!="","",CONCATENATE(" - ",#REF!))," &amp; maximum wind speed of ",E1084," km/hr"))</f>
        <v/>
      </c>
    </row>
    <row r="1085" spans="1:1" x14ac:dyDescent="0.25">
      <c r="A1085" t="str">
        <f>IF(E1085="","",CONCATENATE(IF(C1085="","",(CONCATENATE("- any ",C1085," droplet size"))),IF(#REF!="","",CONCATENATE(" - ",#REF!))," &amp; maximum wind speed of ",E1085," km/hr"))</f>
        <v/>
      </c>
    </row>
    <row r="1086" spans="1:1" x14ac:dyDescent="0.25">
      <c r="A1086" t="str">
        <f>IF(E1086="","",CONCATENATE(IF(C1086="","",(CONCATENATE("- any ",C1086," droplet size"))),IF(#REF!="","",CONCATENATE(" - ",#REF!))," &amp; maximum wind speed of ",E1086," km/hr"))</f>
        <v/>
      </c>
    </row>
    <row r="1087" spans="1:1" x14ac:dyDescent="0.25">
      <c r="A1087" t="str">
        <f>IF(E1087="","",CONCATENATE(IF(C1087="","",(CONCATENATE("- any ",C1087," droplet size"))),IF(#REF!="","",CONCATENATE(" - ",#REF!))," &amp; maximum wind speed of ",E1087," km/hr"))</f>
        <v/>
      </c>
    </row>
    <row r="1088" spans="1:1" x14ac:dyDescent="0.25">
      <c r="A1088" t="str">
        <f>IF(E1088="","",CONCATENATE(IF(C1088="","",(CONCATENATE("- any ",C1088," droplet size"))),IF(#REF!="","",CONCATENATE(" - ",#REF!))," &amp; maximum wind speed of ",E1088," km/hr"))</f>
        <v/>
      </c>
    </row>
    <row r="1089" spans="1:1" x14ac:dyDescent="0.25">
      <c r="A1089" t="str">
        <f>IF(E1089="","",CONCATENATE(IF(C1089="","",(CONCATENATE("- any ",C1089," droplet size"))),IF(#REF!="","",CONCATENATE(" - ",#REF!))," &amp; maximum wind speed of ",E1089," km/hr"))</f>
        <v/>
      </c>
    </row>
    <row r="1090" spans="1:1" x14ac:dyDescent="0.25">
      <c r="A1090" t="str">
        <f>IF(E1090="","",CONCATENATE(IF(C1090="","",(CONCATENATE("- any ",C1090," droplet size"))),IF(#REF!="","",CONCATENATE(" - ",#REF!))," &amp; maximum wind speed of ",E1090," km/hr"))</f>
        <v/>
      </c>
    </row>
    <row r="1091" spans="1:1" x14ac:dyDescent="0.25">
      <c r="A1091" t="str">
        <f>IF(E1091="","",CONCATENATE(IF(C1091="","",(CONCATENATE("- any ",C1091," droplet size"))),IF(#REF!="","",CONCATENATE(" - ",#REF!))," &amp; maximum wind speed of ",E1091," km/hr"))</f>
        <v/>
      </c>
    </row>
    <row r="1092" spans="1:1" x14ac:dyDescent="0.25">
      <c r="A1092" t="str">
        <f>IF(E1092="","",CONCATENATE(IF(C1092="","",(CONCATENATE("- any ",C1092," droplet size"))),IF(#REF!="","",CONCATENATE(" - ",#REF!))," &amp; maximum wind speed of ",E1092," km/hr"))</f>
        <v/>
      </c>
    </row>
    <row r="1093" spans="1:1" x14ac:dyDescent="0.25">
      <c r="A1093" t="str">
        <f>IF(E1093="","",CONCATENATE(IF(C1093="","",(CONCATENATE("- any ",C1093," droplet size"))),IF(#REF!="","",CONCATENATE(" - ",#REF!))," &amp; maximum wind speed of ",E1093," km/hr"))</f>
        <v/>
      </c>
    </row>
    <row r="1094" spans="1:1" x14ac:dyDescent="0.25">
      <c r="A1094" t="str">
        <f>IF(E1094="","",CONCATENATE(IF(C1094="","",(CONCATENATE("- any ",C1094," droplet size"))),IF(#REF!="","",CONCATENATE(" - ",#REF!))," &amp; maximum wind speed of ",E1094," km/hr"))</f>
        <v/>
      </c>
    </row>
    <row r="1095" spans="1:1" x14ac:dyDescent="0.25">
      <c r="A1095" t="str">
        <f>IF(E1095="","",CONCATENATE(IF(C1095="","",(CONCATENATE("- any ",C1095," droplet size"))),IF(#REF!="","",CONCATENATE(" - ",#REF!))," &amp; maximum wind speed of ",E1095," km/hr"))</f>
        <v/>
      </c>
    </row>
    <row r="1096" spans="1:1" x14ac:dyDescent="0.25">
      <c r="A1096" t="str">
        <f>IF(E1096="","",CONCATENATE(IF(C1096="","",(CONCATENATE("- any ",C1096," droplet size"))),IF(#REF!="","",CONCATENATE(" - ",#REF!))," &amp; maximum wind speed of ",E1096," km/hr"))</f>
        <v/>
      </c>
    </row>
    <row r="1097" spans="1:1" x14ac:dyDescent="0.25">
      <c r="A1097" t="str">
        <f>IF(E1097="","",CONCATENATE(IF(C1097="","",(CONCATENATE("- any ",C1097," droplet size"))),IF(#REF!="","",CONCATENATE(" - ",#REF!))," &amp; maximum wind speed of ",E1097," km/hr"))</f>
        <v/>
      </c>
    </row>
    <row r="1098" spans="1:1" x14ac:dyDescent="0.25">
      <c r="A1098" t="str">
        <f>IF(E1098="","",CONCATENATE(IF(C1098="","",(CONCATENATE("- any ",C1098," droplet size"))),IF(#REF!="","",CONCATENATE(" - ",#REF!))," &amp; maximum wind speed of ",E1098," km/hr"))</f>
        <v/>
      </c>
    </row>
    <row r="1099" spans="1:1" x14ac:dyDescent="0.25">
      <c r="A1099" t="str">
        <f>IF(E1099="","",CONCATENATE(IF(C1099="","",(CONCATENATE("- any ",C1099," droplet size"))),IF(#REF!="","",CONCATENATE(" - ",#REF!))," &amp; maximum wind speed of ",E1099," km/hr"))</f>
        <v/>
      </c>
    </row>
    <row r="1100" spans="1:1" x14ac:dyDescent="0.25">
      <c r="A1100" t="str">
        <f>IF(E1100="","",CONCATENATE(IF(C1100="","",(CONCATENATE("- any ",C1100," droplet size"))),IF(#REF!="","",CONCATENATE(" - ",#REF!))," &amp; maximum wind speed of ",E1100," km/hr"))</f>
        <v/>
      </c>
    </row>
    <row r="1101" spans="1:1" x14ac:dyDescent="0.25">
      <c r="A1101" t="str">
        <f>IF(E1101="","",CONCATENATE(IF(C1101="","",(CONCATENATE("- any ",C1101," droplet size"))),IF(#REF!="","",CONCATENATE(" - ",#REF!))," &amp; maximum wind speed of ",E1101," km/hr"))</f>
        <v/>
      </c>
    </row>
    <row r="1102" spans="1:1" x14ac:dyDescent="0.25">
      <c r="A1102" t="str">
        <f>IF(E1102="","",CONCATENATE(IF(C1102="","",(CONCATENATE("- any ",C1102," droplet size"))),IF(#REF!="","",CONCATENATE(" - ",#REF!))," &amp; maximum wind speed of ",E1102," km/hr"))</f>
        <v/>
      </c>
    </row>
    <row r="1103" spans="1:1" x14ac:dyDescent="0.25">
      <c r="A1103" t="str">
        <f>IF(E1103="","",CONCATENATE(IF(C1103="","",(CONCATENATE("- any ",C1103," droplet size"))),IF(#REF!="","",CONCATENATE(" - ",#REF!))," &amp; maximum wind speed of ",E1103," km/hr"))</f>
        <v/>
      </c>
    </row>
    <row r="1104" spans="1:1" x14ac:dyDescent="0.25">
      <c r="A1104" t="str">
        <f>IF(E1104="","",CONCATENATE(IF(C1104="","",(CONCATENATE("- any ",C1104," droplet size"))),IF(#REF!="","",CONCATENATE(" - ",#REF!))," &amp; maximum wind speed of ",E1104," km/hr"))</f>
        <v/>
      </c>
    </row>
    <row r="1105" spans="1:1" x14ac:dyDescent="0.25">
      <c r="A1105" t="str">
        <f>IF(E1105="","",CONCATENATE(IF(C1105="","",(CONCATENATE("- any ",C1105," droplet size"))),IF(#REF!="","",CONCATENATE(" - ",#REF!))," &amp; maximum wind speed of ",E1105," km/hr"))</f>
        <v/>
      </c>
    </row>
    <row r="1106" spans="1:1" x14ac:dyDescent="0.25">
      <c r="A1106" t="str">
        <f>IF(E1106="","",CONCATENATE(IF(C1106="","",(CONCATENATE("- any ",C1106," droplet size"))),IF(#REF!="","",CONCATENATE(" - ",#REF!))," &amp; maximum wind speed of ",E1106," km/hr"))</f>
        <v/>
      </c>
    </row>
    <row r="1107" spans="1:1" x14ac:dyDescent="0.25">
      <c r="A1107" t="str">
        <f>IF(E1107="","",CONCATENATE(IF(C1107="","",(CONCATENATE("- any ",C1107," droplet size"))),IF(#REF!="","",CONCATENATE(" - ",#REF!))," &amp; maximum wind speed of ",E1107," km/hr"))</f>
        <v/>
      </c>
    </row>
    <row r="1108" spans="1:1" x14ac:dyDescent="0.25">
      <c r="A1108" t="str">
        <f>IF(E1108="","",CONCATENATE(IF(C1108="","",(CONCATENATE("- any ",C1108," droplet size"))),IF(#REF!="","",CONCATENATE(" - ",#REF!))," &amp; maximum wind speed of ",E1108," km/hr"))</f>
        <v/>
      </c>
    </row>
    <row r="1109" spans="1:1" x14ac:dyDescent="0.25">
      <c r="A1109" t="str">
        <f>IF(E1109="","",CONCATENATE(IF(C1109="","",(CONCATENATE("- any ",C1109," droplet size"))),IF(#REF!="","",CONCATENATE(" - ",#REF!))," &amp; maximum wind speed of ",E1109," km/hr"))</f>
        <v/>
      </c>
    </row>
    <row r="1110" spans="1:1" x14ac:dyDescent="0.25">
      <c r="A1110" t="str">
        <f>IF(E1110="","",CONCATENATE(IF(C1110="","",(CONCATENATE("- any ",C1110," droplet size"))),IF(#REF!="","",CONCATENATE(" - ",#REF!))," &amp; maximum wind speed of ",E1110," km/hr"))</f>
        <v/>
      </c>
    </row>
    <row r="1111" spans="1:1" x14ac:dyDescent="0.25">
      <c r="A1111" t="str">
        <f>IF(E1111="","",CONCATENATE(IF(C1111="","",(CONCATENATE("- any ",C1111," droplet size"))),IF(#REF!="","",CONCATENATE(" - ",#REF!))," &amp; maximum wind speed of ",E1111," km/hr"))</f>
        <v/>
      </c>
    </row>
    <row r="1112" spans="1:1" x14ac:dyDescent="0.25">
      <c r="A1112" t="str">
        <f>IF(E1112="","",CONCATENATE(IF(C1112="","",(CONCATENATE("- any ",C1112," droplet size"))),IF(#REF!="","",CONCATENATE(" - ",#REF!))," &amp; maximum wind speed of ",E1112," km/hr"))</f>
        <v/>
      </c>
    </row>
    <row r="1113" spans="1:1" x14ac:dyDescent="0.25">
      <c r="A1113" t="str">
        <f>IF(E1113="","",CONCATENATE(IF(C1113="","",(CONCATENATE("- any ",C1113," droplet size"))),IF(#REF!="","",CONCATENATE(" - ",#REF!))," &amp; maximum wind speed of ",E1113," km/hr"))</f>
        <v/>
      </c>
    </row>
    <row r="1114" spans="1:1" x14ac:dyDescent="0.25">
      <c r="A1114" t="str">
        <f>IF(E1114="","",CONCATENATE(IF(C1114="","",(CONCATENATE("- any ",C1114," droplet size"))),IF(#REF!="","",CONCATENATE(" - ",#REF!))," &amp; maximum wind speed of ",E1114," km/hr"))</f>
        <v/>
      </c>
    </row>
    <row r="1115" spans="1:1" x14ac:dyDescent="0.25">
      <c r="A1115" t="str">
        <f>IF(E1115="","",CONCATENATE(IF(C1115="","",(CONCATENATE("- any ",C1115," droplet size"))),IF(#REF!="","",CONCATENATE(" - ",#REF!))," &amp; maximum wind speed of ",E1115," km/hr"))</f>
        <v/>
      </c>
    </row>
    <row r="1116" spans="1:1" x14ac:dyDescent="0.25">
      <c r="A1116" t="str">
        <f>IF(E1116="","",CONCATENATE(IF(C1116="","",(CONCATENATE("- any ",C1116," droplet size"))),IF(#REF!="","",CONCATENATE(" - ",#REF!))," &amp; maximum wind speed of ",E1116," km/hr"))</f>
        <v/>
      </c>
    </row>
    <row r="1117" spans="1:1" x14ac:dyDescent="0.25">
      <c r="A1117" t="str">
        <f>IF(E1117="","",CONCATENATE(IF(C1117="","",(CONCATENATE("- any ",C1117," droplet size"))),IF(#REF!="","",CONCATENATE(" - ",#REF!))," &amp; maximum wind speed of ",E1117," km/hr"))</f>
        <v/>
      </c>
    </row>
    <row r="1118" spans="1:1" x14ac:dyDescent="0.25">
      <c r="A1118" t="str">
        <f>IF(E1118="","",CONCATENATE(IF(C1118="","",(CONCATENATE("- any ",C1118," droplet size"))),IF(#REF!="","",CONCATENATE(" - ",#REF!))," &amp; maximum wind speed of ",E1118," km/hr"))</f>
        <v/>
      </c>
    </row>
    <row r="1119" spans="1:1" x14ac:dyDescent="0.25">
      <c r="A1119" t="str">
        <f>IF(E1119="","",CONCATENATE(IF(C1119="","",(CONCATENATE("- any ",C1119," droplet size"))),IF(#REF!="","",CONCATENATE(" - ",#REF!))," &amp; maximum wind speed of ",E1119," km/hr"))</f>
        <v/>
      </c>
    </row>
    <row r="1120" spans="1:1" x14ac:dyDescent="0.25">
      <c r="A1120" t="str">
        <f>IF(E1120="","",CONCATENATE(IF(C1120="","",(CONCATENATE("- any ",C1120," droplet size"))),IF(#REF!="","",CONCATENATE(" - ",#REF!))," &amp; maximum wind speed of ",E1120," km/hr"))</f>
        <v/>
      </c>
    </row>
    <row r="1121" spans="1:1" x14ac:dyDescent="0.25">
      <c r="A1121" t="str">
        <f>IF(E1121="","",CONCATENATE(IF(C1121="","",(CONCATENATE("- any ",C1121," droplet size"))),IF(#REF!="","",CONCATENATE(" - ",#REF!))," &amp; maximum wind speed of ",E1121," km/hr"))</f>
        <v/>
      </c>
    </row>
    <row r="1122" spans="1:1" x14ac:dyDescent="0.25">
      <c r="A1122" t="str">
        <f>IF(E1122="","",CONCATENATE(IF(C1122="","",(CONCATENATE("- any ",C1122," droplet size"))),IF(#REF!="","",CONCATENATE(" - ",#REF!))," &amp; maximum wind speed of ",E1122," km/hr"))</f>
        <v/>
      </c>
    </row>
    <row r="1123" spans="1:1" x14ac:dyDescent="0.25">
      <c r="A1123" t="str">
        <f>IF(E1123="","",CONCATENATE(IF(C1123="","",(CONCATENATE("- any ",C1123," droplet size"))),IF(#REF!="","",CONCATENATE(" - ",#REF!))," &amp; maximum wind speed of ",E1123," km/hr"))</f>
        <v/>
      </c>
    </row>
    <row r="1124" spans="1:1" x14ac:dyDescent="0.25">
      <c r="A1124" t="str">
        <f>IF(E1124="","",CONCATENATE(IF(C1124="","",(CONCATENATE("- any ",C1124," droplet size"))),IF(#REF!="","",CONCATENATE(" - ",#REF!))," &amp; maximum wind speed of ",E1124," km/hr"))</f>
        <v/>
      </c>
    </row>
    <row r="1125" spans="1:1" x14ac:dyDescent="0.25">
      <c r="A1125" t="str">
        <f>IF(E1125="","",CONCATENATE(IF(C1125="","",(CONCATENATE("- any ",C1125," droplet size"))),IF(#REF!="","",CONCATENATE(" - ",#REF!))," &amp; maximum wind speed of ",E1125," km/hr"))</f>
        <v/>
      </c>
    </row>
    <row r="1126" spans="1:1" x14ac:dyDescent="0.25">
      <c r="A1126" t="str">
        <f>IF(E1126="","",CONCATENATE(IF(C1126="","",(CONCATENATE("- any ",C1126," droplet size"))),IF(#REF!="","",CONCATENATE(" - ",#REF!))," &amp; maximum wind speed of ",E1126," km/hr"))</f>
        <v/>
      </c>
    </row>
    <row r="1127" spans="1:1" x14ac:dyDescent="0.25">
      <c r="A1127" t="str">
        <f>IF(E1127="","",CONCATENATE(IF(C1127="","",(CONCATENATE("- any ",C1127," droplet size"))),IF(#REF!="","",CONCATENATE(" - ",#REF!))," &amp; maximum wind speed of ",E1127," km/hr"))</f>
        <v/>
      </c>
    </row>
    <row r="1128" spans="1:1" x14ac:dyDescent="0.25">
      <c r="A1128" t="str">
        <f>IF(E1128="","",CONCATENATE(IF(C1128="","",(CONCATENATE("- any ",C1128," droplet size"))),IF(#REF!="","",CONCATENATE(" - ",#REF!))," &amp; maximum wind speed of ",E1128," km/hr"))</f>
        <v/>
      </c>
    </row>
    <row r="1129" spans="1:1" x14ac:dyDescent="0.25">
      <c r="A1129" t="str">
        <f>IF(E1129="","",CONCATENATE(IF(C1129="","",(CONCATENATE("- any ",C1129," droplet size"))),IF(#REF!="","",CONCATENATE(" - ",#REF!))," &amp; maximum wind speed of ",E1129," km/hr"))</f>
        <v/>
      </c>
    </row>
    <row r="1130" spans="1:1" x14ac:dyDescent="0.25">
      <c r="A1130" t="str">
        <f>IF(E1130="","",CONCATENATE(IF(C1130="","",(CONCATENATE("- any ",C1130," droplet size"))),IF(#REF!="","",CONCATENATE(" - ",#REF!))," &amp; maximum wind speed of ",E1130," km/hr"))</f>
        <v/>
      </c>
    </row>
    <row r="1131" spans="1:1" x14ac:dyDescent="0.25">
      <c r="A1131" t="str">
        <f>IF(E1131="","",CONCATENATE(IF(C1131="","",(CONCATENATE("- any ",C1131," droplet size"))),IF(#REF!="","",CONCATENATE(" - ",#REF!))," &amp; maximum wind speed of ",E1131," km/hr"))</f>
        <v/>
      </c>
    </row>
    <row r="1132" spans="1:1" x14ac:dyDescent="0.25">
      <c r="A1132" t="str">
        <f>IF(E1132="","",CONCATENATE(IF(C1132="","",(CONCATENATE("- any ",C1132," droplet size"))),IF(#REF!="","",CONCATENATE(" - ",#REF!))," &amp; maximum wind speed of ",E1132," km/hr"))</f>
        <v/>
      </c>
    </row>
    <row r="1133" spans="1:1" x14ac:dyDescent="0.25">
      <c r="A1133" t="str">
        <f>IF(E1133="","",CONCATENATE(IF(C1133="","",(CONCATENATE("- any ",C1133," droplet size"))),IF(#REF!="","",CONCATENATE(" - ",#REF!))," &amp; maximum wind speed of ",E1133," km/hr"))</f>
        <v/>
      </c>
    </row>
    <row r="1134" spans="1:1" x14ac:dyDescent="0.25">
      <c r="A1134" t="str">
        <f>IF(E1134="","",CONCATENATE(IF(C1134="","",(CONCATENATE("- any ",C1134," droplet size"))),IF(#REF!="","",CONCATENATE(" - ",#REF!))," &amp; maximum wind speed of ",E1134," km/hr"))</f>
        <v/>
      </c>
    </row>
    <row r="1135" spans="1:1" x14ac:dyDescent="0.25">
      <c r="A1135" t="str">
        <f>IF(E1135="","",CONCATENATE(IF(C1135="","",(CONCATENATE("- any ",C1135," droplet size"))),IF(#REF!="","",CONCATENATE(" - ",#REF!))," &amp; maximum wind speed of ",E1135," km/hr"))</f>
        <v/>
      </c>
    </row>
    <row r="1136" spans="1:1" x14ac:dyDescent="0.25">
      <c r="A1136" t="str">
        <f>IF(E1136="","",CONCATENATE(IF(C1136="","",(CONCATENATE("- any ",C1136," droplet size"))),IF(#REF!="","",CONCATENATE(" - ",#REF!))," &amp; maximum wind speed of ",E1136," km/hr"))</f>
        <v/>
      </c>
    </row>
    <row r="1137" spans="1:1" x14ac:dyDescent="0.25">
      <c r="A1137" t="str">
        <f>IF(E1137="","",CONCATENATE(IF(C1137="","",(CONCATENATE("- any ",C1137," droplet size"))),IF(#REF!="","",CONCATENATE(" - ",#REF!))," &amp; maximum wind speed of ",E1137," km/hr"))</f>
        <v/>
      </c>
    </row>
    <row r="1138" spans="1:1" x14ac:dyDescent="0.25">
      <c r="A1138" t="str">
        <f>IF(E1138="","",CONCATENATE(IF(C1138="","",(CONCATENATE("- any ",C1138," droplet size"))),IF(#REF!="","",CONCATENATE(" - ",#REF!))," &amp; maximum wind speed of ",E1138," km/hr"))</f>
        <v/>
      </c>
    </row>
    <row r="1139" spans="1:1" x14ac:dyDescent="0.25">
      <c r="A1139" t="str">
        <f>IF(E1139="","",CONCATENATE(IF(C1139="","",(CONCATENATE("- any ",C1139," droplet size"))),IF(#REF!="","",CONCATENATE(" - ",#REF!))," &amp; maximum wind speed of ",E1139," km/hr"))</f>
        <v/>
      </c>
    </row>
    <row r="1140" spans="1:1" x14ac:dyDescent="0.25">
      <c r="A1140" t="str">
        <f>IF(E1140="","",CONCATENATE(IF(C1140="","",(CONCATENATE("- any ",C1140," droplet size"))),IF(#REF!="","",CONCATENATE(" - ",#REF!))," &amp; maximum wind speed of ",E1140," km/hr"))</f>
        <v/>
      </c>
    </row>
    <row r="1141" spans="1:1" x14ac:dyDescent="0.25">
      <c r="A1141" t="str">
        <f>IF(E1141="","",CONCATENATE(IF(C1141="","",(CONCATENATE("- any ",C1141," droplet size"))),IF(#REF!="","",CONCATENATE(" - ",#REF!))," &amp; maximum wind speed of ",E1141," km/hr"))</f>
        <v/>
      </c>
    </row>
    <row r="1142" spans="1:1" x14ac:dyDescent="0.25">
      <c r="A1142" t="str">
        <f>IF(E1142="","",CONCATENATE(IF(C1142="","",(CONCATENATE("- any ",C1142," droplet size"))),IF(#REF!="","",CONCATENATE(" - ",#REF!))," &amp; maximum wind speed of ",E1142," km/hr"))</f>
        <v/>
      </c>
    </row>
    <row r="1143" spans="1:1" x14ac:dyDescent="0.25">
      <c r="A1143" t="str">
        <f>IF(E1143="","",CONCATENATE(IF(C1143="","",(CONCATENATE("- any ",C1143," droplet size"))),IF(#REF!="","",CONCATENATE(" - ",#REF!))," &amp; maximum wind speed of ",E1143," km/hr"))</f>
        <v/>
      </c>
    </row>
    <row r="1144" spans="1:1" x14ac:dyDescent="0.25">
      <c r="A1144" t="str">
        <f>IF(E1144="","",CONCATENATE(IF(C1144="","",(CONCATENATE("- any ",C1144," droplet size"))),IF(#REF!="","",CONCATENATE(" - ",#REF!))," &amp; maximum wind speed of ",E1144," km/hr"))</f>
        <v/>
      </c>
    </row>
    <row r="1145" spans="1:1" x14ac:dyDescent="0.25">
      <c r="A1145" t="str">
        <f>IF(E1145="","",CONCATENATE(IF(C1145="","",(CONCATENATE("- any ",C1145," droplet size"))),IF(#REF!="","",CONCATENATE(" - ",#REF!))," &amp; maximum wind speed of ",E1145," km/hr"))</f>
        <v/>
      </c>
    </row>
    <row r="1146" spans="1:1" x14ac:dyDescent="0.25">
      <c r="A1146" t="str">
        <f>IF(E1146="","",CONCATENATE(IF(C1146="","",(CONCATENATE("- any ",C1146," droplet size"))),IF(#REF!="","",CONCATENATE(" - ",#REF!))," &amp; maximum wind speed of ",E1146," km/hr"))</f>
        <v/>
      </c>
    </row>
    <row r="1147" spans="1:1" x14ac:dyDescent="0.25">
      <c r="A1147" t="str">
        <f>IF(E1147="","",CONCATENATE(IF(C1147="","",(CONCATENATE("- any ",C1147," droplet size"))),IF(#REF!="","",CONCATENATE(" - ",#REF!))," &amp; maximum wind speed of ",E1147," km/hr"))</f>
        <v/>
      </c>
    </row>
    <row r="1148" spans="1:1" x14ac:dyDescent="0.25">
      <c r="A1148" t="str">
        <f>IF(E1148="","",CONCATENATE(IF(C1148="","",(CONCATENATE("- any ",C1148," droplet size"))),IF(#REF!="","",CONCATENATE(" - ",#REF!))," &amp; maximum wind speed of ",E1148," km/hr"))</f>
        <v/>
      </c>
    </row>
    <row r="1149" spans="1:1" x14ac:dyDescent="0.25">
      <c r="A1149" t="str">
        <f>IF(E1149="","",CONCATENATE(IF(C1149="","",(CONCATENATE("- any ",C1149," droplet size"))),IF(#REF!="","",CONCATENATE(" - ",#REF!))," &amp; maximum wind speed of ",E1149," km/hr"))</f>
        <v/>
      </c>
    </row>
    <row r="1150" spans="1:1" x14ac:dyDescent="0.25">
      <c r="A1150" t="str">
        <f>IF(E1150="","",CONCATENATE(IF(C1150="","",(CONCATENATE("- any ",C1150," droplet size"))),IF(#REF!="","",CONCATENATE(" - ",#REF!))," &amp; maximum wind speed of ",E1150," km/hr"))</f>
        <v/>
      </c>
    </row>
    <row r="1151" spans="1:1" x14ac:dyDescent="0.25">
      <c r="A1151" t="str">
        <f>IF(E1151="","",CONCATENATE(IF(C1151="","",(CONCATENATE("- any ",C1151," droplet size"))),IF(#REF!="","",CONCATENATE(" - ",#REF!))," &amp; maximum wind speed of ",E1151," km/hr"))</f>
        <v/>
      </c>
    </row>
    <row r="1152" spans="1:1" x14ac:dyDescent="0.25">
      <c r="A1152" t="str">
        <f>IF(E1152="","",CONCATENATE(IF(C1152="","",(CONCATENATE("- any ",C1152," droplet size"))),IF(#REF!="","",CONCATENATE(" - ",#REF!))," &amp; maximum wind speed of ",E1152," km/hr"))</f>
        <v/>
      </c>
    </row>
    <row r="1153" spans="1:1" x14ac:dyDescent="0.25">
      <c r="A1153" t="str">
        <f>IF(E1153="","",CONCATENATE(IF(C1153="","",(CONCATENATE("- any ",C1153," droplet size"))),IF(#REF!="","",CONCATENATE(" - ",#REF!))," &amp; maximum wind speed of ",E1153," km/hr"))</f>
        <v/>
      </c>
    </row>
    <row r="1154" spans="1:1" x14ac:dyDescent="0.25">
      <c r="A1154" t="str">
        <f>IF(E1154="","",CONCATENATE(IF(C1154="","",(CONCATENATE("- any ",C1154," droplet size"))),IF(#REF!="","",CONCATENATE(" - ",#REF!))," &amp; maximum wind speed of ",E1154," km/hr"))</f>
        <v/>
      </c>
    </row>
    <row r="1155" spans="1:1" x14ac:dyDescent="0.25">
      <c r="A1155" t="str">
        <f>IF(E1155="","",CONCATENATE(IF(C1155="","",(CONCATENATE("- any ",C1155," droplet size"))),IF(#REF!="","",CONCATENATE(" - ",#REF!))," &amp; maximum wind speed of ",E1155," km/hr"))</f>
        <v/>
      </c>
    </row>
    <row r="1156" spans="1:1" x14ac:dyDescent="0.25">
      <c r="A1156" t="str">
        <f>IF(E1156="","",CONCATENATE(IF(C1156="","",(CONCATENATE("- any ",C1156," droplet size"))),IF(#REF!="","",CONCATENATE(" - ",#REF!))," &amp; maximum wind speed of ",E1156," km/hr"))</f>
        <v/>
      </c>
    </row>
    <row r="1157" spans="1:1" x14ac:dyDescent="0.25">
      <c r="A1157" t="str">
        <f>IF(E1157="","",CONCATENATE(IF(C1157="","",(CONCATENATE("- any ",C1157," droplet size"))),IF(#REF!="","",CONCATENATE(" - ",#REF!))," &amp; maximum wind speed of ",E1157," km/hr"))</f>
        <v/>
      </c>
    </row>
    <row r="1158" spans="1:1" x14ac:dyDescent="0.25">
      <c r="A1158" t="str">
        <f>IF(E1158="","",CONCATENATE(IF(C1158="","",(CONCATENATE("- any ",C1158," droplet size"))),IF(#REF!="","",CONCATENATE(" - ",#REF!))," &amp; maximum wind speed of ",E1158," km/hr"))</f>
        <v/>
      </c>
    </row>
    <row r="1159" spans="1:1" x14ac:dyDescent="0.25">
      <c r="A1159" t="str">
        <f>IF(E1159="","",CONCATENATE(IF(C1159="","",(CONCATENATE("- any ",C1159," droplet size"))),IF(#REF!="","",CONCATENATE(" - ",#REF!))," &amp; maximum wind speed of ",E1159," km/hr"))</f>
        <v/>
      </c>
    </row>
    <row r="1160" spans="1:1" x14ac:dyDescent="0.25">
      <c r="A1160" t="str">
        <f>IF(E1160="","",CONCATENATE(IF(C1160="","",(CONCATENATE("- any ",C1160," droplet size"))),IF(#REF!="","",CONCATENATE(" - ",#REF!))," &amp; maximum wind speed of ",E1160," km/hr"))</f>
        <v/>
      </c>
    </row>
    <row r="1161" spans="1:1" x14ac:dyDescent="0.25">
      <c r="A1161" t="str">
        <f>IF(E1161="","",CONCATENATE(IF(C1161="","",(CONCATENATE("- any ",C1161," droplet size"))),IF(#REF!="","",CONCATENATE(" - ",#REF!))," &amp; maximum wind speed of ",E1161," km/hr"))</f>
        <v/>
      </c>
    </row>
    <row r="1162" spans="1:1" x14ac:dyDescent="0.25">
      <c r="A1162" t="str">
        <f>IF(E1162="","",CONCATENATE(IF(C1162="","",(CONCATENATE("- any ",C1162," droplet size"))),IF(#REF!="","",CONCATENATE(" - ",#REF!))," &amp; maximum wind speed of ",E1162," km/hr"))</f>
        <v/>
      </c>
    </row>
    <row r="1163" spans="1:1" x14ac:dyDescent="0.25">
      <c r="A1163" t="str">
        <f>IF(E1163="","",CONCATENATE(IF(C1163="","",(CONCATENATE("- any ",C1163," droplet size"))),IF(#REF!="","",CONCATENATE(" - ",#REF!))," &amp; maximum wind speed of ",E1163," km/hr"))</f>
        <v/>
      </c>
    </row>
    <row r="1164" spans="1:1" x14ac:dyDescent="0.25">
      <c r="A1164" t="str">
        <f>IF(E1164="","",CONCATENATE(IF(C1164="","",(CONCATENATE("- any ",C1164," droplet size"))),IF(#REF!="","",CONCATENATE(" - ",#REF!))," &amp; maximum wind speed of ",E1164," km/hr"))</f>
        <v/>
      </c>
    </row>
    <row r="1165" spans="1:1" x14ac:dyDescent="0.25">
      <c r="A1165" t="str">
        <f>IF(E1165="","",CONCATENATE(IF(C1165="","",(CONCATENATE("- any ",C1165," droplet size"))),IF(#REF!="","",CONCATENATE(" - ",#REF!))," &amp; maximum wind speed of ",E1165," km/hr"))</f>
        <v/>
      </c>
    </row>
    <row r="1166" spans="1:1" x14ac:dyDescent="0.25">
      <c r="A1166" t="str">
        <f>IF(E1166="","",CONCATENATE(IF(C1166="","",(CONCATENATE("- any ",C1166," droplet size"))),IF(#REF!="","",CONCATENATE(" - ",#REF!))," &amp; maximum wind speed of ",E1166," km/hr"))</f>
        <v/>
      </c>
    </row>
    <row r="1167" spans="1:1" x14ac:dyDescent="0.25">
      <c r="A1167" t="str">
        <f>IF(E1167="","",CONCATENATE(IF(C1167="","",(CONCATENATE("- any ",C1167," droplet size"))),IF(#REF!="","",CONCATENATE(" - ",#REF!))," &amp; maximum wind speed of ",E1167," km/hr"))</f>
        <v/>
      </c>
    </row>
    <row r="1168" spans="1:1" x14ac:dyDescent="0.25">
      <c r="A1168" t="str">
        <f>IF(E1168="","",CONCATENATE(IF(C1168="","",(CONCATENATE("- any ",C1168," droplet size"))),IF(#REF!="","",CONCATENATE(" - ",#REF!))," &amp; maximum wind speed of ",E1168," km/hr"))</f>
        <v/>
      </c>
    </row>
    <row r="1169" spans="1:1" x14ac:dyDescent="0.25">
      <c r="A1169" t="str">
        <f>IF(E1169="","",CONCATENATE(IF(C1169="","",(CONCATENATE("- any ",C1169," droplet size"))),IF(#REF!="","",CONCATENATE(" - ",#REF!))," &amp; maximum wind speed of ",E1169," km/hr"))</f>
        <v/>
      </c>
    </row>
    <row r="1170" spans="1:1" x14ac:dyDescent="0.25">
      <c r="A1170" t="str">
        <f>IF(E1170="","",CONCATENATE(IF(C1170="","",(CONCATENATE("- any ",C1170," droplet size"))),IF(#REF!="","",CONCATENATE(" - ",#REF!))," &amp; maximum wind speed of ",E1170," km/hr"))</f>
        <v/>
      </c>
    </row>
    <row r="1171" spans="1:1" x14ac:dyDescent="0.25">
      <c r="A1171" t="str">
        <f>IF(E1171="","",CONCATENATE(IF(C1171="","",(CONCATENATE("- any ",C1171," droplet size"))),IF(#REF!="","",CONCATENATE(" - ",#REF!))," &amp; maximum wind speed of ",E1171," km/hr"))</f>
        <v/>
      </c>
    </row>
    <row r="1172" spans="1:1" x14ac:dyDescent="0.25">
      <c r="A1172" t="str">
        <f>IF(E1172="","",CONCATENATE(IF(C1172="","",(CONCATENATE("- any ",C1172," droplet size"))),IF(#REF!="","",CONCATENATE(" - ",#REF!))," &amp; maximum wind speed of ",E1172," km/hr"))</f>
        <v/>
      </c>
    </row>
    <row r="1173" spans="1:1" x14ac:dyDescent="0.25">
      <c r="A1173" t="str">
        <f>IF(E1173="","",CONCATENATE(IF(C1173="","",(CONCATENATE("- any ",C1173," droplet size"))),IF(#REF!="","",CONCATENATE(" - ",#REF!))," &amp; maximum wind speed of ",E1173," km/hr"))</f>
        <v/>
      </c>
    </row>
    <row r="1174" spans="1:1" x14ac:dyDescent="0.25">
      <c r="A1174" t="str">
        <f>IF(E1174="","",CONCATENATE(IF(C1174="","",(CONCATENATE("- any ",C1174," droplet size"))),IF(#REF!="","",CONCATENATE(" - ",#REF!))," &amp; maximum wind speed of ",E1174," km/hr"))</f>
        <v/>
      </c>
    </row>
    <row r="1175" spans="1:1" x14ac:dyDescent="0.25">
      <c r="A1175" t="str">
        <f>IF(E1175="","",CONCATENATE(IF(C1175="","",(CONCATENATE("- any ",C1175," droplet size"))),IF(#REF!="","",CONCATENATE(" - ",#REF!))," &amp; maximum wind speed of ",E1175," km/hr"))</f>
        <v/>
      </c>
    </row>
    <row r="1176" spans="1:1" x14ac:dyDescent="0.25">
      <c r="A1176" t="str">
        <f>IF(E1176="","",CONCATENATE(IF(C1176="","",(CONCATENATE("- any ",C1176," droplet size"))),IF(#REF!="","",CONCATENATE(" - ",#REF!))," &amp; maximum wind speed of ",E1176," km/hr"))</f>
        <v/>
      </c>
    </row>
    <row r="1177" spans="1:1" x14ac:dyDescent="0.25">
      <c r="A1177" t="str">
        <f>IF(E1177="","",CONCATENATE(IF(C1177="","",(CONCATENATE("- any ",C1177," droplet size"))),IF(#REF!="","",CONCATENATE(" - ",#REF!))," &amp; maximum wind speed of ",E1177," km/hr"))</f>
        <v/>
      </c>
    </row>
    <row r="1178" spans="1:1" x14ac:dyDescent="0.25">
      <c r="A1178" t="str">
        <f>IF(E1178="","",CONCATENATE(IF(C1178="","",(CONCATENATE("- any ",C1178," droplet size"))),IF(#REF!="","",CONCATENATE(" - ",#REF!))," &amp; maximum wind speed of ",E1178," km/hr"))</f>
        <v/>
      </c>
    </row>
    <row r="1179" spans="1:1" x14ac:dyDescent="0.25">
      <c r="A1179" t="str">
        <f>IF(E1179="","",CONCATENATE(IF(C1179="","",(CONCATENATE("- any ",C1179," droplet size"))),IF(#REF!="","",CONCATENATE(" - ",#REF!))," &amp; maximum wind speed of ",E1179," km/hr"))</f>
        <v/>
      </c>
    </row>
    <row r="1180" spans="1:1" x14ac:dyDescent="0.25">
      <c r="A1180" t="str">
        <f>IF(E1180="","",CONCATENATE(IF(C1180="","",(CONCATENATE("- any ",C1180," droplet size"))),IF(#REF!="","",CONCATENATE(" - ",#REF!))," &amp; maximum wind speed of ",E1180," km/hr"))</f>
        <v/>
      </c>
    </row>
    <row r="1181" spans="1:1" x14ac:dyDescent="0.25">
      <c r="A1181" t="str">
        <f>IF(E1181="","",CONCATENATE(IF(C1181="","",(CONCATENATE("- any ",C1181," droplet size"))),IF(#REF!="","",CONCATENATE(" - ",#REF!))," &amp; maximum wind speed of ",E1181," km/hr"))</f>
        <v/>
      </c>
    </row>
    <row r="1182" spans="1:1" x14ac:dyDescent="0.25">
      <c r="A1182" t="str">
        <f>IF(E1182="","",CONCATENATE(IF(C1182="","",(CONCATENATE("- any ",C1182," droplet size"))),IF(#REF!="","",CONCATENATE(" - ",#REF!))," &amp; maximum wind speed of ",E1182," km/hr"))</f>
        <v/>
      </c>
    </row>
    <row r="1183" spans="1:1" x14ac:dyDescent="0.25">
      <c r="A1183" t="str">
        <f>IF(E1183="","",CONCATENATE(IF(C1183="","",(CONCATENATE("- any ",C1183," droplet size"))),IF(#REF!="","",CONCATENATE(" - ",#REF!))," &amp; maximum wind speed of ",E1183," km/hr"))</f>
        <v/>
      </c>
    </row>
    <row r="1184" spans="1:1" x14ac:dyDescent="0.25">
      <c r="A1184" t="str">
        <f>IF(E1184="","",CONCATENATE(IF(C1184="","",(CONCATENATE("- any ",C1184," droplet size"))),IF(#REF!="","",CONCATENATE(" - ",#REF!))," &amp; maximum wind speed of ",E1184," km/hr"))</f>
        <v/>
      </c>
    </row>
    <row r="1185" spans="1:1" x14ac:dyDescent="0.25">
      <c r="A1185" t="str">
        <f>IF(E1185="","",CONCATENATE(IF(C1185="","",(CONCATENATE("- any ",C1185," droplet size"))),IF(#REF!="","",CONCATENATE(" - ",#REF!))," &amp; maximum wind speed of ",E1185," km/hr"))</f>
        <v/>
      </c>
    </row>
    <row r="1186" spans="1:1" x14ac:dyDescent="0.25">
      <c r="A1186" t="str">
        <f>IF(E1186="","",CONCATENATE(IF(C1186="","",(CONCATENATE("- any ",C1186," droplet size"))),IF(#REF!="","",CONCATENATE(" - ",#REF!))," &amp; maximum wind speed of ",E1186," km/hr"))</f>
        <v/>
      </c>
    </row>
    <row r="1187" spans="1:1" x14ac:dyDescent="0.25">
      <c r="A1187" t="str">
        <f>IF(E1187="","",CONCATENATE(IF(C1187="","",(CONCATENATE("- any ",C1187," droplet size"))),IF(#REF!="","",CONCATENATE(" - ",#REF!))," &amp; maximum wind speed of ",E1187," km/hr"))</f>
        <v/>
      </c>
    </row>
    <row r="1188" spans="1:1" x14ac:dyDescent="0.25">
      <c r="A1188" t="str">
        <f>IF(E1188="","",CONCATENATE(IF(C1188="","",(CONCATENATE("- any ",C1188," droplet size"))),IF(#REF!="","",CONCATENATE(" - ",#REF!))," &amp; maximum wind speed of ",E1188," km/hr"))</f>
        <v/>
      </c>
    </row>
    <row r="1189" spans="1:1" x14ac:dyDescent="0.25">
      <c r="A1189" t="str">
        <f>IF(E1189="","",CONCATENATE(IF(C1189="","",(CONCATENATE("- any ",C1189," droplet size"))),IF(#REF!="","",CONCATENATE(" - ",#REF!))," &amp; maximum wind speed of ",E1189," km/hr"))</f>
        <v/>
      </c>
    </row>
    <row r="1190" spans="1:1" x14ac:dyDescent="0.25">
      <c r="A1190" t="str">
        <f>IF(E1190="","",CONCATENATE(IF(C1190="","",(CONCATENATE("- any ",C1190," droplet size"))),IF(#REF!="","",CONCATENATE(" - ",#REF!))," &amp; maximum wind speed of ",E1190," km/hr"))</f>
        <v/>
      </c>
    </row>
    <row r="1191" spans="1:1" x14ac:dyDescent="0.25">
      <c r="A1191" t="str">
        <f>IF(E1191="","",CONCATENATE(IF(C1191="","",(CONCATENATE("- any ",C1191," droplet size"))),IF(#REF!="","",CONCATENATE(" - ",#REF!))," &amp; maximum wind speed of ",E1191," km/hr"))</f>
        <v/>
      </c>
    </row>
    <row r="1192" spans="1:1" x14ac:dyDescent="0.25">
      <c r="A1192" t="str">
        <f>IF(E1192="","",CONCATENATE(IF(C1192="","",(CONCATENATE("- any ",C1192," droplet size"))),IF(#REF!="","",CONCATENATE(" - ",#REF!))," &amp; maximum wind speed of ",E1192," km/hr"))</f>
        <v/>
      </c>
    </row>
    <row r="1193" spans="1:1" x14ac:dyDescent="0.25">
      <c r="A1193" t="str">
        <f>IF(E1193="","",CONCATENATE(IF(C1193="","",(CONCATENATE("- any ",C1193," droplet size"))),IF(#REF!="","",CONCATENATE(" - ",#REF!))," &amp; maximum wind speed of ",E1193," km/hr"))</f>
        <v/>
      </c>
    </row>
    <row r="1194" spans="1:1" x14ac:dyDescent="0.25">
      <c r="A1194" t="str">
        <f>IF(E1194="","",CONCATENATE(IF(C1194="","",(CONCATENATE("- any ",C1194," droplet size"))),IF(#REF!="","",CONCATENATE(" - ",#REF!))," &amp; maximum wind speed of ",E1194," km/hr"))</f>
        <v/>
      </c>
    </row>
    <row r="1195" spans="1:1" x14ac:dyDescent="0.25">
      <c r="A1195" t="str">
        <f>IF(E1195="","",CONCATENATE(IF(C1195="","",(CONCATENATE("- any ",C1195," droplet size"))),IF(#REF!="","",CONCATENATE(" - ",#REF!))," &amp; maximum wind speed of ",E1195," km/hr"))</f>
        <v/>
      </c>
    </row>
    <row r="1196" spans="1:1" x14ac:dyDescent="0.25">
      <c r="A1196" t="str">
        <f>IF(E1196="","",CONCATENATE(IF(C1196="","",(CONCATENATE("- any ",C1196," droplet size"))),IF(#REF!="","",CONCATENATE(" - ",#REF!))," &amp; maximum wind speed of ",E1196," km/hr"))</f>
        <v/>
      </c>
    </row>
    <row r="1197" spans="1:1" x14ac:dyDescent="0.25">
      <c r="A1197" t="str">
        <f>IF(E1197="","",CONCATENATE(IF(C1197="","",(CONCATENATE("- any ",C1197," droplet size"))),IF(#REF!="","",CONCATENATE(" - ",#REF!))," &amp; maximum wind speed of ",E1197," km/hr"))</f>
        <v/>
      </c>
    </row>
    <row r="1198" spans="1:1" x14ac:dyDescent="0.25">
      <c r="A1198" t="str">
        <f>IF(E1198="","",CONCATENATE(IF(C1198="","",(CONCATENATE("- any ",C1198," droplet size"))),IF(#REF!="","",CONCATENATE(" - ",#REF!))," &amp; maximum wind speed of ",E1198," km/hr"))</f>
        <v/>
      </c>
    </row>
    <row r="1199" spans="1:1" x14ac:dyDescent="0.25">
      <c r="A1199" t="str">
        <f>IF(E1199="","",CONCATENATE(IF(C1199="","",(CONCATENATE("- any ",C1199," droplet size"))),IF(#REF!="","",CONCATENATE(" - ",#REF!))," &amp; maximum wind speed of ",E1199," km/hr"))</f>
        <v/>
      </c>
    </row>
    <row r="1200" spans="1:1" x14ac:dyDescent="0.25">
      <c r="A1200" t="str">
        <f>IF(E1200="","",CONCATENATE(IF(C1200="","",(CONCATENATE("- any ",C1200," droplet size"))),IF(#REF!="","",CONCATENATE(" - ",#REF!))," &amp; maximum wind speed of ",E1200," km/hr"))</f>
        <v/>
      </c>
    </row>
    <row r="1201" spans="1:1" x14ac:dyDescent="0.25">
      <c r="A1201" t="str">
        <f>IF(E1201="","",CONCATENATE(IF(C1201="","",(CONCATENATE("- any ",C1201," droplet size"))),IF(#REF!="","",CONCATENATE(" - ",#REF!))," &amp; maximum wind speed of ",E1201," km/hr"))</f>
        <v/>
      </c>
    </row>
    <row r="1202" spans="1:1" x14ac:dyDescent="0.25">
      <c r="A1202" t="str">
        <f>IF(E1202="","",CONCATENATE(IF(C1202="","",(CONCATENATE("- any ",C1202," droplet size"))),IF(#REF!="","",CONCATENATE(" - ",#REF!))," &amp; maximum wind speed of ",E1202," km/hr"))</f>
        <v/>
      </c>
    </row>
    <row r="1203" spans="1:1" x14ac:dyDescent="0.25">
      <c r="A1203" t="str">
        <f>IF(E1203="","",CONCATENATE(IF(C1203="","",(CONCATENATE("- any ",C1203," droplet size"))),IF(#REF!="","",CONCATENATE(" - ",#REF!))," &amp; maximum wind speed of ",E1203," km/hr"))</f>
        <v/>
      </c>
    </row>
    <row r="1204" spans="1:1" x14ac:dyDescent="0.25">
      <c r="A1204" t="str">
        <f>IF(E1204="","",CONCATENATE(IF(C1204="","",(CONCATENATE("- any ",C1204," droplet size"))),IF(#REF!="","",CONCATENATE(" - ",#REF!))," &amp; maximum wind speed of ",E1204," km/hr"))</f>
        <v/>
      </c>
    </row>
    <row r="1205" spans="1:1" x14ac:dyDescent="0.25">
      <c r="A1205" t="str">
        <f>IF(E1205="","",CONCATENATE(IF(C1205="","",(CONCATENATE("- any ",C1205," droplet size"))),IF(#REF!="","",CONCATENATE(" - ",#REF!))," &amp; maximum wind speed of ",E1205," km/hr"))</f>
        <v/>
      </c>
    </row>
    <row r="1206" spans="1:1" x14ac:dyDescent="0.25">
      <c r="A1206" t="str">
        <f>IF(E1206="","",CONCATENATE(IF(C1206="","",(CONCATENATE("- any ",C1206," droplet size"))),IF(#REF!="","",CONCATENATE(" - ",#REF!))," &amp; maximum wind speed of ",E1206," km/hr"))</f>
        <v/>
      </c>
    </row>
    <row r="1207" spans="1:1" x14ac:dyDescent="0.25">
      <c r="A1207" t="str">
        <f>IF(E1207="","",CONCATENATE(IF(C1207="","",(CONCATENATE("- any ",C1207," droplet size"))),IF(#REF!="","",CONCATENATE(" - ",#REF!))," &amp; maximum wind speed of ",E1207," km/hr"))</f>
        <v/>
      </c>
    </row>
    <row r="1208" spans="1:1" x14ac:dyDescent="0.25">
      <c r="A1208" t="str">
        <f>IF(E1208="","",CONCATENATE(IF(C1208="","",(CONCATENATE("- any ",C1208," droplet size"))),IF(#REF!="","",CONCATENATE(" - ",#REF!))," &amp; maximum wind speed of ",E1208," km/hr"))</f>
        <v/>
      </c>
    </row>
    <row r="1209" spans="1:1" x14ac:dyDescent="0.25">
      <c r="A1209" t="str">
        <f>IF(E1209="","",CONCATENATE(IF(C1209="","",(CONCATENATE("- any ",C1209," droplet size"))),IF(#REF!="","",CONCATENATE(" - ",#REF!))," &amp; maximum wind speed of ",E1209," km/hr"))</f>
        <v/>
      </c>
    </row>
    <row r="1210" spans="1:1" x14ac:dyDescent="0.25">
      <c r="A1210" t="str">
        <f>IF(E1210="","",CONCATENATE(IF(C1210="","",(CONCATENATE("- any ",C1210," droplet size"))),IF(#REF!="","",CONCATENATE(" - ",#REF!))," &amp; maximum wind speed of ",E1210," km/hr"))</f>
        <v/>
      </c>
    </row>
    <row r="1211" spans="1:1" x14ac:dyDescent="0.25">
      <c r="A1211" t="str">
        <f>IF(E1211="","",CONCATENATE(IF(C1211="","",(CONCATENATE("- any ",C1211," droplet size"))),IF(#REF!="","",CONCATENATE(" - ",#REF!))," &amp; maximum wind speed of ",E1211," km/hr"))</f>
        <v/>
      </c>
    </row>
    <row r="1212" spans="1:1" x14ac:dyDescent="0.25">
      <c r="A1212" t="str">
        <f>IF(E1212="","",CONCATENATE(IF(C1212="","",(CONCATENATE("- any ",C1212," droplet size"))),IF(#REF!="","",CONCATENATE(" - ",#REF!))," &amp; maximum wind speed of ",E1212," km/hr"))</f>
        <v/>
      </c>
    </row>
    <row r="1213" spans="1:1" x14ac:dyDescent="0.25">
      <c r="A1213" t="str">
        <f>IF(E1213="","",CONCATENATE(IF(C1213="","",(CONCATENATE("- any ",C1213," droplet size"))),IF(#REF!="","",CONCATENATE(" - ",#REF!))," &amp; maximum wind speed of ",E1213," km/hr"))</f>
        <v/>
      </c>
    </row>
    <row r="1214" spans="1:1" x14ac:dyDescent="0.25">
      <c r="A1214" t="str">
        <f>IF(E1214="","",CONCATENATE(IF(C1214="","",(CONCATENATE("- any ",C1214," droplet size"))),IF(#REF!="","",CONCATENATE(" - ",#REF!))," &amp; maximum wind speed of ",E1214," km/hr"))</f>
        <v/>
      </c>
    </row>
    <row r="1215" spans="1:1" x14ac:dyDescent="0.25">
      <c r="A1215" t="str">
        <f>IF(E1215="","",CONCATENATE(IF(C1215="","",(CONCATENATE("- any ",C1215," droplet size"))),IF(#REF!="","",CONCATENATE(" - ",#REF!))," &amp; maximum wind speed of ",E1215," km/hr"))</f>
        <v/>
      </c>
    </row>
    <row r="1216" spans="1:1" x14ac:dyDescent="0.25">
      <c r="A1216" t="str">
        <f>IF(E1216="","",CONCATENATE(IF(C1216="","",(CONCATENATE("- any ",C1216," droplet size"))),IF(#REF!="","",CONCATENATE(" - ",#REF!))," &amp; maximum wind speed of ",E1216," km/hr"))</f>
        <v/>
      </c>
    </row>
    <row r="1217" spans="1:1" x14ac:dyDescent="0.25">
      <c r="A1217" t="str">
        <f>IF(E1217="","",CONCATENATE(IF(C1217="","",(CONCATENATE("- any ",C1217," droplet size"))),IF(#REF!="","",CONCATENATE(" - ",#REF!))," &amp; maximum wind speed of ",E1217," km/hr"))</f>
        <v/>
      </c>
    </row>
    <row r="1218" spans="1:1" x14ac:dyDescent="0.25">
      <c r="A1218" t="str">
        <f>IF(E1218="","",CONCATENATE(IF(C1218="","",(CONCATENATE("- any ",C1218," droplet size"))),IF(#REF!="","",CONCATENATE(" - ",#REF!))," &amp; maximum wind speed of ",E1218," km/hr"))</f>
        <v/>
      </c>
    </row>
    <row r="1219" spans="1:1" x14ac:dyDescent="0.25">
      <c r="A1219" t="str">
        <f>IF(E1219="","",CONCATENATE(IF(C1219="","",(CONCATENATE("- any ",C1219," droplet size"))),IF(#REF!="","",CONCATENATE(" - ",#REF!))," &amp; maximum wind speed of ",E1219," km/hr"))</f>
        <v/>
      </c>
    </row>
    <row r="1220" spans="1:1" x14ac:dyDescent="0.25">
      <c r="A1220" t="str">
        <f>IF(E1220="","",CONCATENATE(IF(C1220="","",(CONCATENATE("- any ",C1220," droplet size"))),IF(#REF!="","",CONCATENATE(" - ",#REF!))," &amp; maximum wind speed of ",E1220," km/hr"))</f>
        <v/>
      </c>
    </row>
    <row r="1221" spans="1:1" x14ac:dyDescent="0.25">
      <c r="A1221" t="str">
        <f>IF(E1221="","",CONCATENATE(IF(C1221="","",(CONCATENATE("- any ",C1221," droplet size"))),IF(#REF!="","",CONCATENATE(" - ",#REF!))," &amp; maximum wind speed of ",E1221," km/hr"))</f>
        <v/>
      </c>
    </row>
    <row r="1222" spans="1:1" x14ac:dyDescent="0.25">
      <c r="A1222" t="str">
        <f>IF(E1222="","",CONCATENATE(IF(C1222="","",(CONCATENATE("- any ",C1222," droplet size"))),IF(#REF!="","",CONCATENATE(" - ",#REF!))," &amp; maximum wind speed of ",E1222," km/hr"))</f>
        <v/>
      </c>
    </row>
    <row r="1223" spans="1:1" x14ac:dyDescent="0.25">
      <c r="A1223" t="str">
        <f>IF(E1223="","",CONCATENATE(IF(C1223="","",(CONCATENATE("- any ",C1223," droplet size"))),IF(#REF!="","",CONCATENATE(" - ",#REF!))," &amp; maximum wind speed of ",E1223," km/hr"))</f>
        <v/>
      </c>
    </row>
    <row r="1224" spans="1:1" x14ac:dyDescent="0.25">
      <c r="A1224" t="str">
        <f>IF(E1224="","",CONCATENATE(IF(C1224="","",(CONCATENATE("- any ",C1224," droplet size"))),IF(#REF!="","",CONCATENATE(" - ",#REF!))," &amp; maximum wind speed of ",E1224," km/hr"))</f>
        <v/>
      </c>
    </row>
    <row r="1225" spans="1:1" x14ac:dyDescent="0.25">
      <c r="A1225" t="str">
        <f>IF(E1225="","",CONCATENATE(IF(C1225="","",(CONCATENATE("- any ",C1225," droplet size"))),IF(#REF!="","",CONCATENATE(" - ",#REF!))," &amp; maximum wind speed of ",E1225," km/hr"))</f>
        <v/>
      </c>
    </row>
    <row r="1226" spans="1:1" x14ac:dyDescent="0.25">
      <c r="A1226" t="str">
        <f>IF(E1226="","",CONCATENATE(IF(C1226="","",(CONCATENATE("- any ",C1226," droplet size"))),IF(#REF!="","",CONCATENATE(" - ",#REF!))," &amp; maximum wind speed of ",E1226," km/hr"))</f>
        <v/>
      </c>
    </row>
    <row r="1227" spans="1:1" x14ac:dyDescent="0.25">
      <c r="A1227" t="str">
        <f>IF(E1227="","",CONCATENATE(IF(C1227="","",(CONCATENATE("- any ",C1227," droplet size"))),IF(#REF!="","",CONCATENATE(" - ",#REF!))," &amp; maximum wind speed of ",E1227," km/hr"))</f>
        <v/>
      </c>
    </row>
    <row r="1228" spans="1:1" x14ac:dyDescent="0.25">
      <c r="A1228" t="str">
        <f>IF(E1228="","",CONCATENATE(IF(C1228="","",(CONCATENATE("- any ",C1228," droplet size"))),IF(#REF!="","",CONCATENATE(" - ",#REF!))," &amp; maximum wind speed of ",E1228," km/hr"))</f>
        <v/>
      </c>
    </row>
    <row r="1229" spans="1:1" x14ac:dyDescent="0.25">
      <c r="A1229" t="str">
        <f>IF(E1229="","",CONCATENATE(IF(C1229="","",(CONCATENATE("- any ",C1229," droplet size"))),IF(#REF!="","",CONCATENATE(" - ",#REF!))," &amp; maximum wind speed of ",E1229," km/hr"))</f>
        <v/>
      </c>
    </row>
    <row r="1230" spans="1:1" x14ac:dyDescent="0.25">
      <c r="A1230" t="str">
        <f>IF(E1230="","",CONCATENATE(IF(C1230="","",(CONCATENATE("- any ",C1230," droplet size"))),IF(#REF!="","",CONCATENATE(" - ",#REF!))," &amp; maximum wind speed of ",E1230," km/hr"))</f>
        <v/>
      </c>
    </row>
    <row r="1231" spans="1:1" x14ac:dyDescent="0.25">
      <c r="A1231" t="str">
        <f>IF(E1231="","",CONCATENATE(IF(C1231="","",(CONCATENATE("- any ",C1231," droplet size"))),IF(#REF!="","",CONCATENATE(" - ",#REF!))," &amp; maximum wind speed of ",E1231," km/hr"))</f>
        <v/>
      </c>
    </row>
    <row r="1232" spans="1:1" x14ac:dyDescent="0.25">
      <c r="A1232" t="str">
        <f>IF(E1232="","",CONCATENATE(IF(C1232="","",(CONCATENATE("- any ",C1232," droplet size"))),IF(#REF!="","",CONCATENATE(" - ",#REF!))," &amp; maximum wind speed of ",E1232," km/hr"))</f>
        <v/>
      </c>
    </row>
    <row r="1233" spans="1:1" x14ac:dyDescent="0.25">
      <c r="A1233" t="str">
        <f>IF(E1233="","",CONCATENATE(IF(C1233="","",(CONCATENATE("- any ",C1233," droplet size"))),IF(#REF!="","",CONCATENATE(" - ",#REF!))," &amp; maximum wind speed of ",E1233," km/hr"))</f>
        <v/>
      </c>
    </row>
    <row r="1234" spans="1:1" x14ac:dyDescent="0.25">
      <c r="A1234" t="str">
        <f>IF(E1234="","",CONCATENATE(IF(C1234="","",(CONCATENATE("- any ",C1234," droplet size"))),IF(#REF!="","",CONCATENATE(" - ",#REF!))," &amp; maximum wind speed of ",E1234," km/hr"))</f>
        <v/>
      </c>
    </row>
    <row r="1235" spans="1:1" x14ac:dyDescent="0.25">
      <c r="A1235" t="str">
        <f>IF(E1235="","",CONCATENATE(IF(C1235="","",(CONCATENATE("- any ",C1235," droplet size"))),IF(#REF!="","",CONCATENATE(" - ",#REF!))," &amp; maximum wind speed of ",E1235," km/hr"))</f>
        <v/>
      </c>
    </row>
    <row r="1236" spans="1:1" x14ac:dyDescent="0.25">
      <c r="A1236" t="str">
        <f>IF(E1236="","",CONCATENATE(IF(C1236="","",(CONCATENATE("- any ",C1236," droplet size"))),IF(#REF!="","",CONCATENATE(" - ",#REF!))," &amp; maximum wind speed of ",E1236," km/hr"))</f>
        <v/>
      </c>
    </row>
    <row r="1237" spans="1:1" x14ac:dyDescent="0.25">
      <c r="A1237" t="str">
        <f>IF(E1237="","",CONCATENATE(IF(C1237="","",(CONCATENATE("- any ",C1237," droplet size"))),IF(#REF!="","",CONCATENATE(" - ",#REF!))," &amp; maximum wind speed of ",E1237," km/hr"))</f>
        <v/>
      </c>
    </row>
    <row r="1238" spans="1:1" x14ac:dyDescent="0.25">
      <c r="A1238" t="str">
        <f>IF(E1238="","",CONCATENATE(IF(C1238="","",(CONCATENATE("- any ",C1238," droplet size"))),IF(#REF!="","",CONCATENATE(" - ",#REF!))," &amp; maximum wind speed of ",E1238," km/hr"))</f>
        <v/>
      </c>
    </row>
    <row r="1239" spans="1:1" x14ac:dyDescent="0.25">
      <c r="A1239" t="str">
        <f>IF(E1239="","",CONCATENATE(IF(C1239="","",(CONCATENATE("- any ",C1239," droplet size"))),IF(#REF!="","",CONCATENATE(" - ",#REF!))," &amp; maximum wind speed of ",E1239," km/hr"))</f>
        <v/>
      </c>
    </row>
    <row r="1240" spans="1:1" x14ac:dyDescent="0.25">
      <c r="A1240" t="str">
        <f>IF(E1240="","",CONCATENATE(IF(C1240="","",(CONCATENATE("- any ",C1240," droplet size"))),IF(#REF!="","",CONCATENATE(" - ",#REF!))," &amp; maximum wind speed of ",E1240," km/hr"))</f>
        <v/>
      </c>
    </row>
    <row r="1241" spans="1:1" x14ac:dyDescent="0.25">
      <c r="A1241" t="str">
        <f>IF(E1241="","",CONCATENATE(IF(C1241="","",(CONCATENATE("- any ",C1241," droplet size"))),IF(#REF!="","",CONCATENATE(" - ",#REF!))," &amp; maximum wind speed of ",E1241," km/hr"))</f>
        <v/>
      </c>
    </row>
    <row r="1242" spans="1:1" x14ac:dyDescent="0.25">
      <c r="A1242" t="str">
        <f>IF(E1242="","",CONCATENATE(IF(C1242="","",(CONCATENATE("- any ",C1242," droplet size"))),IF(#REF!="","",CONCATENATE(" - ",#REF!))," &amp; maximum wind speed of ",E1242," km/hr"))</f>
        <v/>
      </c>
    </row>
    <row r="1243" spans="1:1" x14ac:dyDescent="0.25">
      <c r="A1243" t="str">
        <f>IF(E1243="","",CONCATENATE(IF(C1243="","",(CONCATENATE("- any ",C1243," droplet size"))),IF(#REF!="","",CONCATENATE(" - ",#REF!))," &amp; maximum wind speed of ",E1243," km/hr"))</f>
        <v/>
      </c>
    </row>
    <row r="1244" spans="1:1" x14ac:dyDescent="0.25">
      <c r="A1244" t="str">
        <f>IF(E1244="","",CONCATENATE(IF(C1244="","",(CONCATENATE("- any ",C1244," droplet size"))),IF(#REF!="","",CONCATENATE(" - ",#REF!))," &amp; maximum wind speed of ",E1244," km/hr"))</f>
        <v/>
      </c>
    </row>
    <row r="1245" spans="1:1" x14ac:dyDescent="0.25">
      <c r="A1245" t="str">
        <f>IF(E1245="","",CONCATENATE(IF(C1245="","",(CONCATENATE("- any ",C1245," droplet size"))),IF(#REF!="","",CONCATENATE(" - ",#REF!))," &amp; maximum wind speed of ",E1245," km/hr"))</f>
        <v/>
      </c>
    </row>
    <row r="1246" spans="1:1" x14ac:dyDescent="0.25">
      <c r="A1246" t="str">
        <f>IF(E1246="","",CONCATENATE(IF(C1246="","",(CONCATENATE("- any ",C1246," droplet size"))),IF(#REF!="","",CONCATENATE(" - ",#REF!))," &amp; maximum wind speed of ",E1246," km/hr"))</f>
        <v/>
      </c>
    </row>
    <row r="1247" spans="1:1" x14ac:dyDescent="0.25">
      <c r="A1247" t="str">
        <f>IF(E1247="","",CONCATENATE(IF(C1247="","",(CONCATENATE("- any ",C1247," droplet size"))),IF(#REF!="","",CONCATENATE(" - ",#REF!))," &amp; maximum wind speed of ",E1247," km/hr"))</f>
        <v/>
      </c>
    </row>
    <row r="1248" spans="1:1" x14ac:dyDescent="0.25">
      <c r="A1248" t="str">
        <f>IF(E1248="","",CONCATENATE(IF(C1248="","",(CONCATENATE("- any ",C1248," droplet size"))),IF(#REF!="","",CONCATENATE(" - ",#REF!))," &amp; maximum wind speed of ",E1248," km/hr"))</f>
        <v/>
      </c>
    </row>
    <row r="1249" spans="1:1" x14ac:dyDescent="0.25">
      <c r="A1249" t="str">
        <f>IF(E1249="","",CONCATENATE(IF(C1249="","",(CONCATENATE("- any ",C1249," droplet size"))),IF(#REF!="","",CONCATENATE(" - ",#REF!))," &amp; maximum wind speed of ",E1249," km/hr"))</f>
        <v/>
      </c>
    </row>
    <row r="1250" spans="1:1" x14ac:dyDescent="0.25">
      <c r="A1250" t="str">
        <f>IF(E1250="","",CONCATENATE(IF(C1250="","",(CONCATENATE("- any ",C1250," droplet size"))),IF(#REF!="","",CONCATENATE(" - ",#REF!))," &amp; maximum wind speed of ",E1250," km/hr"))</f>
        <v/>
      </c>
    </row>
    <row r="1251" spans="1:1" x14ac:dyDescent="0.25">
      <c r="A1251" t="str">
        <f>IF(E1251="","",CONCATENATE(IF(C1251="","",(CONCATENATE("- any ",C1251," droplet size"))),IF(#REF!="","",CONCATENATE(" - ",#REF!))," &amp; maximum wind speed of ",E1251," km/hr"))</f>
        <v/>
      </c>
    </row>
    <row r="1252" spans="1:1" x14ac:dyDescent="0.25">
      <c r="A1252" t="str">
        <f>IF(E1252="","",CONCATENATE(IF(C1252="","",(CONCATENATE("- any ",C1252," droplet size"))),IF(#REF!="","",CONCATENATE(" - ",#REF!))," &amp; maximum wind speed of ",E1252," km/hr"))</f>
        <v/>
      </c>
    </row>
    <row r="1253" spans="1:1" x14ac:dyDescent="0.25">
      <c r="A1253" t="str">
        <f>IF(E1253="","",CONCATENATE(IF(C1253="","",(CONCATENATE("- any ",C1253," droplet size"))),IF(#REF!="","",CONCATENATE(" - ",#REF!))," &amp; maximum wind speed of ",E1253," km/hr"))</f>
        <v/>
      </c>
    </row>
    <row r="1254" spans="1:1" x14ac:dyDescent="0.25">
      <c r="A1254" t="str">
        <f>IF(E1254="","",CONCATENATE(IF(C1254="","",(CONCATENATE("- any ",C1254," droplet size"))),IF(#REF!="","",CONCATENATE(" - ",#REF!))," &amp; maximum wind speed of ",E1254," km/hr"))</f>
        <v/>
      </c>
    </row>
    <row r="1255" spans="1:1" x14ac:dyDescent="0.25">
      <c r="A1255" t="str">
        <f>IF(E1255="","",CONCATENATE(IF(C1255="","",(CONCATENATE("- any ",C1255," droplet size"))),IF(#REF!="","",CONCATENATE(" - ",#REF!))," &amp; maximum wind speed of ",E1255," km/hr"))</f>
        <v/>
      </c>
    </row>
    <row r="1256" spans="1:1" x14ac:dyDescent="0.25">
      <c r="A1256" t="str">
        <f>IF(E1256="","",CONCATENATE(IF(C1256="","",(CONCATENATE("- any ",C1256," droplet size"))),IF(#REF!="","",CONCATENATE(" - ",#REF!))," &amp; maximum wind speed of ",E1256," km/hr"))</f>
        <v/>
      </c>
    </row>
    <row r="1257" spans="1:1" x14ac:dyDescent="0.25">
      <c r="A1257" t="str">
        <f>IF(E1257="","",CONCATENATE(IF(C1257="","",(CONCATENATE("- any ",C1257," droplet size"))),IF(#REF!="","",CONCATENATE(" - ",#REF!))," &amp; maximum wind speed of ",E1257," km/hr"))</f>
        <v/>
      </c>
    </row>
    <row r="1258" spans="1:1" x14ac:dyDescent="0.25">
      <c r="A1258" t="str">
        <f>IF(E1258="","",CONCATENATE(IF(C1258="","",(CONCATENATE("- any ",C1258," droplet size"))),IF(#REF!="","",CONCATENATE(" - ",#REF!))," &amp; maximum wind speed of ",E1258," km/hr"))</f>
        <v/>
      </c>
    </row>
    <row r="1259" spans="1:1" x14ac:dyDescent="0.25">
      <c r="A1259" t="str">
        <f>IF(E1259="","",CONCATENATE(IF(C1259="","",(CONCATENATE("- any ",C1259," droplet size"))),IF(#REF!="","",CONCATENATE(" - ",#REF!))," &amp; maximum wind speed of ",E1259," km/hr"))</f>
        <v/>
      </c>
    </row>
    <row r="1260" spans="1:1" x14ac:dyDescent="0.25">
      <c r="A1260" t="str">
        <f>IF(E1260="","",CONCATENATE(IF(C1260="","",(CONCATENATE("- any ",C1260," droplet size"))),IF(#REF!="","",CONCATENATE(" - ",#REF!))," &amp; maximum wind speed of ",E1260," km/hr"))</f>
        <v/>
      </c>
    </row>
    <row r="1261" spans="1:1" x14ac:dyDescent="0.25">
      <c r="A1261" t="str">
        <f>IF(E1261="","",CONCATENATE(IF(C1261="","",(CONCATENATE("- any ",C1261," droplet size"))),IF(#REF!="","",CONCATENATE(" - ",#REF!))," &amp; maximum wind speed of ",E1261," km/hr"))</f>
        <v/>
      </c>
    </row>
    <row r="1262" spans="1:1" x14ac:dyDescent="0.25">
      <c r="A1262" t="str">
        <f>IF(E1262="","",CONCATENATE(IF(C1262="","",(CONCATENATE("- any ",C1262," droplet size"))),IF(#REF!="","",CONCATENATE(" - ",#REF!))," &amp; maximum wind speed of ",E1262," km/hr"))</f>
        <v/>
      </c>
    </row>
    <row r="1263" spans="1:1" x14ac:dyDescent="0.25">
      <c r="A1263" t="str">
        <f>IF(E1263="","",CONCATENATE(IF(C1263="","",(CONCATENATE("- any ",C1263," droplet size"))),IF(#REF!="","",CONCATENATE(" - ",#REF!))," &amp; maximum wind speed of ",E1263," km/hr"))</f>
        <v/>
      </c>
    </row>
    <row r="1264" spans="1:1" x14ac:dyDescent="0.25">
      <c r="A1264" t="str">
        <f>IF(E1264="","",CONCATENATE(IF(C1264="","",(CONCATENATE("- any ",C1264," droplet size"))),IF(#REF!="","",CONCATENATE(" - ",#REF!))," &amp; maximum wind speed of ",E1264," km/hr"))</f>
        <v/>
      </c>
    </row>
    <row r="1265" spans="1:1" x14ac:dyDescent="0.25">
      <c r="A1265" t="str">
        <f>IF(E1265="","",CONCATENATE(IF(C1265="","",(CONCATENATE("- any ",C1265," droplet size"))),IF(#REF!="","",CONCATENATE(" - ",#REF!))," &amp; maximum wind speed of ",E1265," km/hr"))</f>
        <v/>
      </c>
    </row>
    <row r="1266" spans="1:1" x14ac:dyDescent="0.25">
      <c r="A1266" t="str">
        <f>IF(E1266="","",CONCATENATE(IF(C1266="","",(CONCATENATE("- any ",C1266," droplet size"))),IF(#REF!="","",CONCATENATE(" - ",#REF!))," &amp; maximum wind speed of ",E1266," km/hr"))</f>
        <v/>
      </c>
    </row>
    <row r="1267" spans="1:1" x14ac:dyDescent="0.25">
      <c r="A1267" t="str">
        <f>IF(E1267="","",CONCATENATE(IF(C1267="","",(CONCATENATE("- any ",C1267," droplet size"))),IF(#REF!="","",CONCATENATE(" - ",#REF!))," &amp; maximum wind speed of ",E1267," km/hr"))</f>
        <v/>
      </c>
    </row>
    <row r="1268" spans="1:1" x14ac:dyDescent="0.25">
      <c r="A1268" t="str">
        <f>IF(E1268="","",CONCATENATE(IF(C1268="","",(CONCATENATE("- any ",C1268," droplet size"))),IF(#REF!="","",CONCATENATE(" - ",#REF!))," &amp; maximum wind speed of ",E1268," km/hr"))</f>
        <v/>
      </c>
    </row>
    <row r="1269" spans="1:1" x14ac:dyDescent="0.25">
      <c r="A1269" t="str">
        <f>IF(E1269="","",CONCATENATE(IF(C1269="","",(CONCATENATE("- any ",C1269," droplet size"))),IF(#REF!="","",CONCATENATE(" - ",#REF!))," &amp; maximum wind speed of ",E1269," km/hr"))</f>
        <v/>
      </c>
    </row>
    <row r="1270" spans="1:1" x14ac:dyDescent="0.25">
      <c r="A1270" t="str">
        <f>IF(E1270="","",CONCATENATE(IF(C1270="","",(CONCATENATE("- any ",C1270," droplet size"))),IF(#REF!="","",CONCATENATE(" - ",#REF!))," &amp; maximum wind speed of ",E1270," km/hr"))</f>
        <v/>
      </c>
    </row>
    <row r="1271" spans="1:1" x14ac:dyDescent="0.25">
      <c r="A1271" t="str">
        <f>IF(E1271="","",CONCATENATE(IF(C1271="","",(CONCATENATE("- any ",C1271," droplet size"))),IF(#REF!="","",CONCATENATE(" - ",#REF!))," &amp; maximum wind speed of ",E1271," km/hr"))</f>
        <v/>
      </c>
    </row>
    <row r="1272" spans="1:1" x14ac:dyDescent="0.25">
      <c r="A1272" t="str">
        <f>IF(E1272="","",CONCATENATE(IF(C1272="","",(CONCATENATE("- any ",C1272," droplet size"))),IF(#REF!="","",CONCATENATE(" - ",#REF!))," &amp; maximum wind speed of ",E1272," km/hr"))</f>
        <v/>
      </c>
    </row>
    <row r="1273" spans="1:1" x14ac:dyDescent="0.25">
      <c r="A1273" t="str">
        <f>IF(E1273="","",CONCATENATE(IF(C1273="","",(CONCATENATE("- any ",C1273," droplet size"))),IF(#REF!="","",CONCATENATE(" - ",#REF!))," &amp; maximum wind speed of ",E1273," km/hr"))</f>
        <v/>
      </c>
    </row>
    <row r="1274" spans="1:1" x14ac:dyDescent="0.25">
      <c r="A1274" t="str">
        <f>IF(E1274="","",CONCATENATE(IF(C1274="","",(CONCATENATE("- any ",C1274," droplet size"))),IF(#REF!="","",CONCATENATE(" - ",#REF!))," &amp; maximum wind speed of ",E1274," km/hr"))</f>
        <v/>
      </c>
    </row>
    <row r="1275" spans="1:1" x14ac:dyDescent="0.25">
      <c r="A1275" t="str">
        <f>IF(E1275="","",CONCATENATE(IF(C1275="","",(CONCATENATE("- any ",C1275," droplet size"))),IF(#REF!="","",CONCATENATE(" - ",#REF!))," &amp; maximum wind speed of ",E1275," km/hr"))</f>
        <v/>
      </c>
    </row>
    <row r="1276" spans="1:1" x14ac:dyDescent="0.25">
      <c r="A1276" t="str">
        <f>IF(E1276="","",CONCATENATE(IF(C1276="","",(CONCATENATE("- any ",C1276," droplet size"))),IF(#REF!="","",CONCATENATE(" - ",#REF!))," &amp; maximum wind speed of ",E1276," km/hr"))</f>
        <v/>
      </c>
    </row>
    <row r="1277" spans="1:1" x14ac:dyDescent="0.25">
      <c r="A1277" t="str">
        <f>IF(E1277="","",CONCATENATE(IF(C1277="","",(CONCATENATE("- any ",C1277," droplet size"))),IF(#REF!="","",CONCATENATE(" - ",#REF!))," &amp; maximum wind speed of ",E1277," km/hr"))</f>
        <v/>
      </c>
    </row>
    <row r="1278" spans="1:1" x14ac:dyDescent="0.25">
      <c r="A1278" t="str">
        <f>IF(E1278="","",CONCATENATE(IF(C1278="","",(CONCATENATE("- any ",C1278," droplet size"))),IF(#REF!="","",CONCATENATE(" - ",#REF!))," &amp; maximum wind speed of ",E1278," km/hr"))</f>
        <v/>
      </c>
    </row>
    <row r="1279" spans="1:1" x14ac:dyDescent="0.25">
      <c r="A1279" t="str">
        <f>IF(E1279="","",CONCATENATE(IF(C1279="","",(CONCATENATE("- any ",C1279," droplet size"))),IF(#REF!="","",CONCATENATE(" - ",#REF!))," &amp; maximum wind speed of ",E1279," km/hr"))</f>
        <v/>
      </c>
    </row>
    <row r="1280" spans="1:1" x14ac:dyDescent="0.25">
      <c r="A1280" t="str">
        <f>IF(E1280="","",CONCATENATE(IF(C1280="","",(CONCATENATE("- any ",C1280," droplet size"))),IF(#REF!="","",CONCATENATE(" - ",#REF!))," &amp; maximum wind speed of ",E1280," km/hr"))</f>
        <v/>
      </c>
    </row>
    <row r="1281" spans="1:1" x14ac:dyDescent="0.25">
      <c r="A1281" t="str">
        <f>IF(E1281="","",CONCATENATE(IF(C1281="","",(CONCATENATE("- any ",C1281," droplet size"))),IF(#REF!="","",CONCATENATE(" - ",#REF!))," &amp; maximum wind speed of ",E1281," km/hr"))</f>
        <v/>
      </c>
    </row>
    <row r="1282" spans="1:1" x14ac:dyDescent="0.25">
      <c r="A1282" t="str">
        <f>IF(E1282="","",CONCATENATE(IF(C1282="","",(CONCATENATE("- any ",C1282," droplet size"))),IF(#REF!="","",CONCATENATE(" - ",#REF!))," &amp; maximum wind speed of ",E1282," km/hr"))</f>
        <v/>
      </c>
    </row>
    <row r="1283" spans="1:1" x14ac:dyDescent="0.25">
      <c r="A1283" t="str">
        <f>IF(E1283="","",CONCATENATE(IF(C1283="","",(CONCATENATE("- any ",C1283," droplet size"))),IF(#REF!="","",CONCATENATE(" - ",#REF!))," &amp; maximum wind speed of ",E1283," km/hr"))</f>
        <v/>
      </c>
    </row>
    <row r="1284" spans="1:1" x14ac:dyDescent="0.25">
      <c r="A1284" t="str">
        <f>IF(E1284="","",CONCATENATE(IF(C1284="","",(CONCATENATE("- any ",C1284," droplet size"))),IF(#REF!="","",CONCATENATE(" - ",#REF!))," &amp; maximum wind speed of ",E1284," km/hr"))</f>
        <v/>
      </c>
    </row>
    <row r="1285" spans="1:1" x14ac:dyDescent="0.25">
      <c r="A1285" t="str">
        <f>IF(E1285="","",CONCATENATE(IF(C1285="","",(CONCATENATE("- any ",C1285," droplet size"))),IF(#REF!="","",CONCATENATE(" - ",#REF!))," &amp; maximum wind speed of ",E1285," km/hr"))</f>
        <v/>
      </c>
    </row>
    <row r="1286" spans="1:1" x14ac:dyDescent="0.25">
      <c r="A1286" t="str">
        <f>IF(E1286="","",CONCATENATE(IF(C1286="","",(CONCATENATE("- any ",C1286," droplet size"))),IF(#REF!="","",CONCATENATE(" - ",#REF!))," &amp; maximum wind speed of ",E1286," km/hr"))</f>
        <v/>
      </c>
    </row>
    <row r="1287" spans="1:1" x14ac:dyDescent="0.25">
      <c r="A1287" t="str">
        <f>IF(E1287="","",CONCATENATE(IF(C1287="","",(CONCATENATE("- any ",C1287," droplet size"))),IF(#REF!="","",CONCATENATE(" - ",#REF!))," &amp; maximum wind speed of ",E1287," km/hr"))</f>
        <v/>
      </c>
    </row>
    <row r="1288" spans="1:1" x14ac:dyDescent="0.25">
      <c r="A1288" t="str">
        <f>IF(E1288="","",CONCATENATE(IF(C1288="","",(CONCATENATE("- any ",C1288," droplet size"))),IF(#REF!="","",CONCATENATE(" - ",#REF!))," &amp; maximum wind speed of ",E1288," km/hr"))</f>
        <v/>
      </c>
    </row>
    <row r="1289" spans="1:1" x14ac:dyDescent="0.25">
      <c r="A1289" t="str">
        <f>IF(E1289="","",CONCATENATE(IF(C1289="","",(CONCATENATE("- any ",C1289," droplet size"))),IF(#REF!="","",CONCATENATE(" - ",#REF!))," &amp; maximum wind speed of ",E1289," km/hr"))</f>
        <v/>
      </c>
    </row>
    <row r="1290" spans="1:1" x14ac:dyDescent="0.25">
      <c r="A1290" t="str">
        <f>IF(E1290="","",CONCATENATE(IF(C1290="","",(CONCATENATE("- any ",C1290," droplet size"))),IF(#REF!="","",CONCATENATE(" - ",#REF!))," &amp; maximum wind speed of ",E1290," km/hr"))</f>
        <v/>
      </c>
    </row>
    <row r="1291" spans="1:1" x14ac:dyDescent="0.25">
      <c r="A1291" t="str">
        <f>IF(E1291="","",CONCATENATE(IF(C1291="","",(CONCATENATE("- any ",C1291," droplet size"))),IF(#REF!="","",CONCATENATE(" - ",#REF!))," &amp; maximum wind speed of ",E1291," km/hr"))</f>
        <v/>
      </c>
    </row>
    <row r="1292" spans="1:1" x14ac:dyDescent="0.25">
      <c r="A1292" t="str">
        <f>IF(E1292="","",CONCATENATE(IF(C1292="","",(CONCATENATE("- any ",C1292," droplet size"))),IF(#REF!="","",CONCATENATE(" - ",#REF!))," &amp; maximum wind speed of ",E1292," km/hr"))</f>
        <v/>
      </c>
    </row>
    <row r="1293" spans="1:1" x14ac:dyDescent="0.25">
      <c r="A1293" t="str">
        <f>IF(E1293="","",CONCATENATE(IF(C1293="","",(CONCATENATE("- any ",C1293," droplet size"))),IF(#REF!="","",CONCATENATE(" - ",#REF!))," &amp; maximum wind speed of ",E1293," km/hr"))</f>
        <v/>
      </c>
    </row>
    <row r="1294" spans="1:1" x14ac:dyDescent="0.25">
      <c r="A1294" t="str">
        <f>IF(E1294="","",CONCATENATE(IF(C1294="","",(CONCATENATE("- any ",C1294," droplet size"))),IF(#REF!="","",CONCATENATE(" - ",#REF!))," &amp; maximum wind speed of ",E1294," km/hr"))</f>
        <v/>
      </c>
    </row>
    <row r="1295" spans="1:1" x14ac:dyDescent="0.25">
      <c r="A1295" t="str">
        <f>IF(E1295="","",CONCATENATE(IF(C1295="","",(CONCATENATE("- any ",C1295," droplet size"))),IF(#REF!="","",CONCATENATE(" - ",#REF!))," &amp; maximum wind speed of ",E1295," km/hr"))</f>
        <v/>
      </c>
    </row>
    <row r="1296" spans="1:1" x14ac:dyDescent="0.25">
      <c r="A1296" t="str">
        <f>IF(E1296="","",CONCATENATE(IF(C1296="","",(CONCATENATE("- any ",C1296," droplet size"))),IF(#REF!="","",CONCATENATE(" - ",#REF!))," &amp; maximum wind speed of ",E1296," km/hr"))</f>
        <v/>
      </c>
    </row>
    <row r="1297" spans="1:1" x14ac:dyDescent="0.25">
      <c r="A1297" t="str">
        <f>IF(E1297="","",CONCATENATE(IF(C1297="","",(CONCATENATE("- any ",C1297," droplet size"))),IF(#REF!="","",CONCATENATE(" - ",#REF!))," &amp; maximum wind speed of ",E1297," km/hr"))</f>
        <v/>
      </c>
    </row>
    <row r="1298" spans="1:1" x14ac:dyDescent="0.25">
      <c r="A1298" t="str">
        <f>IF(E1298="","",CONCATENATE(IF(C1298="","",(CONCATENATE("- any ",C1298," droplet size"))),IF(#REF!="","",CONCATENATE(" - ",#REF!))," &amp; maximum wind speed of ",E1298," km/hr"))</f>
        <v/>
      </c>
    </row>
    <row r="1299" spans="1:1" x14ac:dyDescent="0.25">
      <c r="A1299" t="str">
        <f>IF(E1299="","",CONCATENATE(IF(C1299="","",(CONCATENATE("- any ",C1299," droplet size"))),IF(#REF!="","",CONCATENATE(" - ",#REF!))," &amp; maximum wind speed of ",E1299," km/hr"))</f>
        <v/>
      </c>
    </row>
    <row r="1300" spans="1:1" x14ac:dyDescent="0.25">
      <c r="A1300" t="str">
        <f>IF(E1300="","",CONCATENATE(IF(C1300="","",(CONCATENATE("- any ",C1300," droplet size"))),IF(#REF!="","",CONCATENATE(" - ",#REF!))," &amp; maximum wind speed of ",E1300," km/hr"))</f>
        <v/>
      </c>
    </row>
    <row r="1301" spans="1:1" x14ac:dyDescent="0.25">
      <c r="A1301" t="str">
        <f>IF(E1301="","",CONCATENATE(IF(C1301="","",(CONCATENATE("- any ",C1301," droplet size"))),IF(#REF!="","",CONCATENATE(" - ",#REF!))," &amp; maximum wind speed of ",E1301," km/hr"))</f>
        <v/>
      </c>
    </row>
    <row r="1302" spans="1:1" x14ac:dyDescent="0.25">
      <c r="A1302" t="str">
        <f>IF(E1302="","",CONCATENATE(IF(C1302="","",(CONCATENATE("- any ",C1302," droplet size"))),IF(#REF!="","",CONCATENATE(" - ",#REF!))," &amp; maximum wind speed of ",E1302," km/hr"))</f>
        <v/>
      </c>
    </row>
    <row r="1303" spans="1:1" x14ac:dyDescent="0.25">
      <c r="A1303" t="str">
        <f>IF(E1303="","",CONCATENATE(IF(C1303="","",(CONCATENATE("- any ",C1303," droplet size"))),IF(#REF!="","",CONCATENATE(" - ",#REF!))," &amp; maximum wind speed of ",E1303," km/hr"))</f>
        <v/>
      </c>
    </row>
    <row r="1304" spans="1:1" x14ac:dyDescent="0.25">
      <c r="A1304" t="str">
        <f>IF(E1304="","",CONCATENATE(IF(C1304="","",(CONCATENATE("- any ",C1304," droplet size"))),IF(#REF!="","",CONCATENATE(" - ",#REF!))," &amp; maximum wind speed of ",E1304," km/hr"))</f>
        <v/>
      </c>
    </row>
    <row r="1305" spans="1:1" x14ac:dyDescent="0.25">
      <c r="A1305" t="str">
        <f>IF(E1305="","",CONCATENATE(IF(C1305="","",(CONCATENATE("- any ",C1305," droplet size"))),IF(#REF!="","",CONCATENATE(" - ",#REF!))," &amp; maximum wind speed of ",E1305," km/hr"))</f>
        <v/>
      </c>
    </row>
    <row r="1306" spans="1:1" x14ac:dyDescent="0.25">
      <c r="A1306" t="str">
        <f>IF(E1306="","",CONCATENATE(IF(C1306="","",(CONCATENATE("- any ",C1306," droplet size"))),IF(#REF!="","",CONCATENATE(" - ",#REF!))," &amp; maximum wind speed of ",E1306," km/hr"))</f>
        <v/>
      </c>
    </row>
    <row r="1307" spans="1:1" x14ac:dyDescent="0.25">
      <c r="A1307" t="str">
        <f>IF(E1307="","",CONCATENATE(IF(C1307="","",(CONCATENATE("- any ",C1307," droplet size"))),IF(#REF!="","",CONCATENATE(" - ",#REF!))," &amp; maximum wind speed of ",E1307," km/hr"))</f>
        <v/>
      </c>
    </row>
    <row r="1308" spans="1:1" x14ac:dyDescent="0.25">
      <c r="A1308" t="str">
        <f>IF(E1308="","",CONCATENATE(IF(C1308="","",(CONCATENATE("- any ",C1308," droplet size"))),IF(#REF!="","",CONCATENATE(" - ",#REF!))," &amp; maximum wind speed of ",E1308," km/hr"))</f>
        <v/>
      </c>
    </row>
    <row r="1309" spans="1:1" x14ac:dyDescent="0.25">
      <c r="A1309" t="str">
        <f>IF(E1309="","",CONCATENATE(IF(C1309="","",(CONCATENATE("- any ",C1309," droplet size"))),IF(#REF!="","",CONCATENATE(" - ",#REF!))," &amp; maximum wind speed of ",E1309," km/hr"))</f>
        <v/>
      </c>
    </row>
    <row r="1310" spans="1:1" x14ac:dyDescent="0.25">
      <c r="A1310" t="str">
        <f>IF(E1310="","",CONCATENATE(IF(C1310="","",(CONCATENATE("- any ",C1310," droplet size"))),IF(#REF!="","",CONCATENATE(" - ",#REF!))," &amp; maximum wind speed of ",E1310," km/hr"))</f>
        <v/>
      </c>
    </row>
    <row r="1311" spans="1:1" x14ac:dyDescent="0.25">
      <c r="A1311" t="str">
        <f>IF(E1311="","",CONCATENATE(IF(C1311="","",(CONCATENATE("- any ",C1311," droplet size"))),IF(#REF!="","",CONCATENATE(" - ",#REF!))," &amp; maximum wind speed of ",E1311," km/hr"))</f>
        <v/>
      </c>
    </row>
    <row r="1312" spans="1:1" x14ac:dyDescent="0.25">
      <c r="A1312" t="str">
        <f>IF(E1312="","",CONCATENATE(IF(C1312="","",(CONCATENATE("- any ",C1312," droplet size"))),IF(#REF!="","",CONCATENATE(" - ",#REF!))," &amp; maximum wind speed of ",E1312," km/hr"))</f>
        <v/>
      </c>
    </row>
    <row r="1313" spans="1:1" x14ac:dyDescent="0.25">
      <c r="A1313" t="str">
        <f>IF(E1313="","",CONCATENATE(IF(C1313="","",(CONCATENATE("- any ",C1313," droplet size"))),IF(#REF!="","",CONCATENATE(" - ",#REF!))," &amp; maximum wind speed of ",E1313," km/hr"))</f>
        <v/>
      </c>
    </row>
    <row r="1314" spans="1:1" x14ac:dyDescent="0.25">
      <c r="A1314" t="str">
        <f>IF(E1314="","",CONCATENATE(IF(C1314="","",(CONCATENATE("- any ",C1314," droplet size"))),IF(#REF!="","",CONCATENATE(" - ",#REF!))," &amp; maximum wind speed of ",E1314," km/hr"))</f>
        <v/>
      </c>
    </row>
    <row r="1315" spans="1:1" x14ac:dyDescent="0.25">
      <c r="A1315" t="str">
        <f>IF(E1315="","",CONCATENATE(IF(C1315="","",(CONCATENATE("- any ",C1315," droplet size"))),IF(#REF!="","",CONCATENATE(" - ",#REF!))," &amp; maximum wind speed of ",E1315," km/hr"))</f>
        <v/>
      </c>
    </row>
    <row r="1316" spans="1:1" x14ac:dyDescent="0.25">
      <c r="A1316" t="str">
        <f>IF(E1316="","",CONCATENATE(IF(C1316="","",(CONCATENATE("- any ",C1316," droplet size"))),IF(#REF!="","",CONCATENATE(" - ",#REF!))," &amp; maximum wind speed of ",E1316," km/hr"))</f>
        <v/>
      </c>
    </row>
    <row r="1317" spans="1:1" x14ac:dyDescent="0.25">
      <c r="A1317" t="str">
        <f>IF(E1317="","",CONCATENATE(IF(C1317="","",(CONCATENATE("- any ",C1317," droplet size"))),IF(#REF!="","",CONCATENATE(" - ",#REF!))," &amp; maximum wind speed of ",E1317," km/hr"))</f>
        <v/>
      </c>
    </row>
    <row r="1318" spans="1:1" x14ac:dyDescent="0.25">
      <c r="A1318" t="str">
        <f>IF(E1318="","",CONCATENATE(IF(C1318="","",(CONCATENATE("- any ",C1318," droplet size"))),IF(#REF!="","",CONCATENATE(" - ",#REF!))," &amp; maximum wind speed of ",E1318," km/hr"))</f>
        <v/>
      </c>
    </row>
    <row r="1319" spans="1:1" x14ac:dyDescent="0.25">
      <c r="A1319" t="str">
        <f>IF(E1319="","",CONCATENATE(IF(C1319="","",(CONCATENATE("- any ",C1319," droplet size"))),IF(#REF!="","",CONCATENATE(" - ",#REF!))," &amp; maximum wind speed of ",E1319," km/hr"))</f>
        <v/>
      </c>
    </row>
    <row r="1320" spans="1:1" x14ac:dyDescent="0.25">
      <c r="A1320" t="str">
        <f>IF(E1320="","",CONCATENATE(IF(C1320="","",(CONCATENATE("- any ",C1320," droplet size"))),IF(#REF!="","",CONCATENATE(" - ",#REF!))," &amp; maximum wind speed of ",E1320," km/hr"))</f>
        <v/>
      </c>
    </row>
    <row r="1321" spans="1:1" x14ac:dyDescent="0.25">
      <c r="A1321" t="str">
        <f>IF(E1321="","",CONCATENATE(IF(C1321="","",(CONCATENATE("- any ",C1321," droplet size"))),IF(#REF!="","",CONCATENATE(" - ",#REF!))," &amp; maximum wind speed of ",E1321," km/hr"))</f>
        <v/>
      </c>
    </row>
    <row r="1322" spans="1:1" x14ac:dyDescent="0.25">
      <c r="A1322" t="str">
        <f>IF(E1322="","",CONCATENATE(IF(C1322="","",(CONCATENATE("- any ",C1322," droplet size"))),IF(#REF!="","",CONCATENATE(" - ",#REF!))," &amp; maximum wind speed of ",E1322," km/hr"))</f>
        <v/>
      </c>
    </row>
    <row r="1323" spans="1:1" x14ac:dyDescent="0.25">
      <c r="A1323" t="str">
        <f>IF(E1323="","",CONCATENATE(IF(C1323="","",(CONCATENATE("- any ",C1323," droplet size"))),IF(#REF!="","",CONCATENATE(" - ",#REF!))," &amp; maximum wind speed of ",E1323," km/hr"))</f>
        <v/>
      </c>
    </row>
    <row r="1324" spans="1:1" x14ac:dyDescent="0.25">
      <c r="A1324" t="str">
        <f>IF(E1324="","",CONCATENATE(IF(C1324="","",(CONCATENATE("- any ",C1324," droplet size"))),IF(#REF!="","",CONCATENATE(" - ",#REF!))," &amp; maximum wind speed of ",E1324," km/hr"))</f>
        <v/>
      </c>
    </row>
    <row r="1325" spans="1:1" x14ac:dyDescent="0.25">
      <c r="A1325" t="str">
        <f>IF(E1325="","",CONCATENATE(IF(C1325="","",(CONCATENATE("- any ",C1325," droplet size"))),IF(#REF!="","",CONCATENATE(" - ",#REF!))," &amp; maximum wind speed of ",E1325," km/hr"))</f>
        <v/>
      </c>
    </row>
    <row r="1326" spans="1:1" x14ac:dyDescent="0.25">
      <c r="A1326" t="str">
        <f>IF(E1326="","",CONCATENATE(IF(C1326="","",(CONCATENATE("- any ",C1326," droplet size"))),IF(#REF!="","",CONCATENATE(" - ",#REF!))," &amp; maximum wind speed of ",E1326," km/hr"))</f>
        <v/>
      </c>
    </row>
    <row r="1327" spans="1:1" x14ac:dyDescent="0.25">
      <c r="A1327" t="str">
        <f>IF(E1327="","",CONCATENATE(IF(C1327="","",(CONCATENATE("- any ",C1327," droplet size"))),IF(#REF!="","",CONCATENATE(" - ",#REF!))," &amp; maximum wind speed of ",E1327," km/hr"))</f>
        <v/>
      </c>
    </row>
    <row r="1328" spans="1:1" x14ac:dyDescent="0.25">
      <c r="A1328" t="str">
        <f>IF(E1328="","",CONCATENATE(IF(C1328="","",(CONCATENATE("- any ",C1328," droplet size"))),IF(#REF!="","",CONCATENATE(" - ",#REF!))," &amp; maximum wind speed of ",E1328," km/hr"))</f>
        <v/>
      </c>
    </row>
    <row r="1329" spans="1:1" x14ac:dyDescent="0.25">
      <c r="A1329" t="str">
        <f>IF(E1329="","",CONCATENATE(IF(C1329="","",(CONCATENATE("- any ",C1329," droplet size"))),IF(#REF!="","",CONCATENATE(" - ",#REF!))," &amp; maximum wind speed of ",E1329," km/hr"))</f>
        <v/>
      </c>
    </row>
    <row r="1330" spans="1:1" x14ac:dyDescent="0.25">
      <c r="A1330" t="str">
        <f>IF(E1330="","",CONCATENATE(IF(C1330="","",(CONCATENATE("- any ",C1330," droplet size"))),IF(#REF!="","",CONCATENATE(" - ",#REF!))," &amp; maximum wind speed of ",E1330," km/hr"))</f>
        <v/>
      </c>
    </row>
    <row r="1331" spans="1:1" x14ac:dyDescent="0.25">
      <c r="A1331" t="str">
        <f>IF(E1331="","",CONCATENATE(IF(C1331="","",(CONCATENATE("- any ",C1331," droplet size"))),IF(#REF!="","",CONCATENATE(" - ",#REF!))," &amp; maximum wind speed of ",E1331," km/hr"))</f>
        <v/>
      </c>
    </row>
    <row r="1332" spans="1:1" x14ac:dyDescent="0.25">
      <c r="A1332" t="str">
        <f>IF(E1332="","",CONCATENATE(IF(C1332="","",(CONCATENATE("- any ",C1332," droplet size"))),IF(#REF!="","",CONCATENATE(" - ",#REF!))," &amp; maximum wind speed of ",E1332," km/hr"))</f>
        <v/>
      </c>
    </row>
    <row r="1333" spans="1:1" x14ac:dyDescent="0.25">
      <c r="A1333" t="str">
        <f>IF(E1333="","",CONCATENATE(IF(C1333="","",(CONCATENATE("- any ",C1333," droplet size"))),IF(#REF!="","",CONCATENATE(" - ",#REF!))," &amp; maximum wind speed of ",E1333," km/hr"))</f>
        <v/>
      </c>
    </row>
    <row r="1334" spans="1:1" x14ac:dyDescent="0.25">
      <c r="A1334" t="str">
        <f>IF(E1334="","",CONCATENATE(IF(C1334="","",(CONCATENATE("- any ",C1334," droplet size"))),IF(#REF!="","",CONCATENATE(" - ",#REF!))," &amp; maximum wind speed of ",E1334," km/hr"))</f>
        <v/>
      </c>
    </row>
    <row r="1335" spans="1:1" x14ac:dyDescent="0.25">
      <c r="A1335" t="str">
        <f>IF(E1335="","",CONCATENATE(IF(C1335="","",(CONCATENATE("- any ",C1335," droplet size"))),IF(#REF!="","",CONCATENATE(" - ",#REF!))," &amp; maximum wind speed of ",E1335," km/hr"))</f>
        <v/>
      </c>
    </row>
    <row r="1336" spans="1:1" x14ac:dyDescent="0.25">
      <c r="A1336" t="str">
        <f>IF(E1336="","",CONCATENATE(IF(C1336="","",(CONCATENATE("- any ",C1336," droplet size"))),IF(#REF!="","",CONCATENATE(" - ",#REF!))," &amp; maximum wind speed of ",E1336," km/hr"))</f>
        <v/>
      </c>
    </row>
    <row r="1337" spans="1:1" x14ac:dyDescent="0.25">
      <c r="A1337" t="str">
        <f>IF(E1337="","",CONCATENATE(IF(C1337="","",(CONCATENATE("- any ",C1337," droplet size"))),IF(#REF!="","",CONCATENATE(" - ",#REF!))," &amp; maximum wind speed of ",E1337," km/hr"))</f>
        <v/>
      </c>
    </row>
    <row r="1338" spans="1:1" x14ac:dyDescent="0.25">
      <c r="A1338" t="str">
        <f>IF(E1338="","",CONCATENATE(IF(C1338="","",(CONCATENATE("- any ",C1338," droplet size"))),IF(#REF!="","",CONCATENATE(" - ",#REF!))," &amp; maximum wind speed of ",E1338," km/hr"))</f>
        <v/>
      </c>
    </row>
    <row r="1339" spans="1:1" x14ac:dyDescent="0.25">
      <c r="A1339" t="str">
        <f>IF(E1339="","",CONCATENATE(IF(C1339="","",(CONCATENATE("- any ",C1339," droplet size"))),IF(#REF!="","",CONCATENATE(" - ",#REF!))," &amp; maximum wind speed of ",E1339," km/hr"))</f>
        <v/>
      </c>
    </row>
    <row r="1340" spans="1:1" x14ac:dyDescent="0.25">
      <c r="A1340" t="str">
        <f>IF(E1340="","",CONCATENATE(IF(C1340="","",(CONCATENATE("- any ",C1340," droplet size"))),IF(#REF!="","",CONCATENATE(" - ",#REF!))," &amp; maximum wind speed of ",E1340," km/hr"))</f>
        <v/>
      </c>
    </row>
    <row r="1341" spans="1:1" x14ac:dyDescent="0.25">
      <c r="A1341" t="str">
        <f>IF(E1341="","",CONCATENATE(IF(C1341="","",(CONCATENATE("- any ",C1341," droplet size"))),IF(#REF!="","",CONCATENATE(" - ",#REF!))," &amp; maximum wind speed of ",E1341," km/hr"))</f>
        <v/>
      </c>
    </row>
    <row r="1342" spans="1:1" x14ac:dyDescent="0.25">
      <c r="A1342" t="str">
        <f>IF(E1342="","",CONCATENATE(IF(C1342="","",(CONCATENATE("- any ",C1342," droplet size"))),IF(#REF!="","",CONCATENATE(" - ",#REF!))," &amp; maximum wind speed of ",E1342," km/hr"))</f>
        <v/>
      </c>
    </row>
    <row r="1343" spans="1:1" x14ac:dyDescent="0.25">
      <c r="A1343" t="str">
        <f>IF(E1343="","",CONCATENATE(IF(C1343="","",(CONCATENATE("- any ",C1343," droplet size"))),IF(#REF!="","",CONCATENATE(" - ",#REF!))," &amp; maximum wind speed of ",E1343," km/hr"))</f>
        <v/>
      </c>
    </row>
    <row r="1344" spans="1:1" x14ac:dyDescent="0.25">
      <c r="A1344" t="str">
        <f>IF(E1344="","",CONCATENATE(IF(C1344="","",(CONCATENATE("- any ",C1344," droplet size"))),IF(#REF!="","",CONCATENATE(" - ",#REF!))," &amp; maximum wind speed of ",E1344," km/hr"))</f>
        <v/>
      </c>
    </row>
    <row r="1345" spans="1:1" x14ac:dyDescent="0.25">
      <c r="A1345" t="str">
        <f>IF(E1345="","",CONCATENATE(IF(C1345="","",(CONCATENATE("- any ",C1345," droplet size"))),IF(#REF!="","",CONCATENATE(" - ",#REF!))," &amp; maximum wind speed of ",E1345," km/hr"))</f>
        <v/>
      </c>
    </row>
    <row r="1346" spans="1:1" x14ac:dyDescent="0.25">
      <c r="A1346" t="str">
        <f>IF(E1346="","",CONCATENATE(IF(C1346="","",(CONCATENATE("- any ",C1346," droplet size"))),IF(#REF!="","",CONCATENATE(" - ",#REF!))," &amp; maximum wind speed of ",E1346," km/hr"))</f>
        <v/>
      </c>
    </row>
    <row r="1347" spans="1:1" x14ac:dyDescent="0.25">
      <c r="A1347" t="str">
        <f>IF(E1347="","",CONCATENATE(IF(C1347="","",(CONCATENATE("- any ",C1347," droplet size"))),IF(#REF!="","",CONCATENATE(" - ",#REF!))," &amp; maximum wind speed of ",E1347," km/hr"))</f>
        <v/>
      </c>
    </row>
    <row r="1348" spans="1:1" x14ac:dyDescent="0.25">
      <c r="A1348" t="str">
        <f>IF(E1348="","",CONCATENATE(IF(C1348="","",(CONCATENATE("- any ",C1348," droplet size"))),IF(#REF!="","",CONCATENATE(" - ",#REF!))," &amp; maximum wind speed of ",E1348," km/hr"))</f>
        <v/>
      </c>
    </row>
    <row r="1349" spans="1:1" x14ac:dyDescent="0.25">
      <c r="A1349" t="str">
        <f>IF(E1349="","",CONCATENATE(IF(C1349="","",(CONCATENATE("- any ",C1349," droplet size"))),IF(#REF!="","",CONCATENATE(" - ",#REF!))," &amp; maximum wind speed of ",E1349," km/hr"))</f>
        <v/>
      </c>
    </row>
    <row r="1350" spans="1:1" x14ac:dyDescent="0.25">
      <c r="A1350" t="str">
        <f>IF(E1350="","",CONCATENATE(IF(C1350="","",(CONCATENATE("- any ",C1350," droplet size"))),IF(#REF!="","",CONCATENATE(" - ",#REF!))," &amp; maximum wind speed of ",E1350," km/hr"))</f>
        <v/>
      </c>
    </row>
    <row r="1351" spans="1:1" x14ac:dyDescent="0.25">
      <c r="A1351" t="str">
        <f>IF(E1351="","",CONCATENATE(IF(C1351="","",(CONCATENATE("- any ",C1351," droplet size"))),IF(#REF!="","",CONCATENATE(" - ",#REF!))," &amp; maximum wind speed of ",E1351," km/hr"))</f>
        <v/>
      </c>
    </row>
    <row r="1352" spans="1:1" x14ac:dyDescent="0.25">
      <c r="A1352" t="str">
        <f>IF(E1352="","",CONCATENATE(IF(C1352="","",(CONCATENATE("- any ",C1352," droplet size"))),IF(#REF!="","",CONCATENATE(" - ",#REF!))," &amp; maximum wind speed of ",E1352," km/hr"))</f>
        <v/>
      </c>
    </row>
    <row r="1353" spans="1:1" x14ac:dyDescent="0.25">
      <c r="A1353" t="str">
        <f>IF(E1353="","",CONCATENATE(IF(C1353="","",(CONCATENATE("- any ",C1353," droplet size"))),IF(#REF!="","",CONCATENATE(" - ",#REF!))," &amp; maximum wind speed of ",E1353," km/hr"))</f>
        <v/>
      </c>
    </row>
    <row r="1354" spans="1:1" x14ac:dyDescent="0.25">
      <c r="A1354" t="str">
        <f>IF(E1354="","",CONCATENATE(IF(C1354="","",(CONCATENATE("- any ",C1354," droplet size"))),IF(#REF!="","",CONCATENATE(" - ",#REF!))," &amp; maximum wind speed of ",E1354," km/hr"))</f>
        <v/>
      </c>
    </row>
    <row r="1355" spans="1:1" x14ac:dyDescent="0.25">
      <c r="A1355" t="str">
        <f>IF(E1355="","",CONCATENATE(IF(C1355="","",(CONCATENATE("- any ",C1355," droplet size"))),IF(#REF!="","",CONCATENATE(" - ",#REF!))," &amp; maximum wind speed of ",E1355," km/hr"))</f>
        <v/>
      </c>
    </row>
    <row r="1356" spans="1:1" x14ac:dyDescent="0.25">
      <c r="A1356" t="str">
        <f>IF(E1356="","",CONCATENATE(IF(C1356="","",(CONCATENATE("- any ",C1356," droplet size"))),IF(#REF!="","",CONCATENATE(" - ",#REF!))," &amp; maximum wind speed of ",E1356," km/hr"))</f>
        <v/>
      </c>
    </row>
    <row r="1357" spans="1:1" x14ac:dyDescent="0.25">
      <c r="A1357" t="str">
        <f>IF(E1357="","",CONCATENATE(IF(C1357="","",(CONCATENATE("- any ",C1357," droplet size"))),IF(#REF!="","",CONCATENATE(" - ",#REF!))," &amp; maximum wind speed of ",E1357," km/hr"))</f>
        <v/>
      </c>
    </row>
    <row r="1358" spans="1:1" x14ac:dyDescent="0.25">
      <c r="A1358" t="str">
        <f>IF(E1358="","",CONCATENATE(IF(C1358="","",(CONCATENATE("- any ",C1358," droplet size"))),IF(#REF!="","",CONCATENATE(" - ",#REF!))," &amp; maximum wind speed of ",E1358," km/hr"))</f>
        <v/>
      </c>
    </row>
    <row r="1359" spans="1:1" x14ac:dyDescent="0.25">
      <c r="A1359" t="str">
        <f>IF(E1359="","",CONCATENATE(IF(C1359="","",(CONCATENATE("- any ",C1359," droplet size"))),IF(#REF!="","",CONCATENATE(" - ",#REF!))," &amp; maximum wind speed of ",E1359," km/hr"))</f>
        <v/>
      </c>
    </row>
    <row r="1360" spans="1:1" x14ac:dyDescent="0.25">
      <c r="A1360" t="str">
        <f>IF(E1360="","",CONCATENATE(IF(C1360="","",(CONCATENATE("- any ",C1360," droplet size"))),IF(#REF!="","",CONCATENATE(" - ",#REF!))," &amp; maximum wind speed of ",E1360," km/hr"))</f>
        <v/>
      </c>
    </row>
    <row r="1361" spans="1:1" x14ac:dyDescent="0.25">
      <c r="A1361" t="str">
        <f>IF(E1361="","",CONCATENATE(IF(C1361="","",(CONCATENATE("- any ",C1361," droplet size"))),IF(#REF!="","",CONCATENATE(" - ",#REF!))," &amp; maximum wind speed of ",E1361," km/hr"))</f>
        <v/>
      </c>
    </row>
    <row r="1362" spans="1:1" x14ac:dyDescent="0.25">
      <c r="A1362" t="str">
        <f>IF(E1362="","",CONCATENATE(IF(C1362="","",(CONCATENATE("- any ",C1362," droplet size"))),IF(#REF!="","",CONCATENATE(" - ",#REF!))," &amp; maximum wind speed of ",E1362," km/hr"))</f>
        <v/>
      </c>
    </row>
    <row r="1363" spans="1:1" x14ac:dyDescent="0.25">
      <c r="A1363" t="str">
        <f>IF(E1363="","",CONCATENATE(IF(C1363="","",(CONCATENATE("- any ",C1363," droplet size"))),IF(#REF!="","",CONCATENATE(" - ",#REF!))," &amp; maximum wind speed of ",E1363," km/hr"))</f>
        <v/>
      </c>
    </row>
    <row r="1364" spans="1:1" x14ac:dyDescent="0.25">
      <c r="A1364" t="str">
        <f>IF(E1364="","",CONCATENATE(IF(C1364="","",(CONCATENATE("- any ",C1364," droplet size"))),IF(#REF!="","",CONCATENATE(" - ",#REF!))," &amp; maximum wind speed of ",E1364," km/hr"))</f>
        <v/>
      </c>
    </row>
    <row r="1365" spans="1:1" x14ac:dyDescent="0.25">
      <c r="A1365" t="str">
        <f>IF(E1365="","",CONCATENATE(IF(C1365="","",(CONCATENATE("- any ",C1365," droplet size"))),IF(#REF!="","",CONCATENATE(" - ",#REF!))," &amp; maximum wind speed of ",E1365," km/hr"))</f>
        <v/>
      </c>
    </row>
    <row r="1366" spans="1:1" x14ac:dyDescent="0.25">
      <c r="A1366" t="str">
        <f>IF(E1366="","",CONCATENATE(IF(C1366="","",(CONCATENATE("- any ",C1366," droplet size"))),IF(#REF!="","",CONCATENATE(" - ",#REF!))," &amp; maximum wind speed of ",E1366," km/hr"))</f>
        <v/>
      </c>
    </row>
    <row r="1367" spans="1:1" x14ac:dyDescent="0.25">
      <c r="A1367" t="str">
        <f>IF(E1367="","",CONCATENATE(IF(C1367="","",(CONCATENATE("- any ",C1367," droplet size"))),IF(#REF!="","",CONCATENATE(" - ",#REF!))," &amp; maximum wind speed of ",E1367," km/hr"))</f>
        <v/>
      </c>
    </row>
    <row r="1368" spans="1:1" x14ac:dyDescent="0.25">
      <c r="A1368" t="str">
        <f>IF(E1368="","",CONCATENATE(IF(C1368="","",(CONCATENATE("- any ",C1368," droplet size"))),IF(#REF!="","",CONCATENATE(" - ",#REF!))," &amp; maximum wind speed of ",E1368," km/hr"))</f>
        <v/>
      </c>
    </row>
    <row r="1369" spans="1:1" x14ac:dyDescent="0.25">
      <c r="A1369" t="str">
        <f>IF(E1369="","",CONCATENATE(IF(C1369="","",(CONCATENATE("- any ",C1369," droplet size"))),IF(#REF!="","",CONCATENATE(" - ",#REF!))," &amp; maximum wind speed of ",E1369," km/hr"))</f>
        <v/>
      </c>
    </row>
    <row r="1370" spans="1:1" x14ac:dyDescent="0.25">
      <c r="A1370" t="str">
        <f>IF(E1370="","",CONCATENATE(IF(C1370="","",(CONCATENATE("- any ",C1370," droplet size"))),IF(#REF!="","",CONCATENATE(" - ",#REF!))," &amp; maximum wind speed of ",E1370," km/hr"))</f>
        <v/>
      </c>
    </row>
    <row r="1371" spans="1:1" x14ac:dyDescent="0.25">
      <c r="A1371" t="str">
        <f>IF(E1371="","",CONCATENATE(IF(C1371="","",(CONCATENATE("- any ",C1371," droplet size"))),IF(#REF!="","",CONCATENATE(" - ",#REF!))," &amp; maximum wind speed of ",E1371," km/hr"))</f>
        <v/>
      </c>
    </row>
    <row r="1372" spans="1:1" x14ac:dyDescent="0.25">
      <c r="A1372" t="str">
        <f>IF(E1372="","",CONCATENATE(IF(C1372="","",(CONCATENATE("- any ",C1372," droplet size"))),IF(#REF!="","",CONCATENATE(" - ",#REF!))," &amp; maximum wind speed of ",E1372," km/hr"))</f>
        <v/>
      </c>
    </row>
    <row r="1373" spans="1:1" x14ac:dyDescent="0.25">
      <c r="A1373" t="str">
        <f>IF(E1373="","",CONCATENATE(IF(C1373="","",(CONCATENATE("- any ",C1373," droplet size"))),IF(#REF!="","",CONCATENATE(" - ",#REF!))," &amp; maximum wind speed of ",E1373," km/hr"))</f>
        <v/>
      </c>
    </row>
    <row r="1374" spans="1:1" x14ac:dyDescent="0.25">
      <c r="A1374" t="str">
        <f>IF(E1374="","",CONCATENATE(IF(C1374="","",(CONCATENATE("- any ",C1374," droplet size"))),IF(#REF!="","",CONCATENATE(" - ",#REF!))," &amp; maximum wind speed of ",E1374," km/hr"))</f>
        <v/>
      </c>
    </row>
    <row r="1375" spans="1:1" x14ac:dyDescent="0.25">
      <c r="A1375" t="str">
        <f>IF(E1375="","",CONCATENATE(IF(C1375="","",(CONCATENATE("- any ",C1375," droplet size"))),IF(#REF!="","",CONCATENATE(" - ",#REF!))," &amp; maximum wind speed of ",E1375," km/hr"))</f>
        <v/>
      </c>
    </row>
    <row r="1376" spans="1:1" x14ac:dyDescent="0.25">
      <c r="A1376" t="str">
        <f>IF(E1376="","",CONCATENATE(IF(C1376="","",(CONCATENATE("- any ",C1376," droplet size"))),IF(#REF!="","",CONCATENATE(" - ",#REF!))," &amp; maximum wind speed of ",E1376," km/hr"))</f>
        <v/>
      </c>
    </row>
    <row r="1377" spans="1:1" x14ac:dyDescent="0.25">
      <c r="A1377" t="str">
        <f>IF(E1377="","",CONCATENATE(IF(C1377="","",(CONCATENATE("- any ",C1377," droplet size"))),IF(#REF!="","",CONCATENATE(" - ",#REF!))," &amp; maximum wind speed of ",E1377," km/hr"))</f>
        <v/>
      </c>
    </row>
    <row r="1378" spans="1:1" x14ac:dyDescent="0.25">
      <c r="A1378" t="str">
        <f>IF(E1378="","",CONCATENATE(IF(C1378="","",(CONCATENATE("- any ",C1378," droplet size"))),IF(#REF!="","",CONCATENATE(" - ",#REF!))," &amp; maximum wind speed of ",E1378," km/hr"))</f>
        <v/>
      </c>
    </row>
    <row r="1379" spans="1:1" x14ac:dyDescent="0.25">
      <c r="A1379" t="str">
        <f>IF(E1379="","",CONCATENATE(IF(C1379="","",(CONCATENATE("- any ",C1379," droplet size"))),IF(#REF!="","",CONCATENATE(" - ",#REF!))," &amp; maximum wind speed of ",E1379," km/hr"))</f>
        <v/>
      </c>
    </row>
    <row r="1380" spans="1:1" x14ac:dyDescent="0.25">
      <c r="A1380" t="str">
        <f>IF(E1380="","",CONCATENATE(IF(C1380="","",(CONCATENATE("- any ",C1380," droplet size"))),IF(#REF!="","",CONCATENATE(" - ",#REF!))," &amp; maximum wind speed of ",E1380," km/hr"))</f>
        <v/>
      </c>
    </row>
    <row r="1381" spans="1:1" x14ac:dyDescent="0.25">
      <c r="A1381" t="str">
        <f>IF(E1381="","",CONCATENATE(IF(C1381="","",(CONCATENATE("- any ",C1381," droplet size"))),IF(#REF!="","",CONCATENATE(" - ",#REF!))," &amp; maximum wind speed of ",E1381," km/hr"))</f>
        <v/>
      </c>
    </row>
    <row r="1382" spans="1:1" x14ac:dyDescent="0.25">
      <c r="A1382" t="str">
        <f>IF(E1382="","",CONCATENATE(IF(C1382="","",(CONCATENATE("- any ",C1382," droplet size"))),IF(#REF!="","",CONCATENATE(" - ",#REF!))," &amp; maximum wind speed of ",E1382," km/hr"))</f>
        <v/>
      </c>
    </row>
    <row r="1383" spans="1:1" x14ac:dyDescent="0.25">
      <c r="A1383" t="str">
        <f>IF(E1383="","",CONCATENATE(IF(C1383="","",(CONCATENATE("- any ",C1383," droplet size"))),IF(#REF!="","",CONCATENATE(" - ",#REF!))," &amp; maximum wind speed of ",E1383," km/hr"))</f>
        <v/>
      </c>
    </row>
    <row r="1384" spans="1:1" x14ac:dyDescent="0.25">
      <c r="A1384" t="str">
        <f>IF(E1384="","",CONCATENATE(IF(C1384="","",(CONCATENATE("- any ",C1384," droplet size"))),IF(#REF!="","",CONCATENATE(" - ",#REF!))," &amp; maximum wind speed of ",E1384," km/hr"))</f>
        <v/>
      </c>
    </row>
    <row r="1385" spans="1:1" x14ac:dyDescent="0.25">
      <c r="A1385" t="str">
        <f>IF(E1385="","",CONCATENATE(IF(C1385="","",(CONCATENATE("- any ",C1385," droplet size"))),IF(#REF!="","",CONCATENATE(" - ",#REF!))," &amp; maximum wind speed of ",E1385," km/hr"))</f>
        <v/>
      </c>
    </row>
    <row r="1386" spans="1:1" x14ac:dyDescent="0.25">
      <c r="A1386" t="str">
        <f>IF(E1386="","",CONCATENATE(IF(C1386="","",(CONCATENATE("- any ",C1386," droplet size"))),IF(#REF!="","",CONCATENATE(" - ",#REF!))," &amp; maximum wind speed of ",E1386," km/hr"))</f>
        <v/>
      </c>
    </row>
    <row r="1387" spans="1:1" x14ac:dyDescent="0.25">
      <c r="A1387" t="str">
        <f>IF(E1387="","",CONCATENATE(IF(C1387="","",(CONCATENATE("- any ",C1387," droplet size"))),IF(#REF!="","",CONCATENATE(" - ",#REF!))," &amp; maximum wind speed of ",E1387," km/hr"))</f>
        <v/>
      </c>
    </row>
    <row r="1388" spans="1:1" x14ac:dyDescent="0.25">
      <c r="A1388" t="str">
        <f>IF(E1388="","",CONCATENATE(IF(C1388="","",(CONCATENATE("- any ",C1388," droplet size"))),IF(#REF!="","",CONCATENATE(" - ",#REF!))," &amp; maximum wind speed of ",E1388," km/hr"))</f>
        <v/>
      </c>
    </row>
    <row r="1389" spans="1:1" x14ac:dyDescent="0.25">
      <c r="A1389" t="str">
        <f>IF(E1389="","",CONCATENATE(IF(C1389="","",(CONCATENATE("- any ",C1389," droplet size"))),IF(#REF!="","",CONCATENATE(" - ",#REF!))," &amp; maximum wind speed of ",E1389," km/hr"))</f>
        <v/>
      </c>
    </row>
    <row r="1390" spans="1:1" x14ac:dyDescent="0.25">
      <c r="A1390" t="str">
        <f>IF(E1390="","",CONCATENATE(IF(C1390="","",(CONCATENATE("- any ",C1390," droplet size"))),IF(#REF!="","",CONCATENATE(" - ",#REF!))," &amp; maximum wind speed of ",E1390," km/hr"))</f>
        <v/>
      </c>
    </row>
    <row r="1391" spans="1:1" x14ac:dyDescent="0.25">
      <c r="A1391" t="str">
        <f>IF(E1391="","",CONCATENATE(IF(C1391="","",(CONCATENATE("- any ",C1391," droplet size"))),IF(#REF!="","",CONCATENATE(" - ",#REF!))," &amp; maximum wind speed of ",E1391," km/hr"))</f>
        <v/>
      </c>
    </row>
    <row r="1392" spans="1:1" x14ac:dyDescent="0.25">
      <c r="A1392" t="str">
        <f>IF(E1392="","",CONCATENATE(IF(C1392="","",(CONCATENATE("- any ",C1392," droplet size"))),IF(#REF!="","",CONCATENATE(" - ",#REF!))," &amp; maximum wind speed of ",E1392," km/hr"))</f>
        <v/>
      </c>
    </row>
    <row r="1393" spans="1:1" x14ac:dyDescent="0.25">
      <c r="A1393" t="str">
        <f>IF(E1393="","",CONCATENATE(IF(C1393="","",(CONCATENATE("- any ",C1393," droplet size"))),IF(#REF!="","",CONCATENATE(" - ",#REF!))," &amp; maximum wind speed of ",E1393," km/hr"))</f>
        <v/>
      </c>
    </row>
    <row r="1394" spans="1:1" x14ac:dyDescent="0.25">
      <c r="A1394" t="str">
        <f>IF(E1394="","",CONCATENATE(IF(C1394="","",(CONCATENATE("- any ",C1394," droplet size"))),IF(#REF!="","",CONCATENATE(" - ",#REF!))," &amp; maximum wind speed of ",E1394," km/hr"))</f>
        <v/>
      </c>
    </row>
    <row r="1395" spans="1:1" x14ac:dyDescent="0.25">
      <c r="A1395" t="str">
        <f>IF(E1395="","",CONCATENATE(IF(C1395="","",(CONCATENATE("- any ",C1395," droplet size"))),IF(#REF!="","",CONCATENATE(" - ",#REF!))," &amp; maximum wind speed of ",E1395," km/hr"))</f>
        <v/>
      </c>
    </row>
    <row r="1396" spans="1:1" x14ac:dyDescent="0.25">
      <c r="A1396" t="str">
        <f>IF(E1396="","",CONCATENATE(IF(C1396="","",(CONCATENATE("- any ",C1396," droplet size"))),IF(#REF!="","",CONCATENATE(" - ",#REF!))," &amp; maximum wind speed of ",E1396," km/hr"))</f>
        <v/>
      </c>
    </row>
    <row r="1397" spans="1:1" x14ac:dyDescent="0.25">
      <c r="A1397" t="str">
        <f>IF(E1397="","",CONCATENATE(IF(C1397="","",(CONCATENATE("- any ",C1397," droplet size"))),IF(#REF!="","",CONCATENATE(" - ",#REF!))," &amp; maximum wind speed of ",E1397," km/hr"))</f>
        <v/>
      </c>
    </row>
    <row r="1398" spans="1:1" x14ac:dyDescent="0.25">
      <c r="A1398" t="str">
        <f>IF(E1398="","",CONCATENATE(IF(C1398="","",(CONCATENATE("- any ",C1398," droplet size"))),IF(#REF!="","",CONCATENATE(" - ",#REF!))," &amp; maximum wind speed of ",E1398," km/hr"))</f>
        <v/>
      </c>
    </row>
    <row r="1399" spans="1:1" x14ac:dyDescent="0.25">
      <c r="A1399" t="str">
        <f>IF(E1399="","",CONCATENATE(IF(C1399="","",(CONCATENATE("- any ",C1399," droplet size"))),IF(#REF!="","",CONCATENATE(" - ",#REF!))," &amp; maximum wind speed of ",E1399," km/hr"))</f>
        <v/>
      </c>
    </row>
    <row r="1400" spans="1:1" x14ac:dyDescent="0.25">
      <c r="A1400" t="str">
        <f>IF(E1400="","",CONCATENATE(IF(C1400="","",(CONCATENATE("- any ",C1400," droplet size"))),IF(#REF!="","",CONCATENATE(" - ",#REF!))," &amp; maximum wind speed of ",E1400," km/hr"))</f>
        <v/>
      </c>
    </row>
    <row r="1401" spans="1:1" x14ac:dyDescent="0.25">
      <c r="A1401" t="str">
        <f>IF(E1401="","",CONCATENATE(IF(C1401="","",(CONCATENATE("- any ",C1401," droplet size"))),IF(#REF!="","",CONCATENATE(" - ",#REF!))," &amp; maximum wind speed of ",E1401," km/hr"))</f>
        <v/>
      </c>
    </row>
    <row r="1402" spans="1:1" x14ac:dyDescent="0.25">
      <c r="A1402" t="str">
        <f>IF(E1402="","",CONCATENATE(IF(C1402="","",(CONCATENATE("- any ",C1402," droplet size"))),IF(#REF!="","",CONCATENATE(" - ",#REF!))," &amp; maximum wind speed of ",E1402," km/hr"))</f>
        <v/>
      </c>
    </row>
    <row r="1403" spans="1:1" x14ac:dyDescent="0.25">
      <c r="A1403" t="str">
        <f>IF(E1403="","",CONCATENATE(IF(C1403="","",(CONCATENATE("- any ",C1403," droplet size"))),IF(#REF!="","",CONCATENATE(" - ",#REF!))," &amp; maximum wind speed of ",E1403," km/hr"))</f>
        <v/>
      </c>
    </row>
    <row r="1404" spans="1:1" x14ac:dyDescent="0.25">
      <c r="A1404" t="str">
        <f>IF(E1404="","",CONCATENATE(IF(C1404="","",(CONCATENATE("- any ",C1404," droplet size"))),IF(#REF!="","",CONCATENATE(" - ",#REF!))," &amp; maximum wind speed of ",E1404," km/hr"))</f>
        <v/>
      </c>
    </row>
    <row r="1405" spans="1:1" x14ac:dyDescent="0.25">
      <c r="A1405" t="str">
        <f>IF(E1405="","",CONCATENATE(IF(C1405="","",(CONCATENATE("- any ",C1405," droplet size"))),IF(#REF!="","",CONCATENATE(" - ",#REF!))," &amp; maximum wind speed of ",E1405," km/hr"))</f>
        <v/>
      </c>
    </row>
    <row r="1406" spans="1:1" x14ac:dyDescent="0.25">
      <c r="A1406" t="str">
        <f>IF(E1406="","",CONCATENATE(IF(C1406="","",(CONCATENATE("- any ",C1406," droplet size"))),IF(#REF!="","",CONCATENATE(" - ",#REF!))," &amp; maximum wind speed of ",E1406," km/hr"))</f>
        <v/>
      </c>
    </row>
    <row r="1407" spans="1:1" x14ac:dyDescent="0.25">
      <c r="A1407" t="str">
        <f>IF(E1407="","",CONCATENATE(IF(C1407="","",(CONCATENATE("- any ",C1407," droplet size"))),IF(#REF!="","",CONCATENATE(" - ",#REF!))," &amp; maximum wind speed of ",E1407," km/hr"))</f>
        <v/>
      </c>
    </row>
    <row r="1408" spans="1:1" x14ac:dyDescent="0.25">
      <c r="A1408" t="str">
        <f>IF(E1408="","",CONCATENATE(IF(C1408="","",(CONCATENATE("- any ",C1408," droplet size"))),IF(#REF!="","",CONCATENATE(" - ",#REF!))," &amp; maximum wind speed of ",E1408," km/hr"))</f>
        <v/>
      </c>
    </row>
    <row r="1409" spans="1:1" x14ac:dyDescent="0.25">
      <c r="A1409" t="str">
        <f>IF(E1409="","",CONCATENATE(IF(C1409="","",(CONCATENATE("- any ",C1409," droplet size"))),IF(#REF!="","",CONCATENATE(" - ",#REF!))," &amp; maximum wind speed of ",E1409," km/hr"))</f>
        <v/>
      </c>
    </row>
    <row r="1410" spans="1:1" x14ac:dyDescent="0.25">
      <c r="A1410" t="str">
        <f>IF(E1410="","",CONCATENATE(IF(C1410="","",(CONCATENATE("- any ",C1410," droplet size"))),IF(#REF!="","",CONCATENATE(" - ",#REF!))," &amp; maximum wind speed of ",E1410," km/hr"))</f>
        <v/>
      </c>
    </row>
    <row r="1411" spans="1:1" x14ac:dyDescent="0.25">
      <c r="A1411" t="str">
        <f>IF(E1411="","",CONCATENATE(IF(C1411="","",(CONCATENATE("- any ",C1411," droplet size"))),IF(#REF!="","",CONCATENATE(" - ",#REF!))," &amp; maximum wind speed of ",E1411," km/hr"))</f>
        <v/>
      </c>
    </row>
    <row r="1412" spans="1:1" x14ac:dyDescent="0.25">
      <c r="A1412" t="str">
        <f>IF(E1412="","",CONCATENATE(IF(C1412="","",(CONCATENATE("- any ",C1412," droplet size"))),IF(#REF!="","",CONCATENATE(" - ",#REF!))," &amp; maximum wind speed of ",E1412," km/hr"))</f>
        <v/>
      </c>
    </row>
    <row r="1413" spans="1:1" x14ac:dyDescent="0.25">
      <c r="A1413" t="str">
        <f>IF(E1413="","",CONCATENATE(IF(C1413="","",(CONCATENATE("- any ",C1413," droplet size"))),IF(#REF!="","",CONCATENATE(" - ",#REF!))," &amp; maximum wind speed of ",E1413," km/hr"))</f>
        <v/>
      </c>
    </row>
    <row r="1414" spans="1:1" x14ac:dyDescent="0.25">
      <c r="A1414" t="str">
        <f>IF(E1414="","",CONCATENATE(IF(C1414="","",(CONCATENATE("- any ",C1414," droplet size"))),IF(#REF!="","",CONCATENATE(" - ",#REF!))," &amp; maximum wind speed of ",E1414," km/hr"))</f>
        <v/>
      </c>
    </row>
    <row r="1415" spans="1:1" x14ac:dyDescent="0.25">
      <c r="A1415" t="str">
        <f>IF(E1415="","",CONCATENATE(IF(C1415="","",(CONCATENATE("- any ",C1415," droplet size"))),IF(#REF!="","",CONCATENATE(" - ",#REF!))," &amp; maximum wind speed of ",E1415," km/hr"))</f>
        <v/>
      </c>
    </row>
    <row r="1416" spans="1:1" x14ac:dyDescent="0.25">
      <c r="A1416" t="str">
        <f>IF(E1416="","",CONCATENATE(IF(C1416="","",(CONCATENATE("- any ",C1416," droplet size"))),IF(#REF!="","",CONCATENATE(" - ",#REF!))," &amp; maximum wind speed of ",E1416," km/hr"))</f>
        <v/>
      </c>
    </row>
    <row r="1417" spans="1:1" x14ac:dyDescent="0.25">
      <c r="A1417" t="str">
        <f>IF(E1417="","",CONCATENATE(IF(C1417="","",(CONCATENATE("- any ",C1417," droplet size"))),IF(#REF!="","",CONCATENATE(" - ",#REF!))," &amp; maximum wind speed of ",E1417," km/hr"))</f>
        <v/>
      </c>
    </row>
    <row r="1418" spans="1:1" x14ac:dyDescent="0.25">
      <c r="A1418" t="str">
        <f>IF(E1418="","",CONCATENATE(IF(C1418="","",(CONCATENATE("- any ",C1418," droplet size"))),IF(#REF!="","",CONCATENATE(" - ",#REF!))," &amp; maximum wind speed of ",E1418," km/hr"))</f>
        <v/>
      </c>
    </row>
    <row r="1419" spans="1:1" x14ac:dyDescent="0.25">
      <c r="A1419" t="str">
        <f>IF(E1419="","",CONCATENATE(IF(C1419="","",(CONCATENATE("- any ",C1419," droplet size"))),IF(#REF!="","",CONCATENATE(" - ",#REF!))," &amp; maximum wind speed of ",E1419," km/hr"))</f>
        <v/>
      </c>
    </row>
    <row r="1420" spans="1:1" x14ac:dyDescent="0.25">
      <c r="A1420" t="str">
        <f>IF(E1420="","",CONCATENATE(IF(C1420="","",(CONCATENATE("- any ",C1420," droplet size"))),IF(#REF!="","",CONCATENATE(" - ",#REF!))," &amp; maximum wind speed of ",E1420," km/hr"))</f>
        <v/>
      </c>
    </row>
    <row r="1421" spans="1:1" x14ac:dyDescent="0.25">
      <c r="A1421" t="str">
        <f>IF(E1421="","",CONCATENATE(IF(C1421="","",(CONCATENATE("- any ",C1421," droplet size"))),IF(#REF!="","",CONCATENATE(" - ",#REF!))," &amp; maximum wind speed of ",E1421," km/hr"))</f>
        <v/>
      </c>
    </row>
    <row r="1422" spans="1:1" x14ac:dyDescent="0.25">
      <c r="A1422" t="str">
        <f>IF(E1422="","",CONCATENATE(IF(C1422="","",(CONCATENATE("- any ",C1422," droplet size"))),IF(#REF!="","",CONCATENATE(" - ",#REF!))," &amp; maximum wind speed of ",E1422," km/hr"))</f>
        <v/>
      </c>
    </row>
    <row r="1423" spans="1:1" x14ac:dyDescent="0.25">
      <c r="A1423" t="str">
        <f>IF(E1423="","",CONCATENATE(IF(C1423="","",(CONCATENATE("- any ",C1423," droplet size"))),IF(#REF!="","",CONCATENATE(" - ",#REF!))," &amp; maximum wind speed of ",E1423," km/hr"))</f>
        <v/>
      </c>
    </row>
    <row r="1424" spans="1:1" x14ac:dyDescent="0.25">
      <c r="A1424" t="str">
        <f>IF(E1424="","",CONCATENATE(IF(C1424="","",(CONCATENATE("- any ",C1424," droplet size"))),IF(#REF!="","",CONCATENATE(" - ",#REF!))," &amp; maximum wind speed of ",E1424," km/hr"))</f>
        <v/>
      </c>
    </row>
    <row r="1425" spans="1:1" x14ac:dyDescent="0.25">
      <c r="A1425" t="str">
        <f>IF(E1425="","",CONCATENATE(IF(C1425="","",(CONCATENATE("- any ",C1425," droplet size"))),IF(#REF!="","",CONCATENATE(" - ",#REF!))," &amp; maximum wind speed of ",E1425," km/hr"))</f>
        <v/>
      </c>
    </row>
    <row r="1426" spans="1:1" x14ac:dyDescent="0.25">
      <c r="A1426" t="str">
        <f>IF(E1426="","",CONCATENATE(IF(C1426="","",(CONCATENATE("- any ",C1426," droplet size"))),IF(#REF!="","",CONCATENATE(" - ",#REF!))," &amp; maximum wind speed of ",E1426," km/hr"))</f>
        <v/>
      </c>
    </row>
    <row r="1427" spans="1:1" x14ac:dyDescent="0.25">
      <c r="A1427" t="str">
        <f>IF(E1427="","",CONCATENATE(IF(C1427="","",(CONCATENATE("- any ",C1427," droplet size"))),IF(#REF!="","",CONCATENATE(" - ",#REF!))," &amp; maximum wind speed of ",E1427," km/hr"))</f>
        <v/>
      </c>
    </row>
    <row r="1428" spans="1:1" x14ac:dyDescent="0.25">
      <c r="A1428" t="str">
        <f>IF(E1428="","",CONCATENATE(IF(C1428="","",(CONCATENATE("- any ",C1428," droplet size"))),IF(#REF!="","",CONCATENATE(" - ",#REF!))," &amp; maximum wind speed of ",E1428," km/hr"))</f>
        <v/>
      </c>
    </row>
    <row r="1429" spans="1:1" x14ac:dyDescent="0.25">
      <c r="A1429" t="str">
        <f>IF(E1429="","",CONCATENATE(IF(C1429="","",(CONCATENATE("- any ",C1429," droplet size"))),IF(#REF!="","",CONCATENATE(" - ",#REF!))," &amp; maximum wind speed of ",E1429," km/hr"))</f>
        <v/>
      </c>
    </row>
    <row r="1430" spans="1:1" x14ac:dyDescent="0.25">
      <c r="A1430" t="str">
        <f>IF(E1430="","",CONCATENATE(IF(C1430="","",(CONCATENATE("- any ",C1430," droplet size"))),IF(#REF!="","",CONCATENATE(" - ",#REF!))," &amp; maximum wind speed of ",E1430," km/hr"))</f>
        <v/>
      </c>
    </row>
    <row r="1431" spans="1:1" x14ac:dyDescent="0.25">
      <c r="A1431" t="str">
        <f>IF(E1431="","",CONCATENATE(IF(C1431="","",(CONCATENATE("- any ",C1431," droplet size"))),IF(#REF!="","",CONCATENATE(" - ",#REF!))," &amp; maximum wind speed of ",E1431," km/hr"))</f>
        <v/>
      </c>
    </row>
    <row r="1432" spans="1:1" x14ac:dyDescent="0.25">
      <c r="A1432" t="str">
        <f>IF(E1432="","",CONCATENATE(IF(C1432="","",(CONCATENATE("- any ",C1432," droplet size"))),IF(#REF!="","",CONCATENATE(" - ",#REF!))," &amp; maximum wind speed of ",E1432," km/hr"))</f>
        <v/>
      </c>
    </row>
    <row r="1433" spans="1:1" x14ac:dyDescent="0.25">
      <c r="A1433" t="str">
        <f>IF(E1433="","",CONCATENATE(IF(C1433="","",(CONCATENATE("- any ",C1433," droplet size"))),IF(#REF!="","",CONCATENATE(" - ",#REF!))," &amp; maximum wind speed of ",E1433," km/hr"))</f>
        <v/>
      </c>
    </row>
    <row r="1434" spans="1:1" x14ac:dyDescent="0.25">
      <c r="A1434" t="str">
        <f>IF(E1434="","",CONCATENATE(IF(C1434="","",(CONCATENATE("- any ",C1434," droplet size"))),IF(#REF!="","",CONCATENATE(" - ",#REF!))," &amp; maximum wind speed of ",E1434," km/hr"))</f>
        <v/>
      </c>
    </row>
    <row r="1435" spans="1:1" x14ac:dyDescent="0.25">
      <c r="A1435" t="str">
        <f>IF(E1435="","",CONCATENATE(IF(C1435="","",(CONCATENATE("- any ",C1435," droplet size"))),IF(#REF!="","",CONCATENATE(" - ",#REF!))," &amp; maximum wind speed of ",E1435," km/hr"))</f>
        <v/>
      </c>
    </row>
    <row r="1436" spans="1:1" x14ac:dyDescent="0.25">
      <c r="A1436" t="str">
        <f>IF(E1436="","",CONCATENATE(IF(C1436="","",(CONCATENATE("- any ",C1436," droplet size"))),IF(#REF!="","",CONCATENATE(" - ",#REF!))," &amp; maximum wind speed of ",E1436," km/hr"))</f>
        <v/>
      </c>
    </row>
    <row r="1437" spans="1:1" x14ac:dyDescent="0.25">
      <c r="A1437" t="str">
        <f>IF(E1437="","",CONCATENATE(IF(C1437="","",(CONCATENATE("- any ",C1437," droplet size"))),IF(#REF!="","",CONCATENATE(" - ",#REF!))," &amp; maximum wind speed of ",E1437," km/hr"))</f>
        <v/>
      </c>
    </row>
    <row r="1438" spans="1:1" x14ac:dyDescent="0.25">
      <c r="A1438" t="str">
        <f>IF(E1438="","",CONCATENATE(IF(C1438="","",(CONCATENATE("- any ",C1438," droplet size"))),IF(#REF!="","",CONCATENATE(" - ",#REF!))," &amp; maximum wind speed of ",E1438," km/hr"))</f>
        <v/>
      </c>
    </row>
    <row r="1439" spans="1:1" x14ac:dyDescent="0.25">
      <c r="A1439" t="str">
        <f>IF(E1439="","",CONCATENATE(IF(C1439="","",(CONCATENATE("- any ",C1439," droplet size"))),IF(#REF!="","",CONCATENATE(" - ",#REF!))," &amp; maximum wind speed of ",E1439," km/hr"))</f>
        <v/>
      </c>
    </row>
    <row r="1440" spans="1:1" x14ac:dyDescent="0.25">
      <c r="A1440" t="str">
        <f>IF(E1440="","",CONCATENATE(IF(C1440="","",(CONCATENATE("- any ",C1440," droplet size"))),IF(#REF!="","",CONCATENATE(" - ",#REF!))," &amp; maximum wind speed of ",E1440," km/hr"))</f>
        <v/>
      </c>
    </row>
    <row r="1441" spans="1:1" x14ac:dyDescent="0.25">
      <c r="A1441" t="str">
        <f>IF(E1441="","",CONCATENATE(IF(C1441="","",(CONCATENATE("- any ",C1441," droplet size"))),IF(#REF!="","",CONCATENATE(" - ",#REF!))," &amp; maximum wind speed of ",E1441," km/hr"))</f>
        <v/>
      </c>
    </row>
    <row r="1442" spans="1:1" x14ac:dyDescent="0.25">
      <c r="A1442" t="str">
        <f>IF(E1442="","",CONCATENATE(IF(C1442="","",(CONCATENATE("- any ",C1442," droplet size"))),IF(#REF!="","",CONCATENATE(" - ",#REF!))," &amp; maximum wind speed of ",E1442," km/hr"))</f>
        <v/>
      </c>
    </row>
    <row r="1443" spans="1:1" x14ac:dyDescent="0.25">
      <c r="A1443" t="str">
        <f>IF(E1443="","",CONCATENATE(IF(C1443="","",(CONCATENATE("- any ",C1443," droplet size"))),IF(#REF!="","",CONCATENATE(" - ",#REF!))," &amp; maximum wind speed of ",E1443," km/hr"))</f>
        <v/>
      </c>
    </row>
    <row r="1444" spans="1:1" x14ac:dyDescent="0.25">
      <c r="A1444" t="str">
        <f>IF(E1444="","",CONCATENATE(IF(C1444="","",(CONCATENATE("- any ",C1444," droplet size"))),IF(#REF!="","",CONCATENATE(" - ",#REF!))," &amp; maximum wind speed of ",E1444," km/hr"))</f>
        <v/>
      </c>
    </row>
    <row r="1445" spans="1:1" x14ac:dyDescent="0.25">
      <c r="A1445" t="str">
        <f>IF(E1445="","",CONCATENATE(IF(C1445="","",(CONCATENATE("- any ",C1445," droplet size"))),IF(#REF!="","",CONCATENATE(" - ",#REF!))," &amp; maximum wind speed of ",E1445," km/hr"))</f>
        <v/>
      </c>
    </row>
    <row r="1446" spans="1:1" x14ac:dyDescent="0.25">
      <c r="A1446" t="str">
        <f>IF(E1446="","",CONCATENATE(IF(C1446="","",(CONCATENATE("- any ",C1446," droplet size"))),IF(#REF!="","",CONCATENATE(" - ",#REF!))," &amp; maximum wind speed of ",E1446," km/hr"))</f>
        <v/>
      </c>
    </row>
    <row r="1447" spans="1:1" x14ac:dyDescent="0.25">
      <c r="A1447" t="str">
        <f>IF(E1447="","",CONCATENATE(IF(C1447="","",(CONCATENATE("- any ",C1447," droplet size"))),IF(#REF!="","",CONCATENATE(" - ",#REF!))," &amp; maximum wind speed of ",E1447," km/hr"))</f>
        <v/>
      </c>
    </row>
    <row r="1448" spans="1:1" x14ac:dyDescent="0.25">
      <c r="A1448" t="str">
        <f>IF(E1448="","",CONCATENATE(IF(C1448="","",(CONCATENATE("- any ",C1448," droplet size"))),IF(#REF!="","",CONCATENATE(" - ",#REF!))," &amp; maximum wind speed of ",E1448," km/hr"))</f>
        <v/>
      </c>
    </row>
    <row r="1449" spans="1:1" x14ac:dyDescent="0.25">
      <c r="A1449" t="str">
        <f>IF(E1449="","",CONCATENATE(IF(C1449="","",(CONCATENATE("- any ",C1449," droplet size"))),IF(#REF!="","",CONCATENATE(" - ",#REF!))," &amp; maximum wind speed of ",E1449," km/hr"))</f>
        <v/>
      </c>
    </row>
    <row r="1450" spans="1:1" x14ac:dyDescent="0.25">
      <c r="A1450" t="str">
        <f>IF(E1450="","",CONCATENATE(IF(C1450="","",(CONCATENATE("- any ",C1450," droplet size"))),IF(#REF!="","",CONCATENATE(" - ",#REF!))," &amp; maximum wind speed of ",E1450," km/hr"))</f>
        <v/>
      </c>
    </row>
    <row r="1451" spans="1:1" x14ac:dyDescent="0.25">
      <c r="A1451" t="str">
        <f>IF(E1451="","",CONCATENATE(IF(C1451="","",(CONCATENATE("- any ",C1451," droplet size"))),IF(#REF!="","",CONCATENATE(" - ",#REF!))," &amp; maximum wind speed of ",E1451," km/hr"))</f>
        <v/>
      </c>
    </row>
    <row r="1452" spans="1:1" x14ac:dyDescent="0.25">
      <c r="A1452" t="str">
        <f>IF(E1452="","",CONCATENATE(IF(C1452="","",(CONCATENATE("- any ",C1452," droplet size"))),IF(#REF!="","",CONCATENATE(" - ",#REF!))," &amp; maximum wind speed of ",E1452," km/hr"))</f>
        <v/>
      </c>
    </row>
    <row r="1453" spans="1:1" x14ac:dyDescent="0.25">
      <c r="A1453" t="str">
        <f>IF(E1453="","",CONCATENATE(IF(C1453="","",(CONCATENATE("- any ",C1453," droplet size"))),IF(#REF!="","",CONCATENATE(" - ",#REF!))," &amp; maximum wind speed of ",E1453," km/hr"))</f>
        <v/>
      </c>
    </row>
    <row r="1454" spans="1:1" x14ac:dyDescent="0.25">
      <c r="A1454" t="str">
        <f>IF(E1454="","",CONCATENATE(IF(C1454="","",(CONCATENATE("- any ",C1454," droplet size"))),IF(#REF!="","",CONCATENATE(" - ",#REF!))," &amp; maximum wind speed of ",E1454," km/hr"))</f>
        <v/>
      </c>
    </row>
    <row r="1455" spans="1:1" x14ac:dyDescent="0.25">
      <c r="A1455" t="str">
        <f>IF(E1455="","",CONCATENATE(IF(C1455="","",(CONCATENATE("- any ",C1455," droplet size"))),IF(#REF!="","",CONCATENATE(" - ",#REF!))," &amp; maximum wind speed of ",E1455," km/hr"))</f>
        <v/>
      </c>
    </row>
    <row r="1456" spans="1:1" x14ac:dyDescent="0.25">
      <c r="A1456" t="str">
        <f>IF(E1456="","",CONCATENATE(IF(C1456="","",(CONCATENATE("- any ",C1456," droplet size"))),IF(#REF!="","",CONCATENATE(" - ",#REF!))," &amp; maximum wind speed of ",E1456," km/hr"))</f>
        <v/>
      </c>
    </row>
    <row r="1457" spans="1:1" x14ac:dyDescent="0.25">
      <c r="A1457" t="str">
        <f>IF(E1457="","",CONCATENATE(IF(C1457="","",(CONCATENATE("- any ",C1457," droplet size"))),IF(#REF!="","",CONCATENATE(" - ",#REF!))," &amp; maximum wind speed of ",E1457," km/hr"))</f>
        <v/>
      </c>
    </row>
    <row r="1458" spans="1:1" x14ac:dyDescent="0.25">
      <c r="A1458" t="str">
        <f>IF(E1458="","",CONCATENATE(IF(C1458="","",(CONCATENATE("- any ",C1458," droplet size"))),IF(#REF!="","",CONCATENATE(" - ",#REF!))," &amp; maximum wind speed of ",E1458," km/hr"))</f>
        <v/>
      </c>
    </row>
    <row r="1459" spans="1:1" x14ac:dyDescent="0.25">
      <c r="A1459" t="str">
        <f>IF(E1459="","",CONCATENATE(IF(C1459="","",(CONCATENATE("- any ",C1459," droplet size"))),IF(#REF!="","",CONCATENATE(" - ",#REF!))," &amp; maximum wind speed of ",E1459," km/hr"))</f>
        <v/>
      </c>
    </row>
    <row r="1460" spans="1:1" x14ac:dyDescent="0.25">
      <c r="A1460" t="str">
        <f>IF(E1460="","",CONCATENATE(IF(C1460="","",(CONCATENATE("- any ",C1460," droplet size"))),IF(#REF!="","",CONCATENATE(" - ",#REF!))," &amp; maximum wind speed of ",E1460," km/hr"))</f>
        <v/>
      </c>
    </row>
    <row r="1461" spans="1:1" x14ac:dyDescent="0.25">
      <c r="A1461" t="str">
        <f>IF(E1461="","",CONCATENATE(IF(C1461="","",(CONCATENATE("- any ",C1461," droplet size"))),IF(#REF!="","",CONCATENATE(" - ",#REF!))," &amp; maximum wind speed of ",E1461," km/hr"))</f>
        <v/>
      </c>
    </row>
    <row r="1462" spans="1:1" x14ac:dyDescent="0.25">
      <c r="A1462" t="str">
        <f>IF(E1462="","",CONCATENATE(IF(C1462="","",(CONCATENATE("- any ",C1462," droplet size"))),IF(#REF!="","",CONCATENATE(" - ",#REF!))," &amp; maximum wind speed of ",E1462," km/hr"))</f>
        <v/>
      </c>
    </row>
    <row r="1463" spans="1:1" x14ac:dyDescent="0.25">
      <c r="A1463" t="str">
        <f>IF(E1463="","",CONCATENATE(IF(C1463="","",(CONCATENATE("- any ",C1463," droplet size"))),IF(#REF!="","",CONCATENATE(" - ",#REF!))," &amp; maximum wind speed of ",E1463," km/hr"))</f>
        <v/>
      </c>
    </row>
    <row r="1464" spans="1:1" x14ac:dyDescent="0.25">
      <c r="A1464" t="str">
        <f>IF(E1464="","",CONCATENATE(IF(C1464="","",(CONCATENATE("- any ",C1464," droplet size"))),IF(#REF!="","",CONCATENATE(" - ",#REF!))," &amp; maximum wind speed of ",E1464," km/hr"))</f>
        <v/>
      </c>
    </row>
    <row r="1465" spans="1:1" x14ac:dyDescent="0.25">
      <c r="A1465" t="str">
        <f>IF(E1465="","",CONCATENATE(IF(C1465="","",(CONCATENATE("- any ",C1465," droplet size"))),IF(#REF!="","",CONCATENATE(" - ",#REF!))," &amp; maximum wind speed of ",E1465," km/hr"))</f>
        <v/>
      </c>
    </row>
    <row r="1466" spans="1:1" x14ac:dyDescent="0.25">
      <c r="A1466" t="str">
        <f>IF(E1466="","",CONCATENATE(IF(C1466="","",(CONCATENATE("- any ",C1466," droplet size"))),IF(#REF!="","",CONCATENATE(" - ",#REF!))," &amp; maximum wind speed of ",E1466," km/hr"))</f>
        <v/>
      </c>
    </row>
    <row r="1467" spans="1:1" x14ac:dyDescent="0.25">
      <c r="A1467" t="str">
        <f>IF(E1467="","",CONCATENATE(IF(C1467="","",(CONCATENATE("- any ",C1467," droplet size"))),IF(#REF!="","",CONCATENATE(" - ",#REF!))," &amp; maximum wind speed of ",E1467," km/hr"))</f>
        <v/>
      </c>
    </row>
    <row r="1468" spans="1:1" x14ac:dyDescent="0.25">
      <c r="A1468" t="str">
        <f>IF(E1468="","",CONCATENATE(IF(C1468="","",(CONCATENATE("- any ",C1468," droplet size"))),IF(#REF!="","",CONCATENATE(" - ",#REF!))," &amp; maximum wind speed of ",E1468," km/hr"))</f>
        <v/>
      </c>
    </row>
    <row r="1469" spans="1:1" x14ac:dyDescent="0.25">
      <c r="A1469" t="str">
        <f>IF(E1469="","",CONCATENATE(IF(C1469="","",(CONCATENATE("- any ",C1469," droplet size"))),IF(#REF!="","",CONCATENATE(" - ",#REF!))," &amp; maximum wind speed of ",E1469," km/hr"))</f>
        <v/>
      </c>
    </row>
    <row r="1470" spans="1:1" x14ac:dyDescent="0.25">
      <c r="A1470" t="str">
        <f>IF(E1470="","",CONCATENATE(IF(C1470="","",(CONCATENATE("- any ",C1470," droplet size"))),IF(#REF!="","",CONCATENATE(" - ",#REF!))," &amp; maximum wind speed of ",E1470," km/hr"))</f>
        <v/>
      </c>
    </row>
    <row r="1471" spans="1:1" x14ac:dyDescent="0.25">
      <c r="A1471" t="str">
        <f>IF(E1471="","",CONCATENATE(IF(C1471="","",(CONCATENATE("- any ",C1471," droplet size"))),IF(#REF!="","",CONCATENATE(" - ",#REF!))," &amp; maximum wind speed of ",E1471," km/hr"))</f>
        <v/>
      </c>
    </row>
    <row r="1472" spans="1:1" x14ac:dyDescent="0.25">
      <c r="A1472" t="str">
        <f>IF(E1472="","",CONCATENATE(IF(C1472="","",(CONCATENATE("- any ",C1472," droplet size"))),IF(#REF!="","",CONCATENATE(" - ",#REF!))," &amp; maximum wind speed of ",E1472," km/hr"))</f>
        <v/>
      </c>
    </row>
    <row r="1473" spans="1:1" x14ac:dyDescent="0.25">
      <c r="A1473" t="str">
        <f>IF(E1473="","",CONCATENATE(IF(C1473="","",(CONCATENATE("- any ",C1473," droplet size"))),IF(#REF!="","",CONCATENATE(" - ",#REF!))," &amp; maximum wind speed of ",E1473," km/hr"))</f>
        <v/>
      </c>
    </row>
    <row r="1474" spans="1:1" x14ac:dyDescent="0.25">
      <c r="A1474" t="str">
        <f>IF(E1474="","",CONCATENATE(IF(C1474="","",(CONCATENATE("- any ",C1474," droplet size"))),IF(#REF!="","",CONCATENATE(" - ",#REF!))," &amp; maximum wind speed of ",E1474," km/hr"))</f>
        <v/>
      </c>
    </row>
    <row r="1475" spans="1:1" x14ac:dyDescent="0.25">
      <c r="A1475" t="str">
        <f>IF(E1475="","",CONCATENATE(IF(C1475="","",(CONCATENATE("- any ",C1475," droplet size"))),IF(#REF!="","",CONCATENATE(" - ",#REF!))," &amp; maximum wind speed of ",E1475," km/hr"))</f>
        <v/>
      </c>
    </row>
    <row r="1476" spans="1:1" x14ac:dyDescent="0.25">
      <c r="A1476" t="str">
        <f>IF(E1476="","",CONCATENATE(IF(C1476="","",(CONCATENATE("- any ",C1476," droplet size"))),IF(#REF!="","",CONCATENATE(" - ",#REF!))," &amp; maximum wind speed of ",E1476," km/hr"))</f>
        <v/>
      </c>
    </row>
    <row r="1477" spans="1:1" x14ac:dyDescent="0.25">
      <c r="A1477" t="str">
        <f>IF(E1477="","",CONCATENATE(IF(C1477="","",(CONCATENATE("- any ",C1477," droplet size"))),IF(#REF!="","",CONCATENATE(" - ",#REF!))," &amp; maximum wind speed of ",E1477," km/hr"))</f>
        <v/>
      </c>
    </row>
    <row r="1478" spans="1:1" x14ac:dyDescent="0.25">
      <c r="A1478" t="str">
        <f>IF(E1478="","",CONCATENATE(IF(C1478="","",(CONCATENATE("- any ",C1478," droplet size"))),IF(#REF!="","",CONCATENATE(" - ",#REF!))," &amp; maximum wind speed of ",E1478," km/hr"))</f>
        <v/>
      </c>
    </row>
    <row r="1479" spans="1:1" x14ac:dyDescent="0.25">
      <c r="A1479" t="str">
        <f>IF(E1479="","",CONCATENATE(IF(C1479="","",(CONCATENATE("- any ",C1479," droplet size"))),IF(#REF!="","",CONCATENATE(" - ",#REF!))," &amp; maximum wind speed of ",E1479," km/hr"))</f>
        <v/>
      </c>
    </row>
    <row r="1480" spans="1:1" x14ac:dyDescent="0.25">
      <c r="A1480" t="str">
        <f>IF(E1480="","",CONCATENATE(IF(C1480="","",(CONCATENATE("- any ",C1480," droplet size"))),IF(#REF!="","",CONCATENATE(" - ",#REF!))," &amp; maximum wind speed of ",E1480," km/hr"))</f>
        <v/>
      </c>
    </row>
    <row r="1481" spans="1:1" x14ac:dyDescent="0.25">
      <c r="A1481" t="str">
        <f>IF(E1481="","",CONCATENATE(IF(C1481="","",(CONCATENATE("- any ",C1481," droplet size"))),IF(#REF!="","",CONCATENATE(" - ",#REF!))," &amp; maximum wind speed of ",E1481," km/hr"))</f>
        <v/>
      </c>
    </row>
    <row r="1482" spans="1:1" x14ac:dyDescent="0.25">
      <c r="A1482" t="str">
        <f>IF(E1482="","",CONCATENATE(IF(C1482="","",(CONCATENATE("- any ",C1482," droplet size"))),IF(#REF!="","",CONCATENATE(" - ",#REF!))," &amp; maximum wind speed of ",E1482," km/hr"))</f>
        <v/>
      </c>
    </row>
    <row r="1483" spans="1:1" x14ac:dyDescent="0.25">
      <c r="A1483" t="str">
        <f>IF(E1483="","",CONCATENATE(IF(C1483="","",(CONCATENATE("- any ",C1483," droplet size"))),IF(#REF!="","",CONCATENATE(" - ",#REF!))," &amp; maximum wind speed of ",E1483," km/hr"))</f>
        <v/>
      </c>
    </row>
    <row r="1484" spans="1:1" x14ac:dyDescent="0.25">
      <c r="A1484" t="str">
        <f>IF(E1484="","",CONCATENATE(IF(C1484="","",(CONCATENATE("- any ",C1484," droplet size"))),IF(#REF!="","",CONCATENATE(" - ",#REF!))," &amp; maximum wind speed of ",E1484," km/hr"))</f>
        <v/>
      </c>
    </row>
    <row r="1485" spans="1:1" x14ac:dyDescent="0.25">
      <c r="A1485" t="str">
        <f>IF(E1485="","",CONCATENATE(IF(C1485="","",(CONCATENATE("- any ",C1485," droplet size"))),IF(#REF!="","",CONCATENATE(" - ",#REF!))," &amp; maximum wind speed of ",E1485," km/hr"))</f>
        <v/>
      </c>
    </row>
    <row r="1486" spans="1:1" x14ac:dyDescent="0.25">
      <c r="A1486" t="str">
        <f>IF(E1486="","",CONCATENATE(IF(C1486="","",(CONCATENATE("- any ",C1486," droplet size"))),IF(#REF!="","",CONCATENATE(" - ",#REF!))," &amp; maximum wind speed of ",E1486," km/hr"))</f>
        <v/>
      </c>
    </row>
    <row r="1487" spans="1:1" x14ac:dyDescent="0.25">
      <c r="A1487" t="str">
        <f>IF(E1487="","",CONCATENATE(IF(C1487="","",(CONCATENATE("- any ",C1487," droplet size"))),IF(#REF!="","",CONCATENATE(" - ",#REF!))," &amp; maximum wind speed of ",E1487," km/hr"))</f>
        <v/>
      </c>
    </row>
    <row r="1488" spans="1:1" x14ac:dyDescent="0.25">
      <c r="A1488" t="str">
        <f>IF(E1488="","",CONCATENATE(IF(C1488="","",(CONCATENATE("- any ",C1488," droplet size"))),IF(#REF!="","",CONCATENATE(" - ",#REF!))," &amp; maximum wind speed of ",E1488," km/hr"))</f>
        <v/>
      </c>
    </row>
    <row r="1489" spans="1:1" x14ac:dyDescent="0.25">
      <c r="A1489" t="str">
        <f>IF(E1489="","",CONCATENATE(IF(C1489="","",(CONCATENATE("- any ",C1489," droplet size"))),IF(#REF!="","",CONCATENATE(" - ",#REF!))," &amp; maximum wind speed of ",E1489," km/hr"))</f>
        <v/>
      </c>
    </row>
    <row r="1490" spans="1:1" x14ac:dyDescent="0.25">
      <c r="A1490" t="str">
        <f>IF(E1490="","",CONCATENATE(IF(C1490="","",(CONCATENATE("- any ",C1490," droplet size"))),IF(#REF!="","",CONCATENATE(" - ",#REF!))," &amp; maximum wind speed of ",E1490," km/hr"))</f>
        <v/>
      </c>
    </row>
    <row r="1491" spans="1:1" x14ac:dyDescent="0.25">
      <c r="A1491" t="str">
        <f>IF(E1491="","",CONCATENATE(IF(C1491="","",(CONCATENATE("- any ",C1491," droplet size"))),IF(#REF!="","",CONCATENATE(" - ",#REF!))," &amp; maximum wind speed of ",E1491," km/hr"))</f>
        <v/>
      </c>
    </row>
    <row r="1492" spans="1:1" x14ac:dyDescent="0.25">
      <c r="A1492" t="str">
        <f>IF(E1492="","",CONCATENATE(IF(C1492="","",(CONCATENATE("- any ",C1492," droplet size"))),IF(#REF!="","",CONCATENATE(" - ",#REF!))," &amp; maximum wind speed of ",E1492," km/hr"))</f>
        <v/>
      </c>
    </row>
    <row r="1493" spans="1:1" x14ac:dyDescent="0.25">
      <c r="A1493" t="str">
        <f>IF(E1493="","",CONCATENATE(IF(C1493="","",(CONCATENATE("- any ",C1493," droplet size"))),IF(#REF!="","",CONCATENATE(" - ",#REF!))," &amp; maximum wind speed of ",E1493," km/hr"))</f>
        <v/>
      </c>
    </row>
    <row r="1494" spans="1:1" x14ac:dyDescent="0.25">
      <c r="A1494" t="str">
        <f>IF(E1494="","",CONCATENATE(IF(C1494="","",(CONCATENATE("- any ",C1494," droplet size"))),IF(#REF!="","",CONCATENATE(" - ",#REF!))," &amp; maximum wind speed of ",E1494," km/hr"))</f>
        <v/>
      </c>
    </row>
    <row r="1495" spans="1:1" x14ac:dyDescent="0.25">
      <c r="A1495" t="str">
        <f>IF(E1495="","",CONCATENATE(IF(C1495="","",(CONCATENATE("- any ",C1495," droplet size"))),IF(#REF!="","",CONCATENATE(" - ",#REF!))," &amp; maximum wind speed of ",E1495," km/hr"))</f>
        <v/>
      </c>
    </row>
    <row r="1496" spans="1:1" x14ac:dyDescent="0.25">
      <c r="A1496" t="str">
        <f>IF(E1496="","",CONCATENATE(IF(C1496="","",(CONCATENATE("- any ",C1496," droplet size"))),IF(#REF!="","",CONCATENATE(" - ",#REF!))," &amp; maximum wind speed of ",E1496," km/hr"))</f>
        <v/>
      </c>
    </row>
    <row r="1497" spans="1:1" x14ac:dyDescent="0.25">
      <c r="A1497" t="str">
        <f>IF(E1497="","",CONCATENATE(IF(C1497="","",(CONCATENATE("- any ",C1497," droplet size"))),IF(#REF!="","",CONCATENATE(" - ",#REF!))," &amp; maximum wind speed of ",E1497," km/hr"))</f>
        <v/>
      </c>
    </row>
    <row r="1498" spans="1:1" x14ac:dyDescent="0.25">
      <c r="A1498" t="str">
        <f>IF(E1498="","",CONCATENATE(IF(C1498="","",(CONCATENATE("- any ",C1498," droplet size"))),IF(#REF!="","",CONCATENATE(" - ",#REF!))," &amp; maximum wind speed of ",E1498," km/hr"))</f>
        <v/>
      </c>
    </row>
    <row r="1499" spans="1:1" x14ac:dyDescent="0.25">
      <c r="A1499" t="str">
        <f>IF(E1499="","",CONCATENATE(IF(C1499="","",(CONCATENATE("- any ",C1499," droplet size"))),IF(#REF!="","",CONCATENATE(" - ",#REF!))," &amp; maximum wind speed of ",E1499," km/hr"))</f>
        <v/>
      </c>
    </row>
    <row r="1500" spans="1:1" x14ac:dyDescent="0.25">
      <c r="A1500" t="str">
        <f>IF(E1500="","",CONCATENATE(IF(C1500="","",(CONCATENATE("- any ",C1500," droplet size"))),IF(#REF!="","",CONCATENATE(" - ",#REF!))," &amp; maximum wind speed of ",E1500," km/hr"))</f>
        <v/>
      </c>
    </row>
    <row r="1501" spans="1:1" x14ac:dyDescent="0.25">
      <c r="A1501" t="str">
        <f>IF(E1501="","",CONCATENATE(IF(C1501="","",(CONCATENATE("- any ",C1501," droplet size"))),IF(#REF!="","",CONCATENATE(" - ",#REF!))," &amp; maximum wind speed of ",E1501," km/hr"))</f>
        <v/>
      </c>
    </row>
    <row r="1502" spans="1:1" x14ac:dyDescent="0.25">
      <c r="A1502" t="str">
        <f>IF(E1502="","",CONCATENATE(IF(C1502="","",(CONCATENATE("- any ",C1502," droplet size"))),IF(#REF!="","",CONCATENATE(" - ",#REF!))," &amp; maximum wind speed of ",E1502," km/hr"))</f>
        <v/>
      </c>
    </row>
    <row r="1503" spans="1:1" x14ac:dyDescent="0.25">
      <c r="A1503" t="str">
        <f>IF(E1503="","",CONCATENATE(IF(C1503="","",(CONCATENATE("- any ",C1503," droplet size"))),IF(#REF!="","",CONCATENATE(" - ",#REF!))," &amp; maximum wind speed of ",E1503," km/hr"))</f>
        <v/>
      </c>
    </row>
    <row r="1504" spans="1:1" x14ac:dyDescent="0.25">
      <c r="A1504" t="str">
        <f>IF(E1504="","",CONCATENATE(IF(C1504="","",(CONCATENATE("- any ",C1504," droplet size"))),IF(#REF!="","",CONCATENATE(" - ",#REF!))," &amp; maximum wind speed of ",E1504," km/hr"))</f>
        <v/>
      </c>
    </row>
    <row r="1505" spans="1:1" x14ac:dyDescent="0.25">
      <c r="A1505" t="str">
        <f>IF(E1505="","",CONCATENATE(IF(C1505="","",(CONCATENATE("- any ",C1505," droplet size"))),IF(#REF!="","",CONCATENATE(" - ",#REF!))," &amp; maximum wind speed of ",E1505," km/hr"))</f>
        <v/>
      </c>
    </row>
    <row r="1506" spans="1:1" x14ac:dyDescent="0.25">
      <c r="A1506" t="str">
        <f>IF(E1506="","",CONCATENATE(IF(C1506="","",(CONCATENATE("- any ",C1506," droplet size"))),IF(#REF!="","",CONCATENATE(" - ",#REF!))," &amp; maximum wind speed of ",E1506," km/hr"))</f>
        <v/>
      </c>
    </row>
    <row r="1507" spans="1:1" x14ac:dyDescent="0.25">
      <c r="A1507" t="str">
        <f>IF(E1507="","",CONCATENATE(IF(C1507="","",(CONCATENATE("- any ",C1507," droplet size"))),IF(#REF!="","",CONCATENATE(" - ",#REF!))," &amp; maximum wind speed of ",E1507," km/hr"))</f>
        <v/>
      </c>
    </row>
    <row r="1508" spans="1:1" x14ac:dyDescent="0.25">
      <c r="A1508" t="str">
        <f>IF(E1508="","",CONCATENATE(IF(C1508="","",(CONCATENATE("- any ",C1508," droplet size"))),IF(#REF!="","",CONCATENATE(" - ",#REF!))," &amp; maximum wind speed of ",E1508," km/hr"))</f>
        <v/>
      </c>
    </row>
    <row r="1509" spans="1:1" x14ac:dyDescent="0.25">
      <c r="A1509" t="str">
        <f>IF(E1509="","",CONCATENATE(IF(C1509="","",(CONCATENATE("- any ",C1509," droplet size"))),IF(#REF!="","",CONCATENATE(" - ",#REF!))," &amp; maximum wind speed of ",E1509," km/hr"))</f>
        <v/>
      </c>
    </row>
    <row r="1510" spans="1:1" x14ac:dyDescent="0.25">
      <c r="A1510" t="str">
        <f>IF(E1510="","",CONCATENATE(IF(C1510="","",(CONCATENATE("- any ",C1510," droplet size"))),IF(#REF!="","",CONCATENATE(" - ",#REF!))," &amp; maximum wind speed of ",E1510," km/hr"))</f>
        <v/>
      </c>
    </row>
    <row r="1511" spans="1:1" x14ac:dyDescent="0.25">
      <c r="A1511" t="str">
        <f>IF(E1511="","",CONCATENATE(IF(C1511="","",(CONCATENATE("- any ",C1511," droplet size"))),IF(#REF!="","",CONCATENATE(" - ",#REF!))," &amp; maximum wind speed of ",E1511," km/hr"))</f>
        <v/>
      </c>
    </row>
    <row r="1512" spans="1:1" x14ac:dyDescent="0.25">
      <c r="A1512" t="str">
        <f>IF(E1512="","",CONCATENATE(IF(C1512="","",(CONCATENATE("- any ",C1512," droplet size"))),IF(#REF!="","",CONCATENATE(" - ",#REF!))," &amp; maximum wind speed of ",E1512," km/hr"))</f>
        <v/>
      </c>
    </row>
    <row r="1513" spans="1:1" x14ac:dyDescent="0.25">
      <c r="A1513" t="str">
        <f>IF(E1513="","",CONCATENATE(IF(C1513="","",(CONCATENATE("- any ",C1513," droplet size"))),IF(#REF!="","",CONCATENATE(" - ",#REF!))," &amp; maximum wind speed of ",E1513," km/hr"))</f>
        <v/>
      </c>
    </row>
    <row r="1514" spans="1:1" x14ac:dyDescent="0.25">
      <c r="A1514" t="str">
        <f>IF(E1514="","",CONCATENATE(IF(C1514="","",(CONCATENATE("- any ",C1514," droplet size"))),IF(#REF!="","",CONCATENATE(" - ",#REF!))," &amp; maximum wind speed of ",E1514," km/hr"))</f>
        <v/>
      </c>
    </row>
    <row r="1515" spans="1:1" x14ac:dyDescent="0.25">
      <c r="A1515" t="str">
        <f>IF(E1515="","",CONCATENATE(IF(C1515="","",(CONCATENATE("- any ",C1515," droplet size"))),IF(#REF!="","",CONCATENATE(" - ",#REF!))," &amp; maximum wind speed of ",E1515," km/hr"))</f>
        <v/>
      </c>
    </row>
    <row r="1516" spans="1:1" x14ac:dyDescent="0.25">
      <c r="A1516" t="str">
        <f>IF(E1516="","",CONCATENATE(IF(C1516="","",(CONCATENATE("- any ",C1516," droplet size"))),IF(#REF!="","",CONCATENATE(" - ",#REF!))," &amp; maximum wind speed of ",E1516," km/hr"))</f>
        <v/>
      </c>
    </row>
    <row r="1517" spans="1:1" x14ac:dyDescent="0.25">
      <c r="A1517" t="str">
        <f>IF(E1517="","",CONCATENATE(IF(C1517="","",(CONCATENATE("- any ",C1517," droplet size"))),IF(#REF!="","",CONCATENATE(" - ",#REF!))," &amp; maximum wind speed of ",E1517," km/hr"))</f>
        <v/>
      </c>
    </row>
    <row r="1518" spans="1:1" x14ac:dyDescent="0.25">
      <c r="A1518" t="str">
        <f>IF(E1518="","",CONCATENATE(IF(C1518="","",(CONCATENATE("- any ",C1518," droplet size"))),IF(#REF!="","",CONCATENATE(" - ",#REF!))," &amp; maximum wind speed of ",E1518," km/hr"))</f>
        <v/>
      </c>
    </row>
    <row r="1519" spans="1:1" x14ac:dyDescent="0.25">
      <c r="A1519" t="str">
        <f>IF(E1519="","",CONCATENATE(IF(C1519="","",(CONCATENATE("- any ",C1519," droplet size"))),IF(#REF!="","",CONCATENATE(" - ",#REF!))," &amp; maximum wind speed of ",E1519," km/hr"))</f>
        <v/>
      </c>
    </row>
    <row r="1520" spans="1:1" x14ac:dyDescent="0.25">
      <c r="A1520" t="str">
        <f>IF(E1520="","",CONCATENATE(IF(C1520="","",(CONCATENATE("- any ",C1520," droplet size"))),IF(#REF!="","",CONCATENATE(" - ",#REF!))," &amp; maximum wind speed of ",E1520," km/hr"))</f>
        <v/>
      </c>
    </row>
    <row r="1521" spans="1:1" x14ac:dyDescent="0.25">
      <c r="A1521" t="str">
        <f>IF(E1521="","",CONCATENATE(IF(C1521="","",(CONCATENATE("- any ",C1521," droplet size"))),IF(#REF!="","",CONCATENATE(" - ",#REF!))," &amp; maximum wind speed of ",E1521," km/hr"))</f>
        <v/>
      </c>
    </row>
    <row r="1522" spans="1:1" x14ac:dyDescent="0.25">
      <c r="A1522" t="str">
        <f>IF(E1522="","",CONCATENATE(IF(C1522="","",(CONCATENATE("- any ",C1522," droplet size"))),IF(#REF!="","",CONCATENATE(" - ",#REF!))," &amp; maximum wind speed of ",E1522," km/hr"))</f>
        <v/>
      </c>
    </row>
    <row r="1523" spans="1:1" x14ac:dyDescent="0.25">
      <c r="A1523" t="str">
        <f>IF(E1523="","",CONCATENATE(IF(C1523="","",(CONCATENATE("- any ",C1523," droplet size"))),IF(#REF!="","",CONCATENATE(" - ",#REF!))," &amp; maximum wind speed of ",E1523," km/hr"))</f>
        <v/>
      </c>
    </row>
    <row r="1524" spans="1:1" x14ac:dyDescent="0.25">
      <c r="A1524" t="str">
        <f>IF(E1524="","",CONCATENATE(IF(C1524="","",(CONCATENATE("- any ",C1524," droplet size"))),IF(#REF!="","",CONCATENATE(" - ",#REF!))," &amp; maximum wind speed of ",E1524," km/hr"))</f>
        <v/>
      </c>
    </row>
    <row r="1525" spans="1:1" x14ac:dyDescent="0.25">
      <c r="A1525" t="str">
        <f>IF(E1525="","",CONCATENATE(IF(C1525="","",(CONCATENATE("- any ",C1525," droplet size"))),IF(#REF!="","",CONCATENATE(" - ",#REF!))," &amp; maximum wind speed of ",E1525," km/hr"))</f>
        <v/>
      </c>
    </row>
    <row r="1526" spans="1:1" x14ac:dyDescent="0.25">
      <c r="A1526" t="str">
        <f>IF(E1526="","",CONCATENATE(IF(C1526="","",(CONCATENATE("- any ",C1526," droplet size"))),IF(#REF!="","",CONCATENATE(" - ",#REF!))," &amp; maximum wind speed of ",E1526," km/hr"))</f>
        <v/>
      </c>
    </row>
    <row r="1527" spans="1:1" x14ac:dyDescent="0.25">
      <c r="A1527" t="str">
        <f>IF(E1527="","",CONCATENATE(IF(C1527="","",(CONCATENATE("- any ",C1527," droplet size"))),IF(#REF!="","",CONCATENATE(" - ",#REF!))," &amp; maximum wind speed of ",E1527," km/hr"))</f>
        <v/>
      </c>
    </row>
    <row r="1528" spans="1:1" x14ac:dyDescent="0.25">
      <c r="A1528" t="str">
        <f>IF(E1528="","",CONCATENATE(IF(C1528="","",(CONCATENATE("- any ",C1528," droplet size"))),IF(#REF!="","",CONCATENATE(" - ",#REF!))," &amp; maximum wind speed of ",E1528," km/hr"))</f>
        <v/>
      </c>
    </row>
    <row r="1529" spans="1:1" x14ac:dyDescent="0.25">
      <c r="A1529" t="str">
        <f>IF(E1529="","",CONCATENATE(IF(C1529="","",(CONCATENATE("- any ",C1529," droplet size"))),IF(#REF!="","",CONCATENATE(" - ",#REF!))," &amp; maximum wind speed of ",E1529," km/hr"))</f>
        <v/>
      </c>
    </row>
    <row r="1530" spans="1:1" x14ac:dyDescent="0.25">
      <c r="A1530" t="str">
        <f>IF(E1530="","",CONCATENATE(IF(C1530="","",(CONCATENATE("- any ",C1530," droplet size"))),IF(#REF!="","",CONCATENATE(" - ",#REF!))," &amp; maximum wind speed of ",E1530," km/hr"))</f>
        <v/>
      </c>
    </row>
    <row r="1531" spans="1:1" x14ac:dyDescent="0.25">
      <c r="A1531" t="str">
        <f>IF(E1531="","",CONCATENATE(IF(C1531="","",(CONCATENATE("- any ",C1531," droplet size"))),IF(#REF!="","",CONCATENATE(" - ",#REF!))," &amp; maximum wind speed of ",E1531," km/hr"))</f>
        <v/>
      </c>
    </row>
    <row r="1532" spans="1:1" x14ac:dyDescent="0.25">
      <c r="A1532" t="str">
        <f>IF(E1532="","",CONCATENATE(IF(C1532="","",(CONCATENATE("- any ",C1532," droplet size"))),IF(#REF!="","",CONCATENATE(" - ",#REF!))," &amp; maximum wind speed of ",E1532," km/hr"))</f>
        <v/>
      </c>
    </row>
    <row r="1533" spans="1:1" x14ac:dyDescent="0.25">
      <c r="A1533" t="str">
        <f>IF(E1533="","",CONCATENATE(IF(C1533="","",(CONCATENATE("- any ",C1533," droplet size"))),IF(#REF!="","",CONCATENATE(" - ",#REF!))," &amp; maximum wind speed of ",E1533," km/hr"))</f>
        <v/>
      </c>
    </row>
    <row r="1534" spans="1:1" x14ac:dyDescent="0.25">
      <c r="A1534" t="str">
        <f>IF(E1534="","",CONCATENATE(IF(C1534="","",(CONCATENATE("- any ",C1534," droplet size"))),IF(#REF!="","",CONCATENATE(" - ",#REF!))," &amp; maximum wind speed of ",E1534," km/hr"))</f>
        <v/>
      </c>
    </row>
    <row r="1535" spans="1:1" x14ac:dyDescent="0.25">
      <c r="A1535" t="str">
        <f>IF(E1535="","",CONCATENATE(IF(C1535="","",(CONCATENATE("- any ",C1535," droplet size"))),IF(#REF!="","",CONCATENATE(" - ",#REF!))," &amp; maximum wind speed of ",E1535," km/hr"))</f>
        <v/>
      </c>
    </row>
    <row r="1536" spans="1:1" x14ac:dyDescent="0.25">
      <c r="A1536" t="str">
        <f>IF(E1536="","",CONCATENATE(IF(C1536="","",(CONCATENATE("- any ",C1536," droplet size"))),IF(#REF!="","",CONCATENATE(" - ",#REF!))," &amp; maximum wind speed of ",E1536," km/hr"))</f>
        <v/>
      </c>
    </row>
    <row r="1537" spans="1:1" x14ac:dyDescent="0.25">
      <c r="A1537" t="str">
        <f>IF(E1537="","",CONCATENATE(IF(C1537="","",(CONCATENATE("- any ",C1537," droplet size"))),IF(#REF!="","",CONCATENATE(" - ",#REF!))," &amp; maximum wind speed of ",E1537," km/hr"))</f>
        <v/>
      </c>
    </row>
    <row r="1538" spans="1:1" x14ac:dyDescent="0.25">
      <c r="A1538" t="str">
        <f>IF(E1538="","",CONCATENATE(IF(C1538="","",(CONCATENATE("- any ",C1538," droplet size"))),IF(#REF!="","",CONCATENATE(" - ",#REF!))," &amp; maximum wind speed of ",E1538," km/hr"))</f>
        <v/>
      </c>
    </row>
    <row r="1539" spans="1:1" x14ac:dyDescent="0.25">
      <c r="A1539" t="str">
        <f>IF(E1539="","",CONCATENATE(IF(C1539="","",(CONCATENATE("- any ",C1539," droplet size"))),IF(#REF!="","",CONCATENATE(" - ",#REF!))," &amp; maximum wind speed of ",E1539," km/hr"))</f>
        <v/>
      </c>
    </row>
    <row r="1540" spans="1:1" x14ac:dyDescent="0.25">
      <c r="A1540" t="str">
        <f>IF(E1540="","",CONCATENATE(IF(C1540="","",(CONCATENATE("- any ",C1540," droplet size"))),IF(#REF!="","",CONCATENATE(" - ",#REF!))," &amp; maximum wind speed of ",E1540," km/hr"))</f>
        <v/>
      </c>
    </row>
    <row r="1541" spans="1:1" x14ac:dyDescent="0.25">
      <c r="A1541" t="str">
        <f>IF(E1541="","",CONCATENATE(IF(C1541="","",(CONCATENATE("- any ",C1541," droplet size"))),IF(#REF!="","",CONCATENATE(" - ",#REF!))," &amp; maximum wind speed of ",E1541," km/hr"))</f>
        <v/>
      </c>
    </row>
    <row r="1542" spans="1:1" x14ac:dyDescent="0.25">
      <c r="A1542" t="str">
        <f>IF(E1542="","",CONCATENATE(IF(C1542="","",(CONCATENATE("- any ",C1542," droplet size"))),IF(#REF!="","",CONCATENATE(" - ",#REF!))," &amp; maximum wind speed of ",E1542," km/hr"))</f>
        <v/>
      </c>
    </row>
    <row r="1543" spans="1:1" x14ac:dyDescent="0.25">
      <c r="A1543" t="str">
        <f>IF(E1543="","",CONCATENATE(IF(C1543="","",(CONCATENATE("- any ",C1543," droplet size"))),IF(#REF!="","",CONCATENATE(" - ",#REF!))," &amp; maximum wind speed of ",E1543," km/hr"))</f>
        <v/>
      </c>
    </row>
    <row r="1544" spans="1:1" x14ac:dyDescent="0.25">
      <c r="A1544" t="str">
        <f>IF(E1544="","",CONCATENATE(IF(C1544="","",(CONCATENATE("- any ",C1544," droplet size"))),IF(#REF!="","",CONCATENATE(" - ",#REF!))," &amp; maximum wind speed of ",E1544," km/hr"))</f>
        <v/>
      </c>
    </row>
    <row r="1545" spans="1:1" x14ac:dyDescent="0.25">
      <c r="A1545" t="str">
        <f>IF(E1545="","",CONCATENATE(IF(C1545="","",(CONCATENATE("- any ",C1545," droplet size"))),IF(#REF!="","",CONCATENATE(" - ",#REF!))," &amp; maximum wind speed of ",E1545," km/hr"))</f>
        <v/>
      </c>
    </row>
    <row r="1546" spans="1:1" x14ac:dyDescent="0.25">
      <c r="A1546" t="str">
        <f>IF(E1546="","",CONCATENATE(IF(C1546="","",(CONCATENATE("- any ",C1546," droplet size"))),IF(#REF!="","",CONCATENATE(" - ",#REF!))," &amp; maximum wind speed of ",E1546," km/hr"))</f>
        <v/>
      </c>
    </row>
    <row r="1547" spans="1:1" x14ac:dyDescent="0.25">
      <c r="A1547" t="str">
        <f>IF(E1547="","",CONCATENATE(IF(C1547="","",(CONCATENATE("- any ",C1547," droplet size"))),IF(#REF!="","",CONCATENATE(" - ",#REF!))," &amp; maximum wind speed of ",E1547," km/hr"))</f>
        <v/>
      </c>
    </row>
    <row r="1548" spans="1:1" x14ac:dyDescent="0.25">
      <c r="A1548" t="str">
        <f>IF(E1548="","",CONCATENATE(IF(C1548="","",(CONCATENATE("- any ",C1548," droplet size"))),IF(#REF!="","",CONCATENATE(" - ",#REF!))," &amp; maximum wind speed of ",E1548," km/hr"))</f>
        <v/>
      </c>
    </row>
    <row r="1549" spans="1:1" x14ac:dyDescent="0.25">
      <c r="A1549" t="str">
        <f>IF(E1549="","",CONCATENATE(IF(C1549="","",(CONCATENATE("- any ",C1549," droplet size"))),IF(#REF!="","",CONCATENATE(" - ",#REF!))," &amp; maximum wind speed of ",E1549," km/hr"))</f>
        <v/>
      </c>
    </row>
    <row r="1550" spans="1:1" x14ac:dyDescent="0.25">
      <c r="A1550" t="str">
        <f>IF(E1550="","",CONCATENATE(IF(C1550="","",(CONCATENATE("- any ",C1550," droplet size"))),IF(#REF!="","",CONCATENATE(" - ",#REF!))," &amp; maximum wind speed of ",E1550," km/hr"))</f>
        <v/>
      </c>
    </row>
    <row r="1551" spans="1:1" x14ac:dyDescent="0.25">
      <c r="A1551" t="str">
        <f>IF(E1551="","",CONCATENATE(IF(C1551="","",(CONCATENATE("- any ",C1551," droplet size"))),IF(#REF!="","",CONCATENATE(" - ",#REF!))," &amp; maximum wind speed of ",E1551," km/hr"))</f>
        <v/>
      </c>
    </row>
    <row r="1552" spans="1:1" x14ac:dyDescent="0.25">
      <c r="A1552" t="str">
        <f>IF(E1552="","",CONCATENATE(IF(C1552="","",(CONCATENATE("- any ",C1552," droplet size"))),IF(#REF!="","",CONCATENATE(" - ",#REF!))," &amp; maximum wind speed of ",E1552," km/hr"))</f>
        <v/>
      </c>
    </row>
    <row r="1553" spans="1:1" x14ac:dyDescent="0.25">
      <c r="A1553" t="str">
        <f>IF(E1553="","",CONCATENATE(IF(C1553="","",(CONCATENATE("- any ",C1553," droplet size"))),IF(#REF!="","",CONCATENATE(" - ",#REF!))," &amp; maximum wind speed of ",E1553," km/hr"))</f>
        <v/>
      </c>
    </row>
    <row r="1554" spans="1:1" x14ac:dyDescent="0.25">
      <c r="A1554" t="str">
        <f>IF(E1554="","",CONCATENATE(IF(C1554="","",(CONCATENATE("- any ",C1554," droplet size"))),IF(#REF!="","",CONCATENATE(" - ",#REF!))," &amp; maximum wind speed of ",E1554," km/hr"))</f>
        <v/>
      </c>
    </row>
    <row r="1555" spans="1:1" x14ac:dyDescent="0.25">
      <c r="A1555" t="str">
        <f>IF(E1555="","",CONCATENATE(IF(C1555="","",(CONCATENATE("- any ",C1555," droplet size"))),IF(#REF!="","",CONCATENATE(" - ",#REF!))," &amp; maximum wind speed of ",E1555," km/hr"))</f>
        <v/>
      </c>
    </row>
    <row r="1556" spans="1:1" x14ac:dyDescent="0.25">
      <c r="A1556" t="str">
        <f>IF(E1556="","",CONCATENATE(IF(C1556="","",(CONCATENATE("- any ",C1556," droplet size"))),IF(#REF!="","",CONCATENATE(" - ",#REF!))," &amp; maximum wind speed of ",E1556," km/hr"))</f>
        <v/>
      </c>
    </row>
    <row r="1557" spans="1:1" x14ac:dyDescent="0.25">
      <c r="A1557" t="str">
        <f>IF(E1557="","",CONCATENATE(IF(C1557="","",(CONCATENATE("- any ",C1557," droplet size"))),IF(#REF!="","",CONCATENATE(" - ",#REF!))," &amp; maximum wind speed of ",E1557," km/hr"))</f>
        <v/>
      </c>
    </row>
    <row r="1558" spans="1:1" x14ac:dyDescent="0.25">
      <c r="A1558" t="str">
        <f>IF(E1558="","",CONCATENATE(IF(C1558="","",(CONCATENATE("- any ",C1558," droplet size"))),IF(#REF!="","",CONCATENATE(" - ",#REF!))," &amp; maximum wind speed of ",E1558," km/hr"))</f>
        <v/>
      </c>
    </row>
    <row r="1559" spans="1:1" x14ac:dyDescent="0.25">
      <c r="A1559" t="str">
        <f>IF(E1559="","",CONCATENATE(IF(C1559="","",(CONCATENATE("- any ",C1559," droplet size"))),IF(#REF!="","",CONCATENATE(" - ",#REF!))," &amp; maximum wind speed of ",E1559," km/hr"))</f>
        <v/>
      </c>
    </row>
    <row r="1560" spans="1:1" x14ac:dyDescent="0.25">
      <c r="A1560" t="str">
        <f>IF(E1560="","",CONCATENATE(IF(C1560="","",(CONCATENATE("- any ",C1560," droplet size"))),IF(#REF!="","",CONCATENATE(" - ",#REF!))," &amp; maximum wind speed of ",E1560," km/hr"))</f>
        <v/>
      </c>
    </row>
    <row r="1561" spans="1:1" x14ac:dyDescent="0.25">
      <c r="A1561" t="str">
        <f>IF(E1561="","",CONCATENATE(IF(C1561="","",(CONCATENATE("- any ",C1561," droplet size"))),IF(#REF!="","",CONCATENATE(" - ",#REF!))," &amp; maximum wind speed of ",E1561," km/hr"))</f>
        <v/>
      </c>
    </row>
    <row r="1562" spans="1:1" x14ac:dyDescent="0.25">
      <c r="A1562" t="str">
        <f>IF(E1562="","",CONCATENATE(IF(C1562="","",(CONCATENATE("- any ",C1562," droplet size"))),IF(#REF!="","",CONCATENATE(" - ",#REF!))," &amp; maximum wind speed of ",E1562," km/hr"))</f>
        <v/>
      </c>
    </row>
    <row r="1563" spans="1:1" x14ac:dyDescent="0.25">
      <c r="A1563" t="str">
        <f>IF(E1563="","",CONCATENATE(IF(C1563="","",(CONCATENATE("- any ",C1563," droplet size"))),IF(#REF!="","",CONCATENATE(" - ",#REF!))," &amp; maximum wind speed of ",E1563," km/hr"))</f>
        <v/>
      </c>
    </row>
    <row r="1564" spans="1:1" x14ac:dyDescent="0.25">
      <c r="A1564" t="str">
        <f>IF(E1564="","",CONCATENATE(IF(C1564="","",(CONCATENATE("- any ",C1564," droplet size"))),IF(#REF!="","",CONCATENATE(" - ",#REF!))," &amp; maximum wind speed of ",E1564," km/hr"))</f>
        <v/>
      </c>
    </row>
    <row r="1565" spans="1:1" x14ac:dyDescent="0.25">
      <c r="A1565" t="str">
        <f>IF(E1565="","",CONCATENATE(IF(C1565="","",(CONCATENATE("- any ",C1565," droplet size"))),IF(#REF!="","",CONCATENATE(" - ",#REF!))," &amp; maximum wind speed of ",E1565," km/hr"))</f>
        <v/>
      </c>
    </row>
    <row r="1566" spans="1:1" x14ac:dyDescent="0.25">
      <c r="A1566" t="str">
        <f>IF(E1566="","",CONCATENATE(IF(C1566="","",(CONCATENATE("- any ",C1566," droplet size"))),IF(#REF!="","",CONCATENATE(" - ",#REF!))," &amp; maximum wind speed of ",E1566," km/hr"))</f>
        <v/>
      </c>
    </row>
    <row r="1567" spans="1:1" x14ac:dyDescent="0.25">
      <c r="A1567" t="str">
        <f>IF(E1567="","",CONCATENATE(IF(C1567="","",(CONCATENATE("- any ",C1567," droplet size"))),IF(#REF!="","",CONCATENATE(" - ",#REF!))," &amp; maximum wind speed of ",E1567," km/hr"))</f>
        <v/>
      </c>
    </row>
    <row r="1568" spans="1:1" x14ac:dyDescent="0.25">
      <c r="A1568" t="str">
        <f>IF(E1568="","",CONCATENATE(IF(C1568="","",(CONCATENATE("- any ",C1568," droplet size"))),IF(#REF!="","",CONCATENATE(" - ",#REF!))," &amp; maximum wind speed of ",E1568," km/hr"))</f>
        <v/>
      </c>
    </row>
    <row r="1569" spans="1:1" x14ac:dyDescent="0.25">
      <c r="A1569" t="str">
        <f>IF(E1569="","",CONCATENATE(IF(C1569="","",(CONCATENATE("- any ",C1569," droplet size"))),IF(#REF!="","",CONCATENATE(" - ",#REF!))," &amp; maximum wind speed of ",E1569," km/hr"))</f>
        <v/>
      </c>
    </row>
    <row r="1570" spans="1:1" x14ac:dyDescent="0.25">
      <c r="A1570" t="str">
        <f>IF(E1570="","",CONCATENATE(IF(C1570="","",(CONCATENATE("- any ",C1570," droplet size"))),IF(#REF!="","",CONCATENATE(" - ",#REF!))," &amp; maximum wind speed of ",E1570," km/hr"))</f>
        <v/>
      </c>
    </row>
    <row r="1571" spans="1:1" x14ac:dyDescent="0.25">
      <c r="A1571" t="str">
        <f>IF(E1571="","",CONCATENATE(IF(C1571="","",(CONCATENATE("- any ",C1571," droplet size"))),IF(#REF!="","",CONCATENATE(" - ",#REF!))," &amp; maximum wind speed of ",E1571," km/hr"))</f>
        <v/>
      </c>
    </row>
    <row r="1572" spans="1:1" x14ac:dyDescent="0.25">
      <c r="A1572" t="str">
        <f>IF(E1572="","",CONCATENATE(IF(C1572="","",(CONCATENATE("- any ",C1572," droplet size"))),IF(#REF!="","",CONCATENATE(" - ",#REF!))," &amp; maximum wind speed of ",E1572," km/hr"))</f>
        <v/>
      </c>
    </row>
    <row r="1573" spans="1:1" x14ac:dyDescent="0.25">
      <c r="A1573" t="str">
        <f>IF(E1573="","",CONCATENATE(IF(C1573="","",(CONCATENATE("- any ",C1573," droplet size"))),IF(#REF!="","",CONCATENATE(" - ",#REF!))," &amp; maximum wind speed of ",E1573," km/hr"))</f>
        <v/>
      </c>
    </row>
    <row r="1574" spans="1:1" x14ac:dyDescent="0.25">
      <c r="A1574" t="str">
        <f>IF(E1574="","",CONCATENATE(IF(C1574="","",(CONCATENATE("- any ",C1574," droplet size"))),IF(#REF!="","",CONCATENATE(" - ",#REF!))," &amp; maximum wind speed of ",E1574," km/hr"))</f>
        <v/>
      </c>
    </row>
    <row r="1575" spans="1:1" x14ac:dyDescent="0.25">
      <c r="A1575" t="str">
        <f>IF(E1575="","",CONCATENATE(IF(C1575="","",(CONCATENATE("- any ",C1575," droplet size"))),IF(#REF!="","",CONCATENATE(" - ",#REF!))," &amp; maximum wind speed of ",E1575," km/hr"))</f>
        <v/>
      </c>
    </row>
    <row r="1576" spans="1:1" x14ac:dyDescent="0.25">
      <c r="A1576" t="str">
        <f>IF(E1576="","",CONCATENATE(IF(C1576="","",(CONCATENATE("- any ",C1576," droplet size"))),IF(#REF!="","",CONCATENATE(" - ",#REF!))," &amp; maximum wind speed of ",E1576," km/hr"))</f>
        <v/>
      </c>
    </row>
    <row r="1577" spans="1:1" x14ac:dyDescent="0.25">
      <c r="A1577" t="str">
        <f>IF(E1577="","",CONCATENATE(IF(C1577="","",(CONCATENATE("- any ",C1577," droplet size"))),IF(#REF!="","",CONCATENATE(" - ",#REF!))," &amp; maximum wind speed of ",E1577," km/hr"))</f>
        <v/>
      </c>
    </row>
    <row r="1578" spans="1:1" x14ac:dyDescent="0.25">
      <c r="A1578" t="str">
        <f>IF(E1578="","",CONCATENATE(IF(C1578="","",(CONCATENATE("- any ",C1578," droplet size"))),IF(#REF!="","",CONCATENATE(" - ",#REF!))," &amp; maximum wind speed of ",E1578," km/hr"))</f>
        <v/>
      </c>
    </row>
    <row r="1579" spans="1:1" x14ac:dyDescent="0.25">
      <c r="A1579" t="str">
        <f>IF(E1579="","",CONCATENATE(IF(C1579="","",(CONCATENATE("- any ",C1579," droplet size"))),IF(#REF!="","",CONCATENATE(" - ",#REF!))," &amp; maximum wind speed of ",E1579," km/hr"))</f>
        <v/>
      </c>
    </row>
    <row r="1580" spans="1:1" x14ac:dyDescent="0.25">
      <c r="A1580" t="str">
        <f>IF(E1580="","",CONCATENATE(IF(C1580="","",(CONCATENATE("- any ",C1580," droplet size"))),IF(#REF!="","",CONCATENATE(" - ",#REF!))," &amp; maximum wind speed of ",E1580," km/hr"))</f>
        <v/>
      </c>
    </row>
    <row r="1581" spans="1:1" x14ac:dyDescent="0.25">
      <c r="A1581" t="str">
        <f>IF(E1581="","",CONCATENATE(IF(C1581="","",(CONCATENATE("- any ",C1581," droplet size"))),IF(#REF!="","",CONCATENATE(" - ",#REF!))," &amp; maximum wind speed of ",E1581," km/hr"))</f>
        <v/>
      </c>
    </row>
    <row r="1582" spans="1:1" x14ac:dyDescent="0.25">
      <c r="A1582" t="str">
        <f>IF(E1582="","",CONCATENATE(IF(C1582="","",(CONCATENATE("- any ",C1582," droplet size"))),IF(#REF!="","",CONCATENATE(" - ",#REF!))," &amp; maximum wind speed of ",E1582," km/hr"))</f>
        <v/>
      </c>
    </row>
    <row r="1583" spans="1:1" x14ac:dyDescent="0.25">
      <c r="A1583" t="str">
        <f>IF(E1583="","",CONCATENATE(IF(C1583="","",(CONCATENATE("- any ",C1583," droplet size"))),IF(#REF!="","",CONCATENATE(" - ",#REF!))," &amp; maximum wind speed of ",E1583," km/hr"))</f>
        <v/>
      </c>
    </row>
    <row r="1584" spans="1:1" x14ac:dyDescent="0.25">
      <c r="A1584" t="str">
        <f>IF(E1584="","",CONCATENATE(IF(C1584="","",(CONCATENATE("- any ",C1584," droplet size"))),IF(#REF!="","",CONCATENATE(" - ",#REF!))," &amp; maximum wind speed of ",E1584," km/hr"))</f>
        <v/>
      </c>
    </row>
    <row r="1585" spans="1:1" x14ac:dyDescent="0.25">
      <c r="A1585" t="str">
        <f>IF(E1585="","",CONCATENATE(IF(C1585="","",(CONCATENATE("- any ",C1585," droplet size"))),IF(#REF!="","",CONCATENATE(" - ",#REF!))," &amp; maximum wind speed of ",E1585," km/hr"))</f>
        <v/>
      </c>
    </row>
    <row r="1586" spans="1:1" x14ac:dyDescent="0.25">
      <c r="A1586" t="str">
        <f>IF(E1586="","",CONCATENATE(IF(C1586="","",(CONCATENATE("- any ",C1586," droplet size"))),IF(#REF!="","",CONCATENATE(" - ",#REF!))," &amp; maximum wind speed of ",E1586," km/hr"))</f>
        <v/>
      </c>
    </row>
    <row r="1587" spans="1:1" x14ac:dyDescent="0.25">
      <c r="A1587" t="str">
        <f>IF(E1587="","",CONCATENATE(IF(C1587="","",(CONCATENATE("- any ",C1587," droplet size"))),IF(#REF!="","",CONCATENATE(" - ",#REF!))," &amp; maximum wind speed of ",E1587," km/hr"))</f>
        <v/>
      </c>
    </row>
    <row r="1588" spans="1:1" x14ac:dyDescent="0.25">
      <c r="A1588" t="str">
        <f>IF(E1588="","",CONCATENATE(IF(C1588="","",(CONCATENATE("- any ",C1588," droplet size"))),IF(#REF!="","",CONCATENATE(" - ",#REF!))," &amp; maximum wind speed of ",E1588," km/hr"))</f>
        <v/>
      </c>
    </row>
    <row r="1589" spans="1:1" x14ac:dyDescent="0.25">
      <c r="A1589" t="str">
        <f>IF(E1589="","",CONCATENATE(IF(C1589="","",(CONCATENATE("- any ",C1589," droplet size"))),IF(#REF!="","",CONCATENATE(" - ",#REF!))," &amp; maximum wind speed of ",E1589," km/hr"))</f>
        <v/>
      </c>
    </row>
    <row r="1590" spans="1:1" x14ac:dyDescent="0.25">
      <c r="A1590" t="str">
        <f>IF(E1590="","",CONCATENATE(IF(C1590="","",(CONCATENATE("- any ",C1590," droplet size"))),IF(#REF!="","",CONCATENATE(" - ",#REF!))," &amp; maximum wind speed of ",E1590," km/hr"))</f>
        <v/>
      </c>
    </row>
    <row r="1591" spans="1:1" x14ac:dyDescent="0.25">
      <c r="A1591" t="str">
        <f>IF(E1591="","",CONCATENATE(IF(C1591="","",(CONCATENATE("- any ",C1591," droplet size"))),IF(#REF!="","",CONCATENATE(" - ",#REF!))," &amp; maximum wind speed of ",E1591," km/hr"))</f>
        <v/>
      </c>
    </row>
    <row r="1592" spans="1:1" x14ac:dyDescent="0.25">
      <c r="A1592" t="str">
        <f>IF(E1592="","",CONCATENATE(IF(C1592="","",(CONCATENATE("- any ",C1592," droplet size"))),IF(#REF!="","",CONCATENATE(" - ",#REF!))," &amp; maximum wind speed of ",E1592," km/hr"))</f>
        <v/>
      </c>
    </row>
    <row r="1593" spans="1:1" x14ac:dyDescent="0.25">
      <c r="A1593" t="str">
        <f>IF(E1593="","",CONCATENATE(IF(C1593="","",(CONCATENATE("- any ",C1593," droplet size"))),IF(#REF!="","",CONCATENATE(" - ",#REF!))," &amp; maximum wind speed of ",E1593," km/hr"))</f>
        <v/>
      </c>
    </row>
    <row r="1594" spans="1:1" x14ac:dyDescent="0.25">
      <c r="A1594" t="str">
        <f>IF(E1594="","",CONCATENATE(IF(C1594="","",(CONCATENATE("- any ",C1594," droplet size"))),IF(#REF!="","",CONCATENATE(" - ",#REF!))," &amp; maximum wind speed of ",E1594," km/hr"))</f>
        <v/>
      </c>
    </row>
    <row r="1595" spans="1:1" x14ac:dyDescent="0.25">
      <c r="A1595" t="str">
        <f>IF(E1595="","",CONCATENATE(IF(C1595="","",(CONCATENATE("- any ",C1595," droplet size"))),IF(#REF!="","",CONCATENATE(" - ",#REF!))," &amp; maximum wind speed of ",E1595," km/hr"))</f>
        <v/>
      </c>
    </row>
    <row r="1596" spans="1:1" x14ac:dyDescent="0.25">
      <c r="A1596" t="str">
        <f>IF(E1596="","",CONCATENATE(IF(C1596="","",(CONCATENATE("- any ",C1596," droplet size"))),IF(#REF!="","",CONCATENATE(" - ",#REF!))," &amp; maximum wind speed of ",E1596," km/hr"))</f>
        <v/>
      </c>
    </row>
    <row r="1597" spans="1:1" x14ac:dyDescent="0.25">
      <c r="A1597" t="str">
        <f>IF(E1597="","",CONCATENATE(IF(C1597="","",(CONCATENATE("- any ",C1597," droplet size"))),IF(#REF!="","",CONCATENATE(" - ",#REF!))," &amp; maximum wind speed of ",E1597," km/hr"))</f>
        <v/>
      </c>
    </row>
    <row r="1598" spans="1:1" x14ac:dyDescent="0.25">
      <c r="A1598" t="str">
        <f>IF(E1598="","",CONCATENATE(IF(C1598="","",(CONCATENATE("- any ",C1598," droplet size"))),IF(#REF!="","",CONCATENATE(" - ",#REF!))," &amp; maximum wind speed of ",E1598," km/hr"))</f>
        <v/>
      </c>
    </row>
    <row r="1599" spans="1:1" x14ac:dyDescent="0.25">
      <c r="A1599" t="str">
        <f>IF(E1599="","",CONCATENATE(IF(C1599="","",(CONCATENATE("- any ",C1599," droplet size"))),IF(#REF!="","",CONCATENATE(" - ",#REF!))," &amp; maximum wind speed of ",E1599," km/hr"))</f>
        <v/>
      </c>
    </row>
    <row r="1600" spans="1:1" x14ac:dyDescent="0.25">
      <c r="A1600" t="str">
        <f>IF(E1600="","",CONCATENATE(IF(C1600="","",(CONCATENATE("- any ",C1600," droplet size"))),IF(#REF!="","",CONCATENATE(" - ",#REF!))," &amp; maximum wind speed of ",E1600," km/hr"))</f>
        <v/>
      </c>
    </row>
    <row r="1601" spans="1:1" x14ac:dyDescent="0.25">
      <c r="A1601" t="str">
        <f>IF(E1601="","",CONCATENATE(IF(C1601="","",(CONCATENATE("- any ",C1601," droplet size"))),IF(#REF!="","",CONCATENATE(" - ",#REF!))," &amp; maximum wind speed of ",E1601," km/hr"))</f>
        <v/>
      </c>
    </row>
    <row r="1602" spans="1:1" x14ac:dyDescent="0.25">
      <c r="A1602" t="str">
        <f>IF(E1602="","",CONCATENATE(IF(C1602="","",(CONCATENATE("- any ",C1602," droplet size"))),IF(#REF!="","",CONCATENATE(" - ",#REF!))," &amp; maximum wind speed of ",E1602," km/hr"))</f>
        <v/>
      </c>
    </row>
    <row r="1603" spans="1:1" x14ac:dyDescent="0.25">
      <c r="A1603" t="str">
        <f>IF(E1603="","",CONCATENATE(IF(C1603="","",(CONCATENATE("- any ",C1603," droplet size"))),IF(#REF!="","",CONCATENATE(" - ",#REF!))," &amp; maximum wind speed of ",E1603," km/hr"))</f>
        <v/>
      </c>
    </row>
    <row r="1604" spans="1:1" x14ac:dyDescent="0.25">
      <c r="A1604" t="str">
        <f>IF(E1604="","",CONCATENATE(IF(C1604="","",(CONCATENATE("- any ",C1604," droplet size"))),IF(#REF!="","",CONCATENATE(" - ",#REF!))," &amp; maximum wind speed of ",E1604," km/hr"))</f>
        <v/>
      </c>
    </row>
    <row r="1605" spans="1:1" x14ac:dyDescent="0.25">
      <c r="A1605" t="str">
        <f>IF(E1605="","",CONCATENATE(IF(C1605="","",(CONCATENATE("- any ",C1605," droplet size"))),IF(#REF!="","",CONCATENATE(" - ",#REF!))," &amp; maximum wind speed of ",E1605," km/hr"))</f>
        <v/>
      </c>
    </row>
    <row r="1606" spans="1:1" x14ac:dyDescent="0.25">
      <c r="A1606" t="str">
        <f>IF(E1606="","",CONCATENATE(IF(C1606="","",(CONCATENATE("- any ",C1606," droplet size"))),IF(#REF!="","",CONCATENATE(" - ",#REF!))," &amp; maximum wind speed of ",E1606," km/hr"))</f>
        <v/>
      </c>
    </row>
    <row r="1607" spans="1:1" x14ac:dyDescent="0.25">
      <c r="A1607" t="str">
        <f>IF(E1607="","",CONCATENATE(IF(C1607="","",(CONCATENATE("- any ",C1607," droplet size"))),IF(#REF!="","",CONCATENATE(" - ",#REF!))," &amp; maximum wind speed of ",E1607," km/hr"))</f>
        <v/>
      </c>
    </row>
    <row r="1608" spans="1:1" x14ac:dyDescent="0.25">
      <c r="A1608" t="str">
        <f>IF(E1608="","",CONCATENATE(IF(C1608="","",(CONCATENATE("- any ",C1608," droplet size"))),IF(#REF!="","",CONCATENATE(" - ",#REF!))," &amp; maximum wind speed of ",E1608," km/hr"))</f>
        <v/>
      </c>
    </row>
    <row r="1609" spans="1:1" x14ac:dyDescent="0.25">
      <c r="A1609" t="str">
        <f>IF(E1609="","",CONCATENATE(IF(C1609="","",(CONCATENATE("- any ",C1609," droplet size"))),IF(#REF!="","",CONCATENATE(" - ",#REF!))," &amp; maximum wind speed of ",E1609," km/hr"))</f>
        <v/>
      </c>
    </row>
    <row r="1610" spans="1:1" x14ac:dyDescent="0.25">
      <c r="A1610" t="str">
        <f>IF(E1610="","",CONCATENATE(IF(C1610="","",(CONCATENATE("- any ",C1610," droplet size"))),IF(#REF!="","",CONCATENATE(" - ",#REF!))," &amp; maximum wind speed of ",E1610," km/hr"))</f>
        <v/>
      </c>
    </row>
    <row r="1611" spans="1:1" x14ac:dyDescent="0.25">
      <c r="A1611" t="str">
        <f>IF(E1611="","",CONCATENATE(IF(C1611="","",(CONCATENATE("- any ",C1611," droplet size"))),IF(#REF!="","",CONCATENATE(" - ",#REF!))," &amp; maximum wind speed of ",E1611," km/hr"))</f>
        <v/>
      </c>
    </row>
    <row r="1612" spans="1:1" x14ac:dyDescent="0.25">
      <c r="A1612" t="str">
        <f>IF(E1612="","",CONCATENATE(IF(C1612="","",(CONCATENATE("- any ",C1612," droplet size"))),IF(#REF!="","",CONCATENATE(" - ",#REF!))," &amp; maximum wind speed of ",E1612," km/hr"))</f>
        <v/>
      </c>
    </row>
    <row r="1613" spans="1:1" x14ac:dyDescent="0.25">
      <c r="A1613" t="str">
        <f>IF(E1613="","",CONCATENATE(IF(C1613="","",(CONCATENATE("- any ",C1613," droplet size"))),IF(#REF!="","",CONCATENATE(" - ",#REF!))," &amp; maximum wind speed of ",E1613," km/hr"))</f>
        <v/>
      </c>
    </row>
    <row r="1614" spans="1:1" x14ac:dyDescent="0.25">
      <c r="A1614" t="str">
        <f>IF(E1614="","",CONCATENATE(IF(C1614="","",(CONCATENATE("- any ",C1614," droplet size"))),IF(#REF!="","",CONCATENATE(" - ",#REF!))," &amp; maximum wind speed of ",E1614," km/hr"))</f>
        <v/>
      </c>
    </row>
    <row r="1615" spans="1:1" x14ac:dyDescent="0.25">
      <c r="A1615" t="str">
        <f>IF(E1615="","",CONCATENATE(IF(C1615="","",(CONCATENATE("- any ",C1615," droplet size"))),IF(#REF!="","",CONCATENATE(" - ",#REF!))," &amp; maximum wind speed of ",E1615," km/hr"))</f>
        <v/>
      </c>
    </row>
    <row r="1616" spans="1:1" x14ac:dyDescent="0.25">
      <c r="A1616" t="str">
        <f>IF(E1616="","",CONCATENATE(IF(C1616="","",(CONCATENATE("- any ",C1616," droplet size"))),IF(#REF!="","",CONCATENATE(" - ",#REF!))," &amp; maximum wind speed of ",E1616," km/hr"))</f>
        <v/>
      </c>
    </row>
    <row r="1617" spans="1:1" x14ac:dyDescent="0.25">
      <c r="A1617" t="str">
        <f>IF(E1617="","",CONCATENATE(IF(C1617="","",(CONCATENATE("- any ",C1617," droplet size"))),IF(#REF!="","",CONCATENATE(" - ",#REF!))," &amp; maximum wind speed of ",E1617," km/hr"))</f>
        <v/>
      </c>
    </row>
    <row r="1618" spans="1:1" x14ac:dyDescent="0.25">
      <c r="A1618" t="str">
        <f>IF(E1618="","",CONCATENATE(IF(C1618="","",(CONCATENATE("- any ",C1618," droplet size"))),IF(#REF!="","",CONCATENATE(" - ",#REF!))," &amp; maximum wind speed of ",E1618," km/hr"))</f>
        <v/>
      </c>
    </row>
    <row r="1619" spans="1:1" x14ac:dyDescent="0.25">
      <c r="A1619" t="str">
        <f>IF(E1619="","",CONCATENATE(IF(C1619="","",(CONCATENATE("- any ",C1619," droplet size"))),IF(#REF!="","",CONCATENATE(" - ",#REF!))," &amp; maximum wind speed of ",E1619," km/hr"))</f>
        <v/>
      </c>
    </row>
    <row r="1620" spans="1:1" x14ac:dyDescent="0.25">
      <c r="A1620" t="str">
        <f>IF(E1620="","",CONCATENATE(IF(C1620="","",(CONCATENATE("- any ",C1620," droplet size"))),IF(#REF!="","",CONCATENATE(" - ",#REF!))," &amp; maximum wind speed of ",E1620," km/hr"))</f>
        <v/>
      </c>
    </row>
    <row r="1621" spans="1:1" x14ac:dyDescent="0.25">
      <c r="A1621" t="str">
        <f>IF(E1621="","",CONCATENATE(IF(C1621="","",(CONCATENATE("- any ",C1621," droplet size"))),IF(#REF!="","",CONCATENATE(" - ",#REF!))," &amp; maximum wind speed of ",E1621," km/hr"))</f>
        <v/>
      </c>
    </row>
    <row r="1622" spans="1:1" x14ac:dyDescent="0.25">
      <c r="A1622" t="str">
        <f>IF(E1622="","",CONCATENATE(IF(C1622="","",(CONCATENATE("- any ",C1622," droplet size"))),IF(#REF!="","",CONCATENATE(" - ",#REF!))," &amp; maximum wind speed of ",E1622," km/hr"))</f>
        <v/>
      </c>
    </row>
    <row r="1623" spans="1:1" x14ac:dyDescent="0.25">
      <c r="A1623" t="str">
        <f>IF(E1623="","",CONCATENATE(IF(C1623="","",(CONCATENATE("- any ",C1623," droplet size"))),IF(#REF!="","",CONCATENATE(" - ",#REF!))," &amp; maximum wind speed of ",E1623," km/hr"))</f>
        <v/>
      </c>
    </row>
    <row r="1624" spans="1:1" x14ac:dyDescent="0.25">
      <c r="A1624" t="str">
        <f>IF(E1624="","",CONCATENATE(IF(C1624="","",(CONCATENATE("- any ",C1624," droplet size"))),IF(#REF!="","",CONCATENATE(" - ",#REF!))," &amp; maximum wind speed of ",E1624," km/hr"))</f>
        <v/>
      </c>
    </row>
    <row r="1625" spans="1:1" x14ac:dyDescent="0.25">
      <c r="A1625" t="str">
        <f>IF(E1625="","",CONCATENATE(IF(C1625="","",(CONCATENATE("- any ",C1625," droplet size"))),IF(#REF!="","",CONCATENATE(" - ",#REF!))," &amp; maximum wind speed of ",E1625," km/hr"))</f>
        <v/>
      </c>
    </row>
    <row r="1626" spans="1:1" x14ac:dyDescent="0.25">
      <c r="A1626" t="str">
        <f>IF(E1626="","",CONCATENATE(IF(C1626="","",(CONCATENATE("- any ",C1626," droplet size"))),IF(#REF!="","",CONCATENATE(" - ",#REF!))," &amp; maximum wind speed of ",E1626," km/hr"))</f>
        <v/>
      </c>
    </row>
    <row r="1627" spans="1:1" x14ac:dyDescent="0.25">
      <c r="A1627" t="str">
        <f>IF(E1627="","",CONCATENATE(IF(C1627="","",(CONCATENATE("- any ",C1627," droplet size"))),IF(#REF!="","",CONCATENATE(" - ",#REF!))," &amp; maximum wind speed of ",E1627," km/hr"))</f>
        <v/>
      </c>
    </row>
    <row r="1628" spans="1:1" x14ac:dyDescent="0.25">
      <c r="A1628" t="str">
        <f>IF(E1628="","",CONCATENATE(IF(C1628="","",(CONCATENATE("- any ",C1628," droplet size"))),IF(#REF!="","",CONCATENATE(" - ",#REF!))," &amp; maximum wind speed of ",E1628," km/hr"))</f>
        <v/>
      </c>
    </row>
    <row r="1629" spans="1:1" x14ac:dyDescent="0.25">
      <c r="A1629" t="str">
        <f>IF(E1629="","",CONCATENATE(IF(C1629="","",(CONCATENATE("- any ",C1629," droplet size"))),IF(#REF!="","",CONCATENATE(" - ",#REF!))," &amp; maximum wind speed of ",E1629," km/hr"))</f>
        <v/>
      </c>
    </row>
    <row r="1630" spans="1:1" x14ac:dyDescent="0.25">
      <c r="A1630" t="str">
        <f>IF(E1630="","",CONCATENATE(IF(C1630="","",(CONCATENATE("- any ",C1630," droplet size"))),IF(#REF!="","",CONCATENATE(" - ",#REF!))," &amp; maximum wind speed of ",E1630," km/hr"))</f>
        <v/>
      </c>
    </row>
    <row r="1631" spans="1:1" x14ac:dyDescent="0.25">
      <c r="A1631" t="str">
        <f>IF(E1631="","",CONCATENATE(IF(C1631="","",(CONCATENATE("- any ",C1631," droplet size"))),IF(#REF!="","",CONCATENATE(" - ",#REF!))," &amp; maximum wind speed of ",E1631," km/hr"))</f>
        <v/>
      </c>
    </row>
    <row r="1632" spans="1:1" x14ac:dyDescent="0.25">
      <c r="A1632" t="str">
        <f>IF(E1632="","",CONCATENATE(IF(C1632="","",(CONCATENATE("- any ",C1632," droplet size"))),IF(#REF!="","",CONCATENATE(" - ",#REF!))," &amp; maximum wind speed of ",E1632," km/hr"))</f>
        <v/>
      </c>
    </row>
    <row r="1633" spans="1:1" x14ac:dyDescent="0.25">
      <c r="A1633" t="str">
        <f>IF(E1633="","",CONCATENATE(IF(C1633="","",(CONCATENATE("- any ",C1633," droplet size"))),IF(#REF!="","",CONCATENATE(" - ",#REF!))," &amp; maximum wind speed of ",E1633," km/hr"))</f>
        <v/>
      </c>
    </row>
    <row r="1634" spans="1:1" x14ac:dyDescent="0.25">
      <c r="A1634" t="str">
        <f>IF(E1634="","",CONCATENATE(IF(C1634="","",(CONCATENATE("- any ",C1634," droplet size"))),IF(#REF!="","",CONCATENATE(" - ",#REF!))," &amp; maximum wind speed of ",E1634," km/hr"))</f>
        <v/>
      </c>
    </row>
    <row r="1635" spans="1:1" x14ac:dyDescent="0.25">
      <c r="A1635" t="str">
        <f>IF(E1635="","",CONCATENATE(IF(C1635="","",(CONCATENATE("- any ",C1635," droplet size"))),IF(#REF!="","",CONCATENATE(" - ",#REF!))," &amp; maximum wind speed of ",E1635," km/hr"))</f>
        <v/>
      </c>
    </row>
    <row r="1636" spans="1:1" x14ac:dyDescent="0.25">
      <c r="A1636" t="str">
        <f>IF(E1636="","",CONCATENATE(IF(C1636="","",(CONCATENATE("- any ",C1636," droplet size"))),IF(#REF!="","",CONCATENATE(" - ",#REF!))," &amp; maximum wind speed of ",E1636," km/hr"))</f>
        <v/>
      </c>
    </row>
    <row r="1637" spans="1:1" x14ac:dyDescent="0.25">
      <c r="A1637" t="str">
        <f>IF(E1637="","",CONCATENATE(IF(C1637="","",(CONCATENATE("- any ",C1637," droplet size"))),IF(#REF!="","",CONCATENATE(" - ",#REF!))," &amp; maximum wind speed of ",E1637," km/hr"))</f>
        <v/>
      </c>
    </row>
    <row r="1638" spans="1:1" x14ac:dyDescent="0.25">
      <c r="A1638" t="str">
        <f>IF(E1638="","",CONCATENATE(IF(C1638="","",(CONCATENATE("- any ",C1638," droplet size"))),IF(#REF!="","",CONCATENATE(" - ",#REF!))," &amp; maximum wind speed of ",E1638," km/hr"))</f>
        <v/>
      </c>
    </row>
    <row r="1639" spans="1:1" x14ac:dyDescent="0.25">
      <c r="A1639" t="str">
        <f>IF(E1639="","",CONCATENATE(IF(C1639="","",(CONCATENATE("- any ",C1639," droplet size"))),IF(#REF!="","",CONCATENATE(" - ",#REF!))," &amp; maximum wind speed of ",E1639," km/hr"))</f>
        <v/>
      </c>
    </row>
    <row r="1640" spans="1:1" x14ac:dyDescent="0.25">
      <c r="A1640" t="str">
        <f>IF(E1640="","",CONCATENATE(IF(C1640="","",(CONCATENATE("- any ",C1640," droplet size"))),IF(#REF!="","",CONCATENATE(" - ",#REF!))," &amp; maximum wind speed of ",E1640," km/hr"))</f>
        <v/>
      </c>
    </row>
    <row r="1641" spans="1:1" x14ac:dyDescent="0.25">
      <c r="A1641" t="str">
        <f>IF(E1641="","",CONCATENATE(IF(C1641="","",(CONCATENATE("- any ",C1641," droplet size"))),IF(#REF!="","",CONCATENATE(" - ",#REF!))," &amp; maximum wind speed of ",E1641," km/hr"))</f>
        <v/>
      </c>
    </row>
    <row r="1642" spans="1:1" x14ac:dyDescent="0.25">
      <c r="A1642" t="str">
        <f>IF(E1642="","",CONCATENATE(IF(C1642="","",(CONCATENATE("- any ",C1642," droplet size"))),IF(#REF!="","",CONCATENATE(" - ",#REF!))," &amp; maximum wind speed of ",E1642," km/hr"))</f>
        <v/>
      </c>
    </row>
    <row r="1643" spans="1:1" x14ac:dyDescent="0.25">
      <c r="A1643" t="str">
        <f>IF(E1643="","",CONCATENATE(IF(C1643="","",(CONCATENATE("- any ",C1643," droplet size"))),IF(#REF!="","",CONCATENATE(" - ",#REF!))," &amp; maximum wind speed of ",E1643," km/hr"))</f>
        <v/>
      </c>
    </row>
    <row r="1644" spans="1:1" x14ac:dyDescent="0.25">
      <c r="A1644" t="str">
        <f>IF(E1644="","",CONCATENATE(IF(C1644="","",(CONCATENATE("- any ",C1644," droplet size"))),IF(#REF!="","",CONCATENATE(" - ",#REF!))," &amp; maximum wind speed of ",E1644," km/hr"))</f>
        <v/>
      </c>
    </row>
    <row r="1645" spans="1:1" x14ac:dyDescent="0.25">
      <c r="A1645" t="str">
        <f>IF(E1645="","",CONCATENATE(IF(C1645="","",(CONCATENATE("- any ",C1645," droplet size"))),IF(#REF!="","",CONCATENATE(" - ",#REF!))," &amp; maximum wind speed of ",E1645," km/hr"))</f>
        <v/>
      </c>
    </row>
    <row r="1646" spans="1:1" x14ac:dyDescent="0.25">
      <c r="A1646" t="str">
        <f>IF(E1646="","",CONCATENATE(IF(C1646="","",(CONCATENATE("- any ",C1646," droplet size"))),IF(#REF!="","",CONCATENATE(" - ",#REF!))," &amp; maximum wind speed of ",E1646," km/hr"))</f>
        <v/>
      </c>
    </row>
    <row r="1647" spans="1:1" x14ac:dyDescent="0.25">
      <c r="A1647" t="str">
        <f>IF(E1647="","",CONCATENATE(IF(C1647="","",(CONCATENATE("- any ",C1647," droplet size"))),IF(#REF!="","",CONCATENATE(" - ",#REF!))," &amp; maximum wind speed of ",E1647," km/hr"))</f>
        <v/>
      </c>
    </row>
    <row r="1648" spans="1:1" x14ac:dyDescent="0.25">
      <c r="A1648" t="str">
        <f>IF(E1648="","",CONCATENATE(IF(C1648="","",(CONCATENATE("- any ",C1648," droplet size"))),IF(#REF!="","",CONCATENATE(" - ",#REF!))," &amp; maximum wind speed of ",E1648," km/hr"))</f>
        <v/>
      </c>
    </row>
    <row r="1649" spans="1:1" x14ac:dyDescent="0.25">
      <c r="A1649" t="str">
        <f>IF(E1649="","",CONCATENATE(IF(C1649="","",(CONCATENATE("- any ",C1649," droplet size"))),IF(#REF!="","",CONCATENATE(" - ",#REF!))," &amp; maximum wind speed of ",E1649," km/hr"))</f>
        <v/>
      </c>
    </row>
    <row r="1650" spans="1:1" x14ac:dyDescent="0.25">
      <c r="A1650" t="str">
        <f>IF(E1650="","",CONCATENATE(IF(C1650="","",(CONCATENATE("- any ",C1650," droplet size"))),IF(#REF!="","",CONCATENATE(" - ",#REF!))," &amp; maximum wind speed of ",E1650," km/hr"))</f>
        <v/>
      </c>
    </row>
    <row r="1651" spans="1:1" x14ac:dyDescent="0.25">
      <c r="A1651" t="str">
        <f>IF(E1651="","",CONCATENATE(IF(C1651="","",(CONCATENATE("- any ",C1651," droplet size"))),IF(#REF!="","",CONCATENATE(" - ",#REF!))," &amp; maximum wind speed of ",E1651," km/hr"))</f>
        <v/>
      </c>
    </row>
    <row r="1652" spans="1:1" x14ac:dyDescent="0.25">
      <c r="A1652" t="str">
        <f>IF(E1652="","",CONCATENATE(IF(C1652="","",(CONCATENATE("- any ",C1652," droplet size"))),IF(#REF!="","",CONCATENATE(" - ",#REF!))," &amp; maximum wind speed of ",E1652," km/hr"))</f>
        <v/>
      </c>
    </row>
    <row r="1653" spans="1:1" x14ac:dyDescent="0.25">
      <c r="A1653" t="str">
        <f>IF(E1653="","",CONCATENATE(IF(C1653="","",(CONCATENATE("- any ",C1653," droplet size"))),IF(#REF!="","",CONCATENATE(" - ",#REF!))," &amp; maximum wind speed of ",E1653," km/hr"))</f>
        <v/>
      </c>
    </row>
    <row r="1654" spans="1:1" x14ac:dyDescent="0.25">
      <c r="A1654" t="str">
        <f>IF(E1654="","",CONCATENATE(IF(C1654="","",(CONCATENATE("- any ",C1654," droplet size"))),IF(#REF!="","",CONCATENATE(" - ",#REF!))," &amp; maximum wind speed of ",E1654," km/hr"))</f>
        <v/>
      </c>
    </row>
    <row r="1655" spans="1:1" x14ac:dyDescent="0.25">
      <c r="A1655" t="str">
        <f>IF(E1655="","",CONCATENATE(IF(C1655="","",(CONCATENATE("- any ",C1655," droplet size"))),IF(#REF!="","",CONCATENATE(" - ",#REF!))," &amp; maximum wind speed of ",E1655," km/hr"))</f>
        <v/>
      </c>
    </row>
    <row r="1656" spans="1:1" x14ac:dyDescent="0.25">
      <c r="A1656" t="str">
        <f>IF(E1656="","",CONCATENATE(IF(C1656="","",(CONCATENATE("- any ",C1656," droplet size"))),IF(#REF!="","",CONCATENATE(" - ",#REF!))," &amp; maximum wind speed of ",E1656," km/hr"))</f>
        <v/>
      </c>
    </row>
    <row r="1657" spans="1:1" x14ac:dyDescent="0.25">
      <c r="A1657" t="str">
        <f>IF(E1657="","",CONCATENATE(IF(C1657="","",(CONCATENATE("- any ",C1657," droplet size"))),IF(#REF!="","",CONCATENATE(" - ",#REF!))," &amp; maximum wind speed of ",E1657," km/hr"))</f>
        <v/>
      </c>
    </row>
    <row r="1658" spans="1:1" x14ac:dyDescent="0.25">
      <c r="A1658" t="str">
        <f>IF(E1658="","",CONCATENATE(IF(C1658="","",(CONCATENATE("- any ",C1658," droplet size"))),IF(#REF!="","",CONCATENATE(" - ",#REF!))," &amp; maximum wind speed of ",E1658," km/hr"))</f>
        <v/>
      </c>
    </row>
    <row r="1659" spans="1:1" x14ac:dyDescent="0.25">
      <c r="A1659" t="str">
        <f>IF(E1659="","",CONCATENATE(IF(C1659="","",(CONCATENATE("- any ",C1659," droplet size"))),IF(#REF!="","",CONCATENATE(" - ",#REF!))," &amp; maximum wind speed of ",E1659," km/hr"))</f>
        <v/>
      </c>
    </row>
    <row r="1660" spans="1:1" x14ac:dyDescent="0.25">
      <c r="A1660" t="str">
        <f>IF(E1660="","",CONCATENATE(IF(C1660="","",(CONCATENATE("- any ",C1660," droplet size"))),IF(#REF!="","",CONCATENATE(" - ",#REF!))," &amp; maximum wind speed of ",E1660," km/hr"))</f>
        <v/>
      </c>
    </row>
    <row r="1661" spans="1:1" x14ac:dyDescent="0.25">
      <c r="A1661" t="str">
        <f>IF(E1661="","",CONCATENATE(IF(C1661="","",(CONCATENATE("- any ",C1661," droplet size"))),IF(#REF!="","",CONCATENATE(" - ",#REF!))," &amp; maximum wind speed of ",E1661," km/hr"))</f>
        <v/>
      </c>
    </row>
    <row r="1662" spans="1:1" x14ac:dyDescent="0.25">
      <c r="A1662" t="str">
        <f>IF(E1662="","",CONCATENATE(IF(C1662="","",(CONCATENATE("- any ",C1662," droplet size"))),IF(#REF!="","",CONCATENATE(" - ",#REF!))," &amp; maximum wind speed of ",E1662," km/hr"))</f>
        <v/>
      </c>
    </row>
    <row r="1663" spans="1:1" x14ac:dyDescent="0.25">
      <c r="A1663" t="str">
        <f>IF(E1663="","",CONCATENATE(IF(C1663="","",(CONCATENATE("- any ",C1663," droplet size"))),IF(#REF!="","",CONCATENATE(" - ",#REF!))," &amp; maximum wind speed of ",E1663," km/hr"))</f>
        <v/>
      </c>
    </row>
    <row r="1664" spans="1:1" x14ac:dyDescent="0.25">
      <c r="A1664" t="str">
        <f>IF(E1664="","",CONCATENATE(IF(C1664="","",(CONCATENATE("- any ",C1664," droplet size"))),IF(#REF!="","",CONCATENATE(" - ",#REF!))," &amp; maximum wind speed of ",E1664," km/hr"))</f>
        <v/>
      </c>
    </row>
    <row r="1665" spans="1:1" x14ac:dyDescent="0.25">
      <c r="A1665" t="str">
        <f>IF(E1665="","",CONCATENATE(IF(C1665="","",(CONCATENATE("- any ",C1665," droplet size"))),IF(#REF!="","",CONCATENATE(" - ",#REF!))," &amp; maximum wind speed of ",E1665," km/hr"))</f>
        <v/>
      </c>
    </row>
    <row r="1666" spans="1:1" x14ac:dyDescent="0.25">
      <c r="A1666" t="str">
        <f>IF(E1666="","",CONCATENATE(IF(C1666="","",(CONCATENATE("- any ",C1666," droplet size"))),IF(#REF!="","",CONCATENATE(" - ",#REF!))," &amp; maximum wind speed of ",E1666," km/hr"))</f>
        <v/>
      </c>
    </row>
    <row r="1667" spans="1:1" x14ac:dyDescent="0.25">
      <c r="A1667" t="str">
        <f>IF(E1667="","",CONCATENATE(IF(C1667="","",(CONCATENATE("- any ",C1667," droplet size"))),IF(#REF!="","",CONCATENATE(" - ",#REF!))," &amp; maximum wind speed of ",E1667," km/hr"))</f>
        <v/>
      </c>
    </row>
    <row r="1668" spans="1:1" x14ac:dyDescent="0.25">
      <c r="A1668" t="str">
        <f>IF(E1668="","",CONCATENATE(IF(C1668="","",(CONCATENATE("- any ",C1668," droplet size"))),IF(#REF!="","",CONCATENATE(" - ",#REF!))," &amp; maximum wind speed of ",E1668," km/hr"))</f>
        <v/>
      </c>
    </row>
    <row r="1669" spans="1:1" x14ac:dyDescent="0.25">
      <c r="A1669" t="str">
        <f>IF(E1669="","",CONCATENATE(IF(C1669="","",(CONCATENATE("- any ",C1669," droplet size"))),IF(#REF!="","",CONCATENATE(" - ",#REF!))," &amp; maximum wind speed of ",E1669," km/hr"))</f>
        <v/>
      </c>
    </row>
    <row r="1670" spans="1:1" x14ac:dyDescent="0.25">
      <c r="A1670" t="str">
        <f>IF(E1670="","",CONCATENATE(IF(C1670="","",(CONCATENATE("- any ",C1670," droplet size"))),IF(#REF!="","",CONCATENATE(" - ",#REF!))," &amp; maximum wind speed of ",E1670," km/hr"))</f>
        <v/>
      </c>
    </row>
    <row r="1671" spans="1:1" x14ac:dyDescent="0.25">
      <c r="A1671" t="str">
        <f>IF(E1671="","",CONCATENATE(IF(C1671="","",(CONCATENATE("- any ",C1671," droplet size"))),IF(#REF!="","",CONCATENATE(" - ",#REF!))," &amp; maximum wind speed of ",E1671," km/hr"))</f>
        <v/>
      </c>
    </row>
    <row r="1672" spans="1:1" x14ac:dyDescent="0.25">
      <c r="A1672" t="str">
        <f>IF(E1672="","",CONCATENATE(IF(C1672="","",(CONCATENATE("- any ",C1672," droplet size"))),IF(#REF!="","",CONCATENATE(" - ",#REF!))," &amp; maximum wind speed of ",E1672," km/hr"))</f>
        <v/>
      </c>
    </row>
    <row r="1673" spans="1:1" x14ac:dyDescent="0.25">
      <c r="A1673" t="str">
        <f>IF(E1673="","",CONCATENATE(IF(C1673="","",(CONCATENATE("- any ",C1673," droplet size"))),IF(#REF!="","",CONCATENATE(" - ",#REF!))," &amp; maximum wind speed of ",E1673," km/hr"))</f>
        <v/>
      </c>
    </row>
    <row r="1674" spans="1:1" x14ac:dyDescent="0.25">
      <c r="A1674" t="str">
        <f>IF(E1674="","",CONCATENATE(IF(C1674="","",(CONCATENATE("- any ",C1674," droplet size"))),IF(#REF!="","",CONCATENATE(" - ",#REF!))," &amp; maximum wind speed of ",E1674," km/hr"))</f>
        <v/>
      </c>
    </row>
    <row r="1675" spans="1:1" x14ac:dyDescent="0.25">
      <c r="A1675" t="str">
        <f>IF(E1675="","",CONCATENATE(IF(C1675="","",(CONCATENATE("- any ",C1675," droplet size"))),IF(#REF!="","",CONCATENATE(" - ",#REF!))," &amp; maximum wind speed of ",E1675," km/hr"))</f>
        <v/>
      </c>
    </row>
    <row r="1676" spans="1:1" x14ac:dyDescent="0.25">
      <c r="A1676" t="str">
        <f>IF(E1676="","",CONCATENATE(IF(C1676="","",(CONCATENATE("- any ",C1676," droplet size"))),IF(#REF!="","",CONCATENATE(" - ",#REF!))," &amp; maximum wind speed of ",E1676," km/hr"))</f>
        <v/>
      </c>
    </row>
    <row r="1677" spans="1:1" x14ac:dyDescent="0.25">
      <c r="A1677" t="str">
        <f>IF(E1677="","",CONCATENATE(IF(C1677="","",(CONCATENATE("- any ",C1677," droplet size"))),IF(#REF!="","",CONCATENATE(" - ",#REF!))," &amp; maximum wind speed of ",E1677," km/hr"))</f>
        <v/>
      </c>
    </row>
    <row r="1678" spans="1:1" x14ac:dyDescent="0.25">
      <c r="A1678" t="str">
        <f>IF(E1678="","",CONCATENATE(IF(C1678="","",(CONCATENATE("- any ",C1678," droplet size"))),IF(#REF!="","",CONCATENATE(" - ",#REF!))," &amp; maximum wind speed of ",E1678," km/hr"))</f>
        <v/>
      </c>
    </row>
    <row r="1679" spans="1:1" x14ac:dyDescent="0.25">
      <c r="A1679" t="str">
        <f>IF(E1679="","",CONCATENATE(IF(C1679="","",(CONCATENATE("- any ",C1679," droplet size"))),IF(#REF!="","",CONCATENATE(" - ",#REF!))," &amp; maximum wind speed of ",E1679," km/hr"))</f>
        <v/>
      </c>
    </row>
    <row r="1680" spans="1:1" x14ac:dyDescent="0.25">
      <c r="A1680" t="str">
        <f>IF(E1680="","",CONCATENATE(IF(C1680="","",(CONCATENATE("- any ",C1680," droplet size"))),IF(#REF!="","",CONCATENATE(" - ",#REF!))," &amp; maximum wind speed of ",E1680," km/hr"))</f>
        <v/>
      </c>
    </row>
    <row r="1681" spans="1:1" x14ac:dyDescent="0.25">
      <c r="A1681" t="str">
        <f>IF(E1681="","",CONCATENATE(IF(C1681="","",(CONCATENATE("- any ",C1681," droplet size"))),IF(#REF!="","",CONCATENATE(" - ",#REF!))," &amp; maximum wind speed of ",E1681," km/hr"))</f>
        <v/>
      </c>
    </row>
    <row r="1682" spans="1:1" x14ac:dyDescent="0.25">
      <c r="A1682" t="str">
        <f>IF(E1682="","",CONCATENATE(IF(C1682="","",(CONCATENATE("- any ",C1682," droplet size"))),IF(#REF!="","",CONCATENATE(" - ",#REF!))," &amp; maximum wind speed of ",E1682," km/hr"))</f>
        <v/>
      </c>
    </row>
    <row r="1683" spans="1:1" x14ac:dyDescent="0.25">
      <c r="A1683" t="str">
        <f>IF(E1683="","",CONCATENATE(IF(C1683="","",(CONCATENATE("- any ",C1683," droplet size"))),IF(#REF!="","",CONCATENATE(" - ",#REF!))," &amp; maximum wind speed of ",E1683," km/hr"))</f>
        <v/>
      </c>
    </row>
    <row r="1684" spans="1:1" x14ac:dyDescent="0.25">
      <c r="A1684" t="str">
        <f>IF(E1684="","",CONCATENATE(IF(C1684="","",(CONCATENATE("- any ",C1684," droplet size"))),IF(#REF!="","",CONCATENATE(" - ",#REF!))," &amp; maximum wind speed of ",E1684," km/hr"))</f>
        <v/>
      </c>
    </row>
    <row r="1685" spans="1:1" x14ac:dyDescent="0.25">
      <c r="A1685" t="str">
        <f>IF(E1685="","",CONCATENATE(IF(C1685="","",(CONCATENATE("- any ",C1685," droplet size"))),IF(#REF!="","",CONCATENATE(" - ",#REF!))," &amp; maximum wind speed of ",E1685," km/hr"))</f>
        <v/>
      </c>
    </row>
    <row r="1686" spans="1:1" x14ac:dyDescent="0.25">
      <c r="A1686" t="str">
        <f>IF(E1686="","",CONCATENATE(IF(C1686="","",(CONCATENATE("- any ",C1686," droplet size"))),IF(#REF!="","",CONCATENATE(" - ",#REF!))," &amp; maximum wind speed of ",E1686," km/hr"))</f>
        <v/>
      </c>
    </row>
    <row r="1687" spans="1:1" x14ac:dyDescent="0.25">
      <c r="A1687" t="str">
        <f>IF(E1687="","",CONCATENATE(IF(C1687="","",(CONCATENATE("- any ",C1687," droplet size"))),IF(#REF!="","",CONCATENATE(" - ",#REF!))," &amp; maximum wind speed of ",E1687," km/hr"))</f>
        <v/>
      </c>
    </row>
    <row r="1688" spans="1:1" x14ac:dyDescent="0.25">
      <c r="A1688" t="str">
        <f>IF(E1688="","",CONCATENATE(IF(C1688="","",(CONCATENATE("- any ",C1688," droplet size"))),IF(#REF!="","",CONCATENATE(" - ",#REF!))," &amp; maximum wind speed of ",E1688," km/hr"))</f>
        <v/>
      </c>
    </row>
    <row r="1689" spans="1:1" x14ac:dyDescent="0.25">
      <c r="A1689" t="str">
        <f>IF(E1689="","",CONCATENATE(IF(C1689="","",(CONCATENATE("- any ",C1689," droplet size"))),IF(#REF!="","",CONCATENATE(" - ",#REF!))," &amp; maximum wind speed of ",E1689," km/hr"))</f>
        <v/>
      </c>
    </row>
    <row r="1690" spans="1:1" x14ac:dyDescent="0.25">
      <c r="A1690" t="str">
        <f>IF(E1690="","",CONCATENATE(IF(C1690="","",(CONCATENATE("- any ",C1690," droplet size"))),IF(#REF!="","",CONCATENATE(" - ",#REF!))," &amp; maximum wind speed of ",E1690," km/hr"))</f>
        <v/>
      </c>
    </row>
    <row r="1691" spans="1:1" x14ac:dyDescent="0.25">
      <c r="A1691" t="str">
        <f>IF(E1691="","",CONCATENATE(IF(C1691="","",(CONCATENATE("- any ",C1691," droplet size"))),IF(#REF!="","",CONCATENATE(" - ",#REF!))," &amp; maximum wind speed of ",E1691," km/hr"))</f>
        <v/>
      </c>
    </row>
    <row r="1692" spans="1:1" x14ac:dyDescent="0.25">
      <c r="A1692" t="str">
        <f>IF(E1692="","",CONCATENATE(IF(C1692="","",(CONCATENATE("- any ",C1692," droplet size"))),IF(#REF!="","",CONCATENATE(" - ",#REF!))," &amp; maximum wind speed of ",E1692," km/hr"))</f>
        <v/>
      </c>
    </row>
    <row r="1693" spans="1:1" x14ac:dyDescent="0.25">
      <c r="A1693" t="str">
        <f>IF(E1693="","",CONCATENATE(IF(C1693="","",(CONCATENATE("- any ",C1693," droplet size"))),IF(#REF!="","",CONCATENATE(" - ",#REF!))," &amp; maximum wind speed of ",E1693," km/hr"))</f>
        <v/>
      </c>
    </row>
    <row r="1694" spans="1:1" x14ac:dyDescent="0.25">
      <c r="A1694" t="str">
        <f>IF(E1694="","",CONCATENATE(IF(C1694="","",(CONCATENATE("- any ",C1694," droplet size"))),IF(#REF!="","",CONCATENATE(" - ",#REF!))," &amp; maximum wind speed of ",E1694," km/hr"))</f>
        <v/>
      </c>
    </row>
    <row r="1695" spans="1:1" x14ac:dyDescent="0.25">
      <c r="A1695" t="str">
        <f>IF(E1695="","",CONCATENATE(IF(C1695="","",(CONCATENATE("- any ",C1695," droplet size"))),IF(#REF!="","",CONCATENATE(" - ",#REF!))," &amp; maximum wind speed of ",E1695," km/hr"))</f>
        <v/>
      </c>
    </row>
    <row r="1696" spans="1:1" x14ac:dyDescent="0.25">
      <c r="A1696" t="str">
        <f>IF(E1696="","",CONCATENATE(IF(C1696="","",(CONCATENATE("- any ",C1696," droplet size"))),IF(#REF!="","",CONCATENATE(" - ",#REF!))," &amp; maximum wind speed of ",E1696," km/hr"))</f>
        <v/>
      </c>
    </row>
    <row r="1697" spans="1:1" x14ac:dyDescent="0.25">
      <c r="A1697" t="str">
        <f>IF(E1697="","",CONCATENATE(IF(C1697="","",(CONCATENATE("- any ",C1697," droplet size"))),IF(#REF!="","",CONCATENATE(" - ",#REF!))," &amp; maximum wind speed of ",E1697," km/hr"))</f>
        <v/>
      </c>
    </row>
    <row r="1698" spans="1:1" x14ac:dyDescent="0.25">
      <c r="A1698" t="str">
        <f>IF(E1698="","",CONCATENATE(IF(C1698="","",(CONCATENATE("- any ",C1698," droplet size"))),IF(#REF!="","",CONCATENATE(" - ",#REF!))," &amp; maximum wind speed of ",E1698," km/hr"))</f>
        <v/>
      </c>
    </row>
    <row r="1699" spans="1:1" x14ac:dyDescent="0.25">
      <c r="A1699" t="str">
        <f>IF(E1699="","",CONCATENATE(IF(C1699="","",(CONCATENATE("- any ",C1699," droplet size"))),IF(#REF!="","",CONCATENATE(" - ",#REF!))," &amp; maximum wind speed of ",E1699," km/hr"))</f>
        <v/>
      </c>
    </row>
    <row r="1700" spans="1:1" x14ac:dyDescent="0.25">
      <c r="A1700" t="str">
        <f>IF(E1700="","",CONCATENATE(IF(C1700="","",(CONCATENATE("- any ",C1700," droplet size"))),IF(#REF!="","",CONCATENATE(" - ",#REF!))," &amp; maximum wind speed of ",E1700," km/hr"))</f>
        <v/>
      </c>
    </row>
    <row r="1701" spans="1:1" x14ac:dyDescent="0.25">
      <c r="A1701" t="str">
        <f>IF(E1701="","",CONCATENATE(IF(C1701="","",(CONCATENATE("- any ",C1701," droplet size"))),IF(#REF!="","",CONCATENATE(" - ",#REF!))," &amp; maximum wind speed of ",E1701," km/hr"))</f>
        <v/>
      </c>
    </row>
    <row r="1702" spans="1:1" x14ac:dyDescent="0.25">
      <c r="A1702" t="str">
        <f>IF(E1702="","",CONCATENATE(IF(C1702="","",(CONCATENATE("- any ",C1702," droplet size"))),IF(#REF!="","",CONCATENATE(" - ",#REF!))," &amp; maximum wind speed of ",E1702," km/hr"))</f>
        <v/>
      </c>
    </row>
    <row r="1703" spans="1:1" x14ac:dyDescent="0.25">
      <c r="A1703" t="str">
        <f>IF(E1703="","",CONCATENATE(IF(C1703="","",(CONCATENATE("- any ",C1703," droplet size"))),IF(#REF!="","",CONCATENATE(" - ",#REF!))," &amp; maximum wind speed of ",E1703," km/hr"))</f>
        <v/>
      </c>
    </row>
    <row r="1704" spans="1:1" x14ac:dyDescent="0.25">
      <c r="A1704" t="str">
        <f>IF(E1704="","",CONCATENATE(IF(C1704="","",(CONCATENATE("- any ",C1704," droplet size"))),IF(#REF!="","",CONCATENATE(" - ",#REF!))," &amp; maximum wind speed of ",E1704," km/hr"))</f>
        <v/>
      </c>
    </row>
    <row r="1705" spans="1:1" x14ac:dyDescent="0.25">
      <c r="A1705" t="str">
        <f>IF(E1705="","",CONCATENATE(IF(C1705="","",(CONCATENATE("- any ",C1705," droplet size"))),IF(#REF!="","",CONCATENATE(" - ",#REF!))," &amp; maximum wind speed of ",E1705," km/hr"))</f>
        <v/>
      </c>
    </row>
    <row r="1706" spans="1:1" x14ac:dyDescent="0.25">
      <c r="A1706" t="str">
        <f>IF(E1706="","",CONCATENATE(IF(C1706="","",(CONCATENATE("- any ",C1706," droplet size"))),IF(#REF!="","",CONCATENATE(" - ",#REF!))," &amp; maximum wind speed of ",E1706," km/hr"))</f>
        <v/>
      </c>
    </row>
    <row r="1707" spans="1:1" x14ac:dyDescent="0.25">
      <c r="A1707" t="str">
        <f>IF(E1707="","",CONCATENATE(IF(C1707="","",(CONCATENATE("- any ",C1707," droplet size"))),IF(#REF!="","",CONCATENATE(" - ",#REF!))," &amp; maximum wind speed of ",E1707," km/hr"))</f>
        <v/>
      </c>
    </row>
    <row r="1708" spans="1:1" x14ac:dyDescent="0.25">
      <c r="A1708" t="str">
        <f>IF(E1708="","",CONCATENATE(IF(C1708="","",(CONCATENATE("- any ",C1708," droplet size"))),IF(#REF!="","",CONCATENATE(" - ",#REF!))," &amp; maximum wind speed of ",E1708," km/hr"))</f>
        <v/>
      </c>
    </row>
    <row r="1709" spans="1:1" x14ac:dyDescent="0.25">
      <c r="A1709" t="str">
        <f>IF(E1709="","",CONCATENATE(IF(C1709="","",(CONCATENATE("- any ",C1709," droplet size"))),IF(#REF!="","",CONCATENATE(" - ",#REF!))," &amp; maximum wind speed of ",E1709," km/hr"))</f>
        <v/>
      </c>
    </row>
    <row r="1710" spans="1:1" x14ac:dyDescent="0.25">
      <c r="A1710" t="str">
        <f>IF(E1710="","",CONCATENATE(IF(C1710="","",(CONCATENATE("- any ",C1710," droplet size"))),IF(#REF!="","",CONCATENATE(" - ",#REF!))," &amp; maximum wind speed of ",E1710," km/hr"))</f>
        <v/>
      </c>
    </row>
    <row r="1711" spans="1:1" x14ac:dyDescent="0.25">
      <c r="A1711" t="str">
        <f>IF(E1711="","",CONCATENATE(IF(C1711="","",(CONCATENATE("- any ",C1711," droplet size"))),IF(#REF!="","",CONCATENATE(" - ",#REF!))," &amp; maximum wind speed of ",E1711," km/hr"))</f>
        <v/>
      </c>
    </row>
    <row r="1712" spans="1:1" x14ac:dyDescent="0.25">
      <c r="A1712" t="str">
        <f>IF(E1712="","",CONCATENATE(IF(C1712="","",(CONCATENATE("- any ",C1712," droplet size"))),IF(#REF!="","",CONCATENATE(" - ",#REF!))," &amp; maximum wind speed of ",E1712," km/hr"))</f>
        <v/>
      </c>
    </row>
    <row r="1713" spans="1:1" x14ac:dyDescent="0.25">
      <c r="A1713" t="str">
        <f>IF(E1713="","",CONCATENATE(IF(C1713="","",(CONCATENATE("- any ",C1713," droplet size"))),IF(#REF!="","",CONCATENATE(" - ",#REF!))," &amp; maximum wind speed of ",E1713," km/hr"))</f>
        <v/>
      </c>
    </row>
    <row r="1714" spans="1:1" x14ac:dyDescent="0.25">
      <c r="A1714" t="str">
        <f>IF(E1714="","",CONCATENATE(IF(C1714="","",(CONCATENATE("- any ",C1714," droplet size"))),IF(#REF!="","",CONCATENATE(" - ",#REF!))," &amp; maximum wind speed of ",E1714," km/hr"))</f>
        <v/>
      </c>
    </row>
    <row r="1715" spans="1:1" x14ac:dyDescent="0.25">
      <c r="A1715" t="str">
        <f>IF(E1715="","",CONCATENATE(IF(C1715="","",(CONCATENATE("- any ",C1715," droplet size"))),IF(#REF!="","",CONCATENATE(" - ",#REF!))," &amp; maximum wind speed of ",E1715," km/hr"))</f>
        <v/>
      </c>
    </row>
    <row r="1716" spans="1:1" x14ac:dyDescent="0.25">
      <c r="A1716" t="str">
        <f>IF(E1716="","",CONCATENATE(IF(C1716="","",(CONCATENATE("- any ",C1716," droplet size"))),IF(#REF!="","",CONCATENATE(" - ",#REF!))," &amp; maximum wind speed of ",E1716," km/hr"))</f>
        <v/>
      </c>
    </row>
    <row r="1717" spans="1:1" x14ac:dyDescent="0.25">
      <c r="A1717" t="str">
        <f>IF(E1717="","",CONCATENATE(IF(C1717="","",(CONCATENATE("- any ",C1717," droplet size"))),IF(#REF!="","",CONCATENATE(" - ",#REF!))," &amp; maximum wind speed of ",E1717," km/hr"))</f>
        <v/>
      </c>
    </row>
    <row r="1718" spans="1:1" x14ac:dyDescent="0.25">
      <c r="A1718" t="str">
        <f>IF(E1718="","",CONCATENATE(IF(C1718="","",(CONCATENATE("- any ",C1718," droplet size"))),IF(#REF!="","",CONCATENATE(" - ",#REF!))," &amp; maximum wind speed of ",E1718," km/hr"))</f>
        <v/>
      </c>
    </row>
    <row r="1719" spans="1:1" x14ac:dyDescent="0.25">
      <c r="A1719" t="str">
        <f>IF(E1719="","",CONCATENATE(IF(C1719="","",(CONCATENATE("- any ",C1719," droplet size"))),IF(#REF!="","",CONCATENATE(" - ",#REF!))," &amp; maximum wind speed of ",E1719," km/hr"))</f>
        <v/>
      </c>
    </row>
    <row r="1720" spans="1:1" x14ac:dyDescent="0.25">
      <c r="A1720" t="str">
        <f>IF(E1720="","",CONCATENATE(IF(C1720="","",(CONCATENATE("- any ",C1720," droplet size"))),IF(#REF!="","",CONCATENATE(" - ",#REF!))," &amp; maximum wind speed of ",E1720," km/hr"))</f>
        <v/>
      </c>
    </row>
    <row r="1721" spans="1:1" x14ac:dyDescent="0.25">
      <c r="A1721" t="str">
        <f>IF(E1721="","",CONCATENATE(IF(C1721="","",(CONCATENATE("- any ",C1721," droplet size"))),IF(#REF!="","",CONCATENATE(" - ",#REF!))," &amp; maximum wind speed of ",E1721," km/hr"))</f>
        <v/>
      </c>
    </row>
    <row r="1722" spans="1:1" x14ac:dyDescent="0.25">
      <c r="A1722" t="str">
        <f>IF(E1722="","",CONCATENATE(IF(C1722="","",(CONCATENATE("- any ",C1722," droplet size"))),IF(#REF!="","",CONCATENATE(" - ",#REF!))," &amp; maximum wind speed of ",E1722," km/hr"))</f>
        <v/>
      </c>
    </row>
    <row r="1723" spans="1:1" x14ac:dyDescent="0.25">
      <c r="A1723" t="str">
        <f>IF(E1723="","",CONCATENATE(IF(C1723="","",(CONCATENATE("- any ",C1723," droplet size"))),IF(#REF!="","",CONCATENATE(" - ",#REF!))," &amp; maximum wind speed of ",E1723," km/hr"))</f>
        <v/>
      </c>
    </row>
    <row r="1724" spans="1:1" x14ac:dyDescent="0.25">
      <c r="A1724" t="str">
        <f>IF(E1724="","",CONCATENATE(IF(C1724="","",(CONCATENATE("- any ",C1724," droplet size"))),IF(#REF!="","",CONCATENATE(" - ",#REF!))," &amp; maximum wind speed of ",E1724," km/hr"))</f>
        <v/>
      </c>
    </row>
    <row r="1725" spans="1:1" x14ac:dyDescent="0.25">
      <c r="A1725" t="str">
        <f>IF(E1725="","",CONCATENATE(IF(C1725="","",(CONCATENATE("- any ",C1725," droplet size"))),IF(#REF!="","",CONCATENATE(" - ",#REF!))," &amp; maximum wind speed of ",E1725," km/hr"))</f>
        <v/>
      </c>
    </row>
    <row r="1726" spans="1:1" x14ac:dyDescent="0.25">
      <c r="A1726" t="str">
        <f>IF(E1726="","",CONCATENATE(IF(C1726="","",(CONCATENATE("- any ",C1726," droplet size"))),IF(#REF!="","",CONCATENATE(" - ",#REF!))," &amp; maximum wind speed of ",E1726," km/hr"))</f>
        <v/>
      </c>
    </row>
    <row r="1727" spans="1:1" x14ac:dyDescent="0.25">
      <c r="A1727" t="str">
        <f>IF(E1727="","",CONCATENATE(IF(C1727="","",(CONCATENATE("- any ",C1727," droplet size"))),IF(#REF!="","",CONCATENATE(" - ",#REF!))," &amp; maximum wind speed of ",E1727," km/hr"))</f>
        <v/>
      </c>
    </row>
    <row r="1728" spans="1:1" x14ac:dyDescent="0.25">
      <c r="A1728" t="str">
        <f>IF(E1728="","",CONCATENATE(IF(C1728="","",(CONCATENATE("- any ",C1728," droplet size"))),IF(#REF!="","",CONCATENATE(" - ",#REF!))," &amp; maximum wind speed of ",E1728," km/hr"))</f>
        <v/>
      </c>
    </row>
    <row r="1729" spans="1:1" x14ac:dyDescent="0.25">
      <c r="A1729" t="str">
        <f>IF(E1729="","",CONCATENATE(IF(C1729="","",(CONCATENATE("- any ",C1729," droplet size"))),IF(#REF!="","",CONCATENATE(" - ",#REF!))," &amp; maximum wind speed of ",E1729," km/hr"))</f>
        <v/>
      </c>
    </row>
    <row r="1730" spans="1:1" x14ac:dyDescent="0.25">
      <c r="A1730" t="str">
        <f>IF(E1730="","",CONCATENATE(IF(C1730="","",(CONCATENATE("- any ",C1730," droplet size"))),IF(#REF!="","",CONCATENATE(" - ",#REF!))," &amp; maximum wind speed of ",E1730," km/hr"))</f>
        <v/>
      </c>
    </row>
    <row r="1731" spans="1:1" x14ac:dyDescent="0.25">
      <c r="A1731" t="str">
        <f>IF(E1731="","",CONCATENATE(IF(C1731="","",(CONCATENATE("- any ",C1731," droplet size"))),IF(#REF!="","",CONCATENATE(" - ",#REF!))," &amp; maximum wind speed of ",E1731," km/hr"))</f>
        <v/>
      </c>
    </row>
    <row r="1732" spans="1:1" x14ac:dyDescent="0.25">
      <c r="A1732" t="str">
        <f>IF(E1732="","",CONCATENATE(IF(C1732="","",(CONCATENATE("- any ",C1732," droplet size"))),IF(#REF!="","",CONCATENATE(" - ",#REF!))," &amp; maximum wind speed of ",E1732," km/hr"))</f>
        <v/>
      </c>
    </row>
    <row r="1733" spans="1:1" x14ac:dyDescent="0.25">
      <c r="A1733" t="str">
        <f>IF(E1733="","",CONCATENATE(IF(C1733="","",(CONCATENATE("- any ",C1733," droplet size"))),IF(#REF!="","",CONCATENATE(" - ",#REF!))," &amp; maximum wind speed of ",E1733," km/hr"))</f>
        <v/>
      </c>
    </row>
    <row r="1734" spans="1:1" x14ac:dyDescent="0.25">
      <c r="A1734" t="str">
        <f>IF(E1734="","",CONCATENATE(IF(C1734="","",(CONCATENATE("- any ",C1734," droplet size"))),IF(#REF!="","",CONCATENATE(" - ",#REF!))," &amp; maximum wind speed of ",E1734," km/hr"))</f>
        <v/>
      </c>
    </row>
    <row r="1735" spans="1:1" x14ac:dyDescent="0.25">
      <c r="A1735" t="str">
        <f>IF(E1735="","",CONCATENATE(IF(C1735="","",(CONCATENATE("- any ",C1735," droplet size"))),IF(#REF!="","",CONCATENATE(" - ",#REF!))," &amp; maximum wind speed of ",E1735," km/hr"))</f>
        <v/>
      </c>
    </row>
    <row r="1736" spans="1:1" x14ac:dyDescent="0.25">
      <c r="A1736" t="str">
        <f>IF(E1736="","",CONCATENATE(IF(C1736="","",(CONCATENATE("- any ",C1736," droplet size"))),IF(#REF!="","",CONCATENATE(" - ",#REF!))," &amp; maximum wind speed of ",E1736," km/hr"))</f>
        <v/>
      </c>
    </row>
    <row r="1737" spans="1:1" x14ac:dyDescent="0.25">
      <c r="A1737" t="str">
        <f>IF(E1737="","",CONCATENATE(IF(C1737="","",(CONCATENATE("- any ",C1737," droplet size"))),IF(#REF!="","",CONCATENATE(" - ",#REF!))," &amp; maximum wind speed of ",E1737," km/hr"))</f>
        <v/>
      </c>
    </row>
    <row r="1738" spans="1:1" x14ac:dyDescent="0.25">
      <c r="A1738" t="str">
        <f>IF(E1738="","",CONCATENATE(IF(C1738="","",(CONCATENATE("- any ",C1738," droplet size"))),IF(#REF!="","",CONCATENATE(" - ",#REF!))," &amp; maximum wind speed of ",E1738," km/hr"))</f>
        <v/>
      </c>
    </row>
    <row r="1739" spans="1:1" x14ac:dyDescent="0.25">
      <c r="A1739" t="str">
        <f>IF(E1739="","",CONCATENATE(IF(C1739="","",(CONCATENATE("- any ",C1739," droplet size"))),IF(#REF!="","",CONCATENATE(" - ",#REF!))," &amp; maximum wind speed of ",E1739," km/hr"))</f>
        <v/>
      </c>
    </row>
    <row r="1740" spans="1:1" x14ac:dyDescent="0.25">
      <c r="A1740" t="str">
        <f>IF(E1740="","",CONCATENATE(IF(C1740="","",(CONCATENATE("- any ",C1740," droplet size"))),IF(#REF!="","",CONCATENATE(" - ",#REF!))," &amp; maximum wind speed of ",E1740," km/hr"))</f>
        <v/>
      </c>
    </row>
    <row r="1741" spans="1:1" x14ac:dyDescent="0.25">
      <c r="A1741" t="str">
        <f>IF(E1741="","",CONCATENATE(IF(C1741="","",(CONCATENATE("- any ",C1741," droplet size"))),IF(#REF!="","",CONCATENATE(" - ",#REF!))," &amp; maximum wind speed of ",E1741," km/hr"))</f>
        <v/>
      </c>
    </row>
    <row r="1742" spans="1:1" x14ac:dyDescent="0.25">
      <c r="A1742" t="str">
        <f>IF(E1742="","",CONCATENATE(IF(C1742="","",(CONCATENATE("- any ",C1742," droplet size"))),IF(#REF!="","",CONCATENATE(" - ",#REF!))," &amp; maximum wind speed of ",E1742," km/hr"))</f>
        <v/>
      </c>
    </row>
    <row r="1743" spans="1:1" x14ac:dyDescent="0.25">
      <c r="A1743" t="str">
        <f>IF(E1743="","",CONCATENATE(IF(C1743="","",(CONCATENATE("- any ",C1743," droplet size"))),IF(#REF!="","",CONCATENATE(" - ",#REF!))," &amp; maximum wind speed of ",E1743," km/hr"))</f>
        <v/>
      </c>
    </row>
    <row r="1744" spans="1:1" x14ac:dyDescent="0.25">
      <c r="A1744" t="str">
        <f>IF(E1744="","",CONCATENATE(IF(C1744="","",(CONCATENATE("- any ",C1744," droplet size"))),IF(#REF!="","",CONCATENATE(" - ",#REF!))," &amp; maximum wind speed of ",E1744," km/hr"))</f>
        <v/>
      </c>
    </row>
    <row r="1745" spans="1:1" x14ac:dyDescent="0.25">
      <c r="A1745" t="str">
        <f>IF(E1745="","",CONCATENATE(IF(C1745="","",(CONCATENATE("- any ",C1745," droplet size"))),IF(#REF!="","",CONCATENATE(" - ",#REF!))," &amp; maximum wind speed of ",E1745," km/hr"))</f>
        <v/>
      </c>
    </row>
    <row r="1746" spans="1:1" x14ac:dyDescent="0.25">
      <c r="A1746" t="str">
        <f>IF(E1746="","",CONCATENATE(IF(C1746="","",(CONCATENATE("- any ",C1746," droplet size"))),IF(#REF!="","",CONCATENATE(" - ",#REF!))," &amp; maximum wind speed of ",E1746," km/hr"))</f>
        <v/>
      </c>
    </row>
    <row r="1747" spans="1:1" x14ac:dyDescent="0.25">
      <c r="A1747" t="str">
        <f>IF(E1747="","",CONCATENATE(IF(C1747="","",(CONCATENATE("- any ",C1747," droplet size"))),IF(#REF!="","",CONCATENATE(" - ",#REF!))," &amp; maximum wind speed of ",E1747," km/hr"))</f>
        <v/>
      </c>
    </row>
    <row r="1748" spans="1:1" x14ac:dyDescent="0.25">
      <c r="A1748" t="str">
        <f>IF(E1748="","",CONCATENATE(IF(C1748="","",(CONCATENATE("- any ",C1748," droplet size"))),IF(#REF!="","",CONCATENATE(" - ",#REF!))," &amp; maximum wind speed of ",E1748," km/hr"))</f>
        <v/>
      </c>
    </row>
    <row r="1749" spans="1:1" x14ac:dyDescent="0.25">
      <c r="A1749" t="str">
        <f>IF(E1749="","",CONCATENATE(IF(C1749="","",(CONCATENATE("- any ",C1749," droplet size"))),IF(#REF!="","",CONCATENATE(" - ",#REF!))," &amp; maximum wind speed of ",E1749," km/hr"))</f>
        <v/>
      </c>
    </row>
    <row r="1750" spans="1:1" x14ac:dyDescent="0.25">
      <c r="A1750" t="str">
        <f>IF(E1750="","",CONCATENATE(IF(C1750="","",(CONCATENATE("- any ",C1750," droplet size"))),IF(#REF!="","",CONCATENATE(" - ",#REF!))," &amp; maximum wind speed of ",E1750," km/hr"))</f>
        <v/>
      </c>
    </row>
    <row r="1751" spans="1:1" x14ac:dyDescent="0.25">
      <c r="A1751" t="str">
        <f>IF(E1751="","",CONCATENATE(IF(C1751="","",(CONCATENATE("- any ",C1751," droplet size"))),IF(#REF!="","",CONCATENATE(" - ",#REF!))," &amp; maximum wind speed of ",E1751," km/hr"))</f>
        <v/>
      </c>
    </row>
    <row r="1752" spans="1:1" x14ac:dyDescent="0.25">
      <c r="A1752" t="str">
        <f>IF(E1752="","",CONCATENATE(IF(C1752="","",(CONCATENATE("- any ",C1752," droplet size"))),IF(#REF!="","",CONCATENATE(" - ",#REF!))," &amp; maximum wind speed of ",E1752," km/hr"))</f>
        <v/>
      </c>
    </row>
    <row r="1753" spans="1:1" x14ac:dyDescent="0.25">
      <c r="A1753" t="str">
        <f>IF(E1753="","",CONCATENATE(IF(C1753="","",(CONCATENATE("- any ",C1753," droplet size"))),IF(#REF!="","",CONCATENATE(" - ",#REF!))," &amp; maximum wind speed of ",E1753," km/hr"))</f>
        <v/>
      </c>
    </row>
    <row r="1754" spans="1:1" x14ac:dyDescent="0.25">
      <c r="A1754" t="str">
        <f>IF(E1754="","",CONCATENATE(IF(C1754="","",(CONCATENATE("- any ",C1754," droplet size"))),IF(#REF!="","",CONCATENATE(" - ",#REF!))," &amp; maximum wind speed of ",E1754," km/hr"))</f>
        <v/>
      </c>
    </row>
    <row r="1755" spans="1:1" x14ac:dyDescent="0.25">
      <c r="A1755" t="str">
        <f>IF(E1755="","",CONCATENATE(IF(C1755="","",(CONCATENATE("- any ",C1755," droplet size"))),IF(#REF!="","",CONCATENATE(" - ",#REF!))," &amp; maximum wind speed of ",E1755," km/hr"))</f>
        <v/>
      </c>
    </row>
    <row r="1756" spans="1:1" x14ac:dyDescent="0.25">
      <c r="A1756" t="str">
        <f>IF(E1756="","",CONCATENATE(IF(C1756="","",(CONCATENATE("- any ",C1756," droplet size"))),IF(#REF!="","",CONCATENATE(" - ",#REF!))," &amp; maximum wind speed of ",E1756," km/hr"))</f>
        <v/>
      </c>
    </row>
    <row r="1757" spans="1:1" x14ac:dyDescent="0.25">
      <c r="A1757" t="str">
        <f>IF(E1757="","",CONCATENATE(IF(C1757="","",(CONCATENATE("- any ",C1757," droplet size"))),IF(#REF!="","",CONCATENATE(" - ",#REF!))," &amp; maximum wind speed of ",E1757," km/hr"))</f>
        <v/>
      </c>
    </row>
    <row r="1758" spans="1:1" x14ac:dyDescent="0.25">
      <c r="A1758" t="str">
        <f>IF(E1758="","",CONCATENATE(IF(C1758="","",(CONCATENATE("- any ",C1758," droplet size"))),IF(#REF!="","",CONCATENATE(" - ",#REF!))," &amp; maximum wind speed of ",E1758," km/hr"))</f>
        <v/>
      </c>
    </row>
    <row r="1759" spans="1:1" x14ac:dyDescent="0.25">
      <c r="A1759" t="str">
        <f>IF(E1759="","",CONCATENATE(IF(C1759="","",(CONCATENATE("- any ",C1759," droplet size"))),IF(#REF!="","",CONCATENATE(" - ",#REF!))," &amp; maximum wind speed of ",E1759," km/hr"))</f>
        <v/>
      </c>
    </row>
    <row r="1760" spans="1:1" x14ac:dyDescent="0.25">
      <c r="A1760" t="str">
        <f>IF(E1760="","",CONCATENATE(IF(C1760="","",(CONCATENATE("- any ",C1760," droplet size"))),IF(#REF!="","",CONCATENATE(" - ",#REF!))," &amp; maximum wind speed of ",E1760," km/hr"))</f>
        <v/>
      </c>
    </row>
    <row r="1761" spans="1:1" x14ac:dyDescent="0.25">
      <c r="A1761" t="str">
        <f>IF(E1761="","",CONCATENATE(IF(C1761="","",(CONCATENATE("- any ",C1761," droplet size"))),IF(#REF!="","",CONCATENATE(" - ",#REF!))," &amp; maximum wind speed of ",E1761," km/hr"))</f>
        <v/>
      </c>
    </row>
    <row r="1762" spans="1:1" x14ac:dyDescent="0.25">
      <c r="A1762" t="str">
        <f>IF(E1762="","",CONCATENATE(IF(C1762="","",(CONCATENATE("- any ",C1762," droplet size"))),IF(#REF!="","",CONCATENATE(" - ",#REF!))," &amp; maximum wind speed of ",E1762," km/hr"))</f>
        <v/>
      </c>
    </row>
    <row r="1763" spans="1:1" x14ac:dyDescent="0.25">
      <c r="A1763" t="str">
        <f>IF(E1763="","",CONCATENATE(IF(C1763="","",(CONCATENATE("- any ",C1763," droplet size"))),IF(#REF!="","",CONCATENATE(" - ",#REF!))," &amp; maximum wind speed of ",E1763," km/hr"))</f>
        <v/>
      </c>
    </row>
    <row r="1764" spans="1:1" x14ac:dyDescent="0.25">
      <c r="A1764" t="str">
        <f>IF(E1764="","",CONCATENATE(IF(C1764="","",(CONCATENATE("- any ",C1764," droplet size"))),IF(#REF!="","",CONCATENATE(" - ",#REF!))," &amp; maximum wind speed of ",E1764," km/hr"))</f>
        <v/>
      </c>
    </row>
    <row r="1765" spans="1:1" x14ac:dyDescent="0.25">
      <c r="A1765" t="str">
        <f>IF(E1765="","",CONCATENATE(IF(C1765="","",(CONCATENATE("- any ",C1765," droplet size"))),IF(#REF!="","",CONCATENATE(" - ",#REF!))," &amp; maximum wind speed of ",E1765," km/hr"))</f>
        <v/>
      </c>
    </row>
    <row r="1766" spans="1:1" x14ac:dyDescent="0.25">
      <c r="A1766" t="str">
        <f>IF(E1766="","",CONCATENATE(IF(C1766="","",(CONCATENATE("- any ",C1766," droplet size"))),IF(#REF!="","",CONCATENATE(" - ",#REF!))," &amp; maximum wind speed of ",E1766," km/hr"))</f>
        <v/>
      </c>
    </row>
    <row r="1767" spans="1:1" x14ac:dyDescent="0.25">
      <c r="A1767" t="str">
        <f>IF(E1767="","",CONCATENATE(IF(C1767="","",(CONCATENATE("- any ",C1767," droplet size"))),IF(#REF!="","",CONCATENATE(" - ",#REF!))," &amp; maximum wind speed of ",E1767," km/hr"))</f>
        <v/>
      </c>
    </row>
    <row r="1768" spans="1:1" x14ac:dyDescent="0.25">
      <c r="A1768" t="str">
        <f>IF(E1768="","",CONCATENATE(IF(C1768="","",(CONCATENATE("- any ",C1768," droplet size"))),IF(#REF!="","",CONCATENATE(" - ",#REF!))," &amp; maximum wind speed of ",E1768," km/hr"))</f>
        <v/>
      </c>
    </row>
    <row r="1769" spans="1:1" x14ac:dyDescent="0.25">
      <c r="A1769" t="str">
        <f>IF(E1769="","",CONCATENATE(IF(C1769="","",(CONCATENATE("- any ",C1769," droplet size"))),IF(#REF!="","",CONCATENATE(" - ",#REF!))," &amp; maximum wind speed of ",E1769," km/hr"))</f>
        <v/>
      </c>
    </row>
    <row r="1770" spans="1:1" x14ac:dyDescent="0.25">
      <c r="A1770" t="str">
        <f>IF(E1770="","",CONCATENATE(IF(C1770="","",(CONCATENATE("- any ",C1770," droplet size"))),IF(#REF!="","",CONCATENATE(" - ",#REF!))," &amp; maximum wind speed of ",E1770," km/hr"))</f>
        <v/>
      </c>
    </row>
    <row r="1771" spans="1:1" x14ac:dyDescent="0.25">
      <c r="A1771" t="str">
        <f>IF(E1771="","",CONCATENATE(IF(C1771="","",(CONCATENATE("- any ",C1771," droplet size"))),IF(#REF!="","",CONCATENATE(" - ",#REF!))," &amp; maximum wind speed of ",E1771," km/hr"))</f>
        <v/>
      </c>
    </row>
    <row r="1772" spans="1:1" x14ac:dyDescent="0.25">
      <c r="A1772" t="str">
        <f>IF(E1772="","",CONCATENATE(IF(C1772="","",(CONCATENATE("- any ",C1772," droplet size"))),IF(#REF!="","",CONCATENATE(" - ",#REF!))," &amp; maximum wind speed of ",E1772," km/hr"))</f>
        <v/>
      </c>
    </row>
    <row r="1773" spans="1:1" x14ac:dyDescent="0.25">
      <c r="A1773" t="str">
        <f>IF(E1773="","",CONCATENATE(IF(C1773="","",(CONCATENATE("- any ",C1773," droplet size"))),IF(#REF!="","",CONCATENATE(" - ",#REF!))," &amp; maximum wind speed of ",E1773," km/hr"))</f>
        <v/>
      </c>
    </row>
    <row r="1774" spans="1:1" x14ac:dyDescent="0.25">
      <c r="A1774" t="str">
        <f>IF(E1774="","",CONCATENATE(IF(C1774="","",(CONCATENATE("- any ",C1774," droplet size"))),IF(#REF!="","",CONCATENATE(" - ",#REF!))," &amp; maximum wind speed of ",E1774," km/hr"))</f>
        <v/>
      </c>
    </row>
    <row r="1775" spans="1:1" x14ac:dyDescent="0.25">
      <c r="A1775" t="str">
        <f>IF(E1775="","",CONCATENATE(IF(C1775="","",(CONCATENATE("- any ",C1775," droplet size"))),IF(#REF!="","",CONCATENATE(" - ",#REF!))," &amp; maximum wind speed of ",E1775," km/hr"))</f>
        <v/>
      </c>
    </row>
    <row r="1776" spans="1:1" x14ac:dyDescent="0.25">
      <c r="A1776" t="str">
        <f>IF(E1776="","",CONCATENATE(IF(C1776="","",(CONCATENATE("- any ",C1776," droplet size"))),IF(#REF!="","",CONCATENATE(" - ",#REF!))," &amp; maximum wind speed of ",E1776," km/hr"))</f>
        <v/>
      </c>
    </row>
    <row r="1777" spans="1:1" x14ac:dyDescent="0.25">
      <c r="A1777" t="str">
        <f>IF(E1777="","",CONCATENATE(IF(C1777="","",(CONCATENATE("- any ",C1777," droplet size"))),IF(#REF!="","",CONCATENATE(" - ",#REF!))," &amp; maximum wind speed of ",E1777," km/hr"))</f>
        <v/>
      </c>
    </row>
    <row r="1778" spans="1:1" x14ac:dyDescent="0.25">
      <c r="A1778" t="str">
        <f>IF(E1778="","",CONCATENATE(IF(C1778="","",(CONCATENATE("- any ",C1778," droplet size"))),IF(#REF!="","",CONCATENATE(" - ",#REF!))," &amp; maximum wind speed of ",E1778," km/hr"))</f>
        <v/>
      </c>
    </row>
    <row r="1779" spans="1:1" x14ac:dyDescent="0.25">
      <c r="A1779" t="str">
        <f>IF(E1779="","",CONCATENATE(IF(C1779="","",(CONCATENATE("- any ",C1779," droplet size"))),IF(#REF!="","",CONCATENATE(" - ",#REF!))," &amp; maximum wind speed of ",E1779," km/hr"))</f>
        <v/>
      </c>
    </row>
    <row r="1780" spans="1:1" x14ac:dyDescent="0.25">
      <c r="A1780" t="str">
        <f>IF(E1780="","",CONCATENATE(IF(C1780="","",(CONCATENATE("- any ",C1780," droplet size"))),IF(#REF!="","",CONCATENATE(" - ",#REF!))," &amp; maximum wind speed of ",E1780," km/hr"))</f>
        <v/>
      </c>
    </row>
    <row r="1781" spans="1:1" x14ac:dyDescent="0.25">
      <c r="A1781" t="str">
        <f>IF(E1781="","",CONCATENATE(IF(C1781="","",(CONCATENATE("- any ",C1781," droplet size"))),IF(#REF!="","",CONCATENATE(" - ",#REF!))," &amp; maximum wind speed of ",E1781," km/hr"))</f>
        <v/>
      </c>
    </row>
    <row r="1782" spans="1:1" x14ac:dyDescent="0.25">
      <c r="A1782" t="str">
        <f>IF(E1782="","",CONCATENATE(IF(C1782="","",(CONCATENATE("- any ",C1782," droplet size"))),IF(#REF!="","",CONCATENATE(" - ",#REF!))," &amp; maximum wind speed of ",E1782," km/hr"))</f>
        <v/>
      </c>
    </row>
    <row r="1783" spans="1:1" x14ac:dyDescent="0.25">
      <c r="A1783" t="str">
        <f>IF(E1783="","",CONCATENATE(IF(C1783="","",(CONCATENATE("- any ",C1783," droplet size"))),IF(#REF!="","",CONCATENATE(" - ",#REF!))," &amp; maximum wind speed of ",E1783," km/hr"))</f>
        <v/>
      </c>
    </row>
    <row r="1784" spans="1:1" x14ac:dyDescent="0.25">
      <c r="A1784" t="str">
        <f>IF(E1784="","",CONCATENATE(IF(C1784="","",(CONCATENATE("- any ",C1784," droplet size"))),IF(#REF!="","",CONCATENATE(" - ",#REF!))," &amp; maximum wind speed of ",E1784," km/hr"))</f>
        <v/>
      </c>
    </row>
    <row r="1785" spans="1:1" x14ac:dyDescent="0.25">
      <c r="A1785" t="str">
        <f>IF(E1785="","",CONCATENATE(IF(C1785="","",(CONCATENATE("- any ",C1785," droplet size"))),IF(#REF!="","",CONCATENATE(" - ",#REF!))," &amp; maximum wind speed of ",E1785," km/hr"))</f>
        <v/>
      </c>
    </row>
    <row r="1786" spans="1:1" x14ac:dyDescent="0.25">
      <c r="A1786" t="str">
        <f>IF(E1786="","",CONCATENATE(IF(C1786="","",(CONCATENATE("- any ",C1786," droplet size"))),IF(#REF!="","",CONCATENATE(" - ",#REF!))," &amp; maximum wind speed of ",E1786," km/hr"))</f>
        <v/>
      </c>
    </row>
    <row r="1787" spans="1:1" x14ac:dyDescent="0.25">
      <c r="A1787" t="str">
        <f>IF(E1787="","",CONCATENATE(IF(C1787="","",(CONCATENATE("- any ",C1787," droplet size"))),IF(#REF!="","",CONCATENATE(" - ",#REF!))," &amp; maximum wind speed of ",E1787," km/hr"))</f>
        <v/>
      </c>
    </row>
    <row r="1788" spans="1:1" x14ac:dyDescent="0.25">
      <c r="A1788" t="str">
        <f>IF(E1788="","",CONCATENATE(IF(C1788="","",(CONCATENATE("- any ",C1788," droplet size"))),IF(#REF!="","",CONCATENATE(" - ",#REF!))," &amp; maximum wind speed of ",E1788," km/hr"))</f>
        <v/>
      </c>
    </row>
    <row r="1789" spans="1:1" x14ac:dyDescent="0.25">
      <c r="A1789" t="str">
        <f>IF(E1789="","",CONCATENATE(IF(C1789="","",(CONCATENATE("- any ",C1789," droplet size"))),IF(#REF!="","",CONCATENATE(" - ",#REF!))," &amp; maximum wind speed of ",E1789," km/hr"))</f>
        <v/>
      </c>
    </row>
    <row r="1790" spans="1:1" x14ac:dyDescent="0.25">
      <c r="A1790" t="str">
        <f>IF(E1790="","",CONCATENATE(IF(C1790="","",(CONCATENATE("- any ",C1790," droplet size"))),IF(#REF!="","",CONCATENATE(" - ",#REF!))," &amp; maximum wind speed of ",E1790," km/hr"))</f>
        <v/>
      </c>
    </row>
    <row r="1791" spans="1:1" x14ac:dyDescent="0.25">
      <c r="A1791" t="str">
        <f>IF(E1791="","",CONCATENATE(IF(C1791="","",(CONCATENATE("- any ",C1791," droplet size"))),IF(#REF!="","",CONCATENATE(" - ",#REF!))," &amp; maximum wind speed of ",E1791," km/hr"))</f>
        <v/>
      </c>
    </row>
    <row r="1792" spans="1:1" x14ac:dyDescent="0.25">
      <c r="A1792" t="str">
        <f>IF(E1792="","",CONCATENATE(IF(C1792="","",(CONCATENATE("- any ",C1792," droplet size"))),IF(#REF!="","",CONCATENATE(" - ",#REF!))," &amp; maximum wind speed of ",E1792," km/hr"))</f>
        <v/>
      </c>
    </row>
    <row r="1793" spans="1:1" x14ac:dyDescent="0.25">
      <c r="A1793" t="str">
        <f>IF(E1793="","",CONCATENATE(IF(C1793="","",(CONCATENATE("- any ",C1793," droplet size"))),IF(#REF!="","",CONCATENATE(" - ",#REF!))," &amp; maximum wind speed of ",E1793," km/hr"))</f>
        <v/>
      </c>
    </row>
    <row r="1794" spans="1:1" x14ac:dyDescent="0.25">
      <c r="A1794" t="str">
        <f>IF(E1794="","",CONCATENATE(IF(C1794="","",(CONCATENATE("- any ",C1794," droplet size"))),IF(#REF!="","",CONCATENATE(" - ",#REF!))," &amp; maximum wind speed of ",E1794," km/hr"))</f>
        <v/>
      </c>
    </row>
    <row r="1795" spans="1:1" x14ac:dyDescent="0.25">
      <c r="A1795" t="str">
        <f>IF(E1795="","",CONCATENATE(IF(C1795="","",(CONCATENATE("- any ",C1795," droplet size"))),IF(#REF!="","",CONCATENATE(" - ",#REF!))," &amp; maximum wind speed of ",E1795," km/hr"))</f>
        <v/>
      </c>
    </row>
    <row r="1796" spans="1:1" x14ac:dyDescent="0.25">
      <c r="A1796" t="str">
        <f>IF(E1796="","",CONCATENATE(IF(C1796="","",(CONCATENATE("- any ",C1796," droplet size"))),IF(#REF!="","",CONCATENATE(" - ",#REF!))," &amp; maximum wind speed of ",E1796," km/hr"))</f>
        <v/>
      </c>
    </row>
    <row r="1797" spans="1:1" x14ac:dyDescent="0.25">
      <c r="A1797" t="str">
        <f>IF(E1797="","",CONCATENATE(IF(C1797="","",(CONCATENATE("- any ",C1797," droplet size"))),IF(#REF!="","",CONCATENATE(" - ",#REF!))," &amp; maximum wind speed of ",E1797," km/hr"))</f>
        <v/>
      </c>
    </row>
    <row r="1798" spans="1:1" x14ac:dyDescent="0.25">
      <c r="A1798" t="str">
        <f>IF(E1798="","",CONCATENATE(IF(C1798="","",(CONCATENATE("- any ",C1798," droplet size"))),IF(#REF!="","",CONCATENATE(" - ",#REF!))," &amp; maximum wind speed of ",E1798," km/hr"))</f>
        <v/>
      </c>
    </row>
    <row r="1799" spans="1:1" x14ac:dyDescent="0.25">
      <c r="A1799" t="str">
        <f>IF(E1799="","",CONCATENATE(IF(C1799="","",(CONCATENATE("- any ",C1799," droplet size"))),IF(#REF!="","",CONCATENATE(" - ",#REF!))," &amp; maximum wind speed of ",E1799," km/hr"))</f>
        <v/>
      </c>
    </row>
    <row r="1800" spans="1:1" x14ac:dyDescent="0.25">
      <c r="A1800" t="str">
        <f>IF(E1800="","",CONCATENATE(IF(C1800="","",(CONCATENATE("- any ",C1800," droplet size"))),IF(#REF!="","",CONCATENATE(" - ",#REF!))," &amp; maximum wind speed of ",E1800," km/hr"))</f>
        <v/>
      </c>
    </row>
    <row r="1801" spans="1:1" x14ac:dyDescent="0.25">
      <c r="A1801" t="str">
        <f>IF(E1801="","",CONCATENATE(IF(C1801="","",(CONCATENATE("- any ",C1801," droplet size"))),IF(#REF!="","",CONCATENATE(" - ",#REF!))," &amp; maximum wind speed of ",E1801," km/hr"))</f>
        <v/>
      </c>
    </row>
    <row r="1802" spans="1:1" x14ac:dyDescent="0.25">
      <c r="A1802" t="str">
        <f>IF(E1802="","",CONCATENATE(IF(C1802="","",(CONCATENATE("- any ",C1802," droplet size"))),IF(#REF!="","",CONCATENATE(" - ",#REF!))," &amp; maximum wind speed of ",E1802," km/hr"))</f>
        <v/>
      </c>
    </row>
    <row r="1803" spans="1:1" x14ac:dyDescent="0.25">
      <c r="A1803" t="str">
        <f>IF(E1803="","",CONCATENATE(IF(C1803="","",(CONCATENATE("- any ",C1803," droplet size"))),IF(#REF!="","",CONCATENATE(" - ",#REF!))," &amp; maximum wind speed of ",E1803," km/hr"))</f>
        <v/>
      </c>
    </row>
    <row r="1804" spans="1:1" x14ac:dyDescent="0.25">
      <c r="A1804" t="str">
        <f>IF(E1804="","",CONCATENATE(IF(C1804="","",(CONCATENATE("- any ",C1804," droplet size"))),IF(#REF!="","",CONCATENATE(" - ",#REF!))," &amp; maximum wind speed of ",E1804," km/hr"))</f>
        <v/>
      </c>
    </row>
    <row r="1805" spans="1:1" x14ac:dyDescent="0.25">
      <c r="A1805" t="str">
        <f>IF(E1805="","",CONCATENATE(IF(C1805="","",(CONCATENATE("- any ",C1805," droplet size"))),IF(#REF!="","",CONCATENATE(" - ",#REF!))," &amp; maximum wind speed of ",E1805," km/hr"))</f>
        <v/>
      </c>
    </row>
    <row r="1806" spans="1:1" x14ac:dyDescent="0.25">
      <c r="A1806" t="str">
        <f>IF(E1806="","",CONCATENATE(IF(C1806="","",(CONCATENATE("- any ",C1806," droplet size"))),IF(#REF!="","",CONCATENATE(" - ",#REF!))," &amp; maximum wind speed of ",E1806," km/hr"))</f>
        <v/>
      </c>
    </row>
    <row r="1807" spans="1:1" x14ac:dyDescent="0.25">
      <c r="A1807" t="str">
        <f>IF(E1807="","",CONCATENATE(IF(C1807="","",(CONCATENATE("- any ",C1807," droplet size"))),IF(#REF!="","",CONCATENATE(" - ",#REF!))," &amp; maximum wind speed of ",E1807," km/hr"))</f>
        <v/>
      </c>
    </row>
    <row r="1808" spans="1:1" x14ac:dyDescent="0.25">
      <c r="A1808" t="str">
        <f>IF(E1808="","",CONCATENATE(IF(C1808="","",(CONCATENATE("- any ",C1808," droplet size"))),IF(#REF!="","",CONCATENATE(" - ",#REF!))," &amp; maximum wind speed of ",E1808," km/hr"))</f>
        <v/>
      </c>
    </row>
    <row r="1809" spans="1:1" x14ac:dyDescent="0.25">
      <c r="A1809" t="str">
        <f>IF(E1809="","",CONCATENATE(IF(C1809="","",(CONCATENATE("- any ",C1809," droplet size"))),IF(#REF!="","",CONCATENATE(" - ",#REF!))," &amp; maximum wind speed of ",E1809," km/hr"))</f>
        <v/>
      </c>
    </row>
    <row r="1810" spans="1:1" x14ac:dyDescent="0.25">
      <c r="A1810" t="str">
        <f>IF(E1810="","",CONCATENATE(IF(C1810="","",(CONCATENATE("- any ",C1810," droplet size"))),IF(#REF!="","",CONCATENATE(" - ",#REF!))," &amp; maximum wind speed of ",E1810," km/hr"))</f>
        <v/>
      </c>
    </row>
    <row r="1811" spans="1:1" x14ac:dyDescent="0.25">
      <c r="A1811" t="str">
        <f>IF(E1811="","",CONCATENATE(IF(C1811="","",(CONCATENATE("- any ",C1811," droplet size"))),IF(#REF!="","",CONCATENATE(" - ",#REF!))," &amp; maximum wind speed of ",E1811," km/hr"))</f>
        <v/>
      </c>
    </row>
    <row r="1812" spans="1:1" x14ac:dyDescent="0.25">
      <c r="A1812" t="str">
        <f>IF(E1812="","",CONCATENATE(IF(C1812="","",(CONCATENATE("- any ",C1812," droplet size"))),IF(#REF!="","",CONCATENATE(" - ",#REF!))," &amp; maximum wind speed of ",E1812," km/hr"))</f>
        <v/>
      </c>
    </row>
    <row r="1813" spans="1:1" x14ac:dyDescent="0.25">
      <c r="A1813" t="str">
        <f>IF(E1813="","",CONCATENATE(IF(C1813="","",(CONCATENATE("- any ",C1813," droplet size"))),IF(#REF!="","",CONCATENATE(" - ",#REF!))," &amp; maximum wind speed of ",E1813," km/hr"))</f>
        <v/>
      </c>
    </row>
    <row r="1814" spans="1:1" x14ac:dyDescent="0.25">
      <c r="A1814" t="str">
        <f>IF(E1814="","",CONCATENATE(IF(C1814="","",(CONCATENATE("- any ",C1814," droplet size"))),IF(#REF!="","",CONCATENATE(" - ",#REF!))," &amp; maximum wind speed of ",E1814," km/hr"))</f>
        <v/>
      </c>
    </row>
    <row r="1815" spans="1:1" x14ac:dyDescent="0.25">
      <c r="A1815" t="str">
        <f>IF(E1815="","",CONCATENATE(IF(C1815="","",(CONCATENATE("- any ",C1815," droplet size"))),IF(#REF!="","",CONCATENATE(" - ",#REF!))," &amp; maximum wind speed of ",E1815," km/hr"))</f>
        <v/>
      </c>
    </row>
    <row r="1816" spans="1:1" x14ac:dyDescent="0.25">
      <c r="A1816" t="str">
        <f>IF(E1816="","",CONCATENATE(IF(C1816="","",(CONCATENATE("- any ",C1816," droplet size"))),IF(#REF!="","",CONCATENATE(" - ",#REF!))," &amp; maximum wind speed of ",E1816," km/hr"))</f>
        <v/>
      </c>
    </row>
    <row r="1817" spans="1:1" x14ac:dyDescent="0.25">
      <c r="A1817" t="str">
        <f>IF(E1817="","",CONCATENATE(IF(C1817="","",(CONCATENATE("- any ",C1817," droplet size"))),IF(#REF!="","",CONCATENATE(" - ",#REF!))," &amp; maximum wind speed of ",E1817," km/hr"))</f>
        <v/>
      </c>
    </row>
    <row r="1818" spans="1:1" x14ac:dyDescent="0.25">
      <c r="A1818" t="str">
        <f>IF(E1818="","",CONCATENATE(IF(C1818="","",(CONCATENATE("- any ",C1818," droplet size"))),IF(#REF!="","",CONCATENATE(" - ",#REF!))," &amp; maximum wind speed of ",E1818," km/hr"))</f>
        <v/>
      </c>
    </row>
    <row r="1819" spans="1:1" x14ac:dyDescent="0.25">
      <c r="A1819" t="str">
        <f>IF(E1819="","",CONCATENATE(IF(C1819="","",(CONCATENATE("- any ",C1819," droplet size"))),IF(#REF!="","",CONCATENATE(" - ",#REF!))," &amp; maximum wind speed of ",E1819," km/hr"))</f>
        <v/>
      </c>
    </row>
    <row r="1820" spans="1:1" x14ac:dyDescent="0.25">
      <c r="A1820" t="str">
        <f>IF(E1820="","",CONCATENATE(IF(C1820="","",(CONCATENATE("- any ",C1820," droplet size"))),IF(#REF!="","",CONCATENATE(" - ",#REF!))," &amp; maximum wind speed of ",E1820," km/hr"))</f>
        <v/>
      </c>
    </row>
    <row r="1821" spans="1:1" x14ac:dyDescent="0.25">
      <c r="A1821" t="str">
        <f>IF(E1821="","",CONCATENATE(IF(C1821="","",(CONCATENATE("- any ",C1821," droplet size"))),IF(#REF!="","",CONCATENATE(" - ",#REF!))," &amp; maximum wind speed of ",E1821," km/hr"))</f>
        <v/>
      </c>
    </row>
    <row r="1822" spans="1:1" x14ac:dyDescent="0.25">
      <c r="A1822" t="str">
        <f>IF(E1822="","",CONCATENATE(IF(C1822="","",(CONCATENATE("- any ",C1822," droplet size"))),IF(#REF!="","",CONCATENATE(" - ",#REF!))," &amp; maximum wind speed of ",E1822," km/hr"))</f>
        <v/>
      </c>
    </row>
    <row r="1823" spans="1:1" x14ac:dyDescent="0.25">
      <c r="A1823" t="str">
        <f>IF(E1823="","",CONCATENATE(IF(C1823="","",(CONCATENATE("- any ",C1823," droplet size"))),IF(#REF!="","",CONCATENATE(" - ",#REF!))," &amp; maximum wind speed of ",E1823," km/hr"))</f>
        <v/>
      </c>
    </row>
    <row r="1824" spans="1:1" x14ac:dyDescent="0.25">
      <c r="A1824" t="str">
        <f>IF(E1824="","",CONCATENATE(IF(C1824="","",(CONCATENATE("- any ",C1824," droplet size"))),IF(#REF!="","",CONCATENATE(" - ",#REF!))," &amp; maximum wind speed of ",E1824," km/hr"))</f>
        <v/>
      </c>
    </row>
    <row r="1825" spans="1:1" x14ac:dyDescent="0.25">
      <c r="A1825" t="str">
        <f>IF(E1825="","",CONCATENATE(IF(C1825="","",(CONCATENATE("- any ",C1825," droplet size"))),IF(#REF!="","",CONCATENATE(" - ",#REF!))," &amp; maximum wind speed of ",E1825," km/hr"))</f>
        <v/>
      </c>
    </row>
    <row r="1826" spans="1:1" x14ac:dyDescent="0.25">
      <c r="A1826" t="str">
        <f>IF(E1826="","",CONCATENATE(IF(C1826="","",(CONCATENATE("- any ",C1826," droplet size"))),IF(#REF!="","",CONCATENATE(" - ",#REF!))," &amp; maximum wind speed of ",E1826," km/hr"))</f>
        <v/>
      </c>
    </row>
    <row r="1827" spans="1:1" x14ac:dyDescent="0.25">
      <c r="A1827" t="str">
        <f>IF(E1827="","",CONCATENATE(IF(C1827="","",(CONCATENATE("- any ",C1827," droplet size"))),IF(#REF!="","",CONCATENATE(" - ",#REF!))," &amp; maximum wind speed of ",E1827," km/hr"))</f>
        <v/>
      </c>
    </row>
    <row r="1828" spans="1:1" x14ac:dyDescent="0.25">
      <c r="A1828" t="str">
        <f>IF(E1828="","",CONCATENATE(IF(C1828="","",(CONCATENATE("- any ",C1828," droplet size"))),IF(#REF!="","",CONCATENATE(" - ",#REF!))," &amp; maximum wind speed of ",E1828," km/hr"))</f>
        <v/>
      </c>
    </row>
    <row r="1829" spans="1:1" x14ac:dyDescent="0.25">
      <c r="A1829" t="str">
        <f>IF(E1829="","",CONCATENATE(IF(C1829="","",(CONCATENATE("- any ",C1829," droplet size"))),IF(#REF!="","",CONCATENATE(" - ",#REF!))," &amp; maximum wind speed of ",E1829," km/hr"))</f>
        <v/>
      </c>
    </row>
    <row r="1830" spans="1:1" x14ac:dyDescent="0.25">
      <c r="A1830" t="str">
        <f>IF(E1830="","",CONCATENATE(IF(C1830="","",(CONCATENATE("- any ",C1830," droplet size"))),IF(#REF!="","",CONCATENATE(" - ",#REF!))," &amp; maximum wind speed of ",E1830," km/hr"))</f>
        <v/>
      </c>
    </row>
    <row r="1831" spans="1:1" x14ac:dyDescent="0.25">
      <c r="A1831" t="str">
        <f>IF(E1831="","",CONCATENATE(IF(C1831="","",(CONCATENATE("- any ",C1831," droplet size"))),IF(#REF!="","",CONCATENATE(" - ",#REF!))," &amp; maximum wind speed of ",E1831," km/hr"))</f>
        <v/>
      </c>
    </row>
    <row r="1832" spans="1:1" x14ac:dyDescent="0.25">
      <c r="A1832" t="str">
        <f>IF(E1832="","",CONCATENATE(IF(C1832="","",(CONCATENATE("- any ",C1832," droplet size"))),IF(#REF!="","",CONCATENATE(" - ",#REF!))," &amp; maximum wind speed of ",E1832," km/hr"))</f>
        <v/>
      </c>
    </row>
    <row r="1833" spans="1:1" x14ac:dyDescent="0.25">
      <c r="A1833" t="str">
        <f>IF(E1833="","",CONCATENATE(IF(C1833="","",(CONCATENATE("- any ",C1833," droplet size"))),IF(#REF!="","",CONCATENATE(" - ",#REF!))," &amp; maximum wind speed of ",E1833," km/hr"))</f>
        <v/>
      </c>
    </row>
    <row r="1834" spans="1:1" x14ac:dyDescent="0.25">
      <c r="A1834" t="str">
        <f>IF(E1834="","",CONCATENATE(IF(C1834="","",(CONCATENATE("- any ",C1834," droplet size"))),IF(#REF!="","",CONCATENATE(" - ",#REF!))," &amp; maximum wind speed of ",E1834," km/hr"))</f>
        <v/>
      </c>
    </row>
    <row r="1835" spans="1:1" x14ac:dyDescent="0.25">
      <c r="A1835" t="str">
        <f>IF(E1835="","",CONCATENATE(IF(C1835="","",(CONCATENATE("- any ",C1835," droplet size"))),IF(#REF!="","",CONCATENATE(" - ",#REF!))," &amp; maximum wind speed of ",E1835," km/hr"))</f>
        <v/>
      </c>
    </row>
    <row r="1836" spans="1:1" x14ac:dyDescent="0.25">
      <c r="A1836" t="str">
        <f>IF(E1836="","",CONCATENATE(IF(C1836="","",(CONCATENATE("- any ",C1836," droplet size"))),IF(#REF!="","",CONCATENATE(" - ",#REF!))," &amp; maximum wind speed of ",E1836," km/hr"))</f>
        <v/>
      </c>
    </row>
    <row r="1837" spans="1:1" x14ac:dyDescent="0.25">
      <c r="A1837" t="str">
        <f>IF(E1837="","",CONCATENATE(IF(C1837="","",(CONCATENATE("- any ",C1837," droplet size"))),IF(#REF!="","",CONCATENATE(" - ",#REF!))," &amp; maximum wind speed of ",E1837," km/hr"))</f>
        <v/>
      </c>
    </row>
    <row r="1838" spans="1:1" x14ac:dyDescent="0.25">
      <c r="A1838" t="str">
        <f>IF(E1838="","",CONCATENATE(IF(C1838="","",(CONCATENATE("- any ",C1838," droplet size"))),IF(#REF!="","",CONCATENATE(" - ",#REF!))," &amp; maximum wind speed of ",E1838," km/hr"))</f>
        <v/>
      </c>
    </row>
    <row r="1839" spans="1:1" x14ac:dyDescent="0.25">
      <c r="A1839" t="str">
        <f>IF(E1839="","",CONCATENATE(IF(C1839="","",(CONCATENATE("- any ",C1839," droplet size"))),IF(#REF!="","",CONCATENATE(" - ",#REF!))," &amp; maximum wind speed of ",E1839," km/hr"))</f>
        <v/>
      </c>
    </row>
    <row r="1840" spans="1:1" x14ac:dyDescent="0.25">
      <c r="A1840" t="str">
        <f>IF(E1840="","",CONCATENATE(IF(C1840="","",(CONCATENATE("- any ",C1840," droplet size"))),IF(#REF!="","",CONCATENATE(" - ",#REF!))," &amp; maximum wind speed of ",E1840," km/hr"))</f>
        <v/>
      </c>
    </row>
    <row r="1841" spans="1:1" x14ac:dyDescent="0.25">
      <c r="A1841" t="str">
        <f>IF(E1841="","",CONCATENATE(IF(C1841="","",(CONCATENATE("- any ",C1841," droplet size"))),IF(#REF!="","",CONCATENATE(" - ",#REF!))," &amp; maximum wind speed of ",E1841," km/hr"))</f>
        <v/>
      </c>
    </row>
    <row r="1842" spans="1:1" x14ac:dyDescent="0.25">
      <c r="A1842" t="str">
        <f>IF(E1842="","",CONCATENATE(IF(C1842="","",(CONCATENATE("- any ",C1842," droplet size"))),IF(#REF!="","",CONCATENATE(" - ",#REF!))," &amp; maximum wind speed of ",E1842," km/hr"))</f>
        <v/>
      </c>
    </row>
    <row r="1843" spans="1:1" x14ac:dyDescent="0.25">
      <c r="A1843" t="str">
        <f>IF(E1843="","",CONCATENATE(IF(C1843="","",(CONCATENATE("- any ",C1843," droplet size"))),IF(#REF!="","",CONCATENATE(" - ",#REF!))," &amp; maximum wind speed of ",E1843," km/hr"))</f>
        <v/>
      </c>
    </row>
    <row r="1844" spans="1:1" x14ac:dyDescent="0.25">
      <c r="A1844" t="str">
        <f>IF(E1844="","",CONCATENATE(IF(C1844="","",(CONCATENATE("- any ",C1844," droplet size"))),IF(#REF!="","",CONCATENATE(" - ",#REF!))," &amp; maximum wind speed of ",E1844," km/hr"))</f>
        <v/>
      </c>
    </row>
    <row r="1845" spans="1:1" x14ac:dyDescent="0.25">
      <c r="A1845" t="str">
        <f>IF(E1845="","",CONCATENATE(IF(C1845="","",(CONCATENATE("- any ",C1845," droplet size"))),IF(#REF!="","",CONCATENATE(" - ",#REF!))," &amp; maximum wind speed of ",E1845," km/hr"))</f>
        <v/>
      </c>
    </row>
    <row r="1846" spans="1:1" x14ac:dyDescent="0.25">
      <c r="A1846" t="str">
        <f>IF(E1846="","",CONCATENATE(IF(C1846="","",(CONCATENATE("- any ",C1846," droplet size"))),IF(#REF!="","",CONCATENATE(" - ",#REF!))," &amp; maximum wind speed of ",E1846," km/hr"))</f>
        <v/>
      </c>
    </row>
    <row r="1847" spans="1:1" x14ac:dyDescent="0.25">
      <c r="A1847" t="str">
        <f>IF(E1847="","",CONCATENATE(IF(C1847="","",(CONCATENATE("- any ",C1847," droplet size"))),IF(#REF!="","",CONCATENATE(" - ",#REF!))," &amp; maximum wind speed of ",E1847," km/hr"))</f>
        <v/>
      </c>
    </row>
    <row r="1848" spans="1:1" x14ac:dyDescent="0.25">
      <c r="A1848" t="str">
        <f>IF(E1848="","",CONCATENATE(IF(C1848="","",(CONCATENATE("- any ",C1848," droplet size"))),IF(#REF!="","",CONCATENATE(" - ",#REF!))," &amp; maximum wind speed of ",E1848," km/hr"))</f>
        <v/>
      </c>
    </row>
    <row r="1849" spans="1:1" x14ac:dyDescent="0.25">
      <c r="A1849" t="str">
        <f>IF(E1849="","",CONCATENATE(IF(C1849="","",(CONCATENATE("- any ",C1849," droplet size"))),IF(#REF!="","",CONCATENATE(" - ",#REF!))," &amp; maximum wind speed of ",E1849," km/hr"))</f>
        <v/>
      </c>
    </row>
    <row r="1850" spans="1:1" x14ac:dyDescent="0.25">
      <c r="A1850" t="str">
        <f>IF(E1850="","",CONCATENATE(IF(C1850="","",(CONCATENATE("- any ",C1850," droplet size"))),IF(#REF!="","",CONCATENATE(" - ",#REF!))," &amp; maximum wind speed of ",E1850," km/hr"))</f>
        <v/>
      </c>
    </row>
    <row r="1851" spans="1:1" x14ac:dyDescent="0.25">
      <c r="A1851" t="str">
        <f>IF(E1851="","",CONCATENATE(IF(C1851="","",(CONCATENATE("- any ",C1851," droplet size"))),IF(#REF!="","",CONCATENATE(" - ",#REF!))," &amp; maximum wind speed of ",E1851," km/hr"))</f>
        <v/>
      </c>
    </row>
    <row r="1852" spans="1:1" x14ac:dyDescent="0.25">
      <c r="A1852" t="str">
        <f>IF(E1852="","",CONCATENATE(IF(C1852="","",(CONCATENATE("- any ",C1852," droplet size"))),IF(#REF!="","",CONCATENATE(" - ",#REF!))," &amp; maximum wind speed of ",E1852," km/hr"))</f>
        <v/>
      </c>
    </row>
    <row r="1853" spans="1:1" x14ac:dyDescent="0.25">
      <c r="A1853" t="str">
        <f>IF(E1853="","",CONCATENATE(IF(C1853="","",(CONCATENATE("- any ",C1853," droplet size"))),IF(#REF!="","",CONCATENATE(" - ",#REF!))," &amp; maximum wind speed of ",E1853," km/hr"))</f>
        <v/>
      </c>
    </row>
    <row r="1854" spans="1:1" x14ac:dyDescent="0.25">
      <c r="A1854" t="str">
        <f>IF(E1854="","",CONCATENATE(IF(C1854="","",(CONCATENATE("- any ",C1854," droplet size"))),IF(#REF!="","",CONCATENATE(" - ",#REF!))," &amp; maximum wind speed of ",E1854," km/hr"))</f>
        <v/>
      </c>
    </row>
    <row r="1855" spans="1:1" x14ac:dyDescent="0.25">
      <c r="A1855" t="str">
        <f>IF(E1855="","",CONCATENATE(IF(C1855="","",(CONCATENATE("- any ",C1855," droplet size"))),IF(#REF!="","",CONCATENATE(" - ",#REF!))," &amp; maximum wind speed of ",E1855," km/hr"))</f>
        <v/>
      </c>
    </row>
    <row r="1856" spans="1:1" x14ac:dyDescent="0.25">
      <c r="A1856" t="str">
        <f>IF(E1856="","",CONCATENATE(IF(C1856="","",(CONCATENATE("- any ",C1856," droplet size"))),IF(#REF!="","",CONCATENATE(" - ",#REF!))," &amp; maximum wind speed of ",E1856," km/hr"))</f>
        <v/>
      </c>
    </row>
    <row r="1857" spans="1:1" x14ac:dyDescent="0.25">
      <c r="A1857" t="str">
        <f>IF(E1857="","",CONCATENATE(IF(C1857="","",(CONCATENATE("- any ",C1857," droplet size"))),IF(#REF!="","",CONCATENATE(" - ",#REF!))," &amp; maximum wind speed of ",E1857," km/hr"))</f>
        <v/>
      </c>
    </row>
    <row r="1858" spans="1:1" x14ac:dyDescent="0.25">
      <c r="A1858" t="str">
        <f>IF(E1858="","",CONCATENATE(IF(C1858="","",(CONCATENATE("- any ",C1858," droplet size"))),IF(#REF!="","",CONCATENATE(" - ",#REF!))," &amp; maximum wind speed of ",E1858," km/hr"))</f>
        <v/>
      </c>
    </row>
    <row r="1859" spans="1:1" x14ac:dyDescent="0.25">
      <c r="A1859" t="str">
        <f>IF(E1859="","",CONCATENATE(IF(C1859="","",(CONCATENATE("- any ",C1859," droplet size"))),IF(#REF!="","",CONCATENATE(" - ",#REF!))," &amp; maximum wind speed of ",E1859," km/hr"))</f>
        <v/>
      </c>
    </row>
    <row r="1860" spans="1:1" x14ac:dyDescent="0.25">
      <c r="A1860" t="str">
        <f>IF(E1860="","",CONCATENATE(IF(C1860="","",(CONCATENATE("- any ",C1860," droplet size"))),IF(#REF!="","",CONCATENATE(" - ",#REF!))," &amp; maximum wind speed of ",E1860," km/hr"))</f>
        <v/>
      </c>
    </row>
    <row r="1861" spans="1:1" x14ac:dyDescent="0.25">
      <c r="A1861" t="str">
        <f>IF(E1861="","",CONCATENATE(IF(C1861="","",(CONCATENATE("- any ",C1861," droplet size"))),IF(#REF!="","",CONCATENATE(" - ",#REF!))," &amp; maximum wind speed of ",E1861," km/hr"))</f>
        <v/>
      </c>
    </row>
    <row r="1862" spans="1:1" x14ac:dyDescent="0.25">
      <c r="A1862" t="str">
        <f>IF(E1862="","",CONCATENATE(IF(C1862="","",(CONCATENATE("- any ",C1862," droplet size"))),IF(#REF!="","",CONCATENATE(" - ",#REF!))," &amp; maximum wind speed of ",E1862," km/hr"))</f>
        <v/>
      </c>
    </row>
    <row r="1863" spans="1:1" x14ac:dyDescent="0.25">
      <c r="A1863" t="str">
        <f>IF(E1863="","",CONCATENATE(IF(C1863="","",(CONCATENATE("- any ",C1863," droplet size"))),IF(#REF!="","",CONCATENATE(" - ",#REF!))," &amp; maximum wind speed of ",E1863," km/hr"))</f>
        <v/>
      </c>
    </row>
    <row r="1864" spans="1:1" x14ac:dyDescent="0.25">
      <c r="A1864" t="str">
        <f>IF(E1864="","",CONCATENATE(IF(C1864="","",(CONCATENATE("- any ",C1864," droplet size"))),IF(#REF!="","",CONCATENATE(" - ",#REF!))," &amp; maximum wind speed of ",E1864," km/hr"))</f>
        <v/>
      </c>
    </row>
    <row r="1865" spans="1:1" x14ac:dyDescent="0.25">
      <c r="A1865" t="str">
        <f>IF(E1865="","",CONCATENATE(IF(C1865="","",(CONCATENATE("- any ",C1865," droplet size"))),IF(#REF!="","",CONCATENATE(" - ",#REF!))," &amp; maximum wind speed of ",E1865," km/hr"))</f>
        <v/>
      </c>
    </row>
    <row r="1866" spans="1:1" x14ac:dyDescent="0.25">
      <c r="A1866" t="str">
        <f>IF(E1866="","",CONCATENATE(IF(C1866="","",(CONCATENATE("- any ",C1866," droplet size"))),IF(#REF!="","",CONCATENATE(" - ",#REF!))," &amp; maximum wind speed of ",E1866," km/hr"))</f>
        <v/>
      </c>
    </row>
    <row r="1867" spans="1:1" x14ac:dyDescent="0.25">
      <c r="A1867" t="str">
        <f>IF(E1867="","",CONCATENATE(IF(C1867="","",(CONCATENATE("- any ",C1867," droplet size"))),IF(#REF!="","",CONCATENATE(" - ",#REF!))," &amp; maximum wind speed of ",E1867," km/hr"))</f>
        <v/>
      </c>
    </row>
    <row r="1868" spans="1:1" x14ac:dyDescent="0.25">
      <c r="A1868" t="str">
        <f>IF(E1868="","",CONCATENATE(IF(C1868="","",(CONCATENATE("- any ",C1868," droplet size"))),IF(#REF!="","",CONCATENATE(" - ",#REF!))," &amp; maximum wind speed of ",E1868," km/hr"))</f>
        <v/>
      </c>
    </row>
    <row r="1869" spans="1:1" x14ac:dyDescent="0.25">
      <c r="A1869" t="str">
        <f>IF(E1869="","",CONCATENATE(IF(C1869="","",(CONCATENATE("- any ",C1869," droplet size"))),IF(#REF!="","",CONCATENATE(" - ",#REF!))," &amp; maximum wind speed of ",E1869," km/hr"))</f>
        <v/>
      </c>
    </row>
    <row r="1870" spans="1:1" x14ac:dyDescent="0.25">
      <c r="A1870" t="str">
        <f>IF(E1870="","",CONCATENATE(IF(C1870="","",(CONCATENATE("- any ",C1870," droplet size"))),IF(#REF!="","",CONCATENATE(" - ",#REF!))," &amp; maximum wind speed of ",E1870," km/hr"))</f>
        <v/>
      </c>
    </row>
    <row r="1871" spans="1:1" x14ac:dyDescent="0.25">
      <c r="A1871" t="str">
        <f>IF(E1871="","",CONCATENATE(IF(C1871="","",(CONCATENATE("- any ",C1871," droplet size"))),IF(#REF!="","",CONCATENATE(" - ",#REF!))," &amp; maximum wind speed of ",E1871," km/hr"))</f>
        <v/>
      </c>
    </row>
    <row r="1872" spans="1:1" x14ac:dyDescent="0.25">
      <c r="A1872" t="str">
        <f>IF(E1872="","",CONCATENATE(IF(C1872="","",(CONCATENATE("- any ",C1872," droplet size"))),IF(#REF!="","",CONCATENATE(" - ",#REF!))," &amp; maximum wind speed of ",E1872," km/hr"))</f>
        <v/>
      </c>
    </row>
    <row r="1873" spans="1:1" x14ac:dyDescent="0.25">
      <c r="A1873" t="str">
        <f>IF(E1873="","",CONCATENATE(IF(C1873="","",(CONCATENATE("- any ",C1873," droplet size"))),IF(#REF!="","",CONCATENATE(" - ",#REF!))," &amp; maximum wind speed of ",E1873," km/hr"))</f>
        <v/>
      </c>
    </row>
    <row r="1874" spans="1:1" x14ac:dyDescent="0.25">
      <c r="A1874" t="str">
        <f>IF(E1874="","",CONCATENATE(IF(C1874="","",(CONCATENATE("- any ",C1874," droplet size"))),IF(#REF!="","",CONCATENATE(" - ",#REF!))," &amp; maximum wind speed of ",E1874," km/hr"))</f>
        <v/>
      </c>
    </row>
    <row r="1875" spans="1:1" x14ac:dyDescent="0.25">
      <c r="A1875" t="str">
        <f>IF(E1875="","",CONCATENATE(IF(C1875="","",(CONCATENATE("- any ",C1875," droplet size"))),IF(#REF!="","",CONCATENATE(" - ",#REF!))," &amp; maximum wind speed of ",E1875," km/hr"))</f>
        <v/>
      </c>
    </row>
    <row r="1876" spans="1:1" x14ac:dyDescent="0.25">
      <c r="A1876" t="str">
        <f>IF(E1876="","",CONCATENATE(IF(C1876="","",(CONCATENATE("- any ",C1876," droplet size"))),IF(#REF!="","",CONCATENATE(" - ",#REF!))," &amp; maximum wind speed of ",E1876," km/hr"))</f>
        <v/>
      </c>
    </row>
    <row r="1877" spans="1:1" x14ac:dyDescent="0.25">
      <c r="A1877" t="str">
        <f>IF(E1877="","",CONCATENATE(IF(C1877="","",(CONCATENATE("- any ",C1877," droplet size"))),IF(#REF!="","",CONCATENATE(" - ",#REF!))," &amp; maximum wind speed of ",E1877," km/hr"))</f>
        <v/>
      </c>
    </row>
    <row r="1878" spans="1:1" x14ac:dyDescent="0.25">
      <c r="A1878" t="str">
        <f>IF(E1878="","",CONCATENATE(IF(C1878="","",(CONCATENATE("- any ",C1878," droplet size"))),IF(#REF!="","",CONCATENATE(" - ",#REF!))," &amp; maximum wind speed of ",E1878," km/hr"))</f>
        <v/>
      </c>
    </row>
    <row r="1879" spans="1:1" x14ac:dyDescent="0.25">
      <c r="A1879" t="str">
        <f>IF(E1879="","",CONCATENATE(IF(C1879="","",(CONCATENATE("- any ",C1879," droplet size"))),IF(#REF!="","",CONCATENATE(" - ",#REF!))," &amp; maximum wind speed of ",E1879," km/hr"))</f>
        <v/>
      </c>
    </row>
    <row r="1880" spans="1:1" x14ac:dyDescent="0.25">
      <c r="A1880" t="str">
        <f>IF(E1880="","",CONCATENATE(IF(C1880="","",(CONCATENATE("- any ",C1880," droplet size"))),IF(#REF!="","",CONCATENATE(" - ",#REF!))," &amp; maximum wind speed of ",E1880," km/hr"))</f>
        <v/>
      </c>
    </row>
    <row r="1881" spans="1:1" x14ac:dyDescent="0.25">
      <c r="A1881" t="str">
        <f>IF(E1881="","",CONCATENATE(IF(C1881="","",(CONCATENATE("- any ",C1881," droplet size"))),IF(#REF!="","",CONCATENATE(" - ",#REF!))," &amp; maximum wind speed of ",E1881," km/hr"))</f>
        <v/>
      </c>
    </row>
    <row r="1882" spans="1:1" x14ac:dyDescent="0.25">
      <c r="A1882" t="str">
        <f>IF(E1882="","",CONCATENATE(IF(C1882="","",(CONCATENATE("- any ",C1882," droplet size"))),IF(#REF!="","",CONCATENATE(" - ",#REF!))," &amp; maximum wind speed of ",E1882," km/hr"))</f>
        <v/>
      </c>
    </row>
    <row r="1883" spans="1:1" x14ac:dyDescent="0.25">
      <c r="A1883" t="str">
        <f>IF(E1883="","",CONCATENATE(IF(C1883="","",(CONCATENATE("- any ",C1883," droplet size"))),IF(#REF!="","",CONCATENATE(" - ",#REF!))," &amp; maximum wind speed of ",E1883," km/hr"))</f>
        <v/>
      </c>
    </row>
    <row r="1884" spans="1:1" x14ac:dyDescent="0.25">
      <c r="A1884" t="str">
        <f>IF(E1884="","",CONCATENATE(IF(C1884="","",(CONCATENATE("- any ",C1884," droplet size"))),IF(#REF!="","",CONCATENATE(" - ",#REF!))," &amp; maximum wind speed of ",E1884," km/hr"))</f>
        <v/>
      </c>
    </row>
    <row r="1885" spans="1:1" x14ac:dyDescent="0.25">
      <c r="A1885" t="str">
        <f>IF(E1885="","",CONCATENATE(IF(C1885="","",(CONCATENATE("- any ",C1885," droplet size"))),IF(#REF!="","",CONCATENATE(" - ",#REF!))," &amp; maximum wind speed of ",E1885," km/hr"))</f>
        <v/>
      </c>
    </row>
    <row r="1886" spans="1:1" x14ac:dyDescent="0.25">
      <c r="A1886" t="str">
        <f>IF(E1886="","",CONCATENATE(IF(C1886="","",(CONCATENATE("- any ",C1886," droplet size"))),IF(#REF!="","",CONCATENATE(" - ",#REF!))," &amp; maximum wind speed of ",E1886," km/hr"))</f>
        <v/>
      </c>
    </row>
    <row r="1887" spans="1:1" x14ac:dyDescent="0.25">
      <c r="A1887" t="str">
        <f>IF(E1887="","",CONCATENATE(IF(C1887="","",(CONCATENATE("- any ",C1887," droplet size"))),IF(#REF!="","",CONCATENATE(" - ",#REF!))," &amp; maximum wind speed of ",E1887," km/hr"))</f>
        <v/>
      </c>
    </row>
    <row r="1888" spans="1:1" x14ac:dyDescent="0.25">
      <c r="A1888" t="str">
        <f>IF(E1888="","",CONCATENATE(IF(C1888="","",(CONCATENATE("- any ",C1888," droplet size"))),IF(#REF!="","",CONCATENATE(" - ",#REF!))," &amp; maximum wind speed of ",E1888," km/hr"))</f>
        <v/>
      </c>
    </row>
    <row r="1889" spans="1:1" x14ac:dyDescent="0.25">
      <c r="A1889" t="str">
        <f>IF(E1889="","",CONCATENATE(IF(C1889="","",(CONCATENATE("- any ",C1889," droplet size"))),IF(#REF!="","",CONCATENATE(" - ",#REF!))," &amp; maximum wind speed of ",E1889," km/hr"))</f>
        <v/>
      </c>
    </row>
    <row r="1890" spans="1:1" x14ac:dyDescent="0.25">
      <c r="A1890" t="str">
        <f>IF(E1890="","",CONCATENATE(IF(C1890="","",(CONCATENATE("- any ",C1890," droplet size"))),IF(#REF!="","",CONCATENATE(" - ",#REF!))," &amp; maximum wind speed of ",E1890," km/hr"))</f>
        <v/>
      </c>
    </row>
    <row r="1891" spans="1:1" x14ac:dyDescent="0.25">
      <c r="A1891" t="str">
        <f>IF(E1891="","",CONCATENATE(IF(C1891="","",(CONCATENATE("- any ",C1891," droplet size"))),IF(#REF!="","",CONCATENATE(" - ",#REF!))," &amp; maximum wind speed of ",E1891," km/hr"))</f>
        <v/>
      </c>
    </row>
    <row r="1892" spans="1:1" x14ac:dyDescent="0.25">
      <c r="A1892" t="str">
        <f>IF(E1892="","",CONCATENATE(IF(C1892="","",(CONCATENATE("- any ",C1892," droplet size"))),IF(#REF!="","",CONCATENATE(" - ",#REF!))," &amp; maximum wind speed of ",E1892," km/hr"))</f>
        <v/>
      </c>
    </row>
    <row r="1893" spans="1:1" x14ac:dyDescent="0.25">
      <c r="A1893" t="str">
        <f>IF(E1893="","",CONCATENATE(IF(C1893="","",(CONCATENATE("- any ",C1893," droplet size"))),IF(#REF!="","",CONCATENATE(" - ",#REF!))," &amp; maximum wind speed of ",E1893," km/hr"))</f>
        <v/>
      </c>
    </row>
    <row r="1894" spans="1:1" x14ac:dyDescent="0.25">
      <c r="A1894" t="str">
        <f>IF(E1894="","",CONCATENATE(IF(C1894="","",(CONCATENATE("- any ",C1894," droplet size"))),IF(#REF!="","",CONCATENATE(" - ",#REF!))," &amp; maximum wind speed of ",E1894," km/hr"))</f>
        <v/>
      </c>
    </row>
    <row r="1895" spans="1:1" x14ac:dyDescent="0.25">
      <c r="A1895" t="str">
        <f>IF(E1895="","",CONCATENATE(IF(C1895="","",(CONCATENATE("- any ",C1895," droplet size"))),IF(#REF!="","",CONCATENATE(" - ",#REF!))," &amp; maximum wind speed of ",E1895," km/hr"))</f>
        <v/>
      </c>
    </row>
    <row r="1896" spans="1:1" x14ac:dyDescent="0.25">
      <c r="A1896" t="str">
        <f>IF(E1896="","",CONCATENATE(IF(C1896="","",(CONCATENATE("- any ",C1896," droplet size"))),IF(#REF!="","",CONCATENATE(" - ",#REF!))," &amp; maximum wind speed of ",E1896," km/hr"))</f>
        <v/>
      </c>
    </row>
    <row r="1897" spans="1:1" x14ac:dyDescent="0.25">
      <c r="A1897" t="str">
        <f>IF(E1897="","",CONCATENATE(IF(C1897="","",(CONCATENATE("- any ",C1897," droplet size"))),IF(#REF!="","",CONCATENATE(" - ",#REF!))," &amp; maximum wind speed of ",E1897," km/hr"))</f>
        <v/>
      </c>
    </row>
    <row r="1898" spans="1:1" x14ac:dyDescent="0.25">
      <c r="A1898" t="str">
        <f>IF(E1898="","",CONCATENATE(IF(C1898="","",(CONCATENATE("- any ",C1898," droplet size"))),IF(#REF!="","",CONCATENATE(" - ",#REF!))," &amp; maximum wind speed of ",E1898," km/hr"))</f>
        <v/>
      </c>
    </row>
    <row r="1899" spans="1:1" x14ac:dyDescent="0.25">
      <c r="A1899" t="str">
        <f>IF(E1899="","",CONCATENATE(IF(C1899="","",(CONCATENATE("- any ",C1899," droplet size"))),IF(#REF!="","",CONCATENATE(" - ",#REF!))," &amp; maximum wind speed of ",E1899," km/hr"))</f>
        <v/>
      </c>
    </row>
    <row r="1900" spans="1:1" x14ac:dyDescent="0.25">
      <c r="A1900" t="str">
        <f>IF(E1900="","",CONCATENATE(IF(C1900="","",(CONCATENATE("- any ",C1900," droplet size"))),IF(#REF!="","",CONCATENATE(" - ",#REF!))," &amp; maximum wind speed of ",E1900," km/hr"))</f>
        <v/>
      </c>
    </row>
    <row r="1901" spans="1:1" x14ac:dyDescent="0.25">
      <c r="A1901" t="str">
        <f>IF(E1901="","",CONCATENATE(IF(C1901="","",(CONCATENATE("- any ",C1901," droplet size"))),IF(#REF!="","",CONCATENATE(" - ",#REF!))," &amp; maximum wind speed of ",E1901," km/hr"))</f>
        <v/>
      </c>
    </row>
    <row r="1902" spans="1:1" x14ac:dyDescent="0.25">
      <c r="A1902" t="str">
        <f>IF(E1902="","",CONCATENATE(IF(C1902="","",(CONCATENATE("- any ",C1902," droplet size"))),IF(#REF!="","",CONCATENATE(" - ",#REF!))," &amp; maximum wind speed of ",E1902," km/hr"))</f>
        <v/>
      </c>
    </row>
    <row r="1903" spans="1:1" x14ac:dyDescent="0.25">
      <c r="A1903" t="str">
        <f>IF(E1903="","",CONCATENATE(IF(C1903="","",(CONCATENATE("- any ",C1903," droplet size"))),IF(#REF!="","",CONCATENATE(" - ",#REF!))," &amp; maximum wind speed of ",E1903," km/hr"))</f>
        <v/>
      </c>
    </row>
    <row r="1904" spans="1:1" x14ac:dyDescent="0.25">
      <c r="A1904" t="str">
        <f>IF(E1904="","",CONCATENATE(IF(C1904="","",(CONCATENATE("- any ",C1904," droplet size"))),IF(#REF!="","",CONCATENATE(" - ",#REF!))," &amp; maximum wind speed of ",E1904," km/hr"))</f>
        <v/>
      </c>
    </row>
    <row r="1905" spans="1:1" x14ac:dyDescent="0.25">
      <c r="A1905" t="str">
        <f>IF(E1905="","",CONCATENATE(IF(C1905="","",(CONCATENATE("- any ",C1905," droplet size"))),IF(#REF!="","",CONCATENATE(" - ",#REF!))," &amp; maximum wind speed of ",E1905," km/hr"))</f>
        <v/>
      </c>
    </row>
    <row r="1906" spans="1:1" x14ac:dyDescent="0.25">
      <c r="A1906" t="str">
        <f>IF(E1906="","",CONCATENATE(IF(C1906="","",(CONCATENATE("- any ",C1906," droplet size"))),IF(#REF!="","",CONCATENATE(" - ",#REF!))," &amp; maximum wind speed of ",E1906," km/hr"))</f>
        <v/>
      </c>
    </row>
    <row r="1907" spans="1:1" x14ac:dyDescent="0.25">
      <c r="A1907" t="str">
        <f>IF(E1907="","",CONCATENATE(IF(C1907="","",(CONCATENATE("- any ",C1907," droplet size"))),IF(#REF!="","",CONCATENATE(" - ",#REF!))," &amp; maximum wind speed of ",E1907," km/hr"))</f>
        <v/>
      </c>
    </row>
    <row r="1908" spans="1:1" x14ac:dyDescent="0.25">
      <c r="A1908" t="str">
        <f>IF(E1908="","",CONCATENATE(IF(C1908="","",(CONCATENATE("- any ",C1908," droplet size"))),IF(#REF!="","",CONCATENATE(" - ",#REF!))," &amp; maximum wind speed of ",E1908," km/hr"))</f>
        <v/>
      </c>
    </row>
    <row r="1909" spans="1:1" x14ac:dyDescent="0.25">
      <c r="A1909" t="str">
        <f>IF(E1909="","",CONCATENATE(IF(C1909="","",(CONCATENATE("- any ",C1909," droplet size"))),IF(#REF!="","",CONCATENATE(" - ",#REF!))," &amp; maximum wind speed of ",E1909," km/hr"))</f>
        <v/>
      </c>
    </row>
    <row r="1910" spans="1:1" x14ac:dyDescent="0.25">
      <c r="A1910" t="str">
        <f>IF(E1910="","",CONCATENATE(IF(C1910="","",(CONCATENATE("- any ",C1910," droplet size"))),IF(#REF!="","",CONCATENATE(" - ",#REF!))," &amp; maximum wind speed of ",E1910," km/hr"))</f>
        <v/>
      </c>
    </row>
    <row r="1911" spans="1:1" x14ac:dyDescent="0.25">
      <c r="A1911" t="str">
        <f>IF(E1911="","",CONCATENATE(IF(C1911="","",(CONCATENATE("- any ",C1911," droplet size"))),IF(#REF!="","",CONCATENATE(" - ",#REF!))," &amp; maximum wind speed of ",E1911," km/hr"))</f>
        <v/>
      </c>
    </row>
    <row r="1912" spans="1:1" x14ac:dyDescent="0.25">
      <c r="A1912" t="str">
        <f>IF(E1912="","",CONCATENATE(IF(C1912="","",(CONCATENATE("- any ",C1912," droplet size"))),IF(#REF!="","",CONCATENATE(" - ",#REF!))," &amp; maximum wind speed of ",E1912," km/hr"))</f>
        <v/>
      </c>
    </row>
    <row r="1913" spans="1:1" x14ac:dyDescent="0.25">
      <c r="A1913" t="str">
        <f>IF(E1913="","",CONCATENATE(IF(C1913="","",(CONCATENATE("- any ",C1913," droplet size"))),IF(#REF!="","",CONCATENATE(" - ",#REF!))," &amp; maximum wind speed of ",E1913," km/hr"))</f>
        <v/>
      </c>
    </row>
    <row r="1914" spans="1:1" x14ac:dyDescent="0.25">
      <c r="A1914" t="str">
        <f>IF(E1914="","",CONCATENATE(IF(C1914="","",(CONCATENATE("- any ",C1914," droplet size"))),IF(#REF!="","",CONCATENATE(" - ",#REF!))," &amp; maximum wind speed of ",E1914," km/hr"))</f>
        <v/>
      </c>
    </row>
    <row r="1915" spans="1:1" x14ac:dyDescent="0.25">
      <c r="A1915" t="str">
        <f>IF(E1915="","",CONCATENATE(IF(C1915="","",(CONCATENATE("- any ",C1915," droplet size"))),IF(#REF!="","",CONCATENATE(" - ",#REF!))," &amp; maximum wind speed of ",E1915," km/hr"))</f>
        <v/>
      </c>
    </row>
    <row r="1916" spans="1:1" x14ac:dyDescent="0.25">
      <c r="A1916" t="str">
        <f>IF(E1916="","",CONCATENATE(IF(C1916="","",(CONCATENATE("- any ",C1916," droplet size"))),IF(#REF!="","",CONCATENATE(" - ",#REF!))," &amp; maximum wind speed of ",E1916," km/hr"))</f>
        <v/>
      </c>
    </row>
    <row r="1917" spans="1:1" x14ac:dyDescent="0.25">
      <c r="A1917" t="str">
        <f>IF(E1917="","",CONCATENATE(IF(C1917="","",(CONCATENATE("- any ",C1917," droplet size"))),IF(#REF!="","",CONCATENATE(" - ",#REF!))," &amp; maximum wind speed of ",E1917," km/hr"))</f>
        <v/>
      </c>
    </row>
    <row r="1918" spans="1:1" x14ac:dyDescent="0.25">
      <c r="A1918" t="str">
        <f>IF(E1918="","",CONCATENATE(IF(C1918="","",(CONCATENATE("- any ",C1918," droplet size"))),IF(#REF!="","",CONCATENATE(" - ",#REF!))," &amp; maximum wind speed of ",E1918," km/hr"))</f>
        <v/>
      </c>
    </row>
    <row r="1919" spans="1:1" x14ac:dyDescent="0.25">
      <c r="A1919" t="str">
        <f>IF(E1919="","",CONCATENATE(IF(C1919="","",(CONCATENATE("- any ",C1919," droplet size"))),IF(#REF!="","",CONCATENATE(" - ",#REF!))," &amp; maximum wind speed of ",E1919," km/hr"))</f>
        <v/>
      </c>
    </row>
    <row r="1920" spans="1:1" x14ac:dyDescent="0.25">
      <c r="A1920" t="str">
        <f>IF(E1920="","",CONCATENATE(IF(C1920="","",(CONCATENATE("- any ",C1920," droplet size"))),IF(#REF!="","",CONCATENATE(" - ",#REF!))," &amp; maximum wind speed of ",E1920," km/hr"))</f>
        <v/>
      </c>
    </row>
    <row r="1921" spans="1:1" x14ac:dyDescent="0.25">
      <c r="A1921" t="str">
        <f>IF(E1921="","",CONCATENATE(IF(C1921="","",(CONCATENATE("- any ",C1921," droplet size"))),IF(#REF!="","",CONCATENATE(" - ",#REF!))," &amp; maximum wind speed of ",E1921," km/hr"))</f>
        <v/>
      </c>
    </row>
    <row r="1922" spans="1:1" x14ac:dyDescent="0.25">
      <c r="A1922" t="str">
        <f>IF(E1922="","",CONCATENATE(IF(C1922="","",(CONCATENATE("- any ",C1922," droplet size"))),IF(#REF!="","",CONCATENATE(" - ",#REF!))," &amp; maximum wind speed of ",E1922," km/hr"))</f>
        <v/>
      </c>
    </row>
    <row r="1923" spans="1:1" x14ac:dyDescent="0.25">
      <c r="A1923" t="str">
        <f>IF(E1923="","",CONCATENATE(IF(C1923="","",(CONCATENATE("- any ",C1923," droplet size"))),IF(#REF!="","",CONCATENATE(" - ",#REF!))," &amp; maximum wind speed of ",E1923," km/hr"))</f>
        <v/>
      </c>
    </row>
    <row r="1924" spans="1:1" x14ac:dyDescent="0.25">
      <c r="A1924" t="str">
        <f>IF(E1924="","",CONCATENATE(IF(C1924="","",(CONCATENATE("- any ",C1924," droplet size"))),IF(#REF!="","",CONCATENATE(" - ",#REF!))," &amp; maximum wind speed of ",E1924," km/hr"))</f>
        <v/>
      </c>
    </row>
    <row r="1925" spans="1:1" x14ac:dyDescent="0.25">
      <c r="A1925" t="str">
        <f>IF(E1925="","",CONCATENATE(IF(C1925="","",(CONCATENATE("- any ",C1925," droplet size"))),IF(#REF!="","",CONCATENATE(" - ",#REF!))," &amp; maximum wind speed of ",E1925," km/hr"))</f>
        <v/>
      </c>
    </row>
    <row r="1926" spans="1:1" x14ac:dyDescent="0.25">
      <c r="A1926" t="str">
        <f>IF(E1926="","",CONCATENATE(IF(C1926="","",(CONCATENATE("- any ",C1926," droplet size"))),IF(#REF!="","",CONCATENATE(" - ",#REF!))," &amp; maximum wind speed of ",E1926," km/hr"))</f>
        <v/>
      </c>
    </row>
    <row r="1927" spans="1:1" x14ac:dyDescent="0.25">
      <c r="A1927" t="str">
        <f>IF(E1927="","",CONCATENATE(IF(C1927="","",(CONCATENATE("- any ",C1927," droplet size"))),IF(#REF!="","",CONCATENATE(" - ",#REF!))," &amp; maximum wind speed of ",E1927," km/hr"))</f>
        <v/>
      </c>
    </row>
    <row r="1928" spans="1:1" x14ac:dyDescent="0.25">
      <c r="A1928" t="str">
        <f>IF(E1928="","",CONCATENATE(IF(C1928="","",(CONCATENATE("- any ",C1928," droplet size"))),IF(#REF!="","",CONCATENATE(" - ",#REF!))," &amp; maximum wind speed of ",E1928," km/hr"))</f>
        <v/>
      </c>
    </row>
    <row r="1929" spans="1:1" x14ac:dyDescent="0.25">
      <c r="A1929" t="str">
        <f>IF(E1929="","",CONCATENATE(IF(C1929="","",(CONCATENATE("- any ",C1929," droplet size"))),IF(#REF!="","",CONCATENATE(" - ",#REF!))," &amp; maximum wind speed of ",E1929," km/hr"))</f>
        <v/>
      </c>
    </row>
    <row r="1930" spans="1:1" x14ac:dyDescent="0.25">
      <c r="A1930" t="str">
        <f>IF(E1930="","",CONCATENATE(IF(C1930="","",(CONCATENATE("- any ",C1930," droplet size"))),IF(#REF!="","",CONCATENATE(" - ",#REF!))," &amp; maximum wind speed of ",E1930," km/hr"))</f>
        <v/>
      </c>
    </row>
    <row r="1931" spans="1:1" x14ac:dyDescent="0.25">
      <c r="A1931" t="str">
        <f>IF(E1931="","",CONCATENATE(IF(C1931="","",(CONCATENATE("- any ",C1931," droplet size"))),IF(#REF!="","",CONCATENATE(" - ",#REF!))," &amp; maximum wind speed of ",E1931," km/hr"))</f>
        <v/>
      </c>
    </row>
    <row r="1932" spans="1:1" x14ac:dyDescent="0.25">
      <c r="A1932" t="str">
        <f>IF(E1932="","",CONCATENATE(IF(C1932="","",(CONCATENATE("- any ",C1932," droplet size"))),IF(#REF!="","",CONCATENATE(" - ",#REF!))," &amp; maximum wind speed of ",E1932," km/hr"))</f>
        <v/>
      </c>
    </row>
    <row r="1933" spans="1:1" x14ac:dyDescent="0.25">
      <c r="A1933" t="str">
        <f>IF(E1933="","",CONCATENATE(IF(C1933="","",(CONCATENATE("- any ",C1933," droplet size"))),IF(#REF!="","",CONCATENATE(" - ",#REF!))," &amp; maximum wind speed of ",E1933," km/hr"))</f>
        <v/>
      </c>
    </row>
    <row r="1934" spans="1:1" x14ac:dyDescent="0.25">
      <c r="A1934" t="str">
        <f>IF(E1934="","",CONCATENATE(IF(C1934="","",(CONCATENATE("- any ",C1934," droplet size"))),IF(#REF!="","",CONCATENATE(" - ",#REF!))," &amp; maximum wind speed of ",E1934," km/hr"))</f>
        <v/>
      </c>
    </row>
    <row r="1935" spans="1:1" x14ac:dyDescent="0.25">
      <c r="A1935" t="str">
        <f>IF(E1935="","",CONCATENATE(IF(C1935="","",(CONCATENATE("- any ",C1935," droplet size"))),IF(#REF!="","",CONCATENATE(" - ",#REF!))," &amp; maximum wind speed of ",E1935," km/hr"))</f>
        <v/>
      </c>
    </row>
    <row r="1936" spans="1:1" x14ac:dyDescent="0.25">
      <c r="A1936" t="str">
        <f>IF(E1936="","",CONCATENATE(IF(C1936="","",(CONCATENATE("- any ",C1936," droplet size"))),IF(#REF!="","",CONCATENATE(" - ",#REF!))," &amp; maximum wind speed of ",E1936," km/hr"))</f>
        <v/>
      </c>
    </row>
    <row r="1937" spans="1:1" x14ac:dyDescent="0.25">
      <c r="A1937" t="str">
        <f>IF(E1937="","",CONCATENATE(IF(C1937="","",(CONCATENATE("- any ",C1937," droplet size"))),IF(#REF!="","",CONCATENATE(" - ",#REF!))," &amp; maximum wind speed of ",E1937," km/hr"))</f>
        <v/>
      </c>
    </row>
    <row r="1938" spans="1:1" x14ac:dyDescent="0.25">
      <c r="A1938" t="str">
        <f>IF(E1938="","",CONCATENATE(IF(C1938="","",(CONCATENATE("- any ",C1938," droplet size"))),IF(#REF!="","",CONCATENATE(" - ",#REF!))," &amp; maximum wind speed of ",E1938," km/hr"))</f>
        <v/>
      </c>
    </row>
    <row r="1939" spans="1:1" x14ac:dyDescent="0.25">
      <c r="A1939" t="str">
        <f>IF(E1939="","",CONCATENATE(IF(C1939="","",(CONCATENATE("- any ",C1939," droplet size"))),IF(#REF!="","",CONCATENATE(" - ",#REF!))," &amp; maximum wind speed of ",E1939," km/hr"))</f>
        <v/>
      </c>
    </row>
    <row r="1940" spans="1:1" x14ac:dyDescent="0.25">
      <c r="A1940" t="str">
        <f>IF(E1940="","",CONCATENATE(IF(C1940="","",(CONCATENATE("- any ",C1940," droplet size"))),IF(#REF!="","",CONCATENATE(" - ",#REF!))," &amp; maximum wind speed of ",E1940," km/hr"))</f>
        <v/>
      </c>
    </row>
    <row r="1941" spans="1:1" x14ac:dyDescent="0.25">
      <c r="A1941" t="str">
        <f>IF(E1941="","",CONCATENATE(IF(C1941="","",(CONCATENATE("- any ",C1941," droplet size"))),IF(#REF!="","",CONCATENATE(" - ",#REF!))," &amp; maximum wind speed of ",E1941," km/hr"))</f>
        <v/>
      </c>
    </row>
    <row r="1942" spans="1:1" x14ac:dyDescent="0.25">
      <c r="A1942" t="str">
        <f>IF(E1942="","",CONCATENATE(IF(C1942="","",(CONCATENATE("- any ",C1942," droplet size"))),IF(#REF!="","",CONCATENATE(" - ",#REF!))," &amp; maximum wind speed of ",E1942," km/hr"))</f>
        <v/>
      </c>
    </row>
    <row r="1943" spans="1:1" x14ac:dyDescent="0.25">
      <c r="A1943" t="str">
        <f>IF(E1943="","",CONCATENATE(IF(C1943="","",(CONCATENATE("- any ",C1943," droplet size"))),IF(#REF!="","",CONCATENATE(" - ",#REF!))," &amp; maximum wind speed of ",E1943," km/hr"))</f>
        <v/>
      </c>
    </row>
    <row r="1944" spans="1:1" x14ac:dyDescent="0.25">
      <c r="A1944" t="str">
        <f>IF(E1944="","",CONCATENATE(IF(C1944="","",(CONCATENATE("- any ",C1944," droplet size"))),IF(#REF!="","",CONCATENATE(" - ",#REF!))," &amp; maximum wind speed of ",E1944," km/hr"))</f>
        <v/>
      </c>
    </row>
    <row r="1945" spans="1:1" x14ac:dyDescent="0.25">
      <c r="A1945" t="str">
        <f>IF(E1945="","",CONCATENATE(IF(C1945="","",(CONCATENATE("- any ",C1945," droplet size"))),IF(#REF!="","",CONCATENATE(" - ",#REF!))," &amp; maximum wind speed of ",E1945," km/hr"))</f>
        <v/>
      </c>
    </row>
    <row r="1946" spans="1:1" x14ac:dyDescent="0.25">
      <c r="A1946" t="str">
        <f>IF(E1946="","",CONCATENATE(IF(C1946="","",(CONCATENATE("- any ",C1946," droplet size"))),IF(#REF!="","",CONCATENATE(" - ",#REF!))," &amp; maximum wind speed of ",E1946," km/hr"))</f>
        <v/>
      </c>
    </row>
    <row r="1947" spans="1:1" x14ac:dyDescent="0.25">
      <c r="A1947" t="str">
        <f>IF(E1947="","",CONCATENATE(IF(C1947="","",(CONCATENATE("- any ",C1947," droplet size"))),IF(#REF!="","",CONCATENATE(" - ",#REF!))," &amp; maximum wind speed of ",E1947," km/hr"))</f>
        <v/>
      </c>
    </row>
    <row r="1948" spans="1:1" x14ac:dyDescent="0.25">
      <c r="A1948" t="str">
        <f>IF(E1948="","",CONCATENATE(IF(C1948="","",(CONCATENATE("- any ",C1948," droplet size"))),IF(#REF!="","",CONCATENATE(" - ",#REF!))," &amp; maximum wind speed of ",E1948," km/hr"))</f>
        <v/>
      </c>
    </row>
    <row r="1949" spans="1:1" x14ac:dyDescent="0.25">
      <c r="A1949" t="str">
        <f>IF(E1949="","",CONCATENATE(IF(C1949="","",(CONCATENATE("- any ",C1949," droplet size"))),IF(#REF!="","",CONCATENATE(" - ",#REF!))," &amp; maximum wind speed of ",E1949," km/hr"))</f>
        <v/>
      </c>
    </row>
    <row r="1950" spans="1:1" x14ac:dyDescent="0.25">
      <c r="A1950" t="str">
        <f>IF(E1950="","",CONCATENATE(IF(C1950="","",(CONCATENATE("- any ",C1950," droplet size"))),IF(#REF!="","",CONCATENATE(" - ",#REF!))," &amp; maximum wind speed of ",E1950," km/hr"))</f>
        <v/>
      </c>
    </row>
    <row r="1951" spans="1:1" x14ac:dyDescent="0.25">
      <c r="A1951" t="str">
        <f>IF(E1951="","",CONCATENATE(IF(C1951="","",(CONCATENATE("- any ",C1951," droplet size"))),IF(#REF!="","",CONCATENATE(" - ",#REF!))," &amp; maximum wind speed of ",E1951," km/hr"))</f>
        <v/>
      </c>
    </row>
    <row r="1952" spans="1:1" x14ac:dyDescent="0.25">
      <c r="A1952" t="str">
        <f>IF(E1952="","",CONCATENATE(IF(C1952="","",(CONCATENATE("- any ",C1952," droplet size"))),IF(#REF!="","",CONCATENATE(" - ",#REF!))," &amp; maximum wind speed of ",E1952," km/hr"))</f>
        <v/>
      </c>
    </row>
    <row r="1953" spans="1:1" x14ac:dyDescent="0.25">
      <c r="A1953" t="str">
        <f>IF(E1953="","",CONCATENATE(IF(C1953="","",(CONCATENATE("- any ",C1953," droplet size"))),IF(#REF!="","",CONCATENATE(" - ",#REF!))," &amp; maximum wind speed of ",E1953," km/hr"))</f>
        <v/>
      </c>
    </row>
    <row r="1954" spans="1:1" x14ac:dyDescent="0.25">
      <c r="A1954" t="str">
        <f>IF(E1954="","",CONCATENATE(IF(C1954="","",(CONCATENATE("- any ",C1954," droplet size"))),IF(#REF!="","",CONCATENATE(" - ",#REF!))," &amp; maximum wind speed of ",E1954," km/hr"))</f>
        <v/>
      </c>
    </row>
    <row r="1955" spans="1:1" x14ac:dyDescent="0.25">
      <c r="A1955" t="str">
        <f>IF(E1955="","",CONCATENATE(IF(C1955="","",(CONCATENATE("- any ",C1955," droplet size"))),IF(#REF!="","",CONCATENATE(" - ",#REF!))," &amp; maximum wind speed of ",E1955," km/hr"))</f>
        <v/>
      </c>
    </row>
    <row r="1956" spans="1:1" x14ac:dyDescent="0.25">
      <c r="A1956" t="str">
        <f>IF(E1956="","",CONCATENATE(IF(C1956="","",(CONCATENATE("- any ",C1956," droplet size"))),IF(#REF!="","",CONCATENATE(" - ",#REF!))," &amp; maximum wind speed of ",E1956," km/hr"))</f>
        <v/>
      </c>
    </row>
    <row r="1957" spans="1:1" x14ac:dyDescent="0.25">
      <c r="A1957" t="str">
        <f>IF(E1957="","",CONCATENATE(IF(C1957="","",(CONCATENATE("- any ",C1957," droplet size"))),IF(#REF!="","",CONCATENATE(" - ",#REF!))," &amp; maximum wind speed of ",E1957," km/hr"))</f>
        <v/>
      </c>
    </row>
    <row r="1958" spans="1:1" x14ac:dyDescent="0.25">
      <c r="A1958" t="str">
        <f>IF(E1958="","",CONCATENATE(IF(C1958="","",(CONCATENATE("- any ",C1958," droplet size"))),IF(#REF!="","",CONCATENATE(" - ",#REF!))," &amp; maximum wind speed of ",E1958," km/hr"))</f>
        <v/>
      </c>
    </row>
    <row r="1959" spans="1:1" x14ac:dyDescent="0.25">
      <c r="A1959" t="str">
        <f>IF(E1959="","",CONCATENATE(IF(C1959="","",(CONCATENATE("- any ",C1959," droplet size"))),IF(#REF!="","",CONCATENATE(" - ",#REF!))," &amp; maximum wind speed of ",E1959," km/hr"))</f>
        <v/>
      </c>
    </row>
    <row r="1960" spans="1:1" x14ac:dyDescent="0.25">
      <c r="A1960" t="str">
        <f>IF(E1960="","",CONCATENATE(IF(C1960="","",(CONCATENATE("- any ",C1960," droplet size"))),IF(#REF!="","",CONCATENATE(" - ",#REF!))," &amp; maximum wind speed of ",E1960," km/hr"))</f>
        <v/>
      </c>
    </row>
    <row r="1961" spans="1:1" x14ac:dyDescent="0.25">
      <c r="A1961" t="str">
        <f>IF(E1961="","",CONCATENATE(IF(C1961="","",(CONCATENATE("- any ",C1961," droplet size"))),IF(#REF!="","",CONCATENATE(" - ",#REF!))," &amp; maximum wind speed of ",E1961," km/hr"))</f>
        <v/>
      </c>
    </row>
    <row r="1962" spans="1:1" x14ac:dyDescent="0.25">
      <c r="A1962" t="str">
        <f>IF(E1962="","",CONCATENATE(IF(C1962="","",(CONCATENATE("- any ",C1962," droplet size"))),IF(#REF!="","",CONCATENATE(" - ",#REF!))," &amp; maximum wind speed of ",E1962," km/hr"))</f>
        <v/>
      </c>
    </row>
    <row r="1963" spans="1:1" x14ac:dyDescent="0.25">
      <c r="A1963" t="str">
        <f>IF(E1963="","",CONCATENATE(IF(C1963="","",(CONCATENATE("- any ",C1963," droplet size"))),IF(#REF!="","",CONCATENATE(" - ",#REF!))," &amp; maximum wind speed of ",E1963," km/hr"))</f>
        <v/>
      </c>
    </row>
    <row r="1964" spans="1:1" x14ac:dyDescent="0.25">
      <c r="A1964" t="str">
        <f>IF(E1964="","",CONCATENATE(IF(C1964="","",(CONCATENATE("- any ",C1964," droplet size"))),IF(#REF!="","",CONCATENATE(" - ",#REF!))," &amp; maximum wind speed of ",E1964," km/hr"))</f>
        <v/>
      </c>
    </row>
    <row r="1965" spans="1:1" x14ac:dyDescent="0.25">
      <c r="A1965" t="str">
        <f>IF(E1965="","",CONCATENATE(IF(C1965="","",(CONCATENATE("- any ",C1965," droplet size"))),IF(#REF!="","",CONCATENATE(" - ",#REF!))," &amp; maximum wind speed of ",E1965," km/hr"))</f>
        <v/>
      </c>
    </row>
    <row r="1966" spans="1:1" x14ac:dyDescent="0.25">
      <c r="A1966" t="str">
        <f>IF(E1966="","",CONCATENATE(IF(C1966="","",(CONCATENATE("- any ",C1966," droplet size"))),IF(#REF!="","",CONCATENATE(" - ",#REF!))," &amp; maximum wind speed of ",E1966," km/hr"))</f>
        <v/>
      </c>
    </row>
    <row r="1967" spans="1:1" x14ac:dyDescent="0.25">
      <c r="A1967" t="str">
        <f>IF(E1967="","",CONCATENATE(IF(C1967="","",(CONCATENATE("- any ",C1967," droplet size"))),IF(#REF!="","",CONCATENATE(" - ",#REF!))," &amp; maximum wind speed of ",E1967," km/hr"))</f>
        <v/>
      </c>
    </row>
    <row r="1968" spans="1:1" x14ac:dyDescent="0.25">
      <c r="A1968" t="str">
        <f>IF(E1968="","",CONCATENATE(IF(C1968="","",(CONCATENATE("- any ",C1968," droplet size"))),IF(#REF!="","",CONCATENATE(" - ",#REF!))," &amp; maximum wind speed of ",E1968," km/hr"))</f>
        <v/>
      </c>
    </row>
    <row r="1969" spans="1:1" x14ac:dyDescent="0.25">
      <c r="A1969" t="str">
        <f>IF(E1969="","",CONCATENATE(IF(C1969="","",(CONCATENATE("- any ",C1969," droplet size"))),IF(#REF!="","",CONCATENATE(" - ",#REF!))," &amp; maximum wind speed of ",E1969," km/hr"))</f>
        <v/>
      </c>
    </row>
    <row r="1970" spans="1:1" x14ac:dyDescent="0.25">
      <c r="A1970" t="str">
        <f>IF(E1970="","",CONCATENATE(IF(C1970="","",(CONCATENATE("- any ",C1970," droplet size"))),IF(#REF!="","",CONCATENATE(" - ",#REF!))," &amp; maximum wind speed of ",E1970," km/hr"))</f>
        <v/>
      </c>
    </row>
    <row r="1971" spans="1:1" x14ac:dyDescent="0.25">
      <c r="A1971" t="str">
        <f>IF(E1971="","",CONCATENATE(IF(C1971="","",(CONCATENATE("- any ",C1971," droplet size"))),IF(#REF!="","",CONCATENATE(" - ",#REF!))," &amp; maximum wind speed of ",E1971," km/hr"))</f>
        <v/>
      </c>
    </row>
    <row r="1972" spans="1:1" x14ac:dyDescent="0.25">
      <c r="A1972" t="str">
        <f>IF(E1972="","",CONCATENATE(IF(C1972="","",(CONCATENATE("- any ",C1972," droplet size"))),IF(#REF!="","",CONCATENATE(" - ",#REF!))," &amp; maximum wind speed of ",E1972," km/hr"))</f>
        <v/>
      </c>
    </row>
    <row r="1973" spans="1:1" x14ac:dyDescent="0.25">
      <c r="A1973" t="str">
        <f>IF(E1973="","",CONCATENATE(IF(C1973="","",(CONCATENATE("- any ",C1973," droplet size"))),IF(#REF!="","",CONCATENATE(" - ",#REF!))," &amp; maximum wind speed of ",E1973," km/hr"))</f>
        <v/>
      </c>
    </row>
    <row r="1974" spans="1:1" x14ac:dyDescent="0.25">
      <c r="A1974" t="str">
        <f>IF(E1974="","",CONCATENATE(IF(C1974="","",(CONCATENATE("- any ",C1974," droplet size"))),IF(#REF!="","",CONCATENATE(" - ",#REF!))," &amp; maximum wind speed of ",E1974," km/hr"))</f>
        <v/>
      </c>
    </row>
    <row r="1975" spans="1:1" x14ac:dyDescent="0.25">
      <c r="A1975" t="str">
        <f>IF(E1975="","",CONCATENATE(IF(C1975="","",(CONCATENATE("- any ",C1975," droplet size"))),IF(#REF!="","",CONCATENATE(" - ",#REF!))," &amp; maximum wind speed of ",E1975," km/hr"))</f>
        <v/>
      </c>
    </row>
    <row r="1976" spans="1:1" x14ac:dyDescent="0.25">
      <c r="A1976" t="str">
        <f>IF(E1976="","",CONCATENATE(IF(C1976="","",(CONCATENATE("- any ",C1976," droplet size"))),IF(#REF!="","",CONCATENATE(" - ",#REF!))," &amp; maximum wind speed of ",E1976," km/hr"))</f>
        <v/>
      </c>
    </row>
    <row r="1977" spans="1:1" x14ac:dyDescent="0.25">
      <c r="A1977" t="str">
        <f>IF(E1977="","",CONCATENATE(IF(C1977="","",(CONCATENATE("- any ",C1977," droplet size"))),IF(#REF!="","",CONCATENATE(" - ",#REF!))," &amp; maximum wind speed of ",E1977," km/hr"))</f>
        <v/>
      </c>
    </row>
    <row r="1978" spans="1:1" x14ac:dyDescent="0.25">
      <c r="A1978" t="str">
        <f>IF(E1978="","",CONCATENATE(IF(C1978="","",(CONCATENATE("- any ",C1978," droplet size"))),IF(#REF!="","",CONCATENATE(" - ",#REF!))," &amp; maximum wind speed of ",E1978," km/hr"))</f>
        <v/>
      </c>
    </row>
    <row r="1979" spans="1:1" x14ac:dyDescent="0.25">
      <c r="A1979" t="str">
        <f>IF(E1979="","",CONCATENATE(IF(C1979="","",(CONCATENATE("- any ",C1979," droplet size"))),IF(#REF!="","",CONCATENATE(" - ",#REF!))," &amp; maximum wind speed of ",E1979," km/hr"))</f>
        <v/>
      </c>
    </row>
    <row r="1980" spans="1:1" x14ac:dyDescent="0.25">
      <c r="A1980" t="str">
        <f>IF(E1980="","",CONCATENATE(IF(C1980="","",(CONCATENATE("- any ",C1980," droplet size"))),IF(#REF!="","",CONCATENATE(" - ",#REF!))," &amp; maximum wind speed of ",E1980," km/hr"))</f>
        <v/>
      </c>
    </row>
    <row r="1981" spans="1:1" x14ac:dyDescent="0.25">
      <c r="A1981" t="str">
        <f>IF(E1981="","",CONCATENATE(IF(C1981="","",(CONCATENATE("- any ",C1981," droplet size"))),IF(#REF!="","",CONCATENATE(" - ",#REF!))," &amp; maximum wind speed of ",E1981," km/hr"))</f>
        <v/>
      </c>
    </row>
    <row r="1982" spans="1:1" x14ac:dyDescent="0.25">
      <c r="A1982" t="str">
        <f>IF(E1982="","",CONCATENATE(IF(C1982="","",(CONCATENATE("- any ",C1982," droplet size"))),IF(#REF!="","",CONCATENATE(" - ",#REF!))," &amp; maximum wind speed of ",E1982," km/hr"))</f>
        <v/>
      </c>
    </row>
    <row r="1983" spans="1:1" x14ac:dyDescent="0.25">
      <c r="A1983" t="str">
        <f>IF(E1983="","",CONCATENATE(IF(C1983="","",(CONCATENATE("- any ",C1983," droplet size"))),IF(#REF!="","",CONCATENATE(" - ",#REF!))," &amp; maximum wind speed of ",E1983," km/hr"))</f>
        <v/>
      </c>
    </row>
    <row r="1984" spans="1:1" x14ac:dyDescent="0.25">
      <c r="A1984" t="str">
        <f>IF(E1984="","",CONCATENATE(IF(C1984="","",(CONCATENATE("- any ",C1984," droplet size"))),IF(#REF!="","",CONCATENATE(" - ",#REF!))," &amp; maximum wind speed of ",E1984," km/hr"))</f>
        <v/>
      </c>
    </row>
    <row r="1985" spans="1:1" x14ac:dyDescent="0.25">
      <c r="A1985" t="str">
        <f>IF(E1985="","",CONCATENATE(IF(C1985="","",(CONCATENATE("- any ",C1985," droplet size"))),IF(#REF!="","",CONCATENATE(" - ",#REF!))," &amp; maximum wind speed of ",E1985," km/hr"))</f>
        <v/>
      </c>
    </row>
    <row r="1986" spans="1:1" x14ac:dyDescent="0.25">
      <c r="A1986" t="str">
        <f>IF(E1986="","",CONCATENATE(IF(C1986="","",(CONCATENATE("- any ",C1986," droplet size"))),IF(#REF!="","",CONCATENATE(" - ",#REF!))," &amp; maximum wind speed of ",E1986," km/hr"))</f>
        <v/>
      </c>
    </row>
    <row r="1987" spans="1:1" x14ac:dyDescent="0.25">
      <c r="A1987" t="str">
        <f>IF(E1987="","",CONCATENATE(IF(C1987="","",(CONCATENATE("- any ",C1987," droplet size"))),IF(#REF!="","",CONCATENATE(" - ",#REF!))," &amp; maximum wind speed of ",E1987," km/hr"))</f>
        <v/>
      </c>
    </row>
    <row r="1988" spans="1:1" x14ac:dyDescent="0.25">
      <c r="A1988" t="str">
        <f>IF(E1988="","",CONCATENATE(IF(C1988="","",(CONCATENATE("- any ",C1988," droplet size"))),IF(#REF!="","",CONCATENATE(" - ",#REF!))," &amp; maximum wind speed of ",E1988," km/hr"))</f>
        <v/>
      </c>
    </row>
    <row r="1989" spans="1:1" x14ac:dyDescent="0.25">
      <c r="A1989" t="str">
        <f>IF(E1989="","",CONCATENATE(IF(C1989="","",(CONCATENATE("- any ",C1989," droplet size"))),IF(#REF!="","",CONCATENATE(" - ",#REF!))," &amp; maximum wind speed of ",E1989," km/hr"))</f>
        <v/>
      </c>
    </row>
    <row r="1990" spans="1:1" x14ac:dyDescent="0.25">
      <c r="A1990" t="str">
        <f>IF(E1990="","",CONCATENATE(IF(C1990="","",(CONCATENATE("- any ",C1990," droplet size"))),IF(#REF!="","",CONCATENATE(" - ",#REF!))," &amp; maximum wind speed of ",E1990," km/hr"))</f>
        <v/>
      </c>
    </row>
    <row r="1991" spans="1:1" x14ac:dyDescent="0.25">
      <c r="A1991" t="str">
        <f>IF(E1991="","",CONCATENATE(IF(C1991="","",(CONCATENATE("- any ",C1991," droplet size"))),IF(#REF!="","",CONCATENATE(" - ",#REF!))," &amp; maximum wind speed of ",E1991," km/hr"))</f>
        <v/>
      </c>
    </row>
    <row r="1992" spans="1:1" x14ac:dyDescent="0.25">
      <c r="A1992" t="str">
        <f>IF(E1992="","",CONCATENATE(IF(C1992="","",(CONCATENATE("- any ",C1992," droplet size"))),IF(#REF!="","",CONCATENATE(" - ",#REF!))," &amp; maximum wind speed of ",E1992," km/hr"))</f>
        <v/>
      </c>
    </row>
    <row r="1993" spans="1:1" x14ac:dyDescent="0.25">
      <c r="A1993" t="str">
        <f>IF(E1993="","",CONCATENATE(IF(C1993="","",(CONCATENATE("- any ",C1993," droplet size"))),IF(#REF!="","",CONCATENATE(" - ",#REF!))," &amp; maximum wind speed of ",E1993," km/hr"))</f>
        <v/>
      </c>
    </row>
    <row r="1994" spans="1:1" x14ac:dyDescent="0.25">
      <c r="A1994" t="str">
        <f>IF(E1994="","",CONCATENATE(IF(C1994="","",(CONCATENATE("- any ",C1994," droplet size"))),IF(#REF!="","",CONCATENATE(" - ",#REF!))," &amp; maximum wind speed of ",E1994," km/hr"))</f>
        <v/>
      </c>
    </row>
    <row r="1995" spans="1:1" x14ac:dyDescent="0.25">
      <c r="A1995" t="str">
        <f>IF(E1995="","",CONCATENATE(IF(C1995="","",(CONCATENATE("- any ",C1995," droplet size"))),IF(#REF!="","",CONCATENATE(" - ",#REF!))," &amp; maximum wind speed of ",E1995," km/hr"))</f>
        <v/>
      </c>
    </row>
    <row r="1996" spans="1:1" x14ac:dyDescent="0.25">
      <c r="A1996" t="str">
        <f>IF(E1996="","",CONCATENATE(IF(C1996="","",(CONCATENATE("- any ",C1996," droplet size"))),IF(#REF!="","",CONCATENATE(" - ",#REF!))," &amp; maximum wind speed of ",E1996," km/hr"))</f>
        <v/>
      </c>
    </row>
    <row r="1997" spans="1:1" x14ac:dyDescent="0.25">
      <c r="A1997" t="str">
        <f>IF(E1997="","",CONCATENATE(IF(C1997="","",(CONCATENATE("- any ",C1997," droplet size"))),IF(#REF!="","",CONCATENATE(" - ",#REF!))," &amp; maximum wind speed of ",E1997," km/hr"))</f>
        <v/>
      </c>
    </row>
    <row r="1998" spans="1:1" x14ac:dyDescent="0.25">
      <c r="A1998" t="str">
        <f>IF(E1998="","",CONCATENATE(IF(C1998="","",(CONCATENATE("- any ",C1998," droplet size"))),IF(#REF!="","",CONCATENATE(" - ",#REF!))," &amp; maximum wind speed of ",E1998," km/hr"))</f>
        <v/>
      </c>
    </row>
    <row r="1999" spans="1:1" x14ac:dyDescent="0.25">
      <c r="A1999" t="str">
        <f>IF(E1999="","",CONCATENATE(IF(C1999="","",(CONCATENATE("- any ",C1999," droplet size"))),IF(#REF!="","",CONCATENATE(" - ",#REF!))," &amp; maximum wind speed of ",E1999," km/hr"))</f>
        <v/>
      </c>
    </row>
    <row r="2000" spans="1:1" x14ac:dyDescent="0.25">
      <c r="A2000" t="str">
        <f>IF(E2000="","",CONCATENATE(IF(C2000="","",(CONCATENATE("- any ",C2000," droplet size"))),IF(#REF!="","",CONCATENATE(" - ",#REF!))," &amp; maximum wind speed of ",E2000," km/hr"))</f>
        <v/>
      </c>
    </row>
    <row r="2001" spans="1:1" x14ac:dyDescent="0.25">
      <c r="A2001" t="str">
        <f>IF(E2001="","",CONCATENATE(IF(C2001="","",(CONCATENATE("- any ",C2001," droplet size"))),IF(#REF!="","",CONCATENATE(" - ",#REF!))," &amp; maximum wind speed of ",E2001," km/hr"))</f>
        <v/>
      </c>
    </row>
    <row r="2002" spans="1:1" x14ac:dyDescent="0.25">
      <c r="A2002" t="str">
        <f>IF(E2002="","",CONCATENATE(IF(C2002="","",(CONCATENATE("- any ",C2002," droplet size"))),IF(#REF!="","",CONCATENATE(" - ",#REF!))," &amp; maximum wind speed of ",E2002," km/hr"))</f>
        <v/>
      </c>
    </row>
    <row r="2003" spans="1:1" x14ac:dyDescent="0.25">
      <c r="A2003" t="str">
        <f>IF(E2003="","",CONCATENATE(IF(C2003="","",(CONCATENATE("- any ",C2003," droplet size"))),IF(#REF!="","",CONCATENATE(" - ",#REF!))," &amp; maximum wind speed of ",E2003," km/hr"))</f>
        <v/>
      </c>
    </row>
    <row r="2004" spans="1:1" x14ac:dyDescent="0.25">
      <c r="A2004" t="str">
        <f>IF(E2004="","",CONCATENATE(IF(C2004="","",(CONCATENATE("- any ",C2004," droplet size"))),IF(#REF!="","",CONCATENATE(" - ",#REF!))," &amp; maximum wind speed of ",E2004," km/hr"))</f>
        <v/>
      </c>
    </row>
    <row r="2005" spans="1:1" x14ac:dyDescent="0.25">
      <c r="A2005" t="str">
        <f>IF(E2005="","",CONCATENATE(IF(C2005="","",(CONCATENATE("- any ",C2005," droplet size"))),IF(#REF!="","",CONCATENATE(" - ",#REF!))," &amp; maximum wind speed of ",E2005," km/hr"))</f>
        <v/>
      </c>
    </row>
    <row r="2006" spans="1:1" x14ac:dyDescent="0.25">
      <c r="A2006" t="str">
        <f>IF(E2006="","",CONCATENATE(IF(C2006="","",(CONCATENATE("- any ",C2006," droplet size"))),IF(#REF!="","",CONCATENATE(" - ",#REF!))," &amp; maximum wind speed of ",E2006," km/hr"))</f>
        <v/>
      </c>
    </row>
    <row r="2007" spans="1:1" x14ac:dyDescent="0.25">
      <c r="A2007" t="str">
        <f>IF(E2007="","",CONCATENATE(IF(C2007="","",(CONCATENATE("- any ",C2007," droplet size"))),IF(#REF!="","",CONCATENATE(" - ",#REF!))," &amp; maximum wind speed of ",E2007," km/hr"))</f>
        <v/>
      </c>
    </row>
    <row r="2008" spans="1:1" x14ac:dyDescent="0.25">
      <c r="A2008" t="str">
        <f>IF(E2008="","",CONCATENATE(IF(C2008="","",(CONCATENATE("- any ",C2008," droplet size"))),IF(#REF!="","",CONCATENATE(" - ",#REF!))," &amp; maximum wind speed of ",E2008," km/hr"))</f>
        <v/>
      </c>
    </row>
    <row r="2009" spans="1:1" x14ac:dyDescent="0.25">
      <c r="A2009" t="str">
        <f>IF(E2009="","",CONCATENATE(IF(C2009="","",(CONCATENATE("- any ",C2009," droplet size"))),IF(#REF!="","",CONCATENATE(" - ",#REF!))," &amp; maximum wind speed of ",E2009," km/hr"))</f>
        <v/>
      </c>
    </row>
    <row r="2010" spans="1:1" x14ac:dyDescent="0.25">
      <c r="A2010" t="str">
        <f>IF(E2010="","",CONCATENATE(IF(C2010="","",(CONCATENATE("- any ",C2010," droplet size"))),IF(#REF!="","",CONCATENATE(" - ",#REF!))," &amp; maximum wind speed of ",E2010," km/hr"))</f>
        <v/>
      </c>
    </row>
    <row r="2011" spans="1:1" x14ac:dyDescent="0.25">
      <c r="A2011" t="str">
        <f>IF(E2011="","",CONCATENATE(IF(C2011="","",(CONCATENATE("- any ",C2011," droplet size"))),IF(#REF!="","",CONCATENATE(" - ",#REF!))," &amp; maximum wind speed of ",E2011," km/hr"))</f>
        <v/>
      </c>
    </row>
    <row r="2012" spans="1:1" x14ac:dyDescent="0.25">
      <c r="A2012" t="str">
        <f>IF(E2012="","",CONCATENATE(IF(C2012="","",(CONCATENATE("- any ",C2012," droplet size"))),IF(#REF!="","",CONCATENATE(" - ",#REF!))," &amp; maximum wind speed of ",E2012," km/hr"))</f>
        <v/>
      </c>
    </row>
    <row r="2013" spans="1:1" x14ac:dyDescent="0.25">
      <c r="A2013" t="str">
        <f>IF(E2013="","",CONCATENATE(IF(C2013="","",(CONCATENATE("- any ",C2013," droplet size"))),IF(#REF!="","",CONCATENATE(" - ",#REF!))," &amp; maximum wind speed of ",E2013," km/hr"))</f>
        <v/>
      </c>
    </row>
    <row r="2014" spans="1:1" x14ac:dyDescent="0.25">
      <c r="A2014" t="str">
        <f>IF(E2014="","",CONCATENATE(IF(C2014="","",(CONCATENATE("- any ",C2014," droplet size"))),IF(#REF!="","",CONCATENATE(" - ",#REF!))," &amp; maximum wind speed of ",E2014," km/hr"))</f>
        <v/>
      </c>
    </row>
    <row r="2015" spans="1:1" x14ac:dyDescent="0.25">
      <c r="A2015" t="str">
        <f>IF(E2015="","",CONCATENATE(IF(C2015="","",(CONCATENATE("- any ",C2015," droplet size"))),IF(#REF!="","",CONCATENATE(" - ",#REF!))," &amp; maximum wind speed of ",E2015," km/hr"))</f>
        <v/>
      </c>
    </row>
    <row r="2016" spans="1:1" x14ac:dyDescent="0.25">
      <c r="A2016" t="str">
        <f>IF(E2016="","",CONCATENATE(IF(C2016="","",(CONCATENATE("- any ",C2016," droplet size"))),IF(#REF!="","",CONCATENATE(" - ",#REF!))," &amp; maximum wind speed of ",E2016," km/hr"))</f>
        <v/>
      </c>
    </row>
    <row r="2017" spans="1:1" x14ac:dyDescent="0.25">
      <c r="A2017" t="str">
        <f>IF(E2017="","",CONCATENATE(IF(C2017="","",(CONCATENATE("- any ",C2017," droplet size"))),IF(#REF!="","",CONCATENATE(" - ",#REF!))," &amp; maximum wind speed of ",E2017," km/hr"))</f>
        <v/>
      </c>
    </row>
    <row r="2018" spans="1:1" x14ac:dyDescent="0.25">
      <c r="A2018" t="str">
        <f>IF(E2018="","",CONCATENATE(IF(C2018="","",(CONCATENATE("- any ",C2018," droplet size"))),IF(#REF!="","",CONCATENATE(" - ",#REF!))," &amp; maximum wind speed of ",E2018," km/hr"))</f>
        <v/>
      </c>
    </row>
    <row r="2019" spans="1:1" x14ac:dyDescent="0.25">
      <c r="A2019" t="str">
        <f>IF(E2019="","",CONCATENATE(IF(C2019="","",(CONCATENATE("- any ",C2019," droplet size"))),IF(#REF!="","",CONCATENATE(" - ",#REF!))," &amp; maximum wind speed of ",E2019," km/hr"))</f>
        <v/>
      </c>
    </row>
    <row r="2020" spans="1:1" x14ac:dyDescent="0.25">
      <c r="A2020" t="str">
        <f>IF(E2020="","",CONCATENATE(IF(C2020="","",(CONCATENATE("- any ",C2020," droplet size"))),IF(#REF!="","",CONCATENATE(" - ",#REF!))," &amp; maximum wind speed of ",E2020," km/hr"))</f>
        <v/>
      </c>
    </row>
    <row r="2021" spans="1:1" x14ac:dyDescent="0.25">
      <c r="A2021" t="str">
        <f>IF(E2021="","",CONCATENATE(IF(C2021="","",(CONCATENATE("- any ",C2021," droplet size"))),IF(#REF!="","",CONCATENATE(" - ",#REF!))," &amp; maximum wind speed of ",E2021," km/hr"))</f>
        <v/>
      </c>
    </row>
    <row r="2022" spans="1:1" x14ac:dyDescent="0.25">
      <c r="A2022" t="str">
        <f>IF(E2022="","",CONCATENATE(IF(C2022="","",(CONCATENATE("- any ",C2022," droplet size"))),IF(#REF!="","",CONCATENATE(" - ",#REF!))," &amp; maximum wind speed of ",E2022," km/hr"))</f>
        <v/>
      </c>
    </row>
    <row r="2023" spans="1:1" x14ac:dyDescent="0.25">
      <c r="A2023" t="str">
        <f>IF(E2023="","",CONCATENATE(IF(C2023="","",(CONCATENATE("- any ",C2023," droplet size"))),IF(#REF!="","",CONCATENATE(" - ",#REF!))," &amp; maximum wind speed of ",E2023," km/hr"))</f>
        <v/>
      </c>
    </row>
    <row r="2024" spans="1:1" x14ac:dyDescent="0.25">
      <c r="A2024" t="str">
        <f>IF(E2024="","",CONCATENATE(IF(C2024="","",(CONCATENATE("- any ",C2024," droplet size"))),IF(#REF!="","",CONCATENATE(" - ",#REF!))," &amp; maximum wind speed of ",E2024," km/hr"))</f>
        <v/>
      </c>
    </row>
    <row r="2025" spans="1:1" x14ac:dyDescent="0.25">
      <c r="A2025" t="str">
        <f>IF(E2025="","",CONCATENATE(IF(C2025="","",(CONCATENATE("- any ",C2025," droplet size"))),IF(#REF!="","",CONCATENATE(" - ",#REF!))," &amp; maximum wind speed of ",E2025," km/hr"))</f>
        <v/>
      </c>
    </row>
    <row r="2026" spans="1:1" x14ac:dyDescent="0.25">
      <c r="A2026" t="str">
        <f>IF(E2026="","",CONCATENATE(IF(C2026="","",(CONCATENATE("- any ",C2026," droplet size"))),IF(#REF!="","",CONCATENATE(" - ",#REF!))," &amp; maximum wind speed of ",E2026," km/hr"))</f>
        <v/>
      </c>
    </row>
    <row r="2027" spans="1:1" x14ac:dyDescent="0.25">
      <c r="A2027" t="str">
        <f>IF(E2027="","",CONCATENATE(IF(C2027="","",(CONCATENATE("- any ",C2027," droplet size"))),IF(#REF!="","",CONCATENATE(" - ",#REF!))," &amp; maximum wind speed of ",E2027," km/hr"))</f>
        <v/>
      </c>
    </row>
    <row r="2028" spans="1:1" x14ac:dyDescent="0.25">
      <c r="A2028" t="str">
        <f>IF(E2028="","",CONCATENATE(IF(C2028="","",(CONCATENATE("- any ",C2028," droplet size"))),IF(#REF!="","",CONCATENATE(" - ",#REF!))," &amp; maximum wind speed of ",E2028," km/hr"))</f>
        <v/>
      </c>
    </row>
    <row r="2029" spans="1:1" x14ac:dyDescent="0.25">
      <c r="A2029" t="str">
        <f>IF(E2029="","",CONCATENATE(IF(C2029="","",(CONCATENATE("- any ",C2029," droplet size"))),IF(#REF!="","",CONCATENATE(" - ",#REF!))," &amp; maximum wind speed of ",E2029," km/hr"))</f>
        <v/>
      </c>
    </row>
    <row r="2030" spans="1:1" x14ac:dyDescent="0.25">
      <c r="A2030" t="str">
        <f>IF(E2030="","",CONCATENATE(IF(C2030="","",(CONCATENATE("- any ",C2030," droplet size"))),IF(#REF!="","",CONCATENATE(" - ",#REF!))," &amp; maximum wind speed of ",E2030," km/hr"))</f>
        <v/>
      </c>
    </row>
    <row r="2031" spans="1:1" x14ac:dyDescent="0.25">
      <c r="A2031" t="str">
        <f>IF(E2031="","",CONCATENATE(IF(C2031="","",(CONCATENATE("- any ",C2031," droplet size"))),IF(#REF!="","",CONCATENATE(" - ",#REF!))," &amp; maximum wind speed of ",E2031," km/hr"))</f>
        <v/>
      </c>
    </row>
    <row r="2032" spans="1:1" x14ac:dyDescent="0.25">
      <c r="A2032" t="str">
        <f>IF(E2032="","",CONCATENATE(IF(C2032="","",(CONCATENATE("- any ",C2032," droplet size"))),IF(#REF!="","",CONCATENATE(" - ",#REF!))," &amp; maximum wind speed of ",E2032," km/hr"))</f>
        <v/>
      </c>
    </row>
    <row r="2033" spans="1:1" x14ac:dyDescent="0.25">
      <c r="A2033" t="str">
        <f>IF(E2033="","",CONCATENATE(IF(C2033="","",(CONCATENATE("- any ",C2033," droplet size"))),IF(#REF!="","",CONCATENATE(" - ",#REF!))," &amp; maximum wind speed of ",E2033," km/hr"))</f>
        <v/>
      </c>
    </row>
    <row r="2034" spans="1:1" x14ac:dyDescent="0.25">
      <c r="A2034" t="str">
        <f>IF(E2034="","",CONCATENATE(IF(C2034="","",(CONCATENATE("- any ",C2034," droplet size"))),IF(#REF!="","",CONCATENATE(" - ",#REF!))," &amp; maximum wind speed of ",E2034," km/hr"))</f>
        <v/>
      </c>
    </row>
    <row r="2035" spans="1:1" x14ac:dyDescent="0.25">
      <c r="A2035" t="str">
        <f>IF(E2035="","",CONCATENATE(IF(C2035="","",(CONCATENATE("- any ",C2035," droplet size"))),IF(#REF!="","",CONCATENATE(" - ",#REF!))," &amp; maximum wind speed of ",E2035," km/hr"))</f>
        <v/>
      </c>
    </row>
    <row r="2036" spans="1:1" x14ac:dyDescent="0.25">
      <c r="A2036" t="str">
        <f>IF(E2036="","",CONCATENATE(IF(C2036="","",(CONCATENATE("- any ",C2036," droplet size"))),IF(#REF!="","",CONCATENATE(" - ",#REF!))," &amp; maximum wind speed of ",E2036," km/hr"))</f>
        <v/>
      </c>
    </row>
    <row r="2037" spans="1:1" x14ac:dyDescent="0.25">
      <c r="A2037" t="str">
        <f>IF(E2037="","",CONCATENATE(IF(C2037="","",(CONCATENATE("- any ",C2037," droplet size"))),IF(#REF!="","",CONCATENATE(" - ",#REF!))," &amp; maximum wind speed of ",E2037," km/hr"))</f>
        <v/>
      </c>
    </row>
    <row r="2038" spans="1:1" x14ac:dyDescent="0.25">
      <c r="A2038" t="str">
        <f>IF(E2038="","",CONCATENATE(IF(C2038="","",(CONCATENATE("- any ",C2038," droplet size"))),IF(#REF!="","",CONCATENATE(" - ",#REF!))," &amp; maximum wind speed of ",E2038," km/hr"))</f>
        <v/>
      </c>
    </row>
    <row r="2039" spans="1:1" x14ac:dyDescent="0.25">
      <c r="A2039" t="str">
        <f>IF(E2039="","",CONCATENATE(IF(C2039="","",(CONCATENATE("- any ",C2039," droplet size"))),IF(#REF!="","",CONCATENATE(" - ",#REF!))," &amp; maximum wind speed of ",E2039," km/hr"))</f>
        <v/>
      </c>
    </row>
    <row r="2040" spans="1:1" x14ac:dyDescent="0.25">
      <c r="A2040" t="str">
        <f>IF(E2040="","",CONCATENATE(IF(C2040="","",(CONCATENATE("- any ",C2040," droplet size"))),IF(#REF!="","",CONCATENATE(" - ",#REF!))," &amp; maximum wind speed of ",E2040," km/hr"))</f>
        <v/>
      </c>
    </row>
    <row r="2041" spans="1:1" x14ac:dyDescent="0.25">
      <c r="A2041" t="str">
        <f>IF(E2041="","",CONCATENATE(IF(C2041="","",(CONCATENATE("- any ",C2041," droplet size"))),IF(#REF!="","",CONCATENATE(" - ",#REF!))," &amp; maximum wind speed of ",E2041," km/hr"))</f>
        <v/>
      </c>
    </row>
    <row r="2042" spans="1:1" x14ac:dyDescent="0.25">
      <c r="A2042" t="str">
        <f>IF(E2042="","",CONCATENATE(IF(C2042="","",(CONCATENATE("- any ",C2042," droplet size"))),IF(#REF!="","",CONCATENATE(" - ",#REF!))," &amp; maximum wind speed of ",E2042," km/hr"))</f>
        <v/>
      </c>
    </row>
    <row r="2043" spans="1:1" x14ac:dyDescent="0.25">
      <c r="A2043" t="str">
        <f>IF(E2043="","",CONCATENATE(IF(C2043="","",(CONCATENATE("- any ",C2043," droplet size"))),IF(#REF!="","",CONCATENATE(" - ",#REF!))," &amp; maximum wind speed of ",E2043," km/hr"))</f>
        <v/>
      </c>
    </row>
    <row r="2044" spans="1:1" x14ac:dyDescent="0.25">
      <c r="A2044" t="str">
        <f>IF(E2044="","",CONCATENATE(IF(C2044="","",(CONCATENATE("- any ",C2044," droplet size"))),IF(#REF!="","",CONCATENATE(" - ",#REF!))," &amp; maximum wind speed of ",E2044," km/hr"))</f>
        <v/>
      </c>
    </row>
    <row r="2045" spans="1:1" x14ac:dyDescent="0.25">
      <c r="A2045" t="str">
        <f>IF(E2045="","",CONCATENATE(IF(C2045="","",(CONCATENATE("- any ",C2045," droplet size"))),IF(#REF!="","",CONCATENATE(" - ",#REF!))," &amp; maximum wind speed of ",E2045," km/hr"))</f>
        <v/>
      </c>
    </row>
    <row r="2046" spans="1:1" x14ac:dyDescent="0.25">
      <c r="A2046" t="str">
        <f>IF(E2046="","",CONCATENATE(IF(C2046="","",(CONCATENATE("- any ",C2046," droplet size"))),IF(#REF!="","",CONCATENATE(" - ",#REF!))," &amp; maximum wind speed of ",E2046," km/hr"))</f>
        <v/>
      </c>
    </row>
    <row r="2047" spans="1:1" x14ac:dyDescent="0.25">
      <c r="A2047" t="str">
        <f>IF(E2047="","",CONCATENATE(IF(C2047="","",(CONCATENATE("- any ",C2047," droplet size"))),IF(#REF!="","",CONCATENATE(" - ",#REF!))," &amp; maximum wind speed of ",E2047," km/hr"))</f>
        <v/>
      </c>
    </row>
    <row r="2048" spans="1:1" x14ac:dyDescent="0.25">
      <c r="A2048" t="str">
        <f>IF(E2048="","",CONCATENATE(IF(C2048="","",(CONCATENATE("- any ",C2048," droplet size"))),IF(#REF!="","",CONCATENATE(" - ",#REF!))," &amp; maximum wind speed of ",E2048," km/hr"))</f>
        <v/>
      </c>
    </row>
    <row r="2049" spans="1:1" x14ac:dyDescent="0.25">
      <c r="A2049" t="str">
        <f>IF(E2049="","",CONCATENATE(IF(C2049="","",(CONCATENATE("- any ",C2049," droplet size"))),IF(#REF!="","",CONCATENATE(" - ",#REF!))," &amp; maximum wind speed of ",E2049," km/hr"))</f>
        <v/>
      </c>
    </row>
    <row r="2050" spans="1:1" x14ac:dyDescent="0.25">
      <c r="A2050" t="str">
        <f>IF(E2050="","",CONCATENATE(IF(C2050="","",(CONCATENATE("- any ",C2050," droplet size"))),IF(#REF!="","",CONCATENATE(" - ",#REF!))," &amp; maximum wind speed of ",E2050," km/hr"))</f>
        <v/>
      </c>
    </row>
    <row r="2051" spans="1:1" x14ac:dyDescent="0.25">
      <c r="A2051" t="str">
        <f>IF(E2051="","",CONCATENATE(IF(C2051="","",(CONCATENATE("- any ",C2051," droplet size"))),IF(#REF!="","",CONCATENATE(" - ",#REF!))," &amp; maximum wind speed of ",E2051," km/hr"))</f>
        <v/>
      </c>
    </row>
    <row r="2052" spans="1:1" x14ac:dyDescent="0.25">
      <c r="A2052" t="str">
        <f>IF(E2052="","",CONCATENATE(IF(C2052="","",(CONCATENATE("- any ",C2052," droplet size"))),IF(#REF!="","",CONCATENATE(" - ",#REF!))," &amp; maximum wind speed of ",E2052," km/hr"))</f>
        <v/>
      </c>
    </row>
    <row r="2053" spans="1:1" x14ac:dyDescent="0.25">
      <c r="A2053" t="str">
        <f>IF(E2053="","",CONCATENATE(IF(C2053="","",(CONCATENATE("- any ",C2053," droplet size"))),IF(#REF!="","",CONCATENATE(" - ",#REF!))," &amp; maximum wind speed of ",E2053," km/hr"))</f>
        <v/>
      </c>
    </row>
    <row r="2054" spans="1:1" x14ac:dyDescent="0.25">
      <c r="A2054" t="str">
        <f>IF(E2054="","",CONCATENATE(IF(C2054="","",(CONCATENATE("- any ",C2054," droplet size"))),IF(#REF!="","",CONCATENATE(" - ",#REF!))," &amp; maximum wind speed of ",E2054," km/hr"))</f>
        <v/>
      </c>
    </row>
    <row r="2055" spans="1:1" x14ac:dyDescent="0.25">
      <c r="A2055" t="str">
        <f>IF(E2055="","",CONCATENATE(IF(C2055="","",(CONCATENATE("- any ",C2055," droplet size"))),IF(#REF!="","",CONCATENATE(" - ",#REF!))," &amp; maximum wind speed of ",E2055," km/hr"))</f>
        <v/>
      </c>
    </row>
    <row r="2056" spans="1:1" x14ac:dyDescent="0.25">
      <c r="A2056" t="str">
        <f>IF(E2056="","",CONCATENATE(IF(C2056="","",(CONCATENATE("- any ",C2056," droplet size"))),IF(#REF!="","",CONCATENATE(" - ",#REF!))," &amp; maximum wind speed of ",E2056," km/hr"))</f>
        <v/>
      </c>
    </row>
    <row r="2057" spans="1:1" x14ac:dyDescent="0.25">
      <c r="A2057" t="str">
        <f>IF(E2057="","",CONCATENATE(IF(C2057="","",(CONCATENATE("- any ",C2057," droplet size"))),IF(#REF!="","",CONCATENATE(" - ",#REF!))," &amp; maximum wind speed of ",E2057," km/hr"))</f>
        <v/>
      </c>
    </row>
    <row r="2058" spans="1:1" x14ac:dyDescent="0.25">
      <c r="A2058" t="str">
        <f>IF(E2058="","",CONCATENATE(IF(C2058="","",(CONCATENATE("- any ",C2058," droplet size"))),IF(#REF!="","",CONCATENATE(" - ",#REF!))," &amp; maximum wind speed of ",E2058," km/hr"))</f>
        <v/>
      </c>
    </row>
    <row r="2059" spans="1:1" x14ac:dyDescent="0.25">
      <c r="A2059" t="str">
        <f>IF(E2059="","",CONCATENATE(IF(C2059="","",(CONCATENATE("- any ",C2059," droplet size"))),IF(#REF!="","",CONCATENATE(" - ",#REF!))," &amp; maximum wind speed of ",E2059," km/hr"))</f>
        <v/>
      </c>
    </row>
    <row r="2060" spans="1:1" x14ac:dyDescent="0.25">
      <c r="A2060" t="str">
        <f>IF(E2060="","",CONCATENATE(IF(C2060="","",(CONCATENATE("- any ",C2060," droplet size"))),IF(#REF!="","",CONCATENATE(" - ",#REF!))," &amp; maximum wind speed of ",E2060," km/hr"))</f>
        <v/>
      </c>
    </row>
    <row r="2061" spans="1:1" x14ac:dyDescent="0.25">
      <c r="A2061" t="str">
        <f>IF(E2061="","",CONCATENATE(IF(C2061="","",(CONCATENATE("- any ",C2061," droplet size"))),IF(#REF!="","",CONCATENATE(" - ",#REF!))," &amp; maximum wind speed of ",E2061," km/hr"))</f>
        <v/>
      </c>
    </row>
    <row r="2062" spans="1:1" x14ac:dyDescent="0.25">
      <c r="A2062" t="str">
        <f>IF(E2062="","",CONCATENATE(IF(C2062="","",(CONCATENATE("- any ",C2062," droplet size"))),IF(#REF!="","",CONCATENATE(" - ",#REF!))," &amp; maximum wind speed of ",E2062," km/hr"))</f>
        <v/>
      </c>
    </row>
    <row r="2063" spans="1:1" x14ac:dyDescent="0.25">
      <c r="A2063" t="str">
        <f>IF(E2063="","",CONCATENATE(IF(C2063="","",(CONCATENATE("- any ",C2063," droplet size"))),IF(#REF!="","",CONCATENATE(" - ",#REF!))," &amp; maximum wind speed of ",E2063," km/hr"))</f>
        <v/>
      </c>
    </row>
    <row r="2064" spans="1:1" x14ac:dyDescent="0.25">
      <c r="A2064" t="str">
        <f>IF(E2064="","",CONCATENATE(IF(C2064="","",(CONCATENATE("- any ",C2064," droplet size"))),IF(#REF!="","",CONCATENATE(" - ",#REF!))," &amp; maximum wind speed of ",E2064," km/hr"))</f>
        <v/>
      </c>
    </row>
    <row r="2065" spans="1:1" x14ac:dyDescent="0.25">
      <c r="A2065" t="str">
        <f>IF(E2065="","",CONCATENATE(IF(C2065="","",(CONCATENATE("- any ",C2065," droplet size"))),IF(#REF!="","",CONCATENATE(" - ",#REF!))," &amp; maximum wind speed of ",E2065," km/hr"))</f>
        <v/>
      </c>
    </row>
    <row r="2066" spans="1:1" x14ac:dyDescent="0.25">
      <c r="A2066" t="str">
        <f>IF(E2066="","",CONCATENATE(IF(C2066="","",(CONCATENATE("- any ",C2066," droplet size"))),IF(#REF!="","",CONCATENATE(" - ",#REF!))," &amp; maximum wind speed of ",E2066," km/hr"))</f>
        <v/>
      </c>
    </row>
    <row r="2067" spans="1:1" x14ac:dyDescent="0.25">
      <c r="A2067" t="str">
        <f>IF(E2067="","",CONCATENATE(IF(C2067="","",(CONCATENATE("- any ",C2067," droplet size"))),IF(#REF!="","",CONCATENATE(" - ",#REF!))," &amp; maximum wind speed of ",E2067," km/hr"))</f>
        <v/>
      </c>
    </row>
    <row r="2068" spans="1:1" x14ac:dyDescent="0.25">
      <c r="A2068" t="str">
        <f>IF(E2068="","",CONCATENATE(IF(C2068="","",(CONCATENATE("- any ",C2068," droplet size"))),IF(#REF!="","",CONCATENATE(" - ",#REF!))," &amp; maximum wind speed of ",E2068," km/hr"))</f>
        <v/>
      </c>
    </row>
    <row r="2069" spans="1:1" x14ac:dyDescent="0.25">
      <c r="A2069" t="str">
        <f>IF(E2069="","",CONCATENATE(IF(C2069="","",(CONCATENATE("- any ",C2069," droplet size"))),IF(#REF!="","",CONCATENATE(" - ",#REF!))," &amp; maximum wind speed of ",E2069," km/hr"))</f>
        <v/>
      </c>
    </row>
    <row r="2070" spans="1:1" x14ac:dyDescent="0.25">
      <c r="A2070" t="str">
        <f>IF(E2070="","",CONCATENATE(IF(C2070="","",(CONCATENATE("- any ",C2070," droplet size"))),IF(#REF!="","",CONCATENATE(" - ",#REF!))," &amp; maximum wind speed of ",E2070," km/hr"))</f>
        <v/>
      </c>
    </row>
    <row r="2071" spans="1:1" x14ac:dyDescent="0.25">
      <c r="A2071" t="str">
        <f>IF(E2071="","",CONCATENATE(IF(C2071="","",(CONCATENATE("- any ",C2071," droplet size"))),IF(#REF!="","",CONCATENATE(" - ",#REF!))," &amp; maximum wind speed of ",E2071," km/hr"))</f>
        <v/>
      </c>
    </row>
    <row r="2072" spans="1:1" x14ac:dyDescent="0.25">
      <c r="A2072" t="str">
        <f>IF(E2072="","",CONCATENATE(IF(C2072="","",(CONCATENATE("- any ",C2072," droplet size"))),IF(#REF!="","",CONCATENATE(" - ",#REF!))," &amp; maximum wind speed of ",E2072," km/hr"))</f>
        <v/>
      </c>
    </row>
    <row r="2073" spans="1:1" x14ac:dyDescent="0.25">
      <c r="A2073" t="str">
        <f>IF(E2073="","",CONCATENATE(IF(C2073="","",(CONCATENATE("- any ",C2073," droplet size"))),IF(#REF!="","",CONCATENATE(" - ",#REF!))," &amp; maximum wind speed of ",E2073," km/hr"))</f>
        <v/>
      </c>
    </row>
    <row r="2074" spans="1:1" x14ac:dyDescent="0.25">
      <c r="A2074" t="str">
        <f>IF(E2074="","",CONCATENATE(IF(C2074="","",(CONCATENATE("- any ",C2074," droplet size"))),IF(#REF!="","",CONCATENATE(" - ",#REF!))," &amp; maximum wind speed of ",E2074," km/hr"))</f>
        <v/>
      </c>
    </row>
    <row r="2075" spans="1:1" x14ac:dyDescent="0.25">
      <c r="A2075" t="str">
        <f>IF(E2075="","",CONCATENATE(IF(C2075="","",(CONCATENATE("- any ",C2075," droplet size"))),IF(#REF!="","",CONCATENATE(" - ",#REF!))," &amp; maximum wind speed of ",E2075," km/hr"))</f>
        <v/>
      </c>
    </row>
    <row r="2076" spans="1:1" x14ac:dyDescent="0.25">
      <c r="A2076" t="str">
        <f>IF(E2076="","",CONCATENATE(IF(C2076="","",(CONCATENATE("- any ",C2076," droplet size"))),IF(#REF!="","",CONCATENATE(" - ",#REF!))," &amp; maximum wind speed of ",E2076," km/hr"))</f>
        <v/>
      </c>
    </row>
    <row r="2077" spans="1:1" x14ac:dyDescent="0.25">
      <c r="A2077" t="str">
        <f>IF(E2077="","",CONCATENATE(IF(C2077="","",(CONCATENATE("- any ",C2077," droplet size"))),IF(#REF!="","",CONCATENATE(" - ",#REF!))," &amp; maximum wind speed of ",E2077," km/hr"))</f>
        <v/>
      </c>
    </row>
    <row r="2078" spans="1:1" x14ac:dyDescent="0.25">
      <c r="A2078" t="str">
        <f>IF(E2078="","",CONCATENATE(IF(C2078="","",(CONCATENATE("- any ",C2078," droplet size"))),IF(#REF!="","",CONCATENATE(" - ",#REF!))," &amp; maximum wind speed of ",E2078," km/hr"))</f>
        <v/>
      </c>
    </row>
    <row r="2079" spans="1:1" x14ac:dyDescent="0.25">
      <c r="A2079" t="str">
        <f>IF(E2079="","",CONCATENATE(IF(C2079="","",(CONCATENATE("- any ",C2079," droplet size"))),IF(#REF!="","",CONCATENATE(" - ",#REF!))," &amp; maximum wind speed of ",E2079," km/hr"))</f>
        <v/>
      </c>
    </row>
    <row r="2080" spans="1:1" x14ac:dyDescent="0.25">
      <c r="A2080" t="str">
        <f>IF(E2080="","",CONCATENATE(IF(C2080="","",(CONCATENATE("- any ",C2080," droplet size"))),IF(#REF!="","",CONCATENATE(" - ",#REF!))," &amp; maximum wind speed of ",E2080," km/hr"))</f>
        <v/>
      </c>
    </row>
    <row r="2081" spans="1:1" x14ac:dyDescent="0.25">
      <c r="A2081" t="str">
        <f>IF(E2081="","",CONCATENATE(IF(C2081="","",(CONCATENATE("- any ",C2081," droplet size"))),IF(#REF!="","",CONCATENATE(" - ",#REF!))," &amp; maximum wind speed of ",E2081," km/hr"))</f>
        <v/>
      </c>
    </row>
    <row r="2082" spans="1:1" x14ac:dyDescent="0.25">
      <c r="A2082" t="str">
        <f>IF(E2082="","",CONCATENATE(IF(C2082="","",(CONCATENATE("- any ",C2082," droplet size"))),IF(#REF!="","",CONCATENATE(" - ",#REF!))," &amp; maximum wind speed of ",E2082," km/hr"))</f>
        <v/>
      </c>
    </row>
    <row r="2083" spans="1:1" x14ac:dyDescent="0.25">
      <c r="A2083" t="str">
        <f>IF(E2083="","",CONCATENATE(IF(C2083="","",(CONCATENATE("- any ",C2083," droplet size"))),IF(#REF!="","",CONCATENATE(" - ",#REF!))," &amp; maximum wind speed of ",E2083," km/hr"))</f>
        <v/>
      </c>
    </row>
    <row r="2084" spans="1:1" x14ac:dyDescent="0.25">
      <c r="A2084" t="str">
        <f>IF(E2084="","",CONCATENATE(IF(C2084="","",(CONCATENATE("- any ",C2084," droplet size"))),IF(#REF!="","",CONCATENATE(" - ",#REF!))," &amp; maximum wind speed of ",E2084," km/hr"))</f>
        <v/>
      </c>
    </row>
    <row r="2085" spans="1:1" x14ac:dyDescent="0.25">
      <c r="A2085" t="str">
        <f>IF(E2085="","",CONCATENATE(IF(C2085="","",(CONCATENATE("- any ",C2085," droplet size"))),IF(#REF!="","",CONCATENATE(" - ",#REF!))," &amp; maximum wind speed of ",E2085," km/hr"))</f>
        <v/>
      </c>
    </row>
    <row r="2086" spans="1:1" x14ac:dyDescent="0.25">
      <c r="A2086" t="str">
        <f>IF(E2086="","",CONCATENATE(IF(C2086="","",(CONCATENATE("- any ",C2086," droplet size"))),IF(#REF!="","",CONCATENATE(" - ",#REF!))," &amp; maximum wind speed of ",E2086," km/hr"))</f>
        <v/>
      </c>
    </row>
    <row r="2087" spans="1:1" x14ac:dyDescent="0.25">
      <c r="A2087" t="str">
        <f>IF(E2087="","",CONCATENATE(IF(C2087="","",(CONCATENATE("- any ",C2087," droplet size"))),IF(#REF!="","",CONCATENATE(" - ",#REF!))," &amp; maximum wind speed of ",E2087," km/hr"))</f>
        <v/>
      </c>
    </row>
    <row r="2088" spans="1:1" x14ac:dyDescent="0.25">
      <c r="A2088" t="str">
        <f>IF(E2088="","",CONCATENATE(IF(C2088="","",(CONCATENATE("- any ",C2088," droplet size"))),IF(#REF!="","",CONCATENATE(" - ",#REF!))," &amp; maximum wind speed of ",E2088," km/hr"))</f>
        <v/>
      </c>
    </row>
    <row r="2089" spans="1:1" x14ac:dyDescent="0.25">
      <c r="A2089" t="str">
        <f>IF(E2089="","",CONCATENATE(IF(C2089="","",(CONCATENATE("- any ",C2089," droplet size"))),IF(#REF!="","",CONCATENATE(" - ",#REF!))," &amp; maximum wind speed of ",E2089," km/hr"))</f>
        <v/>
      </c>
    </row>
    <row r="2090" spans="1:1" x14ac:dyDescent="0.25">
      <c r="A2090" t="str">
        <f>IF(E2090="","",CONCATENATE(IF(C2090="","",(CONCATENATE("- any ",C2090," droplet size"))),IF(#REF!="","",CONCATENATE(" - ",#REF!))," &amp; maximum wind speed of ",E2090," km/hr"))</f>
        <v/>
      </c>
    </row>
    <row r="2091" spans="1:1" x14ac:dyDescent="0.25">
      <c r="A2091" t="str">
        <f>IF(E2091="","",CONCATENATE(IF(C2091="","",(CONCATENATE("- any ",C2091," droplet size"))),IF(#REF!="","",CONCATENATE(" - ",#REF!))," &amp; maximum wind speed of ",E2091," km/hr"))</f>
        <v/>
      </c>
    </row>
    <row r="2092" spans="1:1" x14ac:dyDescent="0.25">
      <c r="A2092" t="str">
        <f>IF(E2092="","",CONCATENATE(IF(C2092="","",(CONCATENATE("- any ",C2092," droplet size"))),IF(#REF!="","",CONCATENATE(" - ",#REF!))," &amp; maximum wind speed of ",E2092," km/hr"))</f>
        <v/>
      </c>
    </row>
    <row r="2093" spans="1:1" x14ac:dyDescent="0.25">
      <c r="A2093" t="str">
        <f>IF(E2093="","",CONCATENATE(IF(C2093="","",(CONCATENATE("- any ",C2093," droplet size"))),IF(#REF!="","",CONCATENATE(" - ",#REF!))," &amp; maximum wind speed of ",E2093," km/hr"))</f>
        <v/>
      </c>
    </row>
    <row r="2094" spans="1:1" x14ac:dyDescent="0.25">
      <c r="A2094" t="str">
        <f>IF(E2094="","",CONCATENATE(IF(C2094="","",(CONCATENATE("- any ",C2094," droplet size"))),IF(#REF!="","",CONCATENATE(" - ",#REF!))," &amp; maximum wind speed of ",E2094," km/hr"))</f>
        <v/>
      </c>
    </row>
    <row r="2095" spans="1:1" x14ac:dyDescent="0.25">
      <c r="A2095" t="str">
        <f>IF(E2095="","",CONCATENATE(IF(C2095="","",(CONCATENATE("- any ",C2095," droplet size"))),IF(#REF!="","",CONCATENATE(" - ",#REF!))," &amp; maximum wind speed of ",E2095," km/hr"))</f>
        <v/>
      </c>
    </row>
    <row r="2096" spans="1:1" x14ac:dyDescent="0.25">
      <c r="A2096" t="str">
        <f>IF(E2096="","",CONCATENATE(IF(C2096="","",(CONCATENATE("- any ",C2096," droplet size"))),IF(#REF!="","",CONCATENATE(" - ",#REF!))," &amp; maximum wind speed of ",E2096," km/hr"))</f>
        <v/>
      </c>
    </row>
    <row r="2097" spans="1:1" x14ac:dyDescent="0.25">
      <c r="A2097" t="str">
        <f>IF(E2097="","",CONCATENATE(IF(C2097="","",(CONCATENATE("- any ",C2097," droplet size"))),IF(#REF!="","",CONCATENATE(" - ",#REF!))," &amp; maximum wind speed of ",E2097," km/hr"))</f>
        <v/>
      </c>
    </row>
    <row r="2098" spans="1:1" x14ac:dyDescent="0.25">
      <c r="A2098" t="str">
        <f>IF(E2098="","",CONCATENATE(IF(C2098="","",(CONCATENATE("- any ",C2098," droplet size"))),IF(#REF!="","",CONCATENATE(" - ",#REF!))," &amp; maximum wind speed of ",E2098," km/hr"))</f>
        <v/>
      </c>
    </row>
    <row r="2099" spans="1:1" x14ac:dyDescent="0.25">
      <c r="A2099" t="str">
        <f>IF(E2099="","",CONCATENATE(IF(C2099="","",(CONCATENATE("- any ",C2099," droplet size"))),IF(#REF!="","",CONCATENATE(" - ",#REF!))," &amp; maximum wind speed of ",E2099," km/hr"))</f>
        <v/>
      </c>
    </row>
    <row r="2100" spans="1:1" x14ac:dyDescent="0.25">
      <c r="A2100" t="str">
        <f>IF(E2100="","",CONCATENATE(IF(C2100="","",(CONCATENATE("- any ",C2100," droplet size"))),IF(#REF!="","",CONCATENATE(" - ",#REF!))," &amp; maximum wind speed of ",E2100," km/hr"))</f>
        <v/>
      </c>
    </row>
    <row r="2101" spans="1:1" x14ac:dyDescent="0.25">
      <c r="A2101" t="str">
        <f>IF(E2101="","",CONCATENATE(IF(C2101="","",(CONCATENATE("- any ",C2101," droplet size"))),IF(#REF!="","",CONCATENATE(" - ",#REF!))," &amp; maximum wind speed of ",E2101," km/hr"))</f>
        <v/>
      </c>
    </row>
    <row r="2102" spans="1:1" x14ac:dyDescent="0.25">
      <c r="A2102" t="str">
        <f>IF(E2102="","",CONCATENATE(IF(C2102="","",(CONCATENATE("- any ",C2102," droplet size"))),IF(#REF!="","",CONCATENATE(" - ",#REF!))," &amp; maximum wind speed of ",E2102," km/hr"))</f>
        <v/>
      </c>
    </row>
    <row r="2103" spans="1:1" x14ac:dyDescent="0.25">
      <c r="A2103" t="str">
        <f>IF(E2103="","",CONCATENATE(IF(C2103="","",(CONCATENATE("- any ",C2103," droplet size"))),IF(#REF!="","",CONCATENATE(" - ",#REF!))," &amp; maximum wind speed of ",E2103," km/hr"))</f>
        <v/>
      </c>
    </row>
    <row r="2104" spans="1:1" x14ac:dyDescent="0.25">
      <c r="A2104" t="str">
        <f>IF(E2104="","",CONCATENATE(IF(C2104="","",(CONCATENATE("- any ",C2104," droplet size"))),IF(#REF!="","",CONCATENATE(" - ",#REF!))," &amp; maximum wind speed of ",E2104," km/hr"))</f>
        <v/>
      </c>
    </row>
    <row r="2105" spans="1:1" x14ac:dyDescent="0.25">
      <c r="A2105" t="str">
        <f>IF(E2105="","",CONCATENATE(IF(C2105="","",(CONCATENATE("- any ",C2105," droplet size"))),IF(#REF!="","",CONCATENATE(" - ",#REF!))," &amp; maximum wind speed of ",E2105," km/hr"))</f>
        <v/>
      </c>
    </row>
    <row r="2106" spans="1:1" x14ac:dyDescent="0.25">
      <c r="A2106" t="str">
        <f>IF(E2106="","",CONCATENATE(IF(C2106="","",(CONCATENATE("- any ",C2106," droplet size"))),IF(#REF!="","",CONCATENATE(" - ",#REF!))," &amp; maximum wind speed of ",E2106," km/hr"))</f>
        <v/>
      </c>
    </row>
    <row r="2107" spans="1:1" x14ac:dyDescent="0.25">
      <c r="A2107" t="str">
        <f>IF(E2107="","",CONCATENATE(IF(C2107="","",(CONCATENATE("- any ",C2107," droplet size"))),IF(#REF!="","",CONCATENATE(" - ",#REF!))," &amp; maximum wind speed of ",E2107," km/hr"))</f>
        <v/>
      </c>
    </row>
    <row r="2108" spans="1:1" x14ac:dyDescent="0.25">
      <c r="A2108" t="str">
        <f>IF(E2108="","",CONCATENATE(IF(C2108="","",(CONCATENATE("- any ",C2108," droplet size"))),IF(#REF!="","",CONCATENATE(" - ",#REF!))," &amp; maximum wind speed of ",E2108," km/hr"))</f>
        <v/>
      </c>
    </row>
    <row r="2109" spans="1:1" x14ac:dyDescent="0.25">
      <c r="A2109" t="str">
        <f>IF(E2109="","",CONCATENATE(IF(C2109="","",(CONCATENATE("- any ",C2109," droplet size"))),IF(#REF!="","",CONCATENATE(" - ",#REF!))," &amp; maximum wind speed of ",E2109," km/hr"))</f>
        <v/>
      </c>
    </row>
    <row r="2110" spans="1:1" x14ac:dyDescent="0.25">
      <c r="A2110" t="str">
        <f>IF(E2110="","",CONCATENATE(IF(C2110="","",(CONCATENATE("- any ",C2110," droplet size"))),IF(#REF!="","",CONCATENATE(" - ",#REF!))," &amp; maximum wind speed of ",E2110," km/hr"))</f>
        <v/>
      </c>
    </row>
    <row r="2111" spans="1:1" x14ac:dyDescent="0.25">
      <c r="A2111" t="str">
        <f>IF(E2111="","",CONCATENATE(IF(C2111="","",(CONCATENATE("- any ",C2111," droplet size"))),IF(#REF!="","",CONCATENATE(" - ",#REF!))," &amp; maximum wind speed of ",E2111," km/hr"))</f>
        <v/>
      </c>
    </row>
    <row r="2112" spans="1:1" x14ac:dyDescent="0.25">
      <c r="A2112" t="str">
        <f>IF(E2112="","",CONCATENATE(IF(C2112="","",(CONCATENATE("- any ",C2112," droplet size"))),IF(#REF!="","",CONCATENATE(" - ",#REF!))," &amp; maximum wind speed of ",E2112," km/hr"))</f>
        <v/>
      </c>
    </row>
    <row r="2113" spans="1:1" x14ac:dyDescent="0.25">
      <c r="A2113" t="str">
        <f>IF(E2113="","",CONCATENATE(IF(C2113="","",(CONCATENATE("- any ",C2113," droplet size"))),IF(#REF!="","",CONCATENATE(" - ",#REF!))," &amp; maximum wind speed of ",E2113," km/hr"))</f>
        <v/>
      </c>
    </row>
    <row r="2114" spans="1:1" x14ac:dyDescent="0.25">
      <c r="A2114" t="str">
        <f>IF(E2114="","",CONCATENATE(IF(C2114="","",(CONCATENATE("- any ",C2114," droplet size"))),IF(#REF!="","",CONCATENATE(" - ",#REF!))," &amp; maximum wind speed of ",E2114," km/hr"))</f>
        <v/>
      </c>
    </row>
    <row r="2115" spans="1:1" x14ac:dyDescent="0.25">
      <c r="A2115" t="str">
        <f>IF(E2115="","",CONCATENATE(IF(C2115="","",(CONCATENATE("- any ",C2115," droplet size"))),IF(#REF!="","",CONCATENATE(" - ",#REF!))," &amp; maximum wind speed of ",E2115," km/hr"))</f>
        <v/>
      </c>
    </row>
    <row r="2116" spans="1:1" x14ac:dyDescent="0.25">
      <c r="A2116" t="str">
        <f>IF(E2116="","",CONCATENATE(IF(C2116="","",(CONCATENATE("- any ",C2116," droplet size"))),IF(#REF!="","",CONCATENATE(" - ",#REF!))," &amp; maximum wind speed of ",E2116," km/hr"))</f>
        <v/>
      </c>
    </row>
    <row r="2117" spans="1:1" x14ac:dyDescent="0.25">
      <c r="A2117" t="str">
        <f>IF(E2117="","",CONCATENATE(IF(C2117="","",(CONCATENATE("- any ",C2117," droplet size"))),IF(#REF!="","",CONCATENATE(" - ",#REF!))," &amp; maximum wind speed of ",E2117," km/hr"))</f>
        <v/>
      </c>
    </row>
    <row r="2118" spans="1:1" x14ac:dyDescent="0.25">
      <c r="A2118" t="str">
        <f>IF(E2118="","",CONCATENATE(IF(C2118="","",(CONCATENATE("- any ",C2118," droplet size"))),IF(#REF!="","",CONCATENATE(" - ",#REF!))," &amp; maximum wind speed of ",E2118," km/hr"))</f>
        <v/>
      </c>
    </row>
    <row r="2119" spans="1:1" x14ac:dyDescent="0.25">
      <c r="A2119" t="str">
        <f>IF(E2119="","",CONCATENATE(IF(C2119="","",(CONCATENATE("- any ",C2119," droplet size"))),IF(#REF!="","",CONCATENATE(" - ",#REF!))," &amp; maximum wind speed of ",E2119," km/hr"))</f>
        <v/>
      </c>
    </row>
    <row r="2120" spans="1:1" x14ac:dyDescent="0.25">
      <c r="A2120" t="str">
        <f>IF(E2120="","",CONCATENATE(IF(C2120="","",(CONCATENATE("- any ",C2120," droplet size"))),IF(#REF!="","",CONCATENATE(" - ",#REF!))," &amp; maximum wind speed of ",E2120," km/hr"))</f>
        <v/>
      </c>
    </row>
    <row r="2121" spans="1:1" x14ac:dyDescent="0.25">
      <c r="A2121" t="str">
        <f>IF(E2121="","",CONCATENATE(IF(C2121="","",(CONCATENATE("- any ",C2121," droplet size"))),IF(#REF!="","",CONCATENATE(" - ",#REF!))," &amp; maximum wind speed of ",E2121," km/hr"))</f>
        <v/>
      </c>
    </row>
    <row r="2122" spans="1:1" x14ac:dyDescent="0.25">
      <c r="A2122" t="str">
        <f>IF(E2122="","",CONCATENATE(IF(C2122="","",(CONCATENATE("- any ",C2122," droplet size"))),IF(#REF!="","",CONCATENATE(" - ",#REF!))," &amp; maximum wind speed of ",E2122," km/hr"))</f>
        <v/>
      </c>
    </row>
    <row r="2123" spans="1:1" x14ac:dyDescent="0.25">
      <c r="A2123" t="str">
        <f>IF(E2123="","",CONCATENATE(IF(C2123="","",(CONCATENATE("- any ",C2123," droplet size"))),IF(#REF!="","",CONCATENATE(" - ",#REF!))," &amp; maximum wind speed of ",E2123," km/hr"))</f>
        <v/>
      </c>
    </row>
    <row r="2124" spans="1:1" x14ac:dyDescent="0.25">
      <c r="A2124" t="str">
        <f>IF(E2124="","",CONCATENATE(IF(C2124="","",(CONCATENATE("- any ",C2124," droplet size"))),IF(#REF!="","",CONCATENATE(" - ",#REF!))," &amp; maximum wind speed of ",E2124," km/hr"))</f>
        <v/>
      </c>
    </row>
    <row r="2125" spans="1:1" x14ac:dyDescent="0.25">
      <c r="A2125" t="str">
        <f>IF(E2125="","",CONCATENATE(IF(C2125="","",(CONCATENATE("- any ",C2125," droplet size"))),IF(#REF!="","",CONCATENATE(" - ",#REF!))," &amp; maximum wind speed of ",E2125," km/hr"))</f>
        <v/>
      </c>
    </row>
    <row r="2126" spans="1:1" x14ac:dyDescent="0.25">
      <c r="A2126" t="str">
        <f>IF(E2126="","",CONCATENATE(IF(C2126="","",(CONCATENATE("- any ",C2126," droplet size"))),IF(#REF!="","",CONCATENATE(" - ",#REF!))," &amp; maximum wind speed of ",E2126," km/hr"))</f>
        <v/>
      </c>
    </row>
    <row r="2127" spans="1:1" x14ac:dyDescent="0.25">
      <c r="A2127" t="str">
        <f>IF(E2127="","",CONCATENATE(IF(C2127="","",(CONCATENATE("- any ",C2127," droplet size"))),IF(#REF!="","",CONCATENATE(" - ",#REF!))," &amp; maximum wind speed of ",E2127," km/hr"))</f>
        <v/>
      </c>
    </row>
    <row r="2128" spans="1:1" x14ac:dyDescent="0.25">
      <c r="A2128" t="str">
        <f>IF(E2128="","",CONCATENATE(IF(C2128="","",(CONCATENATE("- any ",C2128," droplet size"))),IF(#REF!="","",CONCATENATE(" - ",#REF!))," &amp; maximum wind speed of ",E2128," km/hr"))</f>
        <v/>
      </c>
    </row>
    <row r="2129" spans="1:1" x14ac:dyDescent="0.25">
      <c r="A2129" t="str">
        <f>IF(E2129="","",CONCATENATE(IF(C2129="","",(CONCATENATE("- any ",C2129," droplet size"))),IF(#REF!="","",CONCATENATE(" - ",#REF!))," &amp; maximum wind speed of ",E2129," km/hr"))</f>
        <v/>
      </c>
    </row>
    <row r="2130" spans="1:1" x14ac:dyDescent="0.25">
      <c r="A2130" t="str">
        <f>IF(E2130="","",CONCATENATE(IF(C2130="","",(CONCATENATE("- any ",C2130," droplet size"))),IF(#REF!="","",CONCATENATE(" - ",#REF!))," &amp; maximum wind speed of ",E2130," km/hr"))</f>
        <v/>
      </c>
    </row>
    <row r="2131" spans="1:1" x14ac:dyDescent="0.25">
      <c r="A2131" t="str">
        <f>IF(E2131="","",CONCATENATE(IF(C2131="","",(CONCATENATE("- any ",C2131," droplet size"))),IF(#REF!="","",CONCATENATE(" - ",#REF!))," &amp; maximum wind speed of ",E2131," km/hr"))</f>
        <v/>
      </c>
    </row>
    <row r="2132" spans="1:1" x14ac:dyDescent="0.25">
      <c r="A2132" t="str">
        <f>IF(E2132="","",CONCATENATE(IF(C2132="","",(CONCATENATE("- any ",C2132," droplet size"))),IF(#REF!="","",CONCATENATE(" - ",#REF!))," &amp; maximum wind speed of ",E2132," km/hr"))</f>
        <v/>
      </c>
    </row>
    <row r="2133" spans="1:1" x14ac:dyDescent="0.25">
      <c r="A2133" t="str">
        <f>IF(E2133="","",CONCATENATE(IF(C2133="","",(CONCATENATE("- any ",C2133," droplet size"))),IF(#REF!="","",CONCATENATE(" - ",#REF!))," &amp; maximum wind speed of ",E2133," km/hr"))</f>
        <v/>
      </c>
    </row>
    <row r="2134" spans="1:1" x14ac:dyDescent="0.25">
      <c r="A2134" t="str">
        <f>IF(E2134="","",CONCATENATE(IF(C2134="","",(CONCATENATE("- any ",C2134," droplet size"))),IF(#REF!="","",CONCATENATE(" - ",#REF!))," &amp; maximum wind speed of ",E2134," km/hr"))</f>
        <v/>
      </c>
    </row>
    <row r="2135" spans="1:1" x14ac:dyDescent="0.25">
      <c r="A2135" t="str">
        <f>IF(E2135="","",CONCATENATE(IF(C2135="","",(CONCATENATE("- any ",C2135," droplet size"))),IF(#REF!="","",CONCATENATE(" - ",#REF!))," &amp; maximum wind speed of ",E2135," km/hr"))</f>
        <v/>
      </c>
    </row>
    <row r="2136" spans="1:1" x14ac:dyDescent="0.25">
      <c r="A2136" t="str">
        <f>IF(E2136="","",CONCATENATE(IF(C2136="","",(CONCATENATE("- any ",C2136," droplet size"))),IF(#REF!="","",CONCATENATE(" - ",#REF!))," &amp; maximum wind speed of ",E2136," km/hr"))</f>
        <v/>
      </c>
    </row>
    <row r="2137" spans="1:1" x14ac:dyDescent="0.25">
      <c r="A2137" t="str">
        <f>IF(E2137="","",CONCATENATE(IF(C2137="","",(CONCATENATE("- any ",C2137," droplet size"))),IF(#REF!="","",CONCATENATE(" - ",#REF!))," &amp; maximum wind speed of ",E2137," km/hr"))</f>
        <v/>
      </c>
    </row>
    <row r="2138" spans="1:1" x14ac:dyDescent="0.25">
      <c r="A2138" t="str">
        <f>IF(E2138="","",CONCATENATE(IF(C2138="","",(CONCATENATE("- any ",C2138," droplet size"))),IF(#REF!="","",CONCATENATE(" - ",#REF!))," &amp; maximum wind speed of ",E2138," km/hr"))</f>
        <v/>
      </c>
    </row>
    <row r="2139" spans="1:1" x14ac:dyDescent="0.25">
      <c r="A2139" t="str">
        <f>IF(E2139="","",CONCATENATE(IF(C2139="","",(CONCATENATE("- any ",C2139," droplet size"))),IF(#REF!="","",CONCATENATE(" - ",#REF!))," &amp; maximum wind speed of ",E2139," km/hr"))</f>
        <v/>
      </c>
    </row>
    <row r="2140" spans="1:1" x14ac:dyDescent="0.25">
      <c r="A2140" t="str">
        <f>IF(E2140="","",CONCATENATE(IF(C2140="","",(CONCATENATE("- any ",C2140," droplet size"))),IF(#REF!="","",CONCATENATE(" - ",#REF!))," &amp; maximum wind speed of ",E2140," km/hr"))</f>
        <v/>
      </c>
    </row>
    <row r="2141" spans="1:1" x14ac:dyDescent="0.25">
      <c r="A2141" t="str">
        <f>IF(E2141="","",CONCATENATE(IF(C2141="","",(CONCATENATE("- any ",C2141," droplet size"))),IF(#REF!="","",CONCATENATE(" - ",#REF!))," &amp; maximum wind speed of ",E2141," km/hr"))</f>
        <v/>
      </c>
    </row>
    <row r="2142" spans="1:1" x14ac:dyDescent="0.25">
      <c r="A2142" t="str">
        <f>IF(E2142="","",CONCATENATE(IF(C2142="","",(CONCATENATE("- any ",C2142," droplet size"))),IF(#REF!="","",CONCATENATE(" - ",#REF!))," &amp; maximum wind speed of ",E2142," km/hr"))</f>
        <v/>
      </c>
    </row>
    <row r="2143" spans="1:1" x14ac:dyDescent="0.25">
      <c r="A2143" t="str">
        <f>IF(E2143="","",CONCATENATE(IF(C2143="","",(CONCATENATE("- any ",C2143," droplet size"))),IF(#REF!="","",CONCATENATE(" - ",#REF!))," &amp; maximum wind speed of ",E2143," km/hr"))</f>
        <v/>
      </c>
    </row>
    <row r="2144" spans="1:1" x14ac:dyDescent="0.25">
      <c r="A2144" t="str">
        <f>IF(E2144="","",CONCATENATE(IF(C2144="","",(CONCATENATE("- any ",C2144," droplet size"))),IF(#REF!="","",CONCATENATE(" - ",#REF!))," &amp; maximum wind speed of ",E2144," km/hr"))</f>
        <v/>
      </c>
    </row>
    <row r="2145" spans="1:1" x14ac:dyDescent="0.25">
      <c r="A2145" t="str">
        <f>IF(E2145="","",CONCATENATE(IF(C2145="","",(CONCATENATE("- any ",C2145," droplet size"))),IF(#REF!="","",CONCATENATE(" - ",#REF!))," &amp; maximum wind speed of ",E2145," km/hr"))</f>
        <v/>
      </c>
    </row>
    <row r="2146" spans="1:1" x14ac:dyDescent="0.25">
      <c r="A2146" t="str">
        <f>IF(E2146="","",CONCATENATE(IF(C2146="","",(CONCATENATE("- any ",C2146," droplet size"))),IF(#REF!="","",CONCATENATE(" - ",#REF!))," &amp; maximum wind speed of ",E2146," km/hr"))</f>
        <v/>
      </c>
    </row>
    <row r="2147" spans="1:1" x14ac:dyDescent="0.25">
      <c r="A2147" t="str">
        <f>IF(E2147="","",CONCATENATE(IF(C2147="","",(CONCATENATE("- any ",C2147," droplet size"))),IF(#REF!="","",CONCATENATE(" - ",#REF!))," &amp; maximum wind speed of ",E2147," km/hr"))</f>
        <v/>
      </c>
    </row>
    <row r="2148" spans="1:1" x14ac:dyDescent="0.25">
      <c r="A2148" t="str">
        <f>IF(E2148="","",CONCATENATE(IF(C2148="","",(CONCATENATE("- any ",C2148," droplet size"))),IF(#REF!="","",CONCATENATE(" - ",#REF!))," &amp; maximum wind speed of ",E2148," km/hr"))</f>
        <v/>
      </c>
    </row>
    <row r="2149" spans="1:1" x14ac:dyDescent="0.25">
      <c r="A2149" t="str">
        <f>IF(E2149="","",CONCATENATE(IF(C2149="","",(CONCATENATE("- any ",C2149," droplet size"))),IF(#REF!="","",CONCATENATE(" - ",#REF!))," &amp; maximum wind speed of ",E2149," km/hr"))</f>
        <v/>
      </c>
    </row>
    <row r="2150" spans="1:1" x14ac:dyDescent="0.25">
      <c r="A2150" t="str">
        <f>IF(E2150="","",CONCATENATE(IF(C2150="","",(CONCATENATE("- any ",C2150," droplet size"))),IF(#REF!="","",CONCATENATE(" - ",#REF!))," &amp; maximum wind speed of ",E2150," km/hr"))</f>
        <v/>
      </c>
    </row>
    <row r="2151" spans="1:1" x14ac:dyDescent="0.25">
      <c r="A2151" t="str">
        <f>IF(E2151="","",CONCATENATE(IF(C2151="","",(CONCATENATE("- any ",C2151," droplet size"))),IF(#REF!="","",CONCATENATE(" - ",#REF!))," &amp; maximum wind speed of ",E2151," km/hr"))</f>
        <v/>
      </c>
    </row>
    <row r="2152" spans="1:1" x14ac:dyDescent="0.25">
      <c r="A2152" t="str">
        <f>IF(E2152="","",CONCATENATE(IF(C2152="","",(CONCATENATE("- any ",C2152," droplet size"))),IF(#REF!="","",CONCATENATE(" - ",#REF!))," &amp; maximum wind speed of ",E2152," km/hr"))</f>
        <v/>
      </c>
    </row>
    <row r="2153" spans="1:1" x14ac:dyDescent="0.25">
      <c r="A2153" t="str">
        <f>IF(E2153="","",CONCATENATE(IF(C2153="","",(CONCATENATE("- any ",C2153," droplet size"))),IF(#REF!="","",CONCATENATE(" - ",#REF!))," &amp; maximum wind speed of ",E2153," km/hr"))</f>
        <v/>
      </c>
    </row>
    <row r="2154" spans="1:1" x14ac:dyDescent="0.25">
      <c r="A2154" t="str">
        <f>IF(E2154="","",CONCATENATE(IF(C2154="","",(CONCATENATE("- any ",C2154," droplet size"))),IF(#REF!="","",CONCATENATE(" - ",#REF!))," &amp; maximum wind speed of ",E2154," km/hr"))</f>
        <v/>
      </c>
    </row>
    <row r="2155" spans="1:1" x14ac:dyDescent="0.25">
      <c r="A2155" t="str">
        <f>IF(E2155="","",CONCATENATE(IF(C2155="","",(CONCATENATE("- any ",C2155," droplet size"))),IF(#REF!="","",CONCATENATE(" - ",#REF!))," &amp; maximum wind speed of ",E2155," km/hr"))</f>
        <v/>
      </c>
    </row>
    <row r="2156" spans="1:1" x14ac:dyDescent="0.25">
      <c r="A2156" t="str">
        <f>IF(E2156="","",CONCATENATE(IF(C2156="","",(CONCATENATE("- any ",C2156," droplet size"))),IF(#REF!="","",CONCATENATE(" - ",#REF!))," &amp; maximum wind speed of ",E2156," km/hr"))</f>
        <v/>
      </c>
    </row>
    <row r="2157" spans="1:1" x14ac:dyDescent="0.25">
      <c r="A2157" t="str">
        <f>IF(E2157="","",CONCATENATE(IF(C2157="","",(CONCATENATE("- any ",C2157," droplet size"))),IF(#REF!="","",CONCATENATE(" - ",#REF!))," &amp; maximum wind speed of ",E2157," km/hr"))</f>
        <v/>
      </c>
    </row>
    <row r="2158" spans="1:1" x14ac:dyDescent="0.25">
      <c r="A2158" t="str">
        <f>IF(E2158="","",CONCATENATE(IF(C2158="","",(CONCATENATE("- any ",C2158," droplet size"))),IF(#REF!="","",CONCATENATE(" - ",#REF!))," &amp; maximum wind speed of ",E2158," km/hr"))</f>
        <v/>
      </c>
    </row>
    <row r="2159" spans="1:1" x14ac:dyDescent="0.25">
      <c r="A2159" t="str">
        <f>IF(E2159="","",CONCATENATE(IF(C2159="","",(CONCATENATE("- any ",C2159," droplet size"))),IF(#REF!="","",CONCATENATE(" - ",#REF!))," &amp; maximum wind speed of ",E2159," km/hr"))</f>
        <v/>
      </c>
    </row>
    <row r="2160" spans="1:1" x14ac:dyDescent="0.25">
      <c r="A2160" t="str">
        <f>IF(E2160="","",CONCATENATE(IF(C2160="","",(CONCATENATE("- any ",C2160," droplet size"))),IF(#REF!="","",CONCATENATE(" - ",#REF!))," &amp; maximum wind speed of ",E2160," km/hr"))</f>
        <v/>
      </c>
    </row>
    <row r="2161" spans="1:1" x14ac:dyDescent="0.25">
      <c r="A2161" t="str">
        <f>IF(E2161="","",CONCATENATE(IF(C2161="","",(CONCATENATE("- any ",C2161," droplet size"))),IF(#REF!="","",CONCATENATE(" - ",#REF!))," &amp; maximum wind speed of ",E2161," km/hr"))</f>
        <v/>
      </c>
    </row>
    <row r="2162" spans="1:1" x14ac:dyDescent="0.25">
      <c r="A2162" t="str">
        <f>IF(E2162="","",CONCATENATE(IF(C2162="","",(CONCATENATE("- any ",C2162," droplet size"))),IF(#REF!="","",CONCATENATE(" - ",#REF!))," &amp; maximum wind speed of ",E2162," km/hr"))</f>
        <v/>
      </c>
    </row>
    <row r="2163" spans="1:1" x14ac:dyDescent="0.25">
      <c r="A2163" t="str">
        <f>IF(E2163="","",CONCATENATE(IF(C2163="","",(CONCATENATE("- any ",C2163," droplet size"))),IF(#REF!="","",CONCATENATE(" - ",#REF!))," &amp; maximum wind speed of ",E2163," km/hr"))</f>
        <v/>
      </c>
    </row>
    <row r="2164" spans="1:1" x14ac:dyDescent="0.25">
      <c r="A2164" t="str">
        <f>IF(E2164="","",CONCATENATE(IF(C2164="","",(CONCATENATE("- any ",C2164," droplet size"))),IF(#REF!="","",CONCATENATE(" - ",#REF!))," &amp; maximum wind speed of ",E2164," km/hr"))</f>
        <v/>
      </c>
    </row>
    <row r="2165" spans="1:1" x14ac:dyDescent="0.25">
      <c r="A2165" t="str">
        <f>IF(E2165="","",CONCATENATE(IF(C2165="","",(CONCATENATE("- any ",C2165," droplet size"))),IF(#REF!="","",CONCATENATE(" - ",#REF!))," &amp; maximum wind speed of ",E2165," km/hr"))</f>
        <v/>
      </c>
    </row>
    <row r="2166" spans="1:1" x14ac:dyDescent="0.25">
      <c r="A2166" t="str">
        <f>IF(E2166="","",CONCATENATE(IF(C2166="","",(CONCATENATE("- any ",C2166," droplet size"))),IF(#REF!="","",CONCATENATE(" - ",#REF!))," &amp; maximum wind speed of ",E2166," km/hr"))</f>
        <v/>
      </c>
    </row>
    <row r="2167" spans="1:1" x14ac:dyDescent="0.25">
      <c r="A2167" t="str">
        <f>IF(E2167="","",CONCATENATE(IF(C2167="","",(CONCATENATE("- any ",C2167," droplet size"))),IF(#REF!="","",CONCATENATE(" - ",#REF!))," &amp; maximum wind speed of ",E2167," km/hr"))</f>
        <v/>
      </c>
    </row>
    <row r="2168" spans="1:1" x14ac:dyDescent="0.25">
      <c r="A2168" t="str">
        <f>IF(E2168="","",CONCATENATE(IF(C2168="","",(CONCATENATE("- any ",C2168," droplet size"))),IF(#REF!="","",CONCATENATE(" - ",#REF!))," &amp; maximum wind speed of ",E2168," km/hr"))</f>
        <v/>
      </c>
    </row>
    <row r="2169" spans="1:1" x14ac:dyDescent="0.25">
      <c r="A2169" t="str">
        <f>IF(E2169="","",CONCATENATE(IF(C2169="","",(CONCATENATE("- any ",C2169," droplet size"))),IF(#REF!="","",CONCATENATE(" - ",#REF!))," &amp; maximum wind speed of ",E2169," km/hr"))</f>
        <v/>
      </c>
    </row>
    <row r="2170" spans="1:1" x14ac:dyDescent="0.25">
      <c r="A2170" t="str">
        <f>IF(E2170="","",CONCATENATE(IF(C2170="","",(CONCATENATE("- any ",C2170," droplet size"))),IF(#REF!="","",CONCATENATE(" - ",#REF!))," &amp; maximum wind speed of ",E2170," km/hr"))</f>
        <v/>
      </c>
    </row>
    <row r="2171" spans="1:1" x14ac:dyDescent="0.25">
      <c r="A2171" t="str">
        <f>IF(E2171="","",CONCATENATE(IF(C2171="","",(CONCATENATE("- any ",C2171," droplet size"))),IF(#REF!="","",CONCATENATE(" - ",#REF!))," &amp; maximum wind speed of ",E2171," km/hr"))</f>
        <v/>
      </c>
    </row>
    <row r="2172" spans="1:1" x14ac:dyDescent="0.25">
      <c r="A2172" t="str">
        <f>IF(E2172="","",CONCATENATE(IF(C2172="","",(CONCATENATE("- any ",C2172," droplet size"))),IF(#REF!="","",CONCATENATE(" - ",#REF!))," &amp; maximum wind speed of ",E2172," km/hr"))</f>
        <v/>
      </c>
    </row>
    <row r="2173" spans="1:1" x14ac:dyDescent="0.25">
      <c r="A2173" t="str">
        <f>IF(E2173="","",CONCATENATE(IF(C2173="","",(CONCATENATE("- any ",C2173," droplet size"))),IF(#REF!="","",CONCATENATE(" - ",#REF!))," &amp; maximum wind speed of ",E2173," km/hr"))</f>
        <v/>
      </c>
    </row>
    <row r="2174" spans="1:1" x14ac:dyDescent="0.25">
      <c r="A2174" t="str">
        <f>IF(E2174="","",CONCATENATE(IF(C2174="","",(CONCATENATE("- any ",C2174," droplet size"))),IF(#REF!="","",CONCATENATE(" - ",#REF!))," &amp; maximum wind speed of ",E2174," km/hr"))</f>
        <v/>
      </c>
    </row>
    <row r="2175" spans="1:1" x14ac:dyDescent="0.25">
      <c r="A2175" t="str">
        <f>IF(E2175="","",CONCATENATE(IF(C2175="","",(CONCATENATE("- any ",C2175," droplet size"))),IF(#REF!="","",CONCATENATE(" - ",#REF!))," &amp; maximum wind speed of ",E2175," km/hr"))</f>
        <v/>
      </c>
    </row>
    <row r="2176" spans="1:1" x14ac:dyDescent="0.25">
      <c r="A2176" t="str">
        <f>IF(E2176="","",CONCATENATE(IF(C2176="","",(CONCATENATE("- any ",C2176," droplet size"))),IF(#REF!="","",CONCATENATE(" - ",#REF!))," &amp; maximum wind speed of ",E2176," km/hr"))</f>
        <v/>
      </c>
    </row>
    <row r="2177" spans="1:1" x14ac:dyDescent="0.25">
      <c r="A2177" t="str">
        <f>IF(E2177="","",CONCATENATE(IF(C2177="","",(CONCATENATE("- any ",C2177," droplet size"))),IF(#REF!="","",CONCATENATE(" - ",#REF!))," &amp; maximum wind speed of ",E2177," km/hr"))</f>
        <v/>
      </c>
    </row>
    <row r="2178" spans="1:1" x14ac:dyDescent="0.25">
      <c r="A2178" t="str">
        <f>IF(E2178="","",CONCATENATE(IF(C2178="","",(CONCATENATE("- any ",C2178," droplet size"))),IF(#REF!="","",CONCATENATE(" - ",#REF!))," &amp; maximum wind speed of ",E2178," km/hr"))</f>
        <v/>
      </c>
    </row>
    <row r="2179" spans="1:1" x14ac:dyDescent="0.25">
      <c r="A2179" t="str">
        <f>IF(E2179="","",CONCATENATE(IF(C2179="","",(CONCATENATE("- any ",C2179," droplet size"))),IF(#REF!="","",CONCATENATE(" - ",#REF!))," &amp; maximum wind speed of ",E2179," km/hr"))</f>
        <v/>
      </c>
    </row>
    <row r="2180" spans="1:1" x14ac:dyDescent="0.25">
      <c r="A2180" t="str">
        <f>IF(E2180="","",CONCATENATE(IF(C2180="","",(CONCATENATE("- any ",C2180," droplet size"))),IF(#REF!="","",CONCATENATE(" - ",#REF!))," &amp; maximum wind speed of ",E2180," km/hr"))</f>
        <v/>
      </c>
    </row>
    <row r="2181" spans="1:1" x14ac:dyDescent="0.25">
      <c r="A2181" t="str">
        <f>IF(E2181="","",CONCATENATE(IF(C2181="","",(CONCATENATE("- any ",C2181," droplet size"))),IF(#REF!="","",CONCATENATE(" - ",#REF!))," &amp; maximum wind speed of ",E2181," km/hr"))</f>
        <v/>
      </c>
    </row>
    <row r="2182" spans="1:1" x14ac:dyDescent="0.25">
      <c r="A2182" t="str">
        <f>IF(E2182="","",CONCATENATE(IF(C2182="","",(CONCATENATE("- any ",C2182," droplet size"))),IF(#REF!="","",CONCATENATE(" - ",#REF!))," &amp; maximum wind speed of ",E2182," km/hr"))</f>
        <v/>
      </c>
    </row>
    <row r="2183" spans="1:1" x14ac:dyDescent="0.25">
      <c r="A2183" t="str">
        <f>IF(E2183="","",CONCATENATE(IF(C2183="","",(CONCATENATE("- any ",C2183," droplet size"))),IF(#REF!="","",CONCATENATE(" - ",#REF!))," &amp; maximum wind speed of ",E2183," km/hr"))</f>
        <v/>
      </c>
    </row>
    <row r="2184" spans="1:1" x14ac:dyDescent="0.25">
      <c r="A2184" t="str">
        <f>IF(E2184="","",CONCATENATE(IF(C2184="","",(CONCATENATE("- any ",C2184," droplet size"))),IF(#REF!="","",CONCATENATE(" - ",#REF!))," &amp; maximum wind speed of ",E2184," km/hr"))</f>
        <v/>
      </c>
    </row>
    <row r="2185" spans="1:1" x14ac:dyDescent="0.25">
      <c r="A2185" t="str">
        <f>IF(E2185="","",CONCATENATE(IF(C2185="","",(CONCATENATE("- any ",C2185," droplet size"))),IF(#REF!="","",CONCATENATE(" - ",#REF!))," &amp; maximum wind speed of ",E2185," km/hr"))</f>
        <v/>
      </c>
    </row>
    <row r="2186" spans="1:1" x14ac:dyDescent="0.25">
      <c r="A2186" t="str">
        <f>IF(E2186="","",CONCATENATE(IF(C2186="","",(CONCATENATE("- any ",C2186," droplet size"))),IF(#REF!="","",CONCATENATE(" - ",#REF!))," &amp; maximum wind speed of ",E2186," km/hr"))</f>
        <v/>
      </c>
    </row>
    <row r="2187" spans="1:1" x14ac:dyDescent="0.25">
      <c r="A2187" t="str">
        <f>IF(E2187="","",CONCATENATE(IF(C2187="","",(CONCATENATE("- any ",C2187," droplet size"))),IF(#REF!="","",CONCATENATE(" - ",#REF!))," &amp; maximum wind speed of ",E2187," km/hr"))</f>
        <v/>
      </c>
    </row>
    <row r="2188" spans="1:1" x14ac:dyDescent="0.25">
      <c r="A2188" t="str">
        <f>IF(E2188="","",CONCATENATE(IF(C2188="","",(CONCATENATE("- any ",C2188," droplet size"))),IF(#REF!="","",CONCATENATE(" - ",#REF!))," &amp; maximum wind speed of ",E2188," km/hr"))</f>
        <v/>
      </c>
    </row>
    <row r="2189" spans="1:1" x14ac:dyDescent="0.25">
      <c r="A2189" t="str">
        <f>IF(E2189="","",CONCATENATE(IF(C2189="","",(CONCATENATE("- any ",C2189," droplet size"))),IF(#REF!="","",CONCATENATE(" - ",#REF!))," &amp; maximum wind speed of ",E2189," km/hr"))</f>
        <v/>
      </c>
    </row>
    <row r="2190" spans="1:1" x14ac:dyDescent="0.25">
      <c r="A2190" t="str">
        <f>IF(E2190="","",CONCATENATE(IF(C2190="","",(CONCATENATE("- any ",C2190," droplet size"))),IF(#REF!="","",CONCATENATE(" - ",#REF!))," &amp; maximum wind speed of ",E2190," km/hr"))</f>
        <v/>
      </c>
    </row>
    <row r="2191" spans="1:1" x14ac:dyDescent="0.25">
      <c r="A2191" t="str">
        <f>IF(E2191="","",CONCATENATE(IF(C2191="","",(CONCATENATE("- any ",C2191," droplet size"))),IF(#REF!="","",CONCATENATE(" - ",#REF!))," &amp; maximum wind speed of ",E2191," km/hr"))</f>
        <v/>
      </c>
    </row>
    <row r="2192" spans="1:1" x14ac:dyDescent="0.25">
      <c r="A2192" t="str">
        <f>IF(E2192="","",CONCATENATE(IF(C2192="","",(CONCATENATE("- any ",C2192," droplet size"))),IF(#REF!="","",CONCATENATE(" - ",#REF!))," &amp; maximum wind speed of ",E2192," km/hr"))</f>
        <v/>
      </c>
    </row>
    <row r="2193" spans="1:1" x14ac:dyDescent="0.25">
      <c r="A2193" t="str">
        <f>IF(E2193="","",CONCATENATE(IF(C2193="","",(CONCATENATE("- any ",C2193," droplet size"))),IF(#REF!="","",CONCATENATE(" - ",#REF!))," &amp; maximum wind speed of ",E2193," km/hr"))</f>
        <v/>
      </c>
    </row>
    <row r="2194" spans="1:1" x14ac:dyDescent="0.25">
      <c r="A2194" t="str">
        <f>IF(E2194="","",CONCATENATE(IF(C2194="","",(CONCATENATE("- any ",C2194," droplet size"))),IF(#REF!="","",CONCATENATE(" - ",#REF!))," &amp; maximum wind speed of ",E2194," km/hr"))</f>
        <v/>
      </c>
    </row>
    <row r="2195" spans="1:1" x14ac:dyDescent="0.25">
      <c r="A2195" t="str">
        <f>IF(E2195="","",CONCATENATE(IF(C2195="","",(CONCATENATE("- any ",C2195," droplet size"))),IF(#REF!="","",CONCATENATE(" - ",#REF!))," &amp; maximum wind speed of ",E2195," km/hr"))</f>
        <v/>
      </c>
    </row>
    <row r="2196" spans="1:1" x14ac:dyDescent="0.25">
      <c r="A2196" t="str">
        <f>IF(E2196="","",CONCATENATE(IF(C2196="","",(CONCATENATE("- any ",C2196," droplet size"))),IF(#REF!="","",CONCATENATE(" - ",#REF!))," &amp; maximum wind speed of ",E2196," km/hr"))</f>
        <v/>
      </c>
    </row>
    <row r="2197" spans="1:1" x14ac:dyDescent="0.25">
      <c r="A2197" t="str">
        <f>IF(E2197="","",CONCATENATE(IF(C2197="","",(CONCATENATE("- any ",C2197," droplet size"))),IF(#REF!="","",CONCATENATE(" - ",#REF!))," &amp; maximum wind speed of ",E2197," km/hr"))</f>
        <v/>
      </c>
    </row>
    <row r="2198" spans="1:1" x14ac:dyDescent="0.25">
      <c r="A2198" t="str">
        <f>IF(E2198="","",CONCATENATE(IF(C2198="","",(CONCATENATE("- any ",C2198," droplet size"))),IF(#REF!="","",CONCATENATE(" - ",#REF!))," &amp; maximum wind speed of ",E2198," km/hr"))</f>
        <v/>
      </c>
    </row>
    <row r="2199" spans="1:1" x14ac:dyDescent="0.25">
      <c r="A2199" t="str">
        <f>IF(E2199="","",CONCATENATE(IF(C2199="","",(CONCATENATE("- any ",C2199," droplet size"))),IF(#REF!="","",CONCATENATE(" - ",#REF!))," &amp; maximum wind speed of ",E2199," km/hr"))</f>
        <v/>
      </c>
    </row>
    <row r="2200" spans="1:1" x14ac:dyDescent="0.25">
      <c r="A2200" t="str">
        <f>IF(E2200="","",CONCATENATE(IF(C2200="","",(CONCATENATE("- any ",C2200," droplet size"))),IF(#REF!="","",CONCATENATE(" - ",#REF!))," &amp; maximum wind speed of ",E2200," km/hr"))</f>
        <v/>
      </c>
    </row>
    <row r="2201" spans="1:1" x14ac:dyDescent="0.25">
      <c r="A2201" t="str">
        <f>IF(E2201="","",CONCATENATE(IF(C2201="","",(CONCATENATE("- any ",C2201," droplet size"))),IF(#REF!="","",CONCATENATE(" - ",#REF!))," &amp; maximum wind speed of ",E2201," km/hr"))</f>
        <v/>
      </c>
    </row>
    <row r="2202" spans="1:1" x14ac:dyDescent="0.25">
      <c r="A2202" t="str">
        <f>IF(E2202="","",CONCATENATE(IF(C2202="","",(CONCATENATE("- any ",C2202," droplet size"))),IF(#REF!="","",CONCATENATE(" - ",#REF!))," &amp; maximum wind speed of ",E2202," km/hr"))</f>
        <v/>
      </c>
    </row>
    <row r="2203" spans="1:1" x14ac:dyDescent="0.25">
      <c r="A2203" t="str">
        <f>IF(E2203="","",CONCATENATE(IF(C2203="","",(CONCATENATE("- any ",C2203," droplet size"))),IF(#REF!="","",CONCATENATE(" - ",#REF!))," &amp; maximum wind speed of ",E2203," km/hr"))</f>
        <v/>
      </c>
    </row>
    <row r="2204" spans="1:1" x14ac:dyDescent="0.25">
      <c r="A2204" t="str">
        <f>IF(E2204="","",CONCATENATE(IF(C2204="","",(CONCATENATE("- any ",C2204," droplet size"))),IF(#REF!="","",CONCATENATE(" - ",#REF!))," &amp; maximum wind speed of ",E2204," km/hr"))</f>
        <v/>
      </c>
    </row>
    <row r="2205" spans="1:1" x14ac:dyDescent="0.25">
      <c r="A2205" t="str">
        <f>IF(E2205="","",CONCATENATE(IF(C2205="","",(CONCATENATE("- any ",C2205," droplet size"))),IF(#REF!="","",CONCATENATE(" - ",#REF!))," &amp; maximum wind speed of ",E2205," km/hr"))</f>
        <v/>
      </c>
    </row>
    <row r="2206" spans="1:1" x14ac:dyDescent="0.25">
      <c r="A2206" t="str">
        <f>IF(E2206="","",CONCATENATE(IF(C2206="","",(CONCATENATE("- any ",C2206," droplet size"))),IF(#REF!="","",CONCATENATE(" - ",#REF!))," &amp; maximum wind speed of ",E2206," km/hr"))</f>
        <v/>
      </c>
    </row>
    <row r="2207" spans="1:1" x14ac:dyDescent="0.25">
      <c r="A2207" t="str">
        <f>IF(E2207="","",CONCATENATE(IF(C2207="","",(CONCATENATE("- any ",C2207," droplet size"))),IF(#REF!="","",CONCATENATE(" - ",#REF!))," &amp; maximum wind speed of ",E2207," km/hr"))</f>
        <v/>
      </c>
    </row>
    <row r="2208" spans="1:1" x14ac:dyDescent="0.25">
      <c r="A2208" t="str">
        <f>IF(E2208="","",CONCATENATE(IF(C2208="","",(CONCATENATE("- any ",C2208," droplet size"))),IF(#REF!="","",CONCATENATE(" - ",#REF!))," &amp; maximum wind speed of ",E2208," km/hr"))</f>
        <v/>
      </c>
    </row>
    <row r="2209" spans="1:1" x14ac:dyDescent="0.25">
      <c r="A2209" t="str">
        <f>IF(E2209="","",CONCATENATE(IF(C2209="","",(CONCATENATE("- any ",C2209," droplet size"))),IF(#REF!="","",CONCATENATE(" - ",#REF!))," &amp; maximum wind speed of ",E2209," km/hr"))</f>
        <v/>
      </c>
    </row>
    <row r="2210" spans="1:1" x14ac:dyDescent="0.25">
      <c r="A2210" t="str">
        <f>IF(E2210="","",CONCATENATE(IF(C2210="","",(CONCATENATE("- any ",C2210," droplet size"))),IF(#REF!="","",CONCATENATE(" - ",#REF!))," &amp; maximum wind speed of ",E2210," km/hr"))</f>
        <v/>
      </c>
    </row>
    <row r="2211" spans="1:1" x14ac:dyDescent="0.25">
      <c r="A2211" t="str">
        <f>IF(E2211="","",CONCATENATE(IF(C2211="","",(CONCATENATE("- any ",C2211," droplet size"))),IF(#REF!="","",CONCATENATE(" - ",#REF!))," &amp; maximum wind speed of ",E2211," km/hr"))</f>
        <v/>
      </c>
    </row>
    <row r="2212" spans="1:1" x14ac:dyDescent="0.25">
      <c r="A2212" t="str">
        <f>IF(E2212="","",CONCATENATE(IF(C2212="","",(CONCATENATE("- any ",C2212," droplet size"))),IF(#REF!="","",CONCATENATE(" - ",#REF!))," &amp; maximum wind speed of ",E2212," km/hr"))</f>
        <v/>
      </c>
    </row>
    <row r="2213" spans="1:1" x14ac:dyDescent="0.25">
      <c r="A2213" t="str">
        <f>IF(E2213="","",CONCATENATE(IF(C2213="","",(CONCATENATE("- any ",C2213," droplet size"))),IF(#REF!="","",CONCATENATE(" - ",#REF!))," &amp; maximum wind speed of ",E2213," km/hr"))</f>
        <v/>
      </c>
    </row>
    <row r="2214" spans="1:1" x14ac:dyDescent="0.25">
      <c r="A2214" t="str">
        <f>IF(E2214="","",CONCATENATE(IF(C2214="","",(CONCATENATE("- any ",C2214," droplet size"))),IF(#REF!="","",CONCATENATE(" - ",#REF!))," &amp; maximum wind speed of ",E2214," km/hr"))</f>
        <v/>
      </c>
    </row>
    <row r="2215" spans="1:1" x14ac:dyDescent="0.25">
      <c r="A2215" t="str">
        <f>IF(E2215="","",CONCATENATE(IF(C2215="","",(CONCATENATE("- any ",C2215," droplet size"))),IF(#REF!="","",CONCATENATE(" - ",#REF!))," &amp; maximum wind speed of ",E2215," km/hr"))</f>
        <v/>
      </c>
    </row>
    <row r="2216" spans="1:1" x14ac:dyDescent="0.25">
      <c r="A2216" t="str">
        <f>IF(E2216="","",CONCATENATE(IF(C2216="","",(CONCATENATE("- any ",C2216," droplet size"))),IF(#REF!="","",CONCATENATE(" - ",#REF!))," &amp; maximum wind speed of ",E2216," km/hr"))</f>
        <v/>
      </c>
    </row>
    <row r="2217" spans="1:1" x14ac:dyDescent="0.25">
      <c r="A2217" t="str">
        <f>IF(E2217="","",CONCATENATE(IF(C2217="","",(CONCATENATE("- any ",C2217," droplet size"))),IF(#REF!="","",CONCATENATE(" - ",#REF!))," &amp; maximum wind speed of ",E2217," km/hr"))</f>
        <v/>
      </c>
    </row>
    <row r="2218" spans="1:1" x14ac:dyDescent="0.25">
      <c r="A2218" t="str">
        <f>IF(E2218="","",CONCATENATE(IF(C2218="","",(CONCATENATE("- any ",C2218," droplet size"))),IF(#REF!="","",CONCATENATE(" - ",#REF!))," &amp; maximum wind speed of ",E2218," km/hr"))</f>
        <v/>
      </c>
    </row>
    <row r="2219" spans="1:1" x14ac:dyDescent="0.25">
      <c r="A2219" t="str">
        <f>IF(E2219="","",CONCATENATE(IF(C2219="","",(CONCATENATE("- any ",C2219," droplet size"))),IF(#REF!="","",CONCATENATE(" - ",#REF!))," &amp; maximum wind speed of ",E2219," km/hr"))</f>
        <v/>
      </c>
    </row>
    <row r="2220" spans="1:1" x14ac:dyDescent="0.25">
      <c r="A2220" t="str">
        <f>IF(E2220="","",CONCATENATE(IF(C2220="","",(CONCATENATE("- any ",C2220," droplet size"))),IF(#REF!="","",CONCATENATE(" - ",#REF!))," &amp; maximum wind speed of ",E2220," km/hr"))</f>
        <v/>
      </c>
    </row>
    <row r="2221" spans="1:1" x14ac:dyDescent="0.25">
      <c r="A2221" t="str">
        <f>IF(E2221="","",CONCATENATE(IF(C2221="","",(CONCATENATE("- any ",C2221," droplet size"))),IF(#REF!="","",CONCATENATE(" - ",#REF!))," &amp; maximum wind speed of ",E2221," km/hr"))</f>
        <v/>
      </c>
    </row>
    <row r="2222" spans="1:1" x14ac:dyDescent="0.25">
      <c r="A2222" t="str">
        <f>IF(E2222="","",CONCATENATE(IF(C2222="","",(CONCATENATE("- any ",C2222," droplet size"))),IF(#REF!="","",CONCATENATE(" - ",#REF!))," &amp; maximum wind speed of ",E2222," km/hr"))</f>
        <v/>
      </c>
    </row>
    <row r="2223" spans="1:1" x14ac:dyDescent="0.25">
      <c r="A2223" t="str">
        <f>IF(E2223="","",CONCATENATE(IF(C2223="","",(CONCATENATE("- any ",C2223," droplet size"))),IF(#REF!="","",CONCATENATE(" - ",#REF!))," &amp; maximum wind speed of ",E2223," km/hr"))</f>
        <v/>
      </c>
    </row>
    <row r="2224" spans="1:1" x14ac:dyDescent="0.25">
      <c r="A2224" t="str">
        <f>IF(E2224="","",CONCATENATE(IF(C2224="","",(CONCATENATE("- any ",C2224," droplet size"))),IF(#REF!="","",CONCATENATE(" - ",#REF!))," &amp; maximum wind speed of ",E2224," km/hr"))</f>
        <v/>
      </c>
    </row>
    <row r="2225" spans="1:1" x14ac:dyDescent="0.25">
      <c r="A2225" t="str">
        <f>IF(E2225="","",CONCATENATE(IF(C2225="","",(CONCATENATE("- any ",C2225," droplet size"))),IF(#REF!="","",CONCATENATE(" - ",#REF!))," &amp; maximum wind speed of ",E2225," km/hr"))</f>
        <v/>
      </c>
    </row>
    <row r="2226" spans="1:1" x14ac:dyDescent="0.25">
      <c r="A2226" t="str">
        <f>IF(E2226="","",CONCATENATE(IF(C2226="","",(CONCATENATE("- any ",C2226," droplet size"))),IF(#REF!="","",CONCATENATE(" - ",#REF!))," &amp; maximum wind speed of ",E2226," km/hr"))</f>
        <v/>
      </c>
    </row>
    <row r="2227" spans="1:1" x14ac:dyDescent="0.25">
      <c r="A2227" t="str">
        <f>IF(E2227="","",CONCATENATE(IF(C2227="","",(CONCATENATE("- any ",C2227," droplet size"))),IF(#REF!="","",CONCATENATE(" - ",#REF!))," &amp; maximum wind speed of ",E2227," km/hr"))</f>
        <v/>
      </c>
    </row>
    <row r="2228" spans="1:1" x14ac:dyDescent="0.25">
      <c r="A2228" t="str">
        <f>IF(E2228="","",CONCATENATE(IF(C2228="","",(CONCATENATE("- any ",C2228," droplet size"))),IF(#REF!="","",CONCATENATE(" - ",#REF!))," &amp; maximum wind speed of ",E2228," km/hr"))</f>
        <v/>
      </c>
    </row>
    <row r="2229" spans="1:1" x14ac:dyDescent="0.25">
      <c r="A2229" t="str">
        <f>IF(E2229="","",CONCATENATE(IF(C2229="","",(CONCATENATE("- any ",C2229," droplet size"))),IF(#REF!="","",CONCATENATE(" - ",#REF!))," &amp; maximum wind speed of ",E2229," km/hr"))</f>
        <v/>
      </c>
    </row>
    <row r="2230" spans="1:1" x14ac:dyDescent="0.25">
      <c r="A2230" t="str">
        <f>IF(E2230="","",CONCATENATE(IF(C2230="","",(CONCATENATE("- any ",C2230," droplet size"))),IF(#REF!="","",CONCATENATE(" - ",#REF!))," &amp; maximum wind speed of ",E2230," km/hr"))</f>
        <v/>
      </c>
    </row>
    <row r="2231" spans="1:1" x14ac:dyDescent="0.25">
      <c r="A2231" t="str">
        <f>IF(E2231="","",CONCATENATE(IF(C2231="","",(CONCATENATE("- any ",C2231," droplet size"))),IF(#REF!="","",CONCATENATE(" - ",#REF!))," &amp; maximum wind speed of ",E2231," km/hr"))</f>
        <v/>
      </c>
    </row>
    <row r="2232" spans="1:1" x14ac:dyDescent="0.25">
      <c r="A2232" t="str">
        <f>IF(E2232="","",CONCATENATE(IF(C2232="","",(CONCATENATE("- any ",C2232," droplet size"))),IF(#REF!="","",CONCATENATE(" - ",#REF!))," &amp; maximum wind speed of ",E2232," km/hr"))</f>
        <v/>
      </c>
    </row>
    <row r="2233" spans="1:1" x14ac:dyDescent="0.25">
      <c r="A2233" t="str">
        <f>IF(E2233="","",CONCATENATE(IF(C2233="","",(CONCATENATE("- any ",C2233," droplet size"))),IF(#REF!="","",CONCATENATE(" - ",#REF!))," &amp; maximum wind speed of ",E2233," km/hr"))</f>
        <v/>
      </c>
    </row>
    <row r="2234" spans="1:1" x14ac:dyDescent="0.25">
      <c r="A2234" t="str">
        <f>IF(E2234="","",CONCATENATE(IF(C2234="","",(CONCATENATE("- any ",C2234," droplet size"))),IF(#REF!="","",CONCATENATE(" - ",#REF!))," &amp; maximum wind speed of ",E2234," km/hr"))</f>
        <v/>
      </c>
    </row>
    <row r="2235" spans="1:1" x14ac:dyDescent="0.25">
      <c r="A2235" t="str">
        <f>IF(E2235="","",CONCATENATE(IF(C2235="","",(CONCATENATE("- any ",C2235," droplet size"))),IF(#REF!="","",CONCATENATE(" - ",#REF!))," &amp; maximum wind speed of ",E2235," km/hr"))</f>
        <v/>
      </c>
    </row>
    <row r="2236" spans="1:1" x14ac:dyDescent="0.25">
      <c r="A2236" t="str">
        <f>IF(E2236="","",CONCATENATE(IF(C2236="","",(CONCATENATE("- any ",C2236," droplet size"))),IF(#REF!="","",CONCATENATE(" - ",#REF!))," &amp; maximum wind speed of ",E2236," km/hr"))</f>
        <v/>
      </c>
    </row>
    <row r="2237" spans="1:1" x14ac:dyDescent="0.25">
      <c r="A2237" t="str">
        <f>IF(E2237="","",CONCATENATE(IF(C2237="","",(CONCATENATE("- any ",C2237," droplet size"))),IF(#REF!="","",CONCATENATE(" - ",#REF!))," &amp; maximum wind speed of ",E2237," km/hr"))</f>
        <v/>
      </c>
    </row>
    <row r="2238" spans="1:1" x14ac:dyDescent="0.25">
      <c r="A2238" t="str">
        <f>IF(E2238="","",CONCATENATE(IF(C2238="","",(CONCATENATE("- any ",C2238," droplet size"))),IF(#REF!="","",CONCATENATE(" - ",#REF!))," &amp; maximum wind speed of ",E2238," km/hr"))</f>
        <v/>
      </c>
    </row>
    <row r="2239" spans="1:1" x14ac:dyDescent="0.25">
      <c r="A2239" t="str">
        <f>IF(E2239="","",CONCATENATE(IF(C2239="","",(CONCATENATE("- any ",C2239," droplet size"))),IF(#REF!="","",CONCATENATE(" - ",#REF!))," &amp; maximum wind speed of ",E2239," km/hr"))</f>
        <v/>
      </c>
    </row>
    <row r="2240" spans="1:1" x14ac:dyDescent="0.25">
      <c r="A2240" t="str">
        <f>IF(E2240="","",CONCATENATE(IF(C2240="","",(CONCATENATE("- any ",C2240," droplet size"))),IF(#REF!="","",CONCATENATE(" - ",#REF!))," &amp; maximum wind speed of ",E2240," km/hr"))</f>
        <v/>
      </c>
    </row>
    <row r="2241" spans="1:1" x14ac:dyDescent="0.25">
      <c r="A2241" t="str">
        <f>IF(E2241="","",CONCATENATE(IF(C2241="","",(CONCATENATE("- any ",C2241," droplet size"))),IF(#REF!="","",CONCATENATE(" - ",#REF!))," &amp; maximum wind speed of ",E2241," km/hr"))</f>
        <v/>
      </c>
    </row>
    <row r="2242" spans="1:1" x14ac:dyDescent="0.25">
      <c r="A2242" t="str">
        <f>IF(E2242="","",CONCATENATE(IF(C2242="","",(CONCATENATE("- any ",C2242," droplet size"))),IF(#REF!="","",CONCATENATE(" - ",#REF!))," &amp; maximum wind speed of ",E2242," km/hr"))</f>
        <v/>
      </c>
    </row>
    <row r="2243" spans="1:1" x14ac:dyDescent="0.25">
      <c r="A2243" t="str">
        <f>IF(E2243="","",CONCATENATE(IF(C2243="","",(CONCATENATE("- any ",C2243," droplet size"))),IF(#REF!="","",CONCATENATE(" - ",#REF!))," &amp; maximum wind speed of ",E2243," km/hr"))</f>
        <v/>
      </c>
    </row>
    <row r="2244" spans="1:1" x14ac:dyDescent="0.25">
      <c r="A2244" t="str">
        <f>IF(E2244="","",CONCATENATE(IF(C2244="","",(CONCATENATE("- any ",C2244," droplet size"))),IF(#REF!="","",CONCATENATE(" - ",#REF!))," &amp; maximum wind speed of ",E2244," km/hr"))</f>
        <v/>
      </c>
    </row>
    <row r="2245" spans="1:1" x14ac:dyDescent="0.25">
      <c r="A2245" t="str">
        <f>IF(E2245="","",CONCATENATE(IF(C2245="","",(CONCATENATE("- any ",C2245," droplet size"))),IF(#REF!="","",CONCATENATE(" - ",#REF!))," &amp; maximum wind speed of ",E2245," km/hr"))</f>
        <v/>
      </c>
    </row>
    <row r="2246" spans="1:1" x14ac:dyDescent="0.25">
      <c r="A2246" t="str">
        <f>IF(E2246="","",CONCATENATE(IF(C2246="","",(CONCATENATE("- any ",C2246," droplet size"))),IF(#REF!="","",CONCATENATE(" - ",#REF!))," &amp; maximum wind speed of ",E2246," km/hr"))</f>
        <v/>
      </c>
    </row>
    <row r="2247" spans="1:1" x14ac:dyDescent="0.25">
      <c r="A2247" t="str">
        <f>IF(E2247="","",CONCATENATE(IF(C2247="","",(CONCATENATE("- any ",C2247," droplet size"))),IF(#REF!="","",CONCATENATE(" - ",#REF!))," &amp; maximum wind speed of ",E2247," km/hr"))</f>
        <v/>
      </c>
    </row>
    <row r="2248" spans="1:1" x14ac:dyDescent="0.25">
      <c r="A2248" t="str">
        <f>IF(E2248="","",CONCATENATE(IF(C2248="","",(CONCATENATE("- any ",C2248," droplet size"))),IF(#REF!="","",CONCATENATE(" - ",#REF!))," &amp; maximum wind speed of ",E2248," km/hr"))</f>
        <v/>
      </c>
    </row>
    <row r="2249" spans="1:1" x14ac:dyDescent="0.25">
      <c r="A2249" t="str">
        <f>IF(E2249="","",CONCATENATE(IF(C2249="","",(CONCATENATE("- any ",C2249," droplet size"))),IF(#REF!="","",CONCATENATE(" - ",#REF!))," &amp; maximum wind speed of ",E2249," km/hr"))</f>
        <v/>
      </c>
    </row>
    <row r="2250" spans="1:1" x14ac:dyDescent="0.25">
      <c r="A2250" t="str">
        <f>IF(E2250="","",CONCATENATE(IF(C2250="","",(CONCATENATE("- any ",C2250," droplet size"))),IF(#REF!="","",CONCATENATE(" - ",#REF!))," &amp; maximum wind speed of ",E2250," km/hr"))</f>
        <v/>
      </c>
    </row>
    <row r="2251" spans="1:1" x14ac:dyDescent="0.25">
      <c r="A2251" t="str">
        <f>IF(E2251="","",CONCATENATE(IF(C2251="","",(CONCATENATE("- any ",C2251," droplet size"))),IF(#REF!="","",CONCATENATE(" - ",#REF!))," &amp; maximum wind speed of ",E2251," km/hr"))</f>
        <v/>
      </c>
    </row>
    <row r="2252" spans="1:1" x14ac:dyDescent="0.25">
      <c r="A2252" t="str">
        <f>IF(E2252="","",CONCATENATE(IF(C2252="","",(CONCATENATE("- any ",C2252," droplet size"))),IF(#REF!="","",CONCATENATE(" - ",#REF!))," &amp; maximum wind speed of ",E2252," km/hr"))</f>
        <v/>
      </c>
    </row>
    <row r="2253" spans="1:1" x14ac:dyDescent="0.25">
      <c r="A2253" t="str">
        <f>IF(E2253="","",CONCATENATE(IF(C2253="","",(CONCATENATE("- any ",C2253," droplet size"))),IF(#REF!="","",CONCATENATE(" - ",#REF!))," &amp; maximum wind speed of ",E2253," km/hr"))</f>
        <v/>
      </c>
    </row>
    <row r="2254" spans="1:1" x14ac:dyDescent="0.25">
      <c r="A2254" t="str">
        <f>IF(E2254="","",CONCATENATE(IF(C2254="","",(CONCATENATE("- any ",C2254," droplet size"))),IF(#REF!="","",CONCATENATE(" - ",#REF!))," &amp; maximum wind speed of ",E2254," km/hr"))</f>
        <v/>
      </c>
    </row>
    <row r="2255" spans="1:1" x14ac:dyDescent="0.25">
      <c r="A2255" t="str">
        <f>IF(E2255="","",CONCATENATE(IF(C2255="","",(CONCATENATE("- any ",C2255," droplet size"))),IF(#REF!="","",CONCATENATE(" - ",#REF!))," &amp; maximum wind speed of ",E2255," km/hr"))</f>
        <v/>
      </c>
    </row>
    <row r="2256" spans="1:1" x14ac:dyDescent="0.25">
      <c r="A2256" t="str">
        <f>IF(E2256="","",CONCATENATE(IF(C2256="","",(CONCATENATE("- any ",C2256," droplet size"))),IF(#REF!="","",CONCATENATE(" - ",#REF!))," &amp; maximum wind speed of ",E2256," km/hr"))</f>
        <v/>
      </c>
    </row>
    <row r="2257" spans="1:1" x14ac:dyDescent="0.25">
      <c r="A2257" t="str">
        <f>IF(E2257="","",CONCATENATE(IF(C2257="","",(CONCATENATE("- any ",C2257," droplet size"))),IF(#REF!="","",CONCATENATE(" - ",#REF!))," &amp; maximum wind speed of ",E2257," km/hr"))</f>
        <v/>
      </c>
    </row>
    <row r="2258" spans="1:1" x14ac:dyDescent="0.25">
      <c r="A2258" t="str">
        <f>IF(E2258="","",CONCATENATE(IF(C2258="","",(CONCATENATE("- any ",C2258," droplet size"))),IF(#REF!="","",CONCATENATE(" - ",#REF!))," &amp; maximum wind speed of ",E2258," km/hr"))</f>
        <v/>
      </c>
    </row>
    <row r="2259" spans="1:1" x14ac:dyDescent="0.25">
      <c r="A2259" t="str">
        <f>IF(E2259="","",CONCATENATE(IF(C2259="","",(CONCATENATE("- any ",C2259," droplet size"))),IF(#REF!="","",CONCATENATE(" - ",#REF!))," &amp; maximum wind speed of ",E2259," km/hr"))</f>
        <v/>
      </c>
    </row>
    <row r="2260" spans="1:1" x14ac:dyDescent="0.25">
      <c r="A2260" t="str">
        <f>IF(E2260="","",CONCATENATE(IF(C2260="","",(CONCATENATE("- any ",C2260," droplet size"))),IF(#REF!="","",CONCATENATE(" - ",#REF!))," &amp; maximum wind speed of ",E2260," km/hr"))</f>
        <v/>
      </c>
    </row>
    <row r="2261" spans="1:1" x14ac:dyDescent="0.25">
      <c r="A2261" t="str">
        <f>IF(E2261="","",CONCATENATE(IF(C2261="","",(CONCATENATE("- any ",C2261," droplet size"))),IF(#REF!="","",CONCATENATE(" - ",#REF!))," &amp; maximum wind speed of ",E2261," km/hr"))</f>
        <v/>
      </c>
    </row>
    <row r="2262" spans="1:1" x14ac:dyDescent="0.25">
      <c r="A2262" t="str">
        <f>IF(E2262="","",CONCATENATE(IF(C2262="","",(CONCATENATE("- any ",C2262," droplet size"))),IF(#REF!="","",CONCATENATE(" - ",#REF!))," &amp; maximum wind speed of ",E2262," km/hr"))</f>
        <v/>
      </c>
    </row>
    <row r="2263" spans="1:1" x14ac:dyDescent="0.25">
      <c r="A2263" t="str">
        <f>IF(E2263="","",CONCATENATE(IF(C2263="","",(CONCATENATE("- any ",C2263," droplet size"))),IF(#REF!="","",CONCATENATE(" - ",#REF!))," &amp; maximum wind speed of ",E2263," km/hr"))</f>
        <v/>
      </c>
    </row>
    <row r="2264" spans="1:1" x14ac:dyDescent="0.25">
      <c r="A2264" t="str">
        <f>IF(E2264="","",CONCATENATE(IF(C2264="","",(CONCATENATE("- any ",C2264," droplet size"))),IF(#REF!="","",CONCATENATE(" - ",#REF!))," &amp; maximum wind speed of ",E2264," km/hr"))</f>
        <v/>
      </c>
    </row>
    <row r="2265" spans="1:1" x14ac:dyDescent="0.25">
      <c r="A2265" t="str">
        <f>IF(E2265="","",CONCATENATE(IF(C2265="","",(CONCATENATE("- any ",C2265," droplet size"))),IF(#REF!="","",CONCATENATE(" - ",#REF!))," &amp; maximum wind speed of ",E2265," km/hr"))</f>
        <v/>
      </c>
    </row>
    <row r="2266" spans="1:1" x14ac:dyDescent="0.25">
      <c r="A2266" t="str">
        <f>IF(E2266="","",CONCATENATE(IF(C2266="","",(CONCATENATE("- any ",C2266," droplet size"))),IF(#REF!="","",CONCATENATE(" - ",#REF!))," &amp; maximum wind speed of ",E2266," km/hr"))</f>
        <v/>
      </c>
    </row>
    <row r="2267" spans="1:1" x14ac:dyDescent="0.25">
      <c r="A2267" t="str">
        <f>IF(E2267="","",CONCATENATE(IF(C2267="","",(CONCATENATE("- any ",C2267," droplet size"))),IF(#REF!="","",CONCATENATE(" - ",#REF!))," &amp; maximum wind speed of ",E2267," km/hr"))</f>
        <v/>
      </c>
    </row>
    <row r="2268" spans="1:1" x14ac:dyDescent="0.25">
      <c r="A2268" t="str">
        <f>IF(E2268="","",CONCATENATE(IF(C2268="","",(CONCATENATE("- any ",C2268," droplet size"))),IF(#REF!="","",CONCATENATE(" - ",#REF!))," &amp; maximum wind speed of ",E2268," km/hr"))</f>
        <v/>
      </c>
    </row>
    <row r="2269" spans="1:1" x14ac:dyDescent="0.25">
      <c r="A2269" t="str">
        <f>IF(E2269="","",CONCATENATE(IF(C2269="","",(CONCATENATE("- any ",C2269," droplet size"))),IF(#REF!="","",CONCATENATE(" - ",#REF!))," &amp; maximum wind speed of ",E2269," km/hr"))</f>
        <v/>
      </c>
    </row>
    <row r="2270" spans="1:1" x14ac:dyDescent="0.25">
      <c r="A2270" t="str">
        <f>IF(E2270="","",CONCATENATE(IF(C2270="","",(CONCATENATE("- any ",C2270," droplet size"))),IF(#REF!="","",CONCATENATE(" - ",#REF!))," &amp; maximum wind speed of ",E2270," km/hr"))</f>
        <v/>
      </c>
    </row>
    <row r="2271" spans="1:1" x14ac:dyDescent="0.25">
      <c r="A2271" t="str">
        <f>IF(E2271="","",CONCATENATE(IF(C2271="","",(CONCATENATE("- any ",C2271," droplet size"))),IF(#REF!="","",CONCATENATE(" - ",#REF!))," &amp; maximum wind speed of ",E2271," km/hr"))</f>
        <v/>
      </c>
    </row>
    <row r="2272" spans="1:1" x14ac:dyDescent="0.25">
      <c r="A2272" t="str">
        <f>IF(E2272="","",CONCATENATE(IF(C2272="","",(CONCATENATE("- any ",C2272," droplet size"))),IF(#REF!="","",CONCATENATE(" - ",#REF!))," &amp; maximum wind speed of ",E2272," km/hr"))</f>
        <v/>
      </c>
    </row>
    <row r="2273" spans="1:1" x14ac:dyDescent="0.25">
      <c r="A2273" t="str">
        <f>IF(E2273="","",CONCATENATE(IF(C2273="","",(CONCATENATE("- any ",C2273," droplet size"))),IF(#REF!="","",CONCATENATE(" - ",#REF!))," &amp; maximum wind speed of ",E2273," km/hr"))</f>
        <v/>
      </c>
    </row>
    <row r="2274" spans="1:1" x14ac:dyDescent="0.25">
      <c r="A2274" t="str">
        <f>IF(E2274="","",CONCATENATE(IF(C2274="","",(CONCATENATE("- any ",C2274," droplet size"))),IF(#REF!="","",CONCATENATE(" - ",#REF!))," &amp; maximum wind speed of ",E2274," km/hr"))</f>
        <v/>
      </c>
    </row>
    <row r="2275" spans="1:1" x14ac:dyDescent="0.25">
      <c r="A2275" t="str">
        <f>IF(E2275="","",CONCATENATE(IF(C2275="","",(CONCATENATE("- any ",C2275," droplet size"))),IF(#REF!="","",CONCATENATE(" - ",#REF!))," &amp; maximum wind speed of ",E2275," km/hr"))</f>
        <v/>
      </c>
    </row>
    <row r="2276" spans="1:1" x14ac:dyDescent="0.25">
      <c r="A2276" t="str">
        <f>IF(E2276="","",CONCATENATE(IF(C2276="","",(CONCATENATE("- any ",C2276," droplet size"))),IF(#REF!="","",CONCATENATE(" - ",#REF!))," &amp; maximum wind speed of ",E2276," km/hr"))</f>
        <v/>
      </c>
    </row>
    <row r="2277" spans="1:1" x14ac:dyDescent="0.25">
      <c r="A2277" t="str">
        <f>IF(E2277="","",CONCATENATE(IF(C2277="","",(CONCATENATE("- any ",C2277," droplet size"))),IF(#REF!="","",CONCATENATE(" - ",#REF!))," &amp; maximum wind speed of ",E2277," km/hr"))</f>
        <v/>
      </c>
    </row>
    <row r="2278" spans="1:1" x14ac:dyDescent="0.25">
      <c r="A2278" t="str">
        <f>IF(E2278="","",CONCATENATE(IF(C2278="","",(CONCATENATE("- any ",C2278," droplet size"))),IF(#REF!="","",CONCATENATE(" - ",#REF!))," &amp; maximum wind speed of ",E2278," km/hr"))</f>
        <v/>
      </c>
    </row>
    <row r="2279" spans="1:1" x14ac:dyDescent="0.25">
      <c r="A2279" t="str">
        <f>IF(E2279="","",CONCATENATE(IF(C2279="","",(CONCATENATE("- any ",C2279," droplet size"))),IF(#REF!="","",CONCATENATE(" - ",#REF!))," &amp; maximum wind speed of ",E2279," km/hr"))</f>
        <v/>
      </c>
    </row>
    <row r="2280" spans="1:1" x14ac:dyDescent="0.25">
      <c r="A2280" t="str">
        <f>IF(E2280="","",CONCATENATE(IF(C2280="","",(CONCATENATE("- any ",C2280," droplet size"))),IF(#REF!="","",CONCATENATE(" - ",#REF!))," &amp; maximum wind speed of ",E2280," km/hr"))</f>
        <v/>
      </c>
    </row>
    <row r="2281" spans="1:1" x14ac:dyDescent="0.25">
      <c r="A2281" t="str">
        <f>IF(E2281="","",CONCATENATE(IF(C2281="","",(CONCATENATE("- any ",C2281," droplet size"))),IF(#REF!="","",CONCATENATE(" - ",#REF!))," &amp; maximum wind speed of ",E2281," km/hr"))</f>
        <v/>
      </c>
    </row>
    <row r="2282" spans="1:1" x14ac:dyDescent="0.25">
      <c r="A2282" t="str">
        <f>IF(E2282="","",CONCATENATE(IF(C2282="","",(CONCATENATE("- any ",C2282," droplet size"))),IF(#REF!="","",CONCATENATE(" - ",#REF!))," &amp; maximum wind speed of ",E2282," km/hr"))</f>
        <v/>
      </c>
    </row>
    <row r="2283" spans="1:1" x14ac:dyDescent="0.25">
      <c r="A2283" t="str">
        <f>IF(E2283="","",CONCATENATE(IF(C2283="","",(CONCATENATE("- any ",C2283," droplet size"))),IF(#REF!="","",CONCATENATE(" - ",#REF!))," &amp; maximum wind speed of ",E2283," km/hr"))</f>
        <v/>
      </c>
    </row>
    <row r="2284" spans="1:1" x14ac:dyDescent="0.25">
      <c r="A2284" t="str">
        <f>IF(E2284="","",CONCATENATE(IF(C2284="","",(CONCATENATE("- any ",C2284," droplet size"))),IF(#REF!="","",CONCATENATE(" - ",#REF!))," &amp; maximum wind speed of ",E2284," km/hr"))</f>
        <v/>
      </c>
    </row>
    <row r="2285" spans="1:1" x14ac:dyDescent="0.25">
      <c r="A2285" t="str">
        <f>IF(E2285="","",CONCATENATE(IF(C2285="","",(CONCATENATE("- any ",C2285," droplet size"))),IF(#REF!="","",CONCATENATE(" - ",#REF!))," &amp; maximum wind speed of ",E2285," km/hr"))</f>
        <v/>
      </c>
    </row>
    <row r="2286" spans="1:1" x14ac:dyDescent="0.25">
      <c r="A2286" t="str">
        <f>IF(E2286="","",CONCATENATE(IF(C2286="","",(CONCATENATE("- any ",C2286," droplet size"))),IF(#REF!="","",CONCATENATE(" - ",#REF!))," &amp; maximum wind speed of ",E2286," km/hr"))</f>
        <v/>
      </c>
    </row>
    <row r="2287" spans="1:1" x14ac:dyDescent="0.25">
      <c r="A2287" t="str">
        <f>IF(E2287="","",CONCATENATE(IF(C2287="","",(CONCATENATE("- any ",C2287," droplet size"))),IF(#REF!="","",CONCATENATE(" - ",#REF!))," &amp; maximum wind speed of ",E2287," km/hr"))</f>
        <v/>
      </c>
    </row>
    <row r="2288" spans="1:1" x14ac:dyDescent="0.25">
      <c r="A2288" t="str">
        <f>IF(E2288="","",CONCATENATE(IF(C2288="","",(CONCATENATE("- any ",C2288," droplet size"))),IF(#REF!="","",CONCATENATE(" - ",#REF!))," &amp; maximum wind speed of ",E2288," km/hr"))</f>
        <v/>
      </c>
    </row>
    <row r="2289" spans="1:1" x14ac:dyDescent="0.25">
      <c r="A2289" t="str">
        <f>IF(E2289="","",CONCATENATE(IF(C2289="","",(CONCATENATE("- any ",C2289," droplet size"))),IF(#REF!="","",CONCATENATE(" - ",#REF!))," &amp; maximum wind speed of ",E2289," km/hr"))</f>
        <v/>
      </c>
    </row>
    <row r="2290" spans="1:1" x14ac:dyDescent="0.25">
      <c r="A2290" t="str">
        <f>IF(E2290="","",CONCATENATE(IF(C2290="","",(CONCATENATE("- any ",C2290," droplet size"))),IF(#REF!="","",CONCATENATE(" - ",#REF!))," &amp; maximum wind speed of ",E2290," km/hr"))</f>
        <v/>
      </c>
    </row>
    <row r="2291" spans="1:1" x14ac:dyDescent="0.25">
      <c r="A2291" t="str">
        <f>IF(E2291="","",CONCATENATE(IF(C2291="","",(CONCATENATE("- any ",C2291," droplet size"))),IF(#REF!="","",CONCATENATE(" - ",#REF!))," &amp; maximum wind speed of ",E2291," km/hr"))</f>
        <v/>
      </c>
    </row>
    <row r="2292" spans="1:1" x14ac:dyDescent="0.25">
      <c r="A2292" t="str">
        <f>IF(E2292="","",CONCATENATE(IF(C2292="","",(CONCATENATE("- any ",C2292," droplet size"))),IF(#REF!="","",CONCATENATE(" - ",#REF!))," &amp; maximum wind speed of ",E2292," km/hr"))</f>
        <v/>
      </c>
    </row>
    <row r="2293" spans="1:1" x14ac:dyDescent="0.25">
      <c r="A2293" t="str">
        <f>IF(E2293="","",CONCATENATE(IF(C2293="","",(CONCATENATE("- any ",C2293," droplet size"))),IF(#REF!="","",CONCATENATE(" - ",#REF!))," &amp; maximum wind speed of ",E2293," km/hr"))</f>
        <v/>
      </c>
    </row>
    <row r="2294" spans="1:1" x14ac:dyDescent="0.25">
      <c r="A2294" t="str">
        <f>IF(E2294="","",CONCATENATE(IF(C2294="","",(CONCATENATE("- any ",C2294," droplet size"))),IF(#REF!="","",CONCATENATE(" - ",#REF!))," &amp; maximum wind speed of ",E2294," km/hr"))</f>
        <v/>
      </c>
    </row>
    <row r="2295" spans="1:1" x14ac:dyDescent="0.25">
      <c r="A2295" t="str">
        <f>IF(E2295="","",CONCATENATE(IF(C2295="","",(CONCATENATE("- any ",C2295," droplet size"))),IF(#REF!="","",CONCATENATE(" - ",#REF!))," &amp; maximum wind speed of ",E2295," km/hr"))</f>
        <v/>
      </c>
    </row>
    <row r="2296" spans="1:1" x14ac:dyDescent="0.25">
      <c r="A2296" t="str">
        <f>IF(E2296="","",CONCATENATE(IF(C2296="","",(CONCATENATE("- any ",C2296," droplet size"))),IF(#REF!="","",CONCATENATE(" - ",#REF!))," &amp; maximum wind speed of ",E2296," km/hr"))</f>
        <v/>
      </c>
    </row>
    <row r="2297" spans="1:1" x14ac:dyDescent="0.25">
      <c r="A2297" t="str">
        <f>IF(E2297="","",CONCATENATE(IF(C2297="","",(CONCATENATE("- any ",C2297," droplet size"))),IF(#REF!="","",CONCATENATE(" - ",#REF!))," &amp; maximum wind speed of ",E2297," km/hr"))</f>
        <v/>
      </c>
    </row>
    <row r="2298" spans="1:1" x14ac:dyDescent="0.25">
      <c r="A2298" t="str">
        <f>IF(E2298="","",CONCATENATE(IF(C2298="","",(CONCATENATE("- any ",C2298," droplet size"))),IF(#REF!="","",CONCATENATE(" - ",#REF!))," &amp; maximum wind speed of ",E2298," km/hr"))</f>
        <v/>
      </c>
    </row>
    <row r="2299" spans="1:1" x14ac:dyDescent="0.25">
      <c r="A2299" t="str">
        <f>IF(E2299="","",CONCATENATE(IF(C2299="","",(CONCATENATE("- any ",C2299," droplet size"))),IF(#REF!="","",CONCATENATE(" - ",#REF!))," &amp; maximum wind speed of ",E2299," km/hr"))</f>
        <v/>
      </c>
    </row>
    <row r="2300" spans="1:1" x14ac:dyDescent="0.25">
      <c r="A2300" t="str">
        <f>IF(E2300="","",CONCATENATE(IF(C2300="","",(CONCATENATE("- any ",C2300," droplet size"))),IF(#REF!="","",CONCATENATE(" - ",#REF!))," &amp; maximum wind speed of ",E2300," km/hr"))</f>
        <v/>
      </c>
    </row>
    <row r="2301" spans="1:1" x14ac:dyDescent="0.25">
      <c r="A2301" t="str">
        <f>IF(E2301="","",CONCATENATE(IF(C2301="","",(CONCATENATE("- any ",C2301," droplet size"))),IF(#REF!="","",CONCATENATE(" - ",#REF!))," &amp; maximum wind speed of ",E2301," km/hr"))</f>
        <v/>
      </c>
    </row>
    <row r="2302" spans="1:1" x14ac:dyDescent="0.25">
      <c r="A2302" t="str">
        <f>IF(E2302="","",CONCATENATE(IF(C2302="","",(CONCATENATE("- any ",C2302," droplet size"))),IF(#REF!="","",CONCATENATE(" - ",#REF!))," &amp; maximum wind speed of ",E2302," km/hr"))</f>
        <v/>
      </c>
    </row>
    <row r="2303" spans="1:1" x14ac:dyDescent="0.25">
      <c r="A2303" t="str">
        <f>IF(E2303="","",CONCATENATE(IF(C2303="","",(CONCATENATE("- any ",C2303," droplet size"))),IF(#REF!="","",CONCATENATE(" - ",#REF!))," &amp; maximum wind speed of ",E2303," km/hr"))</f>
        <v/>
      </c>
    </row>
    <row r="2304" spans="1:1" x14ac:dyDescent="0.25">
      <c r="A2304" t="str">
        <f>IF(E2304="","",CONCATENATE(IF(C2304="","",(CONCATENATE("- any ",C2304," droplet size"))),IF(#REF!="","",CONCATENATE(" - ",#REF!))," &amp; maximum wind speed of ",E2304," km/hr"))</f>
        <v/>
      </c>
    </row>
    <row r="2305" spans="1:1" x14ac:dyDescent="0.25">
      <c r="A2305" t="str">
        <f>IF(E2305="","",CONCATENATE(IF(C2305="","",(CONCATENATE("- any ",C2305," droplet size"))),IF(#REF!="","",CONCATENATE(" - ",#REF!))," &amp; maximum wind speed of ",E2305," km/hr"))</f>
        <v/>
      </c>
    </row>
    <row r="2306" spans="1:1" x14ac:dyDescent="0.25">
      <c r="A2306" t="str">
        <f>IF(E2306="","",CONCATENATE(IF(C2306="","",(CONCATENATE("- any ",C2306," droplet size"))),IF(#REF!="","",CONCATENATE(" - ",#REF!))," &amp; maximum wind speed of ",E2306," km/hr"))</f>
        <v/>
      </c>
    </row>
    <row r="2307" spans="1:1" x14ac:dyDescent="0.25">
      <c r="A2307" t="str">
        <f>IF(E2307="","",CONCATENATE(IF(C2307="","",(CONCATENATE("- any ",C2307," droplet size"))),IF(#REF!="","",CONCATENATE(" - ",#REF!))," &amp; maximum wind speed of ",E2307," km/hr"))</f>
        <v/>
      </c>
    </row>
    <row r="2308" spans="1:1" x14ac:dyDescent="0.25">
      <c r="A2308" t="str">
        <f>IF(E2308="","",CONCATENATE(IF(C2308="","",(CONCATENATE("- any ",C2308," droplet size"))),IF(#REF!="","",CONCATENATE(" - ",#REF!))," &amp; maximum wind speed of ",E2308," km/hr"))</f>
        <v/>
      </c>
    </row>
    <row r="2309" spans="1:1" x14ac:dyDescent="0.25">
      <c r="A2309" t="str">
        <f>IF(E2309="","",CONCATENATE(IF(C2309="","",(CONCATENATE("- any ",C2309," droplet size"))),IF(#REF!="","",CONCATENATE(" - ",#REF!))," &amp; maximum wind speed of ",E2309," km/hr"))</f>
        <v/>
      </c>
    </row>
    <row r="2310" spans="1:1" x14ac:dyDescent="0.25">
      <c r="A2310" t="str">
        <f>IF(E2310="","",CONCATENATE(IF(C2310="","",(CONCATENATE("- any ",C2310," droplet size"))),IF(#REF!="","",CONCATENATE(" - ",#REF!))," &amp; maximum wind speed of ",E2310," km/hr"))</f>
        <v/>
      </c>
    </row>
    <row r="2311" spans="1:1" x14ac:dyDescent="0.25">
      <c r="A2311" t="str">
        <f>IF(E2311="","",CONCATENATE(IF(C2311="","",(CONCATENATE("- any ",C2311," droplet size"))),IF(#REF!="","",CONCATENATE(" - ",#REF!))," &amp; maximum wind speed of ",E2311," km/hr"))</f>
        <v/>
      </c>
    </row>
    <row r="2312" spans="1:1" x14ac:dyDescent="0.25">
      <c r="A2312" t="str">
        <f>IF(E2312="","",CONCATENATE(IF(C2312="","",(CONCATENATE("- any ",C2312," droplet size"))),IF(#REF!="","",CONCATENATE(" - ",#REF!))," &amp; maximum wind speed of ",E2312," km/hr"))</f>
        <v/>
      </c>
    </row>
    <row r="2313" spans="1:1" x14ac:dyDescent="0.25">
      <c r="A2313" t="str">
        <f>IF(E2313="","",CONCATENATE(IF(C2313="","",(CONCATENATE("- any ",C2313," droplet size"))),IF(#REF!="","",CONCATENATE(" - ",#REF!))," &amp; maximum wind speed of ",E2313," km/hr"))</f>
        <v/>
      </c>
    </row>
    <row r="2314" spans="1:1" x14ac:dyDescent="0.25">
      <c r="A2314" t="str">
        <f>IF(E2314="","",CONCATENATE(IF(C2314="","",(CONCATENATE("- any ",C2314," droplet size"))),IF(#REF!="","",CONCATENATE(" - ",#REF!))," &amp; maximum wind speed of ",E2314," km/hr"))</f>
        <v/>
      </c>
    </row>
    <row r="2315" spans="1:1" x14ac:dyDescent="0.25">
      <c r="A2315" t="str">
        <f>IF(E2315="","",CONCATENATE(IF(C2315="","",(CONCATENATE("- any ",C2315," droplet size"))),IF(#REF!="","",CONCATENATE(" - ",#REF!))," &amp; maximum wind speed of ",E2315," km/hr"))</f>
        <v/>
      </c>
    </row>
    <row r="2316" spans="1:1" x14ac:dyDescent="0.25">
      <c r="A2316" t="str">
        <f>IF(E2316="","",CONCATENATE(IF(C2316="","",(CONCATENATE("- any ",C2316," droplet size"))),IF(#REF!="","",CONCATENATE(" - ",#REF!))," &amp; maximum wind speed of ",E2316," km/hr"))</f>
        <v/>
      </c>
    </row>
    <row r="2317" spans="1:1" x14ac:dyDescent="0.25">
      <c r="A2317" t="str">
        <f>IF(E2317="","",CONCATENATE(IF(C2317="","",(CONCATENATE("- any ",C2317," droplet size"))),IF(#REF!="","",CONCATENATE(" - ",#REF!))," &amp; maximum wind speed of ",E2317," km/hr"))</f>
        <v/>
      </c>
    </row>
    <row r="2318" spans="1:1" x14ac:dyDescent="0.25">
      <c r="A2318" t="str">
        <f>IF(E2318="","",CONCATENATE(IF(C2318="","",(CONCATENATE("- any ",C2318," droplet size"))),IF(#REF!="","",CONCATENATE(" - ",#REF!))," &amp; maximum wind speed of ",E2318," km/hr"))</f>
        <v/>
      </c>
    </row>
    <row r="2319" spans="1:1" x14ac:dyDescent="0.25">
      <c r="A2319" t="str">
        <f>IF(E2319="","",CONCATENATE(IF(C2319="","",(CONCATENATE("- any ",C2319," droplet size"))),IF(#REF!="","",CONCATENATE(" - ",#REF!))," &amp; maximum wind speed of ",E2319," km/hr"))</f>
        <v/>
      </c>
    </row>
    <row r="2320" spans="1:1" x14ac:dyDescent="0.25">
      <c r="A2320" t="str">
        <f>IF(E2320="","",CONCATENATE(IF(C2320="","",(CONCATENATE("- any ",C2320," droplet size"))),IF(#REF!="","",CONCATENATE(" - ",#REF!))," &amp; maximum wind speed of ",E2320," km/hr"))</f>
        <v/>
      </c>
    </row>
    <row r="2321" spans="1:1" x14ac:dyDescent="0.25">
      <c r="A2321" t="str">
        <f>IF(E2321="","",CONCATENATE(IF(C2321="","",(CONCATENATE("- any ",C2321," droplet size"))),IF(#REF!="","",CONCATENATE(" - ",#REF!))," &amp; maximum wind speed of ",E2321," km/hr"))</f>
        <v/>
      </c>
    </row>
    <row r="2322" spans="1:1" x14ac:dyDescent="0.25">
      <c r="A2322" t="str">
        <f>IF(E2322="","",CONCATENATE(IF(C2322="","",(CONCATENATE("- any ",C2322," droplet size"))),IF(#REF!="","",CONCATENATE(" - ",#REF!))," &amp; maximum wind speed of ",E2322," km/hr"))</f>
        <v/>
      </c>
    </row>
    <row r="2323" spans="1:1" x14ac:dyDescent="0.25">
      <c r="A2323" t="str">
        <f>IF(E2323="","",CONCATENATE(IF(C2323="","",(CONCATENATE("- any ",C2323," droplet size"))),IF(#REF!="","",CONCATENATE(" - ",#REF!))," &amp; maximum wind speed of ",E2323," km/hr"))</f>
        <v/>
      </c>
    </row>
    <row r="2324" spans="1:1" x14ac:dyDescent="0.25">
      <c r="A2324" t="str">
        <f>IF(E2324="","",CONCATENATE(IF(C2324="","",(CONCATENATE("- any ",C2324," droplet size"))),IF(#REF!="","",CONCATENATE(" - ",#REF!))," &amp; maximum wind speed of ",E2324," km/hr"))</f>
        <v/>
      </c>
    </row>
    <row r="2325" spans="1:1" x14ac:dyDescent="0.25">
      <c r="A2325" t="str">
        <f>IF(E2325="","",CONCATENATE(IF(C2325="","",(CONCATENATE("- any ",C2325," droplet size"))),IF(#REF!="","",CONCATENATE(" - ",#REF!))," &amp; maximum wind speed of ",E2325," km/hr"))</f>
        <v/>
      </c>
    </row>
    <row r="2326" spans="1:1" x14ac:dyDescent="0.25">
      <c r="A2326" t="str">
        <f>IF(E2326="","",CONCATENATE(IF(C2326="","",(CONCATENATE("- any ",C2326," droplet size"))),IF(#REF!="","",CONCATENATE(" - ",#REF!))," &amp; maximum wind speed of ",E2326," km/hr"))</f>
        <v/>
      </c>
    </row>
    <row r="2327" spans="1:1" x14ac:dyDescent="0.25">
      <c r="A2327" t="str">
        <f>IF(E2327="","",CONCATENATE(IF(C2327="","",(CONCATENATE("- any ",C2327," droplet size"))),IF(#REF!="","",CONCATENATE(" - ",#REF!))," &amp; maximum wind speed of ",E2327," km/hr"))</f>
        <v/>
      </c>
    </row>
    <row r="2328" spans="1:1" x14ac:dyDescent="0.25">
      <c r="A2328" t="str">
        <f>IF(E2328="","",CONCATENATE(IF(C2328="","",(CONCATENATE("- any ",C2328," droplet size"))),IF(#REF!="","",CONCATENATE(" - ",#REF!))," &amp; maximum wind speed of ",E2328," km/hr"))</f>
        <v/>
      </c>
    </row>
    <row r="2329" spans="1:1" x14ac:dyDescent="0.25">
      <c r="A2329" t="str">
        <f>IF(E2329="","",CONCATENATE(IF(C2329="","",(CONCATENATE("- any ",C2329," droplet size"))),IF(#REF!="","",CONCATENATE(" - ",#REF!))," &amp; maximum wind speed of ",E2329," km/hr"))</f>
        <v/>
      </c>
    </row>
    <row r="2330" spans="1:1" x14ac:dyDescent="0.25">
      <c r="A2330" t="str">
        <f>IF(E2330="","",CONCATENATE(IF(C2330="","",(CONCATENATE("- any ",C2330," droplet size"))),IF(#REF!="","",CONCATENATE(" - ",#REF!))," &amp; maximum wind speed of ",E2330," km/hr"))</f>
        <v/>
      </c>
    </row>
    <row r="2331" spans="1:1" x14ac:dyDescent="0.25">
      <c r="A2331" t="str">
        <f>IF(E2331="","",CONCATENATE(IF(C2331="","",(CONCATENATE("- any ",C2331," droplet size"))),IF(#REF!="","",CONCATENATE(" - ",#REF!))," &amp; maximum wind speed of ",E2331," km/hr"))</f>
        <v/>
      </c>
    </row>
    <row r="2332" spans="1:1" x14ac:dyDescent="0.25">
      <c r="A2332" t="str">
        <f>IF(E2332="","",CONCATENATE(IF(C2332="","",(CONCATENATE("- any ",C2332," droplet size"))),IF(#REF!="","",CONCATENATE(" - ",#REF!))," &amp; maximum wind speed of ",E2332," km/hr"))</f>
        <v/>
      </c>
    </row>
    <row r="2333" spans="1:1" x14ac:dyDescent="0.25">
      <c r="A2333" t="str">
        <f>IF(E2333="","",CONCATENATE(IF(C2333="","",(CONCATENATE("- any ",C2333," droplet size"))),IF(#REF!="","",CONCATENATE(" - ",#REF!))," &amp; maximum wind speed of ",E2333," km/hr"))</f>
        <v/>
      </c>
    </row>
    <row r="2334" spans="1:1" x14ac:dyDescent="0.25">
      <c r="A2334" t="str">
        <f>IF(E2334="","",CONCATENATE(IF(C2334="","",(CONCATENATE("- any ",C2334," droplet size"))),IF(#REF!="","",CONCATENATE(" - ",#REF!))," &amp; maximum wind speed of ",E2334," km/hr"))</f>
        <v/>
      </c>
    </row>
    <row r="2335" spans="1:1" x14ac:dyDescent="0.25">
      <c r="A2335" t="str">
        <f>IF(E2335="","",CONCATENATE(IF(C2335="","",(CONCATENATE("- any ",C2335," droplet size"))),IF(#REF!="","",CONCATENATE(" - ",#REF!))," &amp; maximum wind speed of ",E2335," km/hr"))</f>
        <v/>
      </c>
    </row>
    <row r="2336" spans="1:1" x14ac:dyDescent="0.25">
      <c r="A2336" t="str">
        <f>IF(E2336="","",CONCATENATE(IF(C2336="","",(CONCATENATE("- any ",C2336," droplet size"))),IF(#REF!="","",CONCATENATE(" - ",#REF!))," &amp; maximum wind speed of ",E2336," km/hr"))</f>
        <v/>
      </c>
    </row>
    <row r="2337" spans="1:1" x14ac:dyDescent="0.25">
      <c r="A2337" t="str">
        <f>IF(E2337="","",CONCATENATE(IF(C2337="","",(CONCATENATE("- any ",C2337," droplet size"))),IF(#REF!="","",CONCATENATE(" - ",#REF!))," &amp; maximum wind speed of ",E2337," km/hr"))</f>
        <v/>
      </c>
    </row>
    <row r="2338" spans="1:1" x14ac:dyDescent="0.25">
      <c r="A2338" t="str">
        <f>IF(E2338="","",CONCATENATE(IF(C2338="","",(CONCATENATE("- any ",C2338," droplet size"))),IF(#REF!="","",CONCATENATE(" - ",#REF!))," &amp; maximum wind speed of ",E2338," km/hr"))</f>
        <v/>
      </c>
    </row>
    <row r="2339" spans="1:1" x14ac:dyDescent="0.25">
      <c r="A2339" t="str">
        <f>IF(E2339="","",CONCATENATE(IF(C2339="","",(CONCATENATE("- any ",C2339," droplet size"))),IF(#REF!="","",CONCATENATE(" - ",#REF!))," &amp; maximum wind speed of ",E2339," km/hr"))</f>
        <v/>
      </c>
    </row>
    <row r="2340" spans="1:1" x14ac:dyDescent="0.25">
      <c r="A2340" t="str">
        <f>IF(E2340="","",CONCATENATE(IF(C2340="","",(CONCATENATE("- any ",C2340," droplet size"))),IF(#REF!="","",CONCATENATE(" - ",#REF!))," &amp; maximum wind speed of ",E2340," km/hr"))</f>
        <v/>
      </c>
    </row>
    <row r="2341" spans="1:1" x14ac:dyDescent="0.25">
      <c r="A2341" t="str">
        <f>IF(E2341="","",CONCATENATE(IF(C2341="","",(CONCATENATE("- any ",C2341," droplet size"))),IF(#REF!="","",CONCATENATE(" - ",#REF!))," &amp; maximum wind speed of ",E2341," km/hr"))</f>
        <v/>
      </c>
    </row>
    <row r="2342" spans="1:1" x14ac:dyDescent="0.25">
      <c r="A2342" t="str">
        <f>IF(E2342="","",CONCATENATE(IF(C2342="","",(CONCATENATE("- any ",C2342," droplet size"))),IF(#REF!="","",CONCATENATE(" - ",#REF!))," &amp; maximum wind speed of ",E2342," km/hr"))</f>
        <v/>
      </c>
    </row>
    <row r="2343" spans="1:1" x14ac:dyDescent="0.25">
      <c r="A2343" t="str">
        <f>IF(E2343="","",CONCATENATE(IF(C2343="","",(CONCATENATE("- any ",C2343," droplet size"))),IF(#REF!="","",CONCATENATE(" - ",#REF!))," &amp; maximum wind speed of ",E2343," km/hr"))</f>
        <v/>
      </c>
    </row>
    <row r="2344" spans="1:1" x14ac:dyDescent="0.25">
      <c r="A2344" t="str">
        <f>IF(E2344="","",CONCATENATE(IF(C2344="","",(CONCATENATE("- any ",C2344," droplet size"))),IF(#REF!="","",CONCATENATE(" - ",#REF!))," &amp; maximum wind speed of ",E2344," km/hr"))</f>
        <v/>
      </c>
    </row>
    <row r="2345" spans="1:1" x14ac:dyDescent="0.25">
      <c r="A2345" t="str">
        <f>IF(E2345="","",CONCATENATE(IF(C2345="","",(CONCATENATE("- any ",C2345," droplet size"))),IF(#REF!="","",CONCATENATE(" - ",#REF!))," &amp; maximum wind speed of ",E2345," km/hr"))</f>
        <v/>
      </c>
    </row>
    <row r="2346" spans="1:1" x14ac:dyDescent="0.25">
      <c r="A2346" t="str">
        <f>IF(E2346="","",CONCATENATE(IF(C2346="","",(CONCATENATE("- any ",C2346," droplet size"))),IF(#REF!="","",CONCATENATE(" - ",#REF!))," &amp; maximum wind speed of ",E2346," km/hr"))</f>
        <v/>
      </c>
    </row>
    <row r="2347" spans="1:1" x14ac:dyDescent="0.25">
      <c r="A2347" t="str">
        <f>IF(E2347="","",CONCATENATE(IF(C2347="","",(CONCATENATE("- any ",C2347," droplet size"))),IF(#REF!="","",CONCATENATE(" - ",#REF!))," &amp; maximum wind speed of ",E2347," km/hr"))</f>
        <v/>
      </c>
    </row>
    <row r="2348" spans="1:1" x14ac:dyDescent="0.25">
      <c r="A2348" t="str">
        <f>IF(E2348="","",CONCATENATE(IF(C2348="","",(CONCATENATE("- any ",C2348," droplet size"))),IF(#REF!="","",CONCATENATE(" - ",#REF!))," &amp; maximum wind speed of ",E2348," km/hr"))</f>
        <v/>
      </c>
    </row>
    <row r="2349" spans="1:1" x14ac:dyDescent="0.25">
      <c r="A2349" t="str">
        <f>IF(E2349="","",CONCATENATE(IF(C2349="","",(CONCATENATE("- any ",C2349," droplet size"))),IF(#REF!="","",CONCATENATE(" - ",#REF!))," &amp; maximum wind speed of ",E2349," km/hr"))</f>
        <v/>
      </c>
    </row>
    <row r="2350" spans="1:1" x14ac:dyDescent="0.25">
      <c r="A2350" t="str">
        <f>IF(E2350="","",CONCATENATE(IF(C2350="","",(CONCATENATE("- any ",C2350," droplet size"))),IF(#REF!="","",CONCATENATE(" - ",#REF!))," &amp; maximum wind speed of ",E2350," km/hr"))</f>
        <v/>
      </c>
    </row>
    <row r="2351" spans="1:1" x14ac:dyDescent="0.25">
      <c r="A2351" t="str">
        <f>IF(E2351="","",CONCATENATE(IF(C2351="","",(CONCATENATE("- any ",C2351," droplet size"))),IF(#REF!="","",CONCATENATE(" - ",#REF!))," &amp; maximum wind speed of ",E2351," km/hr"))</f>
        <v/>
      </c>
    </row>
    <row r="2352" spans="1:1" x14ac:dyDescent="0.25">
      <c r="A2352" t="str">
        <f>IF(E2352="","",CONCATENATE(IF(C2352="","",(CONCATENATE("- any ",C2352," droplet size"))),IF(#REF!="","",CONCATENATE(" - ",#REF!))," &amp; maximum wind speed of ",E2352," km/hr"))</f>
        <v/>
      </c>
    </row>
    <row r="2353" spans="1:1" x14ac:dyDescent="0.25">
      <c r="A2353" t="str">
        <f>IF(E2353="","",CONCATENATE(IF(C2353="","",(CONCATENATE("- any ",C2353," droplet size"))),IF(#REF!="","",CONCATENATE(" - ",#REF!))," &amp; maximum wind speed of ",E2353," km/hr"))</f>
        <v/>
      </c>
    </row>
    <row r="2354" spans="1:1" x14ac:dyDescent="0.25">
      <c r="A2354" t="str">
        <f>IF(E2354="","",CONCATENATE(IF(C2354="","",(CONCATENATE("- any ",C2354," droplet size"))),IF(#REF!="","",CONCATENATE(" - ",#REF!))," &amp; maximum wind speed of ",E2354," km/hr"))</f>
        <v/>
      </c>
    </row>
    <row r="2355" spans="1:1" x14ac:dyDescent="0.25">
      <c r="A2355" t="str">
        <f>IF(E2355="","",CONCATENATE(IF(C2355="","",(CONCATENATE("- any ",C2355," droplet size"))),IF(#REF!="","",CONCATENATE(" - ",#REF!))," &amp; maximum wind speed of ",E2355," km/hr"))</f>
        <v/>
      </c>
    </row>
    <row r="2356" spans="1:1" x14ac:dyDescent="0.25">
      <c r="A2356" t="str">
        <f>IF(E2356="","",CONCATENATE(IF(C2356="","",(CONCATENATE("- any ",C2356," droplet size"))),IF(#REF!="","",CONCATENATE(" - ",#REF!))," &amp; maximum wind speed of ",E2356," km/hr"))</f>
        <v/>
      </c>
    </row>
    <row r="2357" spans="1:1" x14ac:dyDescent="0.25">
      <c r="A2357" t="str">
        <f>IF(E2357="","",CONCATENATE(IF(C2357="","",(CONCATENATE("- any ",C2357," droplet size"))),IF(#REF!="","",CONCATENATE(" - ",#REF!))," &amp; maximum wind speed of ",E2357," km/hr"))</f>
        <v/>
      </c>
    </row>
    <row r="2358" spans="1:1" x14ac:dyDescent="0.25">
      <c r="A2358" t="str">
        <f>IF(E2358="","",CONCATENATE(IF(C2358="","",(CONCATENATE("- any ",C2358," droplet size"))),IF(#REF!="","",CONCATENATE(" - ",#REF!))," &amp; maximum wind speed of ",E2358," km/hr"))</f>
        <v/>
      </c>
    </row>
    <row r="2359" spans="1:1" x14ac:dyDescent="0.25">
      <c r="A2359" t="str">
        <f>IF(E2359="","",CONCATENATE(IF(C2359="","",(CONCATENATE("- any ",C2359," droplet size"))),IF(#REF!="","",CONCATENATE(" - ",#REF!))," &amp; maximum wind speed of ",E2359," km/hr"))</f>
        <v/>
      </c>
    </row>
    <row r="2360" spans="1:1" x14ac:dyDescent="0.25">
      <c r="A2360" t="str">
        <f>IF(E2360="","",CONCATENATE(IF(C2360="","",(CONCATENATE("- any ",C2360," droplet size"))),IF(#REF!="","",CONCATENATE(" - ",#REF!))," &amp; maximum wind speed of ",E2360," km/hr"))</f>
        <v/>
      </c>
    </row>
    <row r="2361" spans="1:1" x14ac:dyDescent="0.25">
      <c r="A2361" t="str">
        <f>IF(E2361="","",CONCATENATE(IF(C2361="","",(CONCATENATE("- any ",C2361," droplet size"))),IF(#REF!="","",CONCATENATE(" - ",#REF!))," &amp; maximum wind speed of ",E2361," km/hr"))</f>
        <v/>
      </c>
    </row>
    <row r="2362" spans="1:1" x14ac:dyDescent="0.25">
      <c r="A2362" t="str">
        <f>IF(E2362="","",CONCATENATE(IF(C2362="","",(CONCATENATE("- any ",C2362," droplet size"))),IF(#REF!="","",CONCATENATE(" - ",#REF!))," &amp; maximum wind speed of ",E2362," km/hr"))</f>
        <v/>
      </c>
    </row>
    <row r="2363" spans="1:1" x14ac:dyDescent="0.25">
      <c r="A2363" t="str">
        <f>IF(E2363="","",CONCATENATE(IF(C2363="","",(CONCATENATE("- any ",C2363," droplet size"))),IF(#REF!="","",CONCATENATE(" - ",#REF!))," &amp; maximum wind speed of ",E2363," km/hr"))</f>
        <v/>
      </c>
    </row>
    <row r="2364" spans="1:1" x14ac:dyDescent="0.25">
      <c r="A2364" t="str">
        <f>IF(E2364="","",CONCATENATE(IF(C2364="","",(CONCATENATE("- any ",C2364," droplet size"))),IF(#REF!="","",CONCATENATE(" - ",#REF!))," &amp; maximum wind speed of ",E2364," km/hr"))</f>
        <v/>
      </c>
    </row>
    <row r="2365" spans="1:1" x14ac:dyDescent="0.25">
      <c r="A2365" t="str">
        <f>IF(E2365="","",CONCATENATE(IF(C2365="","",(CONCATENATE("- any ",C2365," droplet size"))),IF(#REF!="","",CONCATENATE(" - ",#REF!))," &amp; maximum wind speed of ",E2365," km/hr"))</f>
        <v/>
      </c>
    </row>
    <row r="2366" spans="1:1" x14ac:dyDescent="0.25">
      <c r="A2366" t="str">
        <f>IF(E2366="","",CONCATENATE(IF(C2366="","",(CONCATENATE("- any ",C2366," droplet size"))),IF(#REF!="","",CONCATENATE(" - ",#REF!))," &amp; maximum wind speed of ",E2366," km/hr"))</f>
        <v/>
      </c>
    </row>
    <row r="2367" spans="1:1" x14ac:dyDescent="0.25">
      <c r="A2367" t="str">
        <f>IF(E2367="","",CONCATENATE(IF(C2367="","",(CONCATENATE("- any ",C2367," droplet size"))),IF(#REF!="","",CONCATENATE(" - ",#REF!))," &amp; maximum wind speed of ",E2367," km/hr"))</f>
        <v/>
      </c>
    </row>
    <row r="2368" spans="1:1" x14ac:dyDescent="0.25">
      <c r="A2368" t="str">
        <f>IF(E2368="","",CONCATENATE(IF(C2368="","",(CONCATENATE("- any ",C2368," droplet size"))),IF(#REF!="","",CONCATENATE(" - ",#REF!))," &amp; maximum wind speed of ",E2368," km/hr"))</f>
        <v/>
      </c>
    </row>
    <row r="2369" spans="1:1" x14ac:dyDescent="0.25">
      <c r="A2369" t="str">
        <f>IF(E2369="","",CONCATENATE(IF(C2369="","",(CONCATENATE("- any ",C2369," droplet size"))),IF(#REF!="","",CONCATENATE(" - ",#REF!))," &amp; maximum wind speed of ",E2369," km/hr"))</f>
        <v/>
      </c>
    </row>
    <row r="2370" spans="1:1" x14ac:dyDescent="0.25">
      <c r="A2370" t="str">
        <f>IF(E2370="","",CONCATENATE(IF(C2370="","",(CONCATENATE("- any ",C2370," droplet size"))),IF(#REF!="","",CONCATENATE(" - ",#REF!))," &amp; maximum wind speed of ",E2370," km/hr"))</f>
        <v/>
      </c>
    </row>
    <row r="2371" spans="1:1" x14ac:dyDescent="0.25">
      <c r="A2371" t="str">
        <f>IF(E2371="","",CONCATENATE(IF(C2371="","",(CONCATENATE("- any ",C2371," droplet size"))),IF(#REF!="","",CONCATENATE(" - ",#REF!))," &amp; maximum wind speed of ",E2371," km/hr"))</f>
        <v/>
      </c>
    </row>
    <row r="2372" spans="1:1" x14ac:dyDescent="0.25">
      <c r="A2372" t="str">
        <f>IF(E2372="","",CONCATENATE(IF(C2372="","",(CONCATENATE("- any ",C2372," droplet size"))),IF(#REF!="","",CONCATENATE(" - ",#REF!))," &amp; maximum wind speed of ",E2372," km/hr"))</f>
        <v/>
      </c>
    </row>
    <row r="2373" spans="1:1" x14ac:dyDescent="0.25">
      <c r="A2373" t="str">
        <f>IF(E2373="","",CONCATENATE(IF(C2373="","",(CONCATENATE("- any ",C2373," droplet size"))),IF(#REF!="","",CONCATENATE(" - ",#REF!))," &amp; maximum wind speed of ",E2373," km/hr"))</f>
        <v/>
      </c>
    </row>
    <row r="2374" spans="1:1" x14ac:dyDescent="0.25">
      <c r="A2374" t="str">
        <f>IF(E2374="","",CONCATENATE(IF(C2374="","",(CONCATENATE("- any ",C2374," droplet size"))),IF(#REF!="","",CONCATENATE(" - ",#REF!))," &amp; maximum wind speed of ",E2374," km/hr"))</f>
        <v/>
      </c>
    </row>
    <row r="2375" spans="1:1" x14ac:dyDescent="0.25">
      <c r="A2375" t="str">
        <f>IF(E2375="","",CONCATENATE(IF(C2375="","",(CONCATENATE("- any ",C2375," droplet size"))),IF(#REF!="","",CONCATENATE(" - ",#REF!))," &amp; maximum wind speed of ",E2375," km/hr"))</f>
        <v/>
      </c>
    </row>
    <row r="2376" spans="1:1" x14ac:dyDescent="0.25">
      <c r="A2376" t="str">
        <f>IF(E2376="","",CONCATENATE(IF(C2376="","",(CONCATENATE("- any ",C2376," droplet size"))),IF(#REF!="","",CONCATENATE(" - ",#REF!))," &amp; maximum wind speed of ",E2376," km/hr"))</f>
        <v/>
      </c>
    </row>
    <row r="2377" spans="1:1" x14ac:dyDescent="0.25">
      <c r="A2377" t="str">
        <f>IF(E2377="","",CONCATENATE(IF(C2377="","",(CONCATENATE("- any ",C2377," droplet size"))),IF(#REF!="","",CONCATENATE(" - ",#REF!))," &amp; maximum wind speed of ",E2377," km/hr"))</f>
        <v/>
      </c>
    </row>
    <row r="2378" spans="1:1" x14ac:dyDescent="0.25">
      <c r="A2378" t="str">
        <f>IF(E2378="","",CONCATENATE(IF(C2378="","",(CONCATENATE("- any ",C2378," droplet size"))),IF(#REF!="","",CONCATENATE(" - ",#REF!))," &amp; maximum wind speed of ",E2378," km/hr"))</f>
        <v/>
      </c>
    </row>
    <row r="2379" spans="1:1" x14ac:dyDescent="0.25">
      <c r="A2379" t="str">
        <f>IF(E2379="","",CONCATENATE(IF(C2379="","",(CONCATENATE("- any ",C2379," droplet size"))),IF(#REF!="","",CONCATENATE(" - ",#REF!))," &amp; maximum wind speed of ",E2379," km/hr"))</f>
        <v/>
      </c>
    </row>
    <row r="2380" spans="1:1" x14ac:dyDescent="0.25">
      <c r="A2380" t="str">
        <f>IF(E2380="","",CONCATENATE(IF(C2380="","",(CONCATENATE("- any ",C2380," droplet size"))),IF(#REF!="","",CONCATENATE(" - ",#REF!))," &amp; maximum wind speed of ",E2380," km/hr"))</f>
        <v/>
      </c>
    </row>
    <row r="2381" spans="1:1" x14ac:dyDescent="0.25">
      <c r="A2381" t="str">
        <f>IF(E2381="","",CONCATENATE(IF(C2381="","",(CONCATENATE("- any ",C2381," droplet size"))),IF(#REF!="","",CONCATENATE(" - ",#REF!))," &amp; maximum wind speed of ",E2381," km/hr"))</f>
        <v/>
      </c>
    </row>
    <row r="2382" spans="1:1" x14ac:dyDescent="0.25">
      <c r="A2382" t="str">
        <f>IF(E2382="","",CONCATENATE(IF(C2382="","",(CONCATENATE("- any ",C2382," droplet size"))),IF(#REF!="","",CONCATENATE(" - ",#REF!))," &amp; maximum wind speed of ",E2382," km/hr"))</f>
        <v/>
      </c>
    </row>
    <row r="2383" spans="1:1" x14ac:dyDescent="0.25">
      <c r="A2383" t="str">
        <f>IF(E2383="","",CONCATENATE(IF(C2383="","",(CONCATENATE("- any ",C2383," droplet size"))),IF(#REF!="","",CONCATENATE(" - ",#REF!))," &amp; maximum wind speed of ",E2383," km/hr"))</f>
        <v/>
      </c>
    </row>
    <row r="2384" spans="1:1" x14ac:dyDescent="0.25">
      <c r="A2384" t="str">
        <f>IF(E2384="","",CONCATENATE(IF(C2384="","",(CONCATENATE("- any ",C2384," droplet size"))),IF(#REF!="","",CONCATENATE(" - ",#REF!))," &amp; maximum wind speed of ",E2384," km/hr"))</f>
        <v/>
      </c>
    </row>
    <row r="2385" spans="1:1" x14ac:dyDescent="0.25">
      <c r="A2385" t="str">
        <f>IF(E2385="","",CONCATENATE(IF(C2385="","",(CONCATENATE("- any ",C2385," droplet size"))),IF(#REF!="","",CONCATENATE(" - ",#REF!))," &amp; maximum wind speed of ",E2385," km/hr"))</f>
        <v/>
      </c>
    </row>
    <row r="2386" spans="1:1" x14ac:dyDescent="0.25">
      <c r="A2386" t="str">
        <f>IF(E2386="","",CONCATENATE(IF(C2386="","",(CONCATENATE("- any ",C2386," droplet size"))),IF(#REF!="","",CONCATENATE(" - ",#REF!))," &amp; maximum wind speed of ",E2386," km/hr"))</f>
        <v/>
      </c>
    </row>
    <row r="2387" spans="1:1" x14ac:dyDescent="0.25">
      <c r="A2387" t="str">
        <f>IF(E2387="","",CONCATENATE(IF(C2387="","",(CONCATENATE("- any ",C2387," droplet size"))),IF(#REF!="","",CONCATENATE(" - ",#REF!))," &amp; maximum wind speed of ",E2387," km/hr"))</f>
        <v/>
      </c>
    </row>
    <row r="2388" spans="1:1" x14ac:dyDescent="0.25">
      <c r="A2388" t="str">
        <f>IF(E2388="","",CONCATENATE(IF(C2388="","",(CONCATENATE("- any ",C2388," droplet size"))),IF(#REF!="","",CONCATENATE(" - ",#REF!))," &amp; maximum wind speed of ",E2388," km/hr"))</f>
        <v/>
      </c>
    </row>
    <row r="2389" spans="1:1" x14ac:dyDescent="0.25">
      <c r="A2389" t="str">
        <f>IF(E2389="","",CONCATENATE(IF(C2389="","",(CONCATENATE("- any ",C2389," droplet size"))),IF(#REF!="","",CONCATENATE(" - ",#REF!))," &amp; maximum wind speed of ",E2389," km/hr"))</f>
        <v/>
      </c>
    </row>
    <row r="2390" spans="1:1" x14ac:dyDescent="0.25">
      <c r="A2390" t="str">
        <f>IF(E2390="","",CONCATENATE(IF(C2390="","",(CONCATENATE("- any ",C2390," droplet size"))),IF(#REF!="","",CONCATENATE(" - ",#REF!))," &amp; maximum wind speed of ",E2390," km/hr"))</f>
        <v/>
      </c>
    </row>
    <row r="2391" spans="1:1" x14ac:dyDescent="0.25">
      <c r="A2391" t="str">
        <f>IF(E2391="","",CONCATENATE(IF(C2391="","",(CONCATENATE("- any ",C2391," droplet size"))),IF(#REF!="","",CONCATENATE(" - ",#REF!))," &amp; maximum wind speed of ",E2391," km/hr"))</f>
        <v/>
      </c>
    </row>
    <row r="2392" spans="1:1" x14ac:dyDescent="0.25">
      <c r="A2392" t="str">
        <f>IF(E2392="","",CONCATENATE(IF(C2392="","",(CONCATENATE("- any ",C2392," droplet size"))),IF(#REF!="","",CONCATENATE(" - ",#REF!))," &amp; maximum wind speed of ",E2392," km/hr"))</f>
        <v/>
      </c>
    </row>
    <row r="2393" spans="1:1" x14ac:dyDescent="0.25">
      <c r="A2393" t="str">
        <f>IF(E2393="","",CONCATENATE(IF(C2393="","",(CONCATENATE("- any ",C2393," droplet size"))),IF(#REF!="","",CONCATENATE(" - ",#REF!))," &amp; maximum wind speed of ",E2393," km/hr"))</f>
        <v/>
      </c>
    </row>
    <row r="2394" spans="1:1" x14ac:dyDescent="0.25">
      <c r="A2394" t="str">
        <f>IF(E2394="","",CONCATENATE(IF(C2394="","",(CONCATENATE("- any ",C2394," droplet size"))),IF(#REF!="","",CONCATENATE(" - ",#REF!))," &amp; maximum wind speed of ",E2394," km/hr"))</f>
        <v/>
      </c>
    </row>
    <row r="2395" spans="1:1" x14ac:dyDescent="0.25">
      <c r="A2395" t="str">
        <f>IF(E2395="","",CONCATENATE(IF(C2395="","",(CONCATENATE("- any ",C2395," droplet size"))),IF(#REF!="","",CONCATENATE(" - ",#REF!))," &amp; maximum wind speed of ",E2395," km/hr"))</f>
        <v/>
      </c>
    </row>
    <row r="2396" spans="1:1" x14ac:dyDescent="0.25">
      <c r="A2396" t="str">
        <f>IF(E2396="","",CONCATENATE(IF(C2396="","",(CONCATENATE("- any ",C2396," droplet size"))),IF(#REF!="","",CONCATENATE(" - ",#REF!))," &amp; maximum wind speed of ",E2396," km/hr"))</f>
        <v/>
      </c>
    </row>
    <row r="2397" spans="1:1" x14ac:dyDescent="0.25">
      <c r="A2397" t="str">
        <f>IF(E2397="","",CONCATENATE(IF(C2397="","",(CONCATENATE("- any ",C2397," droplet size"))),IF(#REF!="","",CONCATENATE(" - ",#REF!))," &amp; maximum wind speed of ",E2397," km/hr"))</f>
        <v/>
      </c>
    </row>
    <row r="2398" spans="1:1" x14ac:dyDescent="0.25">
      <c r="A2398" t="str">
        <f>IF(E2398="","",CONCATENATE(IF(C2398="","",(CONCATENATE("- any ",C2398," droplet size"))),IF(#REF!="","",CONCATENATE(" - ",#REF!))," &amp; maximum wind speed of ",E2398," km/hr"))</f>
        <v/>
      </c>
    </row>
    <row r="2399" spans="1:1" x14ac:dyDescent="0.25">
      <c r="A2399" t="str">
        <f>IF(E2399="","",CONCATENATE(IF(C2399="","",(CONCATENATE("- any ",C2399," droplet size"))),IF(#REF!="","",CONCATENATE(" - ",#REF!))," &amp; maximum wind speed of ",E2399," km/hr"))</f>
        <v/>
      </c>
    </row>
    <row r="2400" spans="1:1" x14ac:dyDescent="0.25">
      <c r="A2400" t="str">
        <f>IF(E2400="","",CONCATENATE(IF(C2400="","",(CONCATENATE("- any ",C2400," droplet size"))),IF(#REF!="","",CONCATENATE(" - ",#REF!))," &amp; maximum wind speed of ",E2400," km/hr"))</f>
        <v/>
      </c>
    </row>
    <row r="2401" spans="1:1" x14ac:dyDescent="0.25">
      <c r="A2401" t="str">
        <f>IF(E2401="","",CONCATENATE(IF(C2401="","",(CONCATENATE("- any ",C2401," droplet size"))),IF(#REF!="","",CONCATENATE(" - ",#REF!))," &amp; maximum wind speed of ",E2401," km/hr"))</f>
        <v/>
      </c>
    </row>
    <row r="2402" spans="1:1" x14ac:dyDescent="0.25">
      <c r="A2402" t="str">
        <f>IF(E2402="","",CONCATENATE(IF(C2402="","",(CONCATENATE("- any ",C2402," droplet size"))),IF(#REF!="","",CONCATENATE(" - ",#REF!))," &amp; maximum wind speed of ",E2402," km/hr"))</f>
        <v/>
      </c>
    </row>
    <row r="2403" spans="1:1" x14ac:dyDescent="0.25">
      <c r="A2403" t="str">
        <f>IF(E2403="","",CONCATENATE(IF(C2403="","",(CONCATENATE("- any ",C2403," droplet size"))),IF(#REF!="","",CONCATENATE(" - ",#REF!))," &amp; maximum wind speed of ",E2403," km/hr"))</f>
        <v/>
      </c>
    </row>
    <row r="2404" spans="1:1" x14ac:dyDescent="0.25">
      <c r="A2404" t="str">
        <f>IF(E2404="","",CONCATENATE(IF(C2404="","",(CONCATENATE("- any ",C2404," droplet size"))),IF(#REF!="","",CONCATENATE(" - ",#REF!))," &amp; maximum wind speed of ",E2404," km/hr"))</f>
        <v/>
      </c>
    </row>
    <row r="2405" spans="1:1" x14ac:dyDescent="0.25">
      <c r="A2405" t="str">
        <f>IF(E2405="","",CONCATENATE(IF(C2405="","",(CONCATENATE("- any ",C2405," droplet size"))),IF(#REF!="","",CONCATENATE(" - ",#REF!))," &amp; maximum wind speed of ",E2405," km/hr"))</f>
        <v/>
      </c>
    </row>
    <row r="2406" spans="1:1" x14ac:dyDescent="0.25">
      <c r="A2406" t="str">
        <f>IF(E2406="","",CONCATENATE(IF(C2406="","",(CONCATENATE("- any ",C2406," droplet size"))),IF(#REF!="","",CONCATENATE(" - ",#REF!))," &amp; maximum wind speed of ",E2406," km/hr"))</f>
        <v/>
      </c>
    </row>
    <row r="2407" spans="1:1" x14ac:dyDescent="0.25">
      <c r="A2407" t="str">
        <f>IF(E2407="","",CONCATENATE(IF(C2407="","",(CONCATENATE("- any ",C2407," droplet size"))),IF(#REF!="","",CONCATENATE(" - ",#REF!))," &amp; maximum wind speed of ",E2407," km/hr"))</f>
        <v/>
      </c>
    </row>
    <row r="2408" spans="1:1" x14ac:dyDescent="0.25">
      <c r="A2408" t="str">
        <f>IF(E2408="","",CONCATENATE(IF(C2408="","",(CONCATENATE("- any ",C2408," droplet size"))),IF(#REF!="","",CONCATENATE(" - ",#REF!))," &amp; maximum wind speed of ",E2408," km/hr"))</f>
        <v/>
      </c>
    </row>
    <row r="2409" spans="1:1" x14ac:dyDescent="0.25">
      <c r="A2409" t="str">
        <f>IF(E2409="","",CONCATENATE(IF(C2409="","",(CONCATENATE("- any ",C2409," droplet size"))),IF(#REF!="","",CONCATENATE(" - ",#REF!))," &amp; maximum wind speed of ",E2409," km/hr"))</f>
        <v/>
      </c>
    </row>
    <row r="2410" spans="1:1" x14ac:dyDescent="0.25">
      <c r="A2410" t="str">
        <f>IF(E2410="","",CONCATENATE(IF(C2410="","",(CONCATENATE("- any ",C2410," droplet size"))),IF(#REF!="","",CONCATENATE(" - ",#REF!))," &amp; maximum wind speed of ",E2410," km/hr"))</f>
        <v/>
      </c>
    </row>
    <row r="2411" spans="1:1" x14ac:dyDescent="0.25">
      <c r="A2411" t="str">
        <f>IF(E2411="","",CONCATENATE(IF(C2411="","",(CONCATENATE("- any ",C2411," droplet size"))),IF(#REF!="","",CONCATENATE(" - ",#REF!))," &amp; maximum wind speed of ",E2411," km/hr"))</f>
        <v/>
      </c>
    </row>
    <row r="2412" spans="1:1" x14ac:dyDescent="0.25">
      <c r="A2412" t="str">
        <f>IF(E2412="","",CONCATENATE(IF(C2412="","",(CONCATENATE("- any ",C2412," droplet size"))),IF(#REF!="","",CONCATENATE(" - ",#REF!))," &amp; maximum wind speed of ",E2412," km/hr"))</f>
        <v/>
      </c>
    </row>
    <row r="2413" spans="1:1" x14ac:dyDescent="0.25">
      <c r="A2413" t="str">
        <f>IF(E2413="","",CONCATENATE(IF(C2413="","",(CONCATENATE("- any ",C2413," droplet size"))),IF(#REF!="","",CONCATENATE(" - ",#REF!))," &amp; maximum wind speed of ",E2413," km/hr"))</f>
        <v/>
      </c>
    </row>
    <row r="2414" spans="1:1" x14ac:dyDescent="0.25">
      <c r="A2414" t="str">
        <f>IF(E2414="","",CONCATENATE(IF(C2414="","",(CONCATENATE("- any ",C2414," droplet size"))),IF(#REF!="","",CONCATENATE(" - ",#REF!))," &amp; maximum wind speed of ",E2414," km/hr"))</f>
        <v/>
      </c>
    </row>
    <row r="2415" spans="1:1" x14ac:dyDescent="0.25">
      <c r="A2415" t="str">
        <f>IF(E2415="","",CONCATENATE(IF(C2415="","",(CONCATENATE("- any ",C2415," droplet size"))),IF(#REF!="","",CONCATENATE(" - ",#REF!))," &amp; maximum wind speed of ",E2415," km/hr"))</f>
        <v/>
      </c>
    </row>
    <row r="2416" spans="1:1" x14ac:dyDescent="0.25">
      <c r="A2416" t="str">
        <f>IF(E2416="","",CONCATENATE(IF(C2416="","",(CONCATENATE("- any ",C2416," droplet size"))),IF(#REF!="","",CONCATENATE(" - ",#REF!))," &amp; maximum wind speed of ",E2416," km/hr"))</f>
        <v/>
      </c>
    </row>
    <row r="2417" spans="1:1" x14ac:dyDescent="0.25">
      <c r="A2417" t="str">
        <f>IF(E2417="","",CONCATENATE(IF(C2417="","",(CONCATENATE("- any ",C2417," droplet size"))),IF(#REF!="","",CONCATENATE(" - ",#REF!))," &amp; maximum wind speed of ",E2417," km/hr"))</f>
        <v/>
      </c>
    </row>
    <row r="2418" spans="1:1" x14ac:dyDescent="0.25">
      <c r="A2418" t="str">
        <f>IF(E2418="","",CONCATENATE(IF(C2418="","",(CONCATENATE("- any ",C2418," droplet size"))),IF(#REF!="","",CONCATENATE(" - ",#REF!))," &amp; maximum wind speed of ",E2418," km/hr"))</f>
        <v/>
      </c>
    </row>
    <row r="2419" spans="1:1" x14ac:dyDescent="0.25">
      <c r="A2419" t="str">
        <f>IF(E2419="","",CONCATENATE(IF(C2419="","",(CONCATENATE("- any ",C2419," droplet size"))),IF(#REF!="","",CONCATENATE(" - ",#REF!))," &amp; maximum wind speed of ",E2419," km/hr"))</f>
        <v/>
      </c>
    </row>
    <row r="2420" spans="1:1" x14ac:dyDescent="0.25">
      <c r="A2420" t="str">
        <f>IF(E2420="","",CONCATENATE(IF(C2420="","",(CONCATENATE("- any ",C2420," droplet size"))),IF(#REF!="","",CONCATENATE(" - ",#REF!))," &amp; maximum wind speed of ",E2420," km/hr"))</f>
        <v/>
      </c>
    </row>
    <row r="2421" spans="1:1" x14ac:dyDescent="0.25">
      <c r="A2421" t="str">
        <f>IF(E2421="","",CONCATENATE(IF(C2421="","",(CONCATENATE("- any ",C2421," droplet size"))),IF(#REF!="","",CONCATENATE(" - ",#REF!))," &amp; maximum wind speed of ",E2421," km/hr"))</f>
        <v/>
      </c>
    </row>
    <row r="2422" spans="1:1" x14ac:dyDescent="0.25">
      <c r="A2422" t="str">
        <f>IF(E2422="","",CONCATENATE(IF(C2422="","",(CONCATENATE("- any ",C2422," droplet size"))),IF(#REF!="","",CONCATENATE(" - ",#REF!))," &amp; maximum wind speed of ",E2422," km/hr"))</f>
        <v/>
      </c>
    </row>
    <row r="2423" spans="1:1" x14ac:dyDescent="0.25">
      <c r="A2423" t="str">
        <f>IF(E2423="","",CONCATENATE(IF(C2423="","",(CONCATENATE("- any ",C2423," droplet size"))),IF(#REF!="","",CONCATENATE(" - ",#REF!))," &amp; maximum wind speed of ",E2423," km/hr"))</f>
        <v/>
      </c>
    </row>
    <row r="2424" spans="1:1" x14ac:dyDescent="0.25">
      <c r="A2424" t="str">
        <f>IF(E2424="","",CONCATENATE(IF(C2424="","",(CONCATENATE("- any ",C2424," droplet size"))),IF(#REF!="","",CONCATENATE(" - ",#REF!))," &amp; maximum wind speed of ",E2424," km/hr"))</f>
        <v/>
      </c>
    </row>
    <row r="2425" spans="1:1" x14ac:dyDescent="0.25">
      <c r="A2425" t="str">
        <f>IF(E2425="","",CONCATENATE(IF(C2425="","",(CONCATENATE("- any ",C2425," droplet size"))),IF(#REF!="","",CONCATENATE(" - ",#REF!))," &amp; maximum wind speed of ",E2425," km/hr"))</f>
        <v/>
      </c>
    </row>
    <row r="2426" spans="1:1" x14ac:dyDescent="0.25">
      <c r="A2426" t="str">
        <f>IF(E2426="","",CONCATENATE(IF(C2426="","",(CONCATENATE("- any ",C2426," droplet size"))),IF(#REF!="","",CONCATENATE(" - ",#REF!))," &amp; maximum wind speed of ",E2426," km/hr"))</f>
        <v/>
      </c>
    </row>
    <row r="2427" spans="1:1" x14ac:dyDescent="0.25">
      <c r="A2427" t="str">
        <f>IF(E2427="","",CONCATENATE(IF(C2427="","",(CONCATENATE("- any ",C2427," droplet size"))),IF(#REF!="","",CONCATENATE(" - ",#REF!))," &amp; maximum wind speed of ",E2427," km/hr"))</f>
        <v/>
      </c>
    </row>
    <row r="2428" spans="1:1" x14ac:dyDescent="0.25">
      <c r="A2428" t="str">
        <f>IF(E2428="","",CONCATENATE(IF(C2428="","",(CONCATENATE("- any ",C2428," droplet size"))),IF(#REF!="","",CONCATENATE(" - ",#REF!))," &amp; maximum wind speed of ",E2428," km/hr"))</f>
        <v/>
      </c>
    </row>
    <row r="2429" spans="1:1" x14ac:dyDescent="0.25">
      <c r="A2429" t="str">
        <f>IF(E2429="","",CONCATENATE(IF(C2429="","",(CONCATENATE("- any ",C2429," droplet size"))),IF(#REF!="","",CONCATENATE(" - ",#REF!))," &amp; maximum wind speed of ",E2429," km/hr"))</f>
        <v/>
      </c>
    </row>
    <row r="2430" spans="1:1" x14ac:dyDescent="0.25">
      <c r="A2430" t="str">
        <f>IF(E2430="","",CONCATENATE(IF(C2430="","",(CONCATENATE("- any ",C2430," droplet size"))),IF(#REF!="","",CONCATENATE(" - ",#REF!))," &amp; maximum wind speed of ",E2430," km/hr"))</f>
        <v/>
      </c>
    </row>
    <row r="2431" spans="1:1" x14ac:dyDescent="0.25">
      <c r="A2431" t="str">
        <f>IF(E2431="","",CONCATENATE(IF(C2431="","",(CONCATENATE("- any ",C2431," droplet size"))),IF(#REF!="","",CONCATENATE(" - ",#REF!))," &amp; maximum wind speed of ",E2431," km/hr"))</f>
        <v/>
      </c>
    </row>
    <row r="2432" spans="1:1" x14ac:dyDescent="0.25">
      <c r="A2432" t="str">
        <f>IF(E2432="","",CONCATENATE(IF(C2432="","",(CONCATENATE("- any ",C2432," droplet size"))),IF(#REF!="","",CONCATENATE(" - ",#REF!))," &amp; maximum wind speed of ",E2432," km/hr"))</f>
        <v/>
      </c>
    </row>
    <row r="2433" spans="1:1" x14ac:dyDescent="0.25">
      <c r="A2433" t="str">
        <f>IF(E2433="","",CONCATENATE(IF(C2433="","",(CONCATENATE("- any ",C2433," droplet size"))),IF(#REF!="","",CONCATENATE(" - ",#REF!))," &amp; maximum wind speed of ",E2433," km/hr"))</f>
        <v/>
      </c>
    </row>
    <row r="2434" spans="1:1" x14ac:dyDescent="0.25">
      <c r="A2434" t="str">
        <f>IF(E2434="","",CONCATENATE(IF(C2434="","",(CONCATENATE("- any ",C2434," droplet size"))),IF(#REF!="","",CONCATENATE(" - ",#REF!))," &amp; maximum wind speed of ",E2434," km/hr"))</f>
        <v/>
      </c>
    </row>
    <row r="2435" spans="1:1" x14ac:dyDescent="0.25">
      <c r="A2435" t="str">
        <f>IF(E2435="","",CONCATENATE(IF(C2435="","",(CONCATENATE("- any ",C2435," droplet size"))),IF(#REF!="","",CONCATENATE(" - ",#REF!))," &amp; maximum wind speed of ",E2435," km/hr"))</f>
        <v/>
      </c>
    </row>
    <row r="2436" spans="1:1" x14ac:dyDescent="0.25">
      <c r="A2436" t="str">
        <f>IF(E2436="","",CONCATENATE(IF(C2436="","",(CONCATENATE("- any ",C2436," droplet size"))),IF(#REF!="","",CONCATENATE(" - ",#REF!))," &amp; maximum wind speed of ",E2436," km/hr"))</f>
        <v/>
      </c>
    </row>
    <row r="2437" spans="1:1" x14ac:dyDescent="0.25">
      <c r="A2437" t="str">
        <f>IF(E2437="","",CONCATENATE(IF(C2437="","",(CONCATENATE("- any ",C2437," droplet size"))),IF(#REF!="","",CONCATENATE(" - ",#REF!))," &amp; maximum wind speed of ",E2437," km/hr"))</f>
        <v/>
      </c>
    </row>
    <row r="2438" spans="1:1" x14ac:dyDescent="0.25">
      <c r="A2438" t="str">
        <f>IF(E2438="","",CONCATENATE(IF(C2438="","",(CONCATENATE("- any ",C2438," droplet size"))),IF(#REF!="","",CONCATENATE(" - ",#REF!))," &amp; maximum wind speed of ",E2438," km/hr"))</f>
        <v/>
      </c>
    </row>
    <row r="2439" spans="1:1" x14ac:dyDescent="0.25">
      <c r="A2439" t="str">
        <f>IF(E2439="","",CONCATENATE(IF(C2439="","",(CONCATENATE("- any ",C2439," droplet size"))),IF(#REF!="","",CONCATENATE(" - ",#REF!))," &amp; maximum wind speed of ",E2439," km/hr"))</f>
        <v/>
      </c>
    </row>
    <row r="2440" spans="1:1" x14ac:dyDescent="0.25">
      <c r="A2440" t="str">
        <f>IF(E2440="","",CONCATENATE(IF(C2440="","",(CONCATENATE("- any ",C2440," droplet size"))),IF(#REF!="","",CONCATENATE(" - ",#REF!))," &amp; maximum wind speed of ",E2440," km/hr"))</f>
        <v/>
      </c>
    </row>
    <row r="2441" spans="1:1" x14ac:dyDescent="0.25">
      <c r="A2441" t="str">
        <f>IF(E2441="","",CONCATENATE(IF(C2441="","",(CONCATENATE("- any ",C2441," droplet size"))),IF(#REF!="","",CONCATENATE(" - ",#REF!))," &amp; maximum wind speed of ",E2441," km/hr"))</f>
        <v/>
      </c>
    </row>
    <row r="2442" spans="1:1" x14ac:dyDescent="0.25">
      <c r="A2442" t="str">
        <f>IF(E2442="","",CONCATENATE(IF(C2442="","",(CONCATENATE("- any ",C2442," droplet size"))),IF(#REF!="","",CONCATENATE(" - ",#REF!))," &amp; maximum wind speed of ",E2442," km/hr"))</f>
        <v/>
      </c>
    </row>
    <row r="2443" spans="1:1" x14ac:dyDescent="0.25">
      <c r="A2443" t="str">
        <f>IF(E2443="","",CONCATENATE(IF(C2443="","",(CONCATENATE("- any ",C2443," droplet size"))),IF(#REF!="","",CONCATENATE(" - ",#REF!))," &amp; maximum wind speed of ",E2443," km/hr"))</f>
        <v/>
      </c>
    </row>
    <row r="2444" spans="1:1" x14ac:dyDescent="0.25">
      <c r="A2444" t="str">
        <f>IF(E2444="","",CONCATENATE(IF(C2444="","",(CONCATENATE("- any ",C2444," droplet size"))),IF(#REF!="","",CONCATENATE(" - ",#REF!))," &amp; maximum wind speed of ",E2444," km/hr"))</f>
        <v/>
      </c>
    </row>
    <row r="2445" spans="1:1" x14ac:dyDescent="0.25">
      <c r="A2445" t="str">
        <f>IF(E2445="","",CONCATENATE(IF(C2445="","",(CONCATENATE("- any ",C2445," droplet size"))),IF(#REF!="","",CONCATENATE(" - ",#REF!))," &amp; maximum wind speed of ",E2445," km/hr"))</f>
        <v/>
      </c>
    </row>
    <row r="2446" spans="1:1" x14ac:dyDescent="0.25">
      <c r="A2446" t="str">
        <f>IF(E2446="","",CONCATENATE(IF(C2446="","",(CONCATENATE("- any ",C2446," droplet size"))),IF(#REF!="","",CONCATENATE(" - ",#REF!))," &amp; maximum wind speed of ",E2446," km/hr"))</f>
        <v/>
      </c>
    </row>
    <row r="2447" spans="1:1" x14ac:dyDescent="0.25">
      <c r="A2447" t="str">
        <f>IF(E2447="","",CONCATENATE(IF(C2447="","",(CONCATENATE("- any ",C2447," droplet size"))),IF(#REF!="","",CONCATENATE(" - ",#REF!))," &amp; maximum wind speed of ",E2447," km/hr"))</f>
        <v/>
      </c>
    </row>
    <row r="2448" spans="1:1" x14ac:dyDescent="0.25">
      <c r="A2448" t="str">
        <f>IF(E2448="","",CONCATENATE(IF(C2448="","",(CONCATENATE("- any ",C2448," droplet size"))),IF(#REF!="","",CONCATENATE(" - ",#REF!))," &amp; maximum wind speed of ",E2448," km/hr"))</f>
        <v/>
      </c>
    </row>
    <row r="2449" spans="1:1" x14ac:dyDescent="0.25">
      <c r="A2449" t="str">
        <f>IF(E2449="","",CONCATENATE(IF(C2449="","",(CONCATENATE("- any ",C2449," droplet size"))),IF(#REF!="","",CONCATENATE(" - ",#REF!))," &amp; maximum wind speed of ",E2449," km/hr"))</f>
        <v/>
      </c>
    </row>
    <row r="2450" spans="1:1" x14ac:dyDescent="0.25">
      <c r="A2450" t="str">
        <f>IF(E2450="","",CONCATENATE(IF(C2450="","",(CONCATENATE("- any ",C2450," droplet size"))),IF(#REF!="","",CONCATENATE(" - ",#REF!))," &amp; maximum wind speed of ",E2450," km/hr"))</f>
        <v/>
      </c>
    </row>
    <row r="2451" spans="1:1" x14ac:dyDescent="0.25">
      <c r="A2451" t="str">
        <f>IF(E2451="","",CONCATENATE(IF(C2451="","",(CONCATENATE("- any ",C2451," droplet size"))),IF(#REF!="","",CONCATENATE(" - ",#REF!))," &amp; maximum wind speed of ",E2451," km/hr"))</f>
        <v/>
      </c>
    </row>
    <row r="2452" spans="1:1" x14ac:dyDescent="0.25">
      <c r="A2452" t="str">
        <f>IF(E2452="","",CONCATENATE(IF(C2452="","",(CONCATENATE("- any ",C2452," droplet size"))),IF(#REF!="","",CONCATENATE(" - ",#REF!))," &amp; maximum wind speed of ",E2452," km/hr"))</f>
        <v/>
      </c>
    </row>
    <row r="2453" spans="1:1" x14ac:dyDescent="0.25">
      <c r="A2453" t="str">
        <f>IF(E2453="","",CONCATENATE(IF(C2453="","",(CONCATENATE("- any ",C2453," droplet size"))),IF(#REF!="","",CONCATENATE(" - ",#REF!))," &amp; maximum wind speed of ",E2453," km/hr"))</f>
        <v/>
      </c>
    </row>
    <row r="2454" spans="1:1" x14ac:dyDescent="0.25">
      <c r="A2454" t="str">
        <f>IF(E2454="","",CONCATENATE(IF(C2454="","",(CONCATENATE("- any ",C2454," droplet size"))),IF(#REF!="","",CONCATENATE(" - ",#REF!))," &amp; maximum wind speed of ",E2454," km/hr"))</f>
        <v/>
      </c>
    </row>
    <row r="2455" spans="1:1" x14ac:dyDescent="0.25">
      <c r="A2455" t="str">
        <f>IF(E2455="","",CONCATENATE(IF(C2455="","",(CONCATENATE("- any ",C2455," droplet size"))),IF(#REF!="","",CONCATENATE(" - ",#REF!))," &amp; maximum wind speed of ",E2455," km/hr"))</f>
        <v/>
      </c>
    </row>
    <row r="2456" spans="1:1" x14ac:dyDescent="0.25">
      <c r="A2456" t="str">
        <f>IF(E2456="","",CONCATENATE(IF(C2456="","",(CONCATENATE("- any ",C2456," droplet size"))),IF(#REF!="","",CONCATENATE(" - ",#REF!))," &amp; maximum wind speed of ",E2456," km/hr"))</f>
        <v/>
      </c>
    </row>
    <row r="2457" spans="1:1" x14ac:dyDescent="0.25">
      <c r="A2457" t="str">
        <f>IF(E2457="","",CONCATENATE(IF(C2457="","",(CONCATENATE("- any ",C2457," droplet size"))),IF(#REF!="","",CONCATENATE(" - ",#REF!))," &amp; maximum wind speed of ",E2457," km/hr"))</f>
        <v/>
      </c>
    </row>
    <row r="2458" spans="1:1" x14ac:dyDescent="0.25">
      <c r="A2458" t="str">
        <f>IF(E2458="","",CONCATENATE(IF(C2458="","",(CONCATENATE("- any ",C2458," droplet size"))),IF(#REF!="","",CONCATENATE(" - ",#REF!))," &amp; maximum wind speed of ",E2458," km/hr"))</f>
        <v/>
      </c>
    </row>
    <row r="2459" spans="1:1" x14ac:dyDescent="0.25">
      <c r="A2459" t="str">
        <f>IF(E2459="","",CONCATENATE(IF(C2459="","",(CONCATENATE("- any ",C2459," droplet size"))),IF(#REF!="","",CONCATENATE(" - ",#REF!))," &amp; maximum wind speed of ",E2459," km/hr"))</f>
        <v/>
      </c>
    </row>
    <row r="2460" spans="1:1" x14ac:dyDescent="0.25">
      <c r="A2460" t="str">
        <f>IF(E2460="","",CONCATENATE(IF(C2460="","",(CONCATENATE("- any ",C2460," droplet size"))),IF(#REF!="","",CONCATENATE(" - ",#REF!))," &amp; maximum wind speed of ",E2460," km/hr"))</f>
        <v/>
      </c>
    </row>
    <row r="2461" spans="1:1" x14ac:dyDescent="0.25">
      <c r="A2461" t="str">
        <f>IF(E2461="","",CONCATENATE(IF(C2461="","",(CONCATENATE("- any ",C2461," droplet size"))),IF(#REF!="","",CONCATENATE(" - ",#REF!))," &amp; maximum wind speed of ",E2461," km/hr"))</f>
        <v/>
      </c>
    </row>
    <row r="2462" spans="1:1" x14ac:dyDescent="0.25">
      <c r="A2462" t="str">
        <f>IF(E2462="","",CONCATENATE(IF(C2462="","",(CONCATENATE("- any ",C2462," droplet size"))),IF(#REF!="","",CONCATENATE(" - ",#REF!))," &amp; maximum wind speed of ",E2462," km/hr"))</f>
        <v/>
      </c>
    </row>
    <row r="2463" spans="1:1" x14ac:dyDescent="0.25">
      <c r="A2463" t="str">
        <f>IF(E2463="","",CONCATENATE(IF(C2463="","",(CONCATENATE("- any ",C2463," droplet size"))),IF(#REF!="","",CONCATENATE(" - ",#REF!))," &amp; maximum wind speed of ",E2463," km/hr"))</f>
        <v/>
      </c>
    </row>
    <row r="2464" spans="1:1" x14ac:dyDescent="0.25">
      <c r="A2464" t="str">
        <f>IF(E2464="","",CONCATENATE(IF(C2464="","",(CONCATENATE("- any ",C2464," droplet size"))),IF(#REF!="","",CONCATENATE(" - ",#REF!))," &amp; maximum wind speed of ",E2464," km/hr"))</f>
        <v/>
      </c>
    </row>
    <row r="2465" spans="1:1" x14ac:dyDescent="0.25">
      <c r="A2465" t="str">
        <f>IF(E2465="","",CONCATENATE(IF(C2465="","",(CONCATENATE("- any ",C2465," droplet size"))),IF(#REF!="","",CONCATENATE(" - ",#REF!))," &amp; maximum wind speed of ",E2465," km/hr"))</f>
        <v/>
      </c>
    </row>
    <row r="2466" spans="1:1" x14ac:dyDescent="0.25">
      <c r="A2466" t="str">
        <f>IF(E2466="","",CONCATENATE(IF(C2466="","",(CONCATENATE("- any ",C2466," droplet size"))),IF(#REF!="","",CONCATENATE(" - ",#REF!))," &amp; maximum wind speed of ",E2466," km/hr"))</f>
        <v/>
      </c>
    </row>
    <row r="2467" spans="1:1" x14ac:dyDescent="0.25">
      <c r="A2467" t="str">
        <f>IF(E2467="","",CONCATENATE(IF(C2467="","",(CONCATENATE("- any ",C2467," droplet size"))),IF(#REF!="","",CONCATENATE(" - ",#REF!))," &amp; maximum wind speed of ",E2467," km/hr"))</f>
        <v/>
      </c>
    </row>
    <row r="2468" spans="1:1" x14ac:dyDescent="0.25">
      <c r="A2468" t="str">
        <f>IF(E2468="","",CONCATENATE(IF(C2468="","",(CONCATENATE("- any ",C2468," droplet size"))),IF(#REF!="","",CONCATENATE(" - ",#REF!))," &amp; maximum wind speed of ",E2468," km/hr"))</f>
        <v/>
      </c>
    </row>
    <row r="2469" spans="1:1" x14ac:dyDescent="0.25">
      <c r="A2469" t="str">
        <f>IF(E2469="","",CONCATENATE(IF(C2469="","",(CONCATENATE("- any ",C2469," droplet size"))),IF(#REF!="","",CONCATENATE(" - ",#REF!))," &amp; maximum wind speed of ",E2469," km/hr"))</f>
        <v/>
      </c>
    </row>
    <row r="2470" spans="1:1" x14ac:dyDescent="0.25">
      <c r="A2470" t="str">
        <f>IF(E2470="","",CONCATENATE(IF(C2470="","",(CONCATENATE("- any ",C2470," droplet size"))),IF(#REF!="","",CONCATENATE(" - ",#REF!))," &amp; maximum wind speed of ",E2470," km/hr"))</f>
        <v/>
      </c>
    </row>
    <row r="2471" spans="1:1" x14ac:dyDescent="0.25">
      <c r="A2471" t="str">
        <f>IF(E2471="","",CONCATENATE(IF(C2471="","",(CONCATENATE("- any ",C2471," droplet size"))),IF(#REF!="","",CONCATENATE(" - ",#REF!))," &amp; maximum wind speed of ",E2471," km/hr"))</f>
        <v/>
      </c>
    </row>
    <row r="2472" spans="1:1" x14ac:dyDescent="0.25">
      <c r="A2472" t="str">
        <f>IF(E2472="","",CONCATENATE(IF(C2472="","",(CONCATENATE("- any ",C2472," droplet size"))),IF(#REF!="","",CONCATENATE(" - ",#REF!))," &amp; maximum wind speed of ",E2472," km/hr"))</f>
        <v/>
      </c>
    </row>
    <row r="2473" spans="1:1" x14ac:dyDescent="0.25">
      <c r="A2473" t="str">
        <f>IF(E2473="","",CONCATENATE(IF(C2473="","",(CONCATENATE("- any ",C2473," droplet size"))),IF(#REF!="","",CONCATENATE(" - ",#REF!))," &amp; maximum wind speed of ",E2473," km/hr"))</f>
        <v/>
      </c>
    </row>
    <row r="2474" spans="1:1" x14ac:dyDescent="0.25">
      <c r="A2474" t="str">
        <f>IF(E2474="","",CONCATENATE(IF(C2474="","",(CONCATENATE("- any ",C2474," droplet size"))),IF(#REF!="","",CONCATENATE(" - ",#REF!))," &amp; maximum wind speed of ",E2474," km/hr"))</f>
        <v/>
      </c>
    </row>
    <row r="2475" spans="1:1" x14ac:dyDescent="0.25">
      <c r="A2475" t="str">
        <f>IF(E2475="","",CONCATENATE(IF(C2475="","",(CONCATENATE("- any ",C2475," droplet size"))),IF(#REF!="","",CONCATENATE(" - ",#REF!))," &amp; maximum wind speed of ",E2475," km/hr"))</f>
        <v/>
      </c>
    </row>
    <row r="2476" spans="1:1" x14ac:dyDescent="0.25">
      <c r="A2476" t="str">
        <f>IF(E2476="","",CONCATENATE(IF(C2476="","",(CONCATENATE("- any ",C2476," droplet size"))),IF(#REF!="","",CONCATENATE(" - ",#REF!))," &amp; maximum wind speed of ",E2476," km/hr"))</f>
        <v/>
      </c>
    </row>
    <row r="2477" spans="1:1" x14ac:dyDescent="0.25">
      <c r="A2477" t="str">
        <f>IF(E2477="","",CONCATENATE(IF(C2477="","",(CONCATENATE("- any ",C2477," droplet size"))),IF(#REF!="","",CONCATENATE(" - ",#REF!))," &amp; maximum wind speed of ",E2477," km/hr"))</f>
        <v/>
      </c>
    </row>
    <row r="2478" spans="1:1" x14ac:dyDescent="0.25">
      <c r="A2478" t="str">
        <f>IF(E2478="","",CONCATENATE(IF(C2478="","",(CONCATENATE("- any ",C2478," droplet size"))),IF(#REF!="","",CONCATENATE(" - ",#REF!))," &amp; maximum wind speed of ",E2478," km/hr"))</f>
        <v/>
      </c>
    </row>
    <row r="2479" spans="1:1" x14ac:dyDescent="0.25">
      <c r="A2479" t="str">
        <f>IF(E2479="","",CONCATENATE(IF(C2479="","",(CONCATENATE("- any ",C2479," droplet size"))),IF(#REF!="","",CONCATENATE(" - ",#REF!))," &amp; maximum wind speed of ",E2479," km/hr"))</f>
        <v/>
      </c>
    </row>
    <row r="2480" spans="1:1" x14ac:dyDescent="0.25">
      <c r="A2480" t="str">
        <f>IF(E2480="","",CONCATENATE(IF(C2480="","",(CONCATENATE("- any ",C2480," droplet size"))),IF(#REF!="","",CONCATENATE(" - ",#REF!))," &amp; maximum wind speed of ",E2480," km/hr"))</f>
        <v/>
      </c>
    </row>
    <row r="2481" spans="1:1" x14ac:dyDescent="0.25">
      <c r="A2481" t="str">
        <f>IF(E2481="","",CONCATENATE(IF(C2481="","",(CONCATENATE("- any ",C2481," droplet size"))),IF(#REF!="","",CONCATENATE(" - ",#REF!))," &amp; maximum wind speed of ",E2481," km/hr"))</f>
        <v/>
      </c>
    </row>
    <row r="2482" spans="1:1" x14ac:dyDescent="0.25">
      <c r="A2482" t="str">
        <f>IF(E2482="","",CONCATENATE(IF(C2482="","",(CONCATENATE("- any ",C2482," droplet size"))),IF(#REF!="","",CONCATENATE(" - ",#REF!))," &amp; maximum wind speed of ",E2482," km/hr"))</f>
        <v/>
      </c>
    </row>
    <row r="2483" spans="1:1" x14ac:dyDescent="0.25">
      <c r="A2483" t="str">
        <f>IF(E2483="","",CONCATENATE(IF(C2483="","",(CONCATENATE("- any ",C2483," droplet size"))),IF(#REF!="","",CONCATENATE(" - ",#REF!))," &amp; maximum wind speed of ",E2483," km/hr"))</f>
        <v/>
      </c>
    </row>
    <row r="2484" spans="1:1" x14ac:dyDescent="0.25">
      <c r="A2484" t="str">
        <f>IF(E2484="","",CONCATENATE(IF(C2484="","",(CONCATENATE("- any ",C2484," droplet size"))),IF(#REF!="","",CONCATENATE(" - ",#REF!))," &amp; maximum wind speed of ",E2484," km/hr"))</f>
        <v/>
      </c>
    </row>
    <row r="2485" spans="1:1" x14ac:dyDescent="0.25">
      <c r="A2485" t="str">
        <f>IF(E2485="","",CONCATENATE(IF(C2485="","",(CONCATENATE("- any ",C2485," droplet size"))),IF(#REF!="","",CONCATENATE(" - ",#REF!))," &amp; maximum wind speed of ",E2485," km/hr"))</f>
        <v/>
      </c>
    </row>
    <row r="2486" spans="1:1" x14ac:dyDescent="0.25">
      <c r="A2486" t="str">
        <f>IF(E2486="","",CONCATENATE(IF(C2486="","",(CONCATENATE("- any ",C2486," droplet size"))),IF(#REF!="","",CONCATENATE(" - ",#REF!))," &amp; maximum wind speed of ",E2486," km/hr"))</f>
        <v/>
      </c>
    </row>
    <row r="2487" spans="1:1" x14ac:dyDescent="0.25">
      <c r="A2487" t="str">
        <f>IF(E2487="","",CONCATENATE(IF(C2487="","",(CONCATENATE("- any ",C2487," droplet size"))),IF(#REF!="","",CONCATENATE(" - ",#REF!))," &amp; maximum wind speed of ",E2487," km/hr"))</f>
        <v/>
      </c>
    </row>
    <row r="2488" spans="1:1" x14ac:dyDescent="0.25">
      <c r="A2488" t="str">
        <f>IF(E2488="","",CONCATENATE(IF(C2488="","",(CONCATENATE("- any ",C2488," droplet size"))),IF(#REF!="","",CONCATENATE(" - ",#REF!))," &amp; maximum wind speed of ",E2488," km/hr"))</f>
        <v/>
      </c>
    </row>
    <row r="2489" spans="1:1" x14ac:dyDescent="0.25">
      <c r="A2489" t="str">
        <f>IF(E2489="","",CONCATENATE(IF(C2489="","",(CONCATENATE("- any ",C2489," droplet size"))),IF(#REF!="","",CONCATENATE(" - ",#REF!))," &amp; maximum wind speed of ",E2489," km/hr"))</f>
        <v/>
      </c>
    </row>
    <row r="2490" spans="1:1" x14ac:dyDescent="0.25">
      <c r="A2490" t="str">
        <f>IF(E2490="","",CONCATENATE(IF(C2490="","",(CONCATENATE("- any ",C2490," droplet size"))),IF(#REF!="","",CONCATENATE(" - ",#REF!))," &amp; maximum wind speed of ",E2490," km/hr"))</f>
        <v/>
      </c>
    </row>
    <row r="2491" spans="1:1" x14ac:dyDescent="0.25">
      <c r="A2491" t="str">
        <f>IF(E2491="","",CONCATENATE(IF(C2491="","",(CONCATENATE("- any ",C2491," droplet size"))),IF(#REF!="","",CONCATENATE(" - ",#REF!))," &amp; maximum wind speed of ",E2491," km/hr"))</f>
        <v/>
      </c>
    </row>
    <row r="2492" spans="1:1" x14ac:dyDescent="0.25">
      <c r="A2492" t="str">
        <f>IF(E2492="","",CONCATENATE(IF(C2492="","",(CONCATENATE("- any ",C2492," droplet size"))),IF(#REF!="","",CONCATENATE(" - ",#REF!))," &amp; maximum wind speed of ",E2492," km/hr"))</f>
        <v/>
      </c>
    </row>
    <row r="2493" spans="1:1" x14ac:dyDescent="0.25">
      <c r="A2493" t="str">
        <f>IF(E2493="","",CONCATENATE(IF(C2493="","",(CONCATENATE("- any ",C2493," droplet size"))),IF(#REF!="","",CONCATENATE(" - ",#REF!))," &amp; maximum wind speed of ",E2493," km/hr"))</f>
        <v/>
      </c>
    </row>
    <row r="2494" spans="1:1" x14ac:dyDescent="0.25">
      <c r="A2494" t="str">
        <f>IF(E2494="","",CONCATENATE(IF(C2494="","",(CONCATENATE("- any ",C2494," droplet size"))),IF(#REF!="","",CONCATENATE(" - ",#REF!))," &amp; maximum wind speed of ",E2494," km/hr"))</f>
        <v/>
      </c>
    </row>
    <row r="2495" spans="1:1" x14ac:dyDescent="0.25">
      <c r="A2495" t="str">
        <f>IF(E2495="","",CONCATENATE(IF(C2495="","",(CONCATENATE("- any ",C2495," droplet size"))),IF(#REF!="","",CONCATENATE(" - ",#REF!))," &amp; maximum wind speed of ",E2495," km/hr"))</f>
        <v/>
      </c>
    </row>
    <row r="2496" spans="1:1" x14ac:dyDescent="0.25">
      <c r="A2496" t="str">
        <f>IF(E2496="","",CONCATENATE(IF(C2496="","",(CONCATENATE("- any ",C2496," droplet size"))),IF(#REF!="","",CONCATENATE(" - ",#REF!))," &amp; maximum wind speed of ",E2496," km/hr"))</f>
        <v/>
      </c>
    </row>
    <row r="2497" spans="1:1" x14ac:dyDescent="0.25">
      <c r="A2497" t="str">
        <f>IF(E2497="","",CONCATENATE(IF(C2497="","",(CONCATENATE("- any ",C2497," droplet size"))),IF(#REF!="","",CONCATENATE(" - ",#REF!))," &amp; maximum wind speed of ",E2497," km/hr"))</f>
        <v/>
      </c>
    </row>
    <row r="2498" spans="1:1" x14ac:dyDescent="0.25">
      <c r="A2498" t="str">
        <f>IF(E2498="","",CONCATENATE(IF(C2498="","",(CONCATENATE("- any ",C2498," droplet size"))),IF(#REF!="","",CONCATENATE(" - ",#REF!))," &amp; maximum wind speed of ",E2498," km/hr"))</f>
        <v/>
      </c>
    </row>
    <row r="2499" spans="1:1" x14ac:dyDescent="0.25">
      <c r="A2499" t="str">
        <f>IF(E2499="","",CONCATENATE(IF(C2499="","",(CONCATENATE("- any ",C2499," droplet size"))),IF(#REF!="","",CONCATENATE(" - ",#REF!))," &amp; maximum wind speed of ",E2499," km/hr"))</f>
        <v/>
      </c>
    </row>
    <row r="2500" spans="1:1" x14ac:dyDescent="0.25">
      <c r="A2500" t="str">
        <f>IF(E2500="","",CONCATENATE(IF(C2500="","",(CONCATENATE("- any ",C2500," droplet size"))),IF(#REF!="","",CONCATENATE(" - ",#REF!))," &amp; maximum wind speed of ",E2500," km/hr"))</f>
        <v/>
      </c>
    </row>
    <row r="2501" spans="1:1" x14ac:dyDescent="0.25">
      <c r="A2501" t="str">
        <f>IF(E2501="","",CONCATENATE(IF(C2501="","",(CONCATENATE("- any ",C2501," droplet size"))),IF(#REF!="","",CONCATENATE(" - ",#REF!))," &amp; maximum wind speed of ",E2501," km/hr"))</f>
        <v/>
      </c>
    </row>
    <row r="2502" spans="1:1" x14ac:dyDescent="0.25">
      <c r="A2502" t="str">
        <f>IF(E2502="","",CONCATENATE(IF(C2502="","",(CONCATENATE("- any ",C2502," droplet size"))),IF(#REF!="","",CONCATENATE(" - ",#REF!))," &amp; maximum wind speed of ",E2502," km/hr"))</f>
        <v/>
      </c>
    </row>
    <row r="2503" spans="1:1" x14ac:dyDescent="0.25">
      <c r="A2503" t="str">
        <f>IF(E2503="","",CONCATENATE(IF(C2503="","",(CONCATENATE("- any ",C2503," droplet size"))),IF(#REF!="","",CONCATENATE(" - ",#REF!))," &amp; maximum wind speed of ",E2503," km/hr"))</f>
        <v/>
      </c>
    </row>
    <row r="2504" spans="1:1" x14ac:dyDescent="0.25">
      <c r="A2504" t="str">
        <f>IF(E2504="","",CONCATENATE(IF(C2504="","",(CONCATENATE("- any ",C2504," droplet size"))),IF(#REF!="","",CONCATENATE(" - ",#REF!))," &amp; maximum wind speed of ",E2504," km/hr"))</f>
        <v/>
      </c>
    </row>
    <row r="2505" spans="1:1" x14ac:dyDescent="0.25">
      <c r="A2505" t="str">
        <f>IF(E2505="","",CONCATENATE(IF(C2505="","",(CONCATENATE("- any ",C2505," droplet size"))),IF(#REF!="","",CONCATENATE(" - ",#REF!))," &amp; maximum wind speed of ",E2505," km/hr"))</f>
        <v/>
      </c>
    </row>
    <row r="2506" spans="1:1" x14ac:dyDescent="0.25">
      <c r="A2506" t="str">
        <f>IF(E2506="","",CONCATENATE(IF(C2506="","",(CONCATENATE("- any ",C2506," droplet size"))),IF(#REF!="","",CONCATENATE(" - ",#REF!))," &amp; maximum wind speed of ",E2506," km/hr"))</f>
        <v/>
      </c>
    </row>
    <row r="2507" spans="1:1" x14ac:dyDescent="0.25">
      <c r="A2507" t="str">
        <f>IF(E2507="","",CONCATENATE(IF(C2507="","",(CONCATENATE("- any ",C2507," droplet size"))),IF(#REF!="","",CONCATENATE(" - ",#REF!))," &amp; maximum wind speed of ",E2507," km/hr"))</f>
        <v/>
      </c>
    </row>
    <row r="2508" spans="1:1" x14ac:dyDescent="0.25">
      <c r="A2508" t="str">
        <f>IF(E2508="","",CONCATENATE(IF(C2508="","",(CONCATENATE("- any ",C2508," droplet size"))),IF(#REF!="","",CONCATENATE(" - ",#REF!))," &amp; maximum wind speed of ",E2508," km/hr"))</f>
        <v/>
      </c>
    </row>
    <row r="2509" spans="1:1" x14ac:dyDescent="0.25">
      <c r="A2509" t="str">
        <f>IF(E2509="","",CONCATENATE(IF(C2509="","",(CONCATENATE("- any ",C2509," droplet size"))),IF(#REF!="","",CONCATENATE(" - ",#REF!))," &amp; maximum wind speed of ",E2509," km/hr"))</f>
        <v/>
      </c>
    </row>
    <row r="2510" spans="1:1" x14ac:dyDescent="0.25">
      <c r="A2510" t="str">
        <f>IF(E2510="","",CONCATENATE(IF(C2510="","",(CONCATENATE("- any ",C2510," droplet size"))),IF(#REF!="","",CONCATENATE(" - ",#REF!))," &amp; maximum wind speed of ",E2510," km/hr"))</f>
        <v/>
      </c>
    </row>
    <row r="2511" spans="1:1" x14ac:dyDescent="0.25">
      <c r="A2511" t="str">
        <f>IF(E2511="","",CONCATENATE(IF(C2511="","",(CONCATENATE("- any ",C2511," droplet size"))),IF(#REF!="","",CONCATENATE(" - ",#REF!))," &amp; maximum wind speed of ",E2511," km/hr"))</f>
        <v/>
      </c>
    </row>
    <row r="2512" spans="1:1" x14ac:dyDescent="0.25">
      <c r="A2512" t="str">
        <f>IF(E2512="","",CONCATENATE(IF(C2512="","",(CONCATENATE("- any ",C2512," droplet size"))),IF(#REF!="","",CONCATENATE(" - ",#REF!))," &amp; maximum wind speed of ",E2512," km/hr"))</f>
        <v/>
      </c>
    </row>
    <row r="2513" spans="1:1" x14ac:dyDescent="0.25">
      <c r="A2513" t="str">
        <f>IF(E2513="","",CONCATENATE(IF(C2513="","",(CONCATENATE("- any ",C2513," droplet size"))),IF(#REF!="","",CONCATENATE(" - ",#REF!))," &amp; maximum wind speed of ",E2513," km/hr"))</f>
        <v/>
      </c>
    </row>
    <row r="2514" spans="1:1" x14ac:dyDescent="0.25">
      <c r="A2514" t="str">
        <f>IF(E2514="","",CONCATENATE(IF(C2514="","",(CONCATENATE("- any ",C2514," droplet size"))),IF(#REF!="","",CONCATENATE(" - ",#REF!))," &amp; maximum wind speed of ",E2514," km/hr"))</f>
        <v/>
      </c>
    </row>
    <row r="2515" spans="1:1" x14ac:dyDescent="0.25">
      <c r="A2515" t="str">
        <f>IF(E2515="","",CONCATENATE(IF(C2515="","",(CONCATENATE("- any ",C2515," droplet size"))),IF(#REF!="","",CONCATENATE(" - ",#REF!))," &amp; maximum wind speed of ",E2515," km/hr"))</f>
        <v/>
      </c>
    </row>
    <row r="2516" spans="1:1" x14ac:dyDescent="0.25">
      <c r="A2516" t="str">
        <f>IF(E2516="","",CONCATENATE(IF(C2516="","",(CONCATENATE("- any ",C2516," droplet size"))),IF(#REF!="","",CONCATENATE(" - ",#REF!))," &amp; maximum wind speed of ",E2516," km/hr"))</f>
        <v/>
      </c>
    </row>
    <row r="2517" spans="1:1" x14ac:dyDescent="0.25">
      <c r="A2517" t="str">
        <f>IF(E2517="","",CONCATENATE(IF(C2517="","",(CONCATENATE("- any ",C2517," droplet size"))),IF(#REF!="","",CONCATENATE(" - ",#REF!))," &amp; maximum wind speed of ",E2517," km/hr"))</f>
        <v/>
      </c>
    </row>
    <row r="2518" spans="1:1" x14ac:dyDescent="0.25">
      <c r="A2518" t="str">
        <f>IF(E2518="","",CONCATENATE(IF(C2518="","",(CONCATENATE("- any ",C2518," droplet size"))),IF(#REF!="","",CONCATENATE(" - ",#REF!))," &amp; maximum wind speed of ",E2518," km/hr"))</f>
        <v/>
      </c>
    </row>
    <row r="2519" spans="1:1" x14ac:dyDescent="0.25">
      <c r="A2519" t="str">
        <f>IF(E2519="","",CONCATENATE(IF(C2519="","",(CONCATENATE("- any ",C2519," droplet size"))),IF(#REF!="","",CONCATENATE(" - ",#REF!))," &amp; maximum wind speed of ",E2519," km/hr"))</f>
        <v/>
      </c>
    </row>
    <row r="2520" spans="1:1" x14ac:dyDescent="0.25">
      <c r="A2520" t="str">
        <f>IF(E2520="","",CONCATENATE(IF(C2520="","",(CONCATENATE("- any ",C2520," droplet size"))),IF(#REF!="","",CONCATENATE(" - ",#REF!))," &amp; maximum wind speed of ",E2520," km/hr"))</f>
        <v/>
      </c>
    </row>
    <row r="2521" spans="1:1" x14ac:dyDescent="0.25">
      <c r="A2521" t="str">
        <f>IF(E2521="","",CONCATENATE(IF(C2521="","",(CONCATENATE("- any ",C2521," droplet size"))),IF(#REF!="","",CONCATENATE(" - ",#REF!))," &amp; maximum wind speed of ",E2521," km/hr"))</f>
        <v/>
      </c>
    </row>
    <row r="2522" spans="1:1" x14ac:dyDescent="0.25">
      <c r="A2522" t="str">
        <f>IF(E2522="","",CONCATENATE(IF(C2522="","",(CONCATENATE("- any ",C2522," droplet size"))),IF(#REF!="","",CONCATENATE(" - ",#REF!))," &amp; maximum wind speed of ",E2522," km/hr"))</f>
        <v/>
      </c>
    </row>
    <row r="2523" spans="1:1" x14ac:dyDescent="0.25">
      <c r="A2523" t="str">
        <f>IF(E2523="","",CONCATENATE(IF(C2523="","",(CONCATENATE("- any ",C2523," droplet size"))),IF(#REF!="","",CONCATENATE(" - ",#REF!))," &amp; maximum wind speed of ",E2523," km/hr"))</f>
        <v/>
      </c>
    </row>
    <row r="2524" spans="1:1" x14ac:dyDescent="0.25">
      <c r="A2524" t="str">
        <f>IF(E2524="","",CONCATENATE(IF(C2524="","",(CONCATENATE("- any ",C2524," droplet size"))),IF(#REF!="","",CONCATENATE(" - ",#REF!))," &amp; maximum wind speed of ",E2524," km/hr"))</f>
        <v/>
      </c>
    </row>
    <row r="2525" spans="1:1" x14ac:dyDescent="0.25">
      <c r="A2525" t="str">
        <f>IF(E2525="","",CONCATENATE(IF(C2525="","",(CONCATENATE("- any ",C2525," droplet size"))),IF(#REF!="","",CONCATENATE(" - ",#REF!))," &amp; maximum wind speed of ",E2525," km/hr"))</f>
        <v/>
      </c>
    </row>
    <row r="2526" spans="1:1" x14ac:dyDescent="0.25">
      <c r="A2526" t="str">
        <f>IF(E2526="","",CONCATENATE(IF(C2526="","",(CONCATENATE("- any ",C2526," droplet size"))),IF(#REF!="","",CONCATENATE(" - ",#REF!))," &amp; maximum wind speed of ",E2526," km/hr"))</f>
        <v/>
      </c>
    </row>
    <row r="2527" spans="1:1" x14ac:dyDescent="0.25">
      <c r="A2527" t="str">
        <f>IF(E2527="","",CONCATENATE(IF(C2527="","",(CONCATENATE("- any ",C2527," droplet size"))),IF(#REF!="","",CONCATENATE(" - ",#REF!))," &amp; maximum wind speed of ",E2527," km/hr"))</f>
        <v/>
      </c>
    </row>
    <row r="2528" spans="1:1" x14ac:dyDescent="0.25">
      <c r="A2528" t="str">
        <f>IF(E2528="","",CONCATENATE(IF(C2528="","",(CONCATENATE("- any ",C2528," droplet size"))),IF(#REF!="","",CONCATENATE(" - ",#REF!))," &amp; maximum wind speed of ",E2528," km/hr"))</f>
        <v/>
      </c>
    </row>
    <row r="2529" spans="1:1" x14ac:dyDescent="0.25">
      <c r="A2529" t="str">
        <f>IF(E2529="","",CONCATENATE(IF(C2529="","",(CONCATENATE("- any ",C2529," droplet size"))),IF(#REF!="","",CONCATENATE(" - ",#REF!))," &amp; maximum wind speed of ",E2529," km/hr"))</f>
        <v/>
      </c>
    </row>
    <row r="2530" spans="1:1" x14ac:dyDescent="0.25">
      <c r="A2530" t="str">
        <f>IF(E2530="","",CONCATENATE(IF(C2530="","",(CONCATENATE("- any ",C2530," droplet size"))),IF(#REF!="","",CONCATENATE(" - ",#REF!))," &amp; maximum wind speed of ",E2530," km/hr"))</f>
        <v/>
      </c>
    </row>
    <row r="2531" spans="1:1" x14ac:dyDescent="0.25">
      <c r="A2531" t="str">
        <f>IF(E2531="","",CONCATENATE(IF(C2531="","",(CONCATENATE("- any ",C2531," droplet size"))),IF(#REF!="","",CONCATENATE(" - ",#REF!))," &amp; maximum wind speed of ",E2531," km/hr"))</f>
        <v/>
      </c>
    </row>
    <row r="2532" spans="1:1" x14ac:dyDescent="0.25">
      <c r="A2532" t="str">
        <f>IF(E2532="","",CONCATENATE(IF(C2532="","",(CONCATENATE("- any ",C2532," droplet size"))),IF(#REF!="","",CONCATENATE(" - ",#REF!))," &amp; maximum wind speed of ",E2532," km/hr"))</f>
        <v/>
      </c>
    </row>
    <row r="2533" spans="1:1" x14ac:dyDescent="0.25">
      <c r="A2533" t="str">
        <f>IF(E2533="","",CONCATENATE(IF(C2533="","",(CONCATENATE("- any ",C2533," droplet size"))),IF(#REF!="","",CONCATENATE(" - ",#REF!))," &amp; maximum wind speed of ",E2533," km/hr"))</f>
        <v/>
      </c>
    </row>
    <row r="2534" spans="1:1" x14ac:dyDescent="0.25">
      <c r="A2534" t="str">
        <f>IF(E2534="","",CONCATENATE(IF(C2534="","",(CONCATENATE("- any ",C2534," droplet size"))),IF(#REF!="","",CONCATENATE(" - ",#REF!))," &amp; maximum wind speed of ",E2534," km/hr"))</f>
        <v/>
      </c>
    </row>
    <row r="2535" spans="1:1" x14ac:dyDescent="0.25">
      <c r="A2535" t="str">
        <f>IF(E2535="","",CONCATENATE(IF(C2535="","",(CONCATENATE("- any ",C2535," droplet size"))),IF(#REF!="","",CONCATENATE(" - ",#REF!))," &amp; maximum wind speed of ",E2535," km/hr"))</f>
        <v/>
      </c>
    </row>
    <row r="2536" spans="1:1" x14ac:dyDescent="0.25">
      <c r="A2536" t="str">
        <f>IF(E2536="","",CONCATENATE(IF(C2536="","",(CONCATENATE("- any ",C2536," droplet size"))),IF(#REF!="","",CONCATENATE(" - ",#REF!))," &amp; maximum wind speed of ",E2536," km/hr"))</f>
        <v/>
      </c>
    </row>
    <row r="2537" spans="1:1" x14ac:dyDescent="0.25">
      <c r="A2537" t="str">
        <f>IF(E2537="","",CONCATENATE(IF(C2537="","",(CONCATENATE("- any ",C2537," droplet size"))),IF(#REF!="","",CONCATENATE(" - ",#REF!))," &amp; maximum wind speed of ",E2537," km/hr"))</f>
        <v/>
      </c>
    </row>
    <row r="2538" spans="1:1" x14ac:dyDescent="0.25">
      <c r="A2538" t="str">
        <f>IF(E2538="","",CONCATENATE(IF(C2538="","",(CONCATENATE("- any ",C2538," droplet size"))),IF(#REF!="","",CONCATENATE(" - ",#REF!))," &amp; maximum wind speed of ",E2538," km/hr"))</f>
        <v/>
      </c>
    </row>
    <row r="2539" spans="1:1" x14ac:dyDescent="0.25">
      <c r="A2539" t="str">
        <f>IF(E2539="","",CONCATENATE(IF(C2539="","",(CONCATENATE("- any ",C2539," droplet size"))),IF(#REF!="","",CONCATENATE(" - ",#REF!))," &amp; maximum wind speed of ",E2539," km/hr"))</f>
        <v/>
      </c>
    </row>
    <row r="2540" spans="1:1" x14ac:dyDescent="0.25">
      <c r="A2540" t="str">
        <f>IF(E2540="","",CONCATENATE(IF(C2540="","",(CONCATENATE("- any ",C2540," droplet size"))),IF(#REF!="","",CONCATENATE(" - ",#REF!))," &amp; maximum wind speed of ",E2540," km/hr"))</f>
        <v/>
      </c>
    </row>
    <row r="2541" spans="1:1" x14ac:dyDescent="0.25">
      <c r="A2541" t="str">
        <f>IF(E2541="","",CONCATENATE(IF(C2541="","",(CONCATENATE("- any ",C2541," droplet size"))),IF(#REF!="","",CONCATENATE(" - ",#REF!))," &amp; maximum wind speed of ",E2541," km/hr"))</f>
        <v/>
      </c>
    </row>
    <row r="2542" spans="1:1" x14ac:dyDescent="0.25">
      <c r="A2542" t="str">
        <f>IF(E2542="","",CONCATENATE(IF(C2542="","",(CONCATENATE("- any ",C2542," droplet size"))),IF(#REF!="","",CONCATENATE(" - ",#REF!))," &amp; maximum wind speed of ",E2542," km/hr"))</f>
        <v/>
      </c>
    </row>
    <row r="2543" spans="1:1" x14ac:dyDescent="0.25">
      <c r="A2543" t="str">
        <f>IF(E2543="","",CONCATENATE(IF(C2543="","",(CONCATENATE("- any ",C2543," droplet size"))),IF(#REF!="","",CONCATENATE(" - ",#REF!))," &amp; maximum wind speed of ",E2543," km/hr"))</f>
        <v/>
      </c>
    </row>
    <row r="2544" spans="1:1" x14ac:dyDescent="0.25">
      <c r="A2544" t="str">
        <f>IF(E2544="","",CONCATENATE(IF(C2544="","",(CONCATENATE("- any ",C2544," droplet size"))),IF(#REF!="","",CONCATENATE(" - ",#REF!))," &amp; maximum wind speed of ",E2544," km/hr"))</f>
        <v/>
      </c>
    </row>
    <row r="2545" spans="1:1" x14ac:dyDescent="0.25">
      <c r="A2545" t="str">
        <f>IF(E2545="","",CONCATENATE(IF(C2545="","",(CONCATENATE("- any ",C2545," droplet size"))),IF(#REF!="","",CONCATENATE(" - ",#REF!))," &amp; maximum wind speed of ",E2545," km/hr"))</f>
        <v/>
      </c>
    </row>
    <row r="2546" spans="1:1" x14ac:dyDescent="0.25">
      <c r="A2546" t="str">
        <f>IF(E2546="","",CONCATENATE(IF(C2546="","",(CONCATENATE("- any ",C2546," droplet size"))),IF(#REF!="","",CONCATENATE(" - ",#REF!))," &amp; maximum wind speed of ",E2546," km/hr"))</f>
        <v/>
      </c>
    </row>
    <row r="2547" spans="1:1" x14ac:dyDescent="0.25">
      <c r="A2547" t="str">
        <f>IF(E2547="","",CONCATENATE(IF(C2547="","",(CONCATENATE("- any ",C2547," droplet size"))),IF(#REF!="","",CONCATENATE(" - ",#REF!))," &amp; maximum wind speed of ",E2547," km/hr"))</f>
        <v/>
      </c>
    </row>
    <row r="2548" spans="1:1" x14ac:dyDescent="0.25">
      <c r="A2548" t="str">
        <f>IF(E2548="","",CONCATENATE(IF(C2548="","",(CONCATENATE("- any ",C2548," droplet size"))),IF(#REF!="","",CONCATENATE(" - ",#REF!))," &amp; maximum wind speed of ",E2548," km/hr"))</f>
        <v/>
      </c>
    </row>
    <row r="2549" spans="1:1" x14ac:dyDescent="0.25">
      <c r="A2549" t="str">
        <f>IF(E2549="","",CONCATENATE(IF(C2549="","",(CONCATENATE("- any ",C2549," droplet size"))),IF(#REF!="","",CONCATENATE(" - ",#REF!))," &amp; maximum wind speed of ",E2549," km/hr"))</f>
        <v/>
      </c>
    </row>
    <row r="2550" spans="1:1" x14ac:dyDescent="0.25">
      <c r="A2550" t="str">
        <f>IF(E2550="","",CONCATENATE(IF(C2550="","",(CONCATENATE("- any ",C2550," droplet size"))),IF(#REF!="","",CONCATENATE(" - ",#REF!))," &amp; maximum wind speed of ",E2550," km/hr"))</f>
        <v/>
      </c>
    </row>
    <row r="2551" spans="1:1" x14ac:dyDescent="0.25">
      <c r="A2551" t="str">
        <f>IF(E2551="","",CONCATENATE(IF(C2551="","",(CONCATENATE("- any ",C2551," droplet size"))),IF(#REF!="","",CONCATENATE(" - ",#REF!))," &amp; maximum wind speed of ",E2551," km/hr"))</f>
        <v/>
      </c>
    </row>
    <row r="2552" spans="1:1" x14ac:dyDescent="0.25">
      <c r="A2552" t="str">
        <f>IF(E2552="","",CONCATENATE(IF(C2552="","",(CONCATENATE("- any ",C2552," droplet size"))),IF(#REF!="","",CONCATENATE(" - ",#REF!))," &amp; maximum wind speed of ",E2552," km/hr"))</f>
        <v/>
      </c>
    </row>
    <row r="2553" spans="1:1" x14ac:dyDescent="0.25">
      <c r="A2553" t="str">
        <f>IF(E2553="","",CONCATENATE(IF(C2553="","",(CONCATENATE("- any ",C2553," droplet size"))),IF(#REF!="","",CONCATENATE(" - ",#REF!))," &amp; maximum wind speed of ",E2553," km/hr"))</f>
        <v/>
      </c>
    </row>
    <row r="2554" spans="1:1" x14ac:dyDescent="0.25">
      <c r="A2554" t="str">
        <f>IF(E2554="","",CONCATENATE(IF(C2554="","",(CONCATENATE("- any ",C2554," droplet size"))),IF(#REF!="","",CONCATENATE(" - ",#REF!))," &amp; maximum wind speed of ",E2554," km/hr"))</f>
        <v/>
      </c>
    </row>
    <row r="2555" spans="1:1" x14ac:dyDescent="0.25">
      <c r="A2555" t="str">
        <f>IF(E2555="","",CONCATENATE(IF(C2555="","",(CONCATENATE("- any ",C2555," droplet size"))),IF(#REF!="","",CONCATENATE(" - ",#REF!))," &amp; maximum wind speed of ",E2555," km/hr"))</f>
        <v/>
      </c>
    </row>
    <row r="2556" spans="1:1" x14ac:dyDescent="0.25">
      <c r="A2556" t="str">
        <f>IF(E2556="","",CONCATENATE(IF(C2556="","",(CONCATENATE("- any ",C2556," droplet size"))),IF(#REF!="","",CONCATENATE(" - ",#REF!))," &amp; maximum wind speed of ",E2556," km/hr"))</f>
        <v/>
      </c>
    </row>
    <row r="2557" spans="1:1" x14ac:dyDescent="0.25">
      <c r="A2557" t="str">
        <f>IF(E2557="","",CONCATENATE(IF(C2557="","",(CONCATENATE("- any ",C2557," droplet size"))),IF(#REF!="","",CONCATENATE(" - ",#REF!))," &amp; maximum wind speed of ",E2557," km/hr"))</f>
        <v/>
      </c>
    </row>
    <row r="2558" spans="1:1" x14ac:dyDescent="0.25">
      <c r="A2558" t="str">
        <f>IF(E2558="","",CONCATENATE(IF(C2558="","",(CONCATENATE("- any ",C2558," droplet size"))),IF(#REF!="","",CONCATENATE(" - ",#REF!))," &amp; maximum wind speed of ",E2558," km/hr"))</f>
        <v/>
      </c>
    </row>
    <row r="2559" spans="1:1" x14ac:dyDescent="0.25">
      <c r="A2559" t="str">
        <f>IF(E2559="","",CONCATENATE(IF(C2559="","",(CONCATENATE("- any ",C2559," droplet size"))),IF(#REF!="","",CONCATENATE(" - ",#REF!))," &amp; maximum wind speed of ",E2559," km/hr"))</f>
        <v/>
      </c>
    </row>
    <row r="2560" spans="1:1" x14ac:dyDescent="0.25">
      <c r="A2560" t="str">
        <f>IF(E2560="","",CONCATENATE(IF(C2560="","",(CONCATENATE("- any ",C2560," droplet size"))),IF(#REF!="","",CONCATENATE(" - ",#REF!))," &amp; maximum wind speed of ",E2560," km/hr"))</f>
        <v/>
      </c>
    </row>
    <row r="2561" spans="1:1" x14ac:dyDescent="0.25">
      <c r="A2561" t="str">
        <f>IF(E2561="","",CONCATENATE(IF(C2561="","",(CONCATENATE("- any ",C2561," droplet size"))),IF(#REF!="","",CONCATENATE(" - ",#REF!))," &amp; maximum wind speed of ",E2561," km/hr"))</f>
        <v/>
      </c>
    </row>
    <row r="2562" spans="1:1" x14ac:dyDescent="0.25">
      <c r="A2562" t="str">
        <f>IF(E2562="","",CONCATENATE(IF(C2562="","",(CONCATENATE("- any ",C2562," droplet size"))),IF(#REF!="","",CONCATENATE(" - ",#REF!))," &amp; maximum wind speed of ",E2562," km/hr"))</f>
        <v/>
      </c>
    </row>
    <row r="2563" spans="1:1" x14ac:dyDescent="0.25">
      <c r="A2563" t="str">
        <f>IF(E2563="","",CONCATENATE(IF(C2563="","",(CONCATENATE("- any ",C2563," droplet size"))),IF(#REF!="","",CONCATENATE(" - ",#REF!))," &amp; maximum wind speed of ",E2563," km/hr"))</f>
        <v/>
      </c>
    </row>
    <row r="2564" spans="1:1" x14ac:dyDescent="0.25">
      <c r="A2564" t="str">
        <f>IF(E2564="","",CONCATENATE(IF(C2564="","",(CONCATENATE("- any ",C2564," droplet size"))),IF(#REF!="","",CONCATENATE(" - ",#REF!))," &amp; maximum wind speed of ",E2564," km/hr"))</f>
        <v/>
      </c>
    </row>
    <row r="2565" spans="1:1" x14ac:dyDescent="0.25">
      <c r="A2565" t="str">
        <f>IF(E2565="","",CONCATENATE(IF(C2565="","",(CONCATENATE("- any ",C2565," droplet size"))),IF(#REF!="","",CONCATENATE(" - ",#REF!))," &amp; maximum wind speed of ",E2565," km/hr"))</f>
        <v/>
      </c>
    </row>
    <row r="2566" spans="1:1" x14ac:dyDescent="0.25">
      <c r="A2566" t="str">
        <f>IF(E2566="","",CONCATENATE(IF(C2566="","",(CONCATENATE("- any ",C2566," droplet size"))),IF(#REF!="","",CONCATENATE(" - ",#REF!))," &amp; maximum wind speed of ",E2566," km/hr"))</f>
        <v/>
      </c>
    </row>
    <row r="2567" spans="1:1" x14ac:dyDescent="0.25">
      <c r="A2567" t="str">
        <f>IF(E2567="","",CONCATENATE(IF(C2567="","",(CONCATENATE("- any ",C2567," droplet size"))),IF(#REF!="","",CONCATENATE(" - ",#REF!))," &amp; maximum wind speed of ",E2567," km/hr"))</f>
        <v/>
      </c>
    </row>
    <row r="2568" spans="1:1" x14ac:dyDescent="0.25">
      <c r="A2568" t="str">
        <f>IF(E2568="","",CONCATENATE(IF(C2568="","",(CONCATENATE("- any ",C2568," droplet size"))),IF(#REF!="","",CONCATENATE(" - ",#REF!))," &amp; maximum wind speed of ",E2568," km/hr"))</f>
        <v/>
      </c>
    </row>
    <row r="2569" spans="1:1" x14ac:dyDescent="0.25">
      <c r="A2569" t="str">
        <f>IF(E2569="","",CONCATENATE(IF(C2569="","",(CONCATENATE("- any ",C2569," droplet size"))),IF(#REF!="","",CONCATENATE(" - ",#REF!))," &amp; maximum wind speed of ",E2569," km/hr"))</f>
        <v/>
      </c>
    </row>
    <row r="2570" spans="1:1" x14ac:dyDescent="0.25">
      <c r="A2570" t="str">
        <f>IF(E2570="","",CONCATENATE(IF(C2570="","",(CONCATENATE("- any ",C2570," droplet size"))),IF(#REF!="","",CONCATENATE(" - ",#REF!))," &amp; maximum wind speed of ",E2570," km/hr"))</f>
        <v/>
      </c>
    </row>
    <row r="2571" spans="1:1" x14ac:dyDescent="0.25">
      <c r="A2571" t="str">
        <f>IF(E2571="","",CONCATENATE(IF(C2571="","",(CONCATENATE("- any ",C2571," droplet size"))),IF(#REF!="","",CONCATENATE(" - ",#REF!))," &amp; maximum wind speed of ",E2571," km/hr"))</f>
        <v/>
      </c>
    </row>
    <row r="2572" spans="1:1" x14ac:dyDescent="0.25">
      <c r="A2572" t="str">
        <f>IF(E2572="","",CONCATENATE(IF(C2572="","",(CONCATENATE("- any ",C2572," droplet size"))),IF(#REF!="","",CONCATENATE(" - ",#REF!))," &amp; maximum wind speed of ",E2572," km/hr"))</f>
        <v/>
      </c>
    </row>
    <row r="2573" spans="1:1" x14ac:dyDescent="0.25">
      <c r="A2573" t="str">
        <f>IF(E2573="","",CONCATENATE(IF(C2573="","",(CONCATENATE("- any ",C2573," droplet size"))),IF(#REF!="","",CONCATENATE(" - ",#REF!))," &amp; maximum wind speed of ",E2573," km/hr"))</f>
        <v/>
      </c>
    </row>
    <row r="2574" spans="1:1" x14ac:dyDescent="0.25">
      <c r="A2574" t="str">
        <f>IF(E2574="","",CONCATENATE(IF(C2574="","",(CONCATENATE("- any ",C2574," droplet size"))),IF(#REF!="","",CONCATENATE(" - ",#REF!))," &amp; maximum wind speed of ",E2574," km/hr"))</f>
        <v/>
      </c>
    </row>
    <row r="2575" spans="1:1" x14ac:dyDescent="0.25">
      <c r="A2575" t="str">
        <f>IF(E2575="","",CONCATENATE(IF(C2575="","",(CONCATENATE("- any ",C2575," droplet size"))),IF(#REF!="","",CONCATENATE(" - ",#REF!))," &amp; maximum wind speed of ",E2575," km/hr"))</f>
        <v/>
      </c>
    </row>
    <row r="2576" spans="1:1" x14ac:dyDescent="0.25">
      <c r="A2576" t="str">
        <f>IF(E2576="","",CONCATENATE(IF(C2576="","",(CONCATENATE("- any ",C2576," droplet size"))),IF(#REF!="","",CONCATENATE(" - ",#REF!))," &amp; maximum wind speed of ",E2576," km/hr"))</f>
        <v/>
      </c>
    </row>
    <row r="2577" spans="1:1" x14ac:dyDescent="0.25">
      <c r="A2577" t="str">
        <f>IF(E2577="","",CONCATENATE(IF(C2577="","",(CONCATENATE("- any ",C2577," droplet size"))),IF(#REF!="","",CONCATENATE(" - ",#REF!))," &amp; maximum wind speed of ",E2577," km/hr"))</f>
        <v/>
      </c>
    </row>
    <row r="2578" spans="1:1" x14ac:dyDescent="0.25">
      <c r="A2578" t="str">
        <f>IF(E2578="","",CONCATENATE(IF(C2578="","",(CONCATENATE("- any ",C2578," droplet size"))),IF(#REF!="","",CONCATENATE(" - ",#REF!))," &amp; maximum wind speed of ",E2578," km/hr"))</f>
        <v/>
      </c>
    </row>
    <row r="2579" spans="1:1" x14ac:dyDescent="0.25">
      <c r="A2579" t="str">
        <f>IF(E2579="","",CONCATENATE(IF(C2579="","",(CONCATENATE("- any ",C2579," droplet size"))),IF(#REF!="","",CONCATENATE(" - ",#REF!))," &amp; maximum wind speed of ",E2579," km/hr"))</f>
        <v/>
      </c>
    </row>
    <row r="2580" spans="1:1" x14ac:dyDescent="0.25">
      <c r="A2580" t="str">
        <f>IF(E2580="","",CONCATENATE(IF(C2580="","",(CONCATENATE("- any ",C2580," droplet size"))),IF(#REF!="","",CONCATENATE(" - ",#REF!))," &amp; maximum wind speed of ",E2580," km/hr"))</f>
        <v/>
      </c>
    </row>
    <row r="2581" spans="1:1" x14ac:dyDescent="0.25">
      <c r="A2581" t="str">
        <f>IF(E2581="","",CONCATENATE(IF(C2581="","",(CONCATENATE("- any ",C2581," droplet size"))),IF(#REF!="","",CONCATENATE(" - ",#REF!))," &amp; maximum wind speed of ",E2581," km/hr"))</f>
        <v/>
      </c>
    </row>
    <row r="2582" spans="1:1" x14ac:dyDescent="0.25">
      <c r="A2582" t="str">
        <f>IF(E2582="","",CONCATENATE(IF(C2582="","",(CONCATENATE("- any ",C2582," droplet size"))),IF(#REF!="","",CONCATENATE(" - ",#REF!))," &amp; maximum wind speed of ",E2582," km/hr"))</f>
        <v/>
      </c>
    </row>
    <row r="2583" spans="1:1" x14ac:dyDescent="0.25">
      <c r="A2583" t="str">
        <f>IF(E2583="","",CONCATENATE(IF(C2583="","",(CONCATENATE("- any ",C2583," droplet size"))),IF(#REF!="","",CONCATENATE(" - ",#REF!))," &amp; maximum wind speed of ",E2583," km/hr"))</f>
        <v/>
      </c>
    </row>
    <row r="2584" spans="1:1" x14ac:dyDescent="0.25">
      <c r="A2584" t="str">
        <f>IF(E2584="","",CONCATENATE(IF(C2584="","",(CONCATENATE("- any ",C2584," droplet size"))),IF(#REF!="","",CONCATENATE(" - ",#REF!))," &amp; maximum wind speed of ",E2584," km/hr"))</f>
        <v/>
      </c>
    </row>
    <row r="2585" spans="1:1" x14ac:dyDescent="0.25">
      <c r="A2585" t="str">
        <f>IF(E2585="","",CONCATENATE(IF(C2585="","",(CONCATENATE("- any ",C2585," droplet size"))),IF(#REF!="","",CONCATENATE(" - ",#REF!))," &amp; maximum wind speed of ",E2585," km/hr"))</f>
        <v/>
      </c>
    </row>
    <row r="2586" spans="1:1" x14ac:dyDescent="0.25">
      <c r="A2586" t="str">
        <f>IF(E2586="","",CONCATENATE(IF(C2586="","",(CONCATENATE("- any ",C2586," droplet size"))),IF(#REF!="","",CONCATENATE(" - ",#REF!))," &amp; maximum wind speed of ",E2586," km/hr"))</f>
        <v/>
      </c>
    </row>
    <row r="2587" spans="1:1" x14ac:dyDescent="0.25">
      <c r="A2587" t="str">
        <f>IF(E2587="","",CONCATENATE(IF(C2587="","",(CONCATENATE("- any ",C2587," droplet size"))),IF(#REF!="","",CONCATENATE(" - ",#REF!))," &amp; maximum wind speed of ",E2587," km/hr"))</f>
        <v/>
      </c>
    </row>
    <row r="2588" spans="1:1" x14ac:dyDescent="0.25">
      <c r="A2588" t="str">
        <f>IF(E2588="","",CONCATENATE(IF(C2588="","",(CONCATENATE("- any ",C2588," droplet size"))),IF(#REF!="","",CONCATENATE(" - ",#REF!))," &amp; maximum wind speed of ",E2588," km/hr"))</f>
        <v/>
      </c>
    </row>
    <row r="2589" spans="1:1" x14ac:dyDescent="0.25">
      <c r="A2589" t="str">
        <f>IF(E2589="","",CONCATENATE(IF(C2589="","",(CONCATENATE("- any ",C2589," droplet size"))),IF(#REF!="","",CONCATENATE(" - ",#REF!))," &amp; maximum wind speed of ",E2589," km/hr"))</f>
        <v/>
      </c>
    </row>
    <row r="2590" spans="1:1" x14ac:dyDescent="0.25">
      <c r="A2590" t="str">
        <f>IF(E2590="","",CONCATENATE(IF(C2590="","",(CONCATENATE("- any ",C2590," droplet size"))),IF(#REF!="","",CONCATENATE(" - ",#REF!))," &amp; maximum wind speed of ",E2590," km/hr"))</f>
        <v/>
      </c>
    </row>
    <row r="2591" spans="1:1" x14ac:dyDescent="0.25">
      <c r="A2591" t="str">
        <f>IF(E2591="","",CONCATENATE(IF(C2591="","",(CONCATENATE("- any ",C2591," droplet size"))),IF(#REF!="","",CONCATENATE(" - ",#REF!))," &amp; maximum wind speed of ",E2591," km/hr"))</f>
        <v/>
      </c>
    </row>
    <row r="2592" spans="1:1" x14ac:dyDescent="0.25">
      <c r="A2592" t="str">
        <f>IF(E2592="","",CONCATENATE(IF(C2592="","",(CONCATENATE("- any ",C2592," droplet size"))),IF(#REF!="","",CONCATENATE(" - ",#REF!))," &amp; maximum wind speed of ",E2592," km/hr"))</f>
        <v/>
      </c>
    </row>
    <row r="2593" spans="1:1" x14ac:dyDescent="0.25">
      <c r="A2593" t="str">
        <f>IF(E2593="","",CONCATENATE(IF(C2593="","",(CONCATENATE("- any ",C2593," droplet size"))),IF(#REF!="","",CONCATENATE(" - ",#REF!))," &amp; maximum wind speed of ",E2593," km/hr"))</f>
        <v/>
      </c>
    </row>
    <row r="2594" spans="1:1" x14ac:dyDescent="0.25">
      <c r="A2594" t="str">
        <f>IF(E2594="","",CONCATENATE(IF(C2594="","",(CONCATENATE("- any ",C2594," droplet size"))),IF(#REF!="","",CONCATENATE(" - ",#REF!))," &amp; maximum wind speed of ",E2594," km/hr"))</f>
        <v/>
      </c>
    </row>
    <row r="2595" spans="1:1" x14ac:dyDescent="0.25">
      <c r="A2595" t="str">
        <f>IF(E2595="","",CONCATENATE(IF(C2595="","",(CONCATENATE("- any ",C2595," droplet size"))),IF(#REF!="","",CONCATENATE(" - ",#REF!))," &amp; maximum wind speed of ",E2595," km/hr"))</f>
        <v/>
      </c>
    </row>
    <row r="2596" spans="1:1" x14ac:dyDescent="0.25">
      <c r="A2596" t="str">
        <f>IF(E2596="","",CONCATENATE(IF(C2596="","",(CONCATENATE("- any ",C2596," droplet size"))),IF(#REF!="","",CONCATENATE(" - ",#REF!))," &amp; maximum wind speed of ",E2596," km/hr"))</f>
        <v/>
      </c>
    </row>
    <row r="2597" spans="1:1" x14ac:dyDescent="0.25">
      <c r="A2597" t="str">
        <f>IF(E2597="","",CONCATENATE(IF(C2597="","",(CONCATENATE("- any ",C2597," droplet size"))),IF(#REF!="","",CONCATENATE(" - ",#REF!))," &amp; maximum wind speed of ",E2597," km/hr"))</f>
        <v/>
      </c>
    </row>
    <row r="2598" spans="1:1" x14ac:dyDescent="0.25">
      <c r="A2598" t="str">
        <f>IF(E2598="","",CONCATENATE(IF(C2598="","",(CONCATENATE("- any ",C2598," droplet size"))),IF(#REF!="","",CONCATENATE(" - ",#REF!))," &amp; maximum wind speed of ",E2598," km/hr"))</f>
        <v/>
      </c>
    </row>
    <row r="2599" spans="1:1" x14ac:dyDescent="0.25">
      <c r="A2599" t="str">
        <f>IF(E2599="","",CONCATENATE(IF(C2599="","",(CONCATENATE("- any ",C2599," droplet size"))),IF(#REF!="","",CONCATENATE(" - ",#REF!))," &amp; maximum wind speed of ",E2599," km/hr"))</f>
        <v/>
      </c>
    </row>
    <row r="2600" spans="1:1" x14ac:dyDescent="0.25">
      <c r="A2600" t="str">
        <f>IF(E2600="","",CONCATENATE(IF(C2600="","",(CONCATENATE("- any ",C2600," droplet size"))),IF(#REF!="","",CONCATENATE(" - ",#REF!))," &amp; maximum wind speed of ",E2600," km/hr"))</f>
        <v/>
      </c>
    </row>
    <row r="2601" spans="1:1" x14ac:dyDescent="0.25">
      <c r="A2601" t="str">
        <f>IF(E2601="","",CONCATENATE(IF(C2601="","",(CONCATENATE("- any ",C2601," droplet size"))),IF(#REF!="","",CONCATENATE(" - ",#REF!))," &amp; maximum wind speed of ",E2601," km/hr"))</f>
        <v/>
      </c>
    </row>
    <row r="2602" spans="1:1" x14ac:dyDescent="0.25">
      <c r="A2602" t="str">
        <f>IF(E2602="","",CONCATENATE(IF(C2602="","",(CONCATENATE("- any ",C2602," droplet size"))),IF(#REF!="","",CONCATENATE(" - ",#REF!))," &amp; maximum wind speed of ",E2602," km/hr"))</f>
        <v/>
      </c>
    </row>
    <row r="2603" spans="1:1" x14ac:dyDescent="0.25">
      <c r="A2603" t="str">
        <f>IF(E2603="","",CONCATENATE(IF(C2603="","",(CONCATENATE("- any ",C2603," droplet size"))),IF(#REF!="","",CONCATENATE(" - ",#REF!))," &amp; maximum wind speed of ",E2603," km/hr"))</f>
        <v/>
      </c>
    </row>
    <row r="2604" spans="1:1" x14ac:dyDescent="0.25">
      <c r="A2604" t="str">
        <f>IF(E2604="","",CONCATENATE(IF(C2604="","",(CONCATENATE("- any ",C2604," droplet size"))),IF(#REF!="","",CONCATENATE(" - ",#REF!))," &amp; maximum wind speed of ",E2604," km/hr"))</f>
        <v/>
      </c>
    </row>
    <row r="2605" spans="1:1" x14ac:dyDescent="0.25">
      <c r="A2605" t="str">
        <f>IF(E2605="","",CONCATENATE(IF(C2605="","",(CONCATENATE("- any ",C2605," droplet size"))),IF(#REF!="","",CONCATENATE(" - ",#REF!))," &amp; maximum wind speed of ",E2605," km/hr"))</f>
        <v/>
      </c>
    </row>
    <row r="2606" spans="1:1" x14ac:dyDescent="0.25">
      <c r="A2606" t="str">
        <f>IF(E2606="","",CONCATENATE(IF(C2606="","",(CONCATENATE("- any ",C2606," droplet size"))),IF(#REF!="","",CONCATENATE(" - ",#REF!))," &amp; maximum wind speed of ",E2606," km/hr"))</f>
        <v/>
      </c>
    </row>
    <row r="2607" spans="1:1" x14ac:dyDescent="0.25">
      <c r="A2607" t="str">
        <f>IF(E2607="","",CONCATENATE(IF(C2607="","",(CONCATENATE("- any ",C2607," droplet size"))),IF(#REF!="","",CONCATENATE(" - ",#REF!))," &amp; maximum wind speed of ",E2607," km/hr"))</f>
        <v/>
      </c>
    </row>
    <row r="2608" spans="1:1" x14ac:dyDescent="0.25">
      <c r="A2608" t="str">
        <f>IF(E2608="","",CONCATENATE(IF(C2608="","",(CONCATENATE("- any ",C2608," droplet size"))),IF(#REF!="","",CONCATENATE(" - ",#REF!))," &amp; maximum wind speed of ",E2608," km/hr"))</f>
        <v/>
      </c>
    </row>
    <row r="2609" spans="1:1" x14ac:dyDescent="0.25">
      <c r="A2609" t="str">
        <f>IF(E2609="","",CONCATENATE(IF(C2609="","",(CONCATENATE("- any ",C2609," droplet size"))),IF(#REF!="","",CONCATENATE(" - ",#REF!))," &amp; maximum wind speed of ",E2609," km/hr"))</f>
        <v/>
      </c>
    </row>
    <row r="2610" spans="1:1" x14ac:dyDescent="0.25">
      <c r="A2610" t="str">
        <f>IF(E2610="","",CONCATENATE(IF(C2610="","",(CONCATENATE("- any ",C2610," droplet size"))),IF(#REF!="","",CONCATENATE(" - ",#REF!))," &amp; maximum wind speed of ",E2610," km/hr"))</f>
        <v/>
      </c>
    </row>
    <row r="2611" spans="1:1" x14ac:dyDescent="0.25">
      <c r="A2611" t="str">
        <f>IF(E2611="","",CONCATENATE(IF(C2611="","",(CONCATENATE("- any ",C2611," droplet size"))),IF(#REF!="","",CONCATENATE(" - ",#REF!))," &amp; maximum wind speed of ",E2611," km/hr"))</f>
        <v/>
      </c>
    </row>
    <row r="2612" spans="1:1" x14ac:dyDescent="0.25">
      <c r="A2612" t="str">
        <f>IF(E2612="","",CONCATENATE(IF(C2612="","",(CONCATENATE("- any ",C2612," droplet size"))),IF(#REF!="","",CONCATENATE(" - ",#REF!))," &amp; maximum wind speed of ",E2612," km/hr"))</f>
        <v/>
      </c>
    </row>
    <row r="2613" spans="1:1" x14ac:dyDescent="0.25">
      <c r="A2613" t="str">
        <f>IF(E2613="","",CONCATENATE(IF(C2613="","",(CONCATENATE("- any ",C2613," droplet size"))),IF(#REF!="","",CONCATENATE(" - ",#REF!))," &amp; maximum wind speed of ",E2613," km/hr"))</f>
        <v/>
      </c>
    </row>
    <row r="2614" spans="1:1" x14ac:dyDescent="0.25">
      <c r="A2614" t="str">
        <f>IF(E2614="","",CONCATENATE(IF(C2614="","",(CONCATENATE("- any ",C2614," droplet size"))),IF(#REF!="","",CONCATENATE(" - ",#REF!))," &amp; maximum wind speed of ",E2614," km/hr"))</f>
        <v/>
      </c>
    </row>
    <row r="2615" spans="1:1" x14ac:dyDescent="0.25">
      <c r="A2615" t="str">
        <f>IF(E2615="","",CONCATENATE(IF(C2615="","",(CONCATENATE("- any ",C2615," droplet size"))),IF(#REF!="","",CONCATENATE(" - ",#REF!))," &amp; maximum wind speed of ",E2615," km/hr"))</f>
        <v/>
      </c>
    </row>
    <row r="2616" spans="1:1" x14ac:dyDescent="0.25">
      <c r="A2616" t="str">
        <f>IF(E2616="","",CONCATENATE(IF(C2616="","",(CONCATENATE("- any ",C2616," droplet size"))),IF(#REF!="","",CONCATENATE(" - ",#REF!))," &amp; maximum wind speed of ",E2616," km/hr"))</f>
        <v/>
      </c>
    </row>
    <row r="2617" spans="1:1" x14ac:dyDescent="0.25">
      <c r="A2617" t="str">
        <f>IF(E2617="","",CONCATENATE(IF(C2617="","",(CONCATENATE("- any ",C2617," droplet size"))),IF(#REF!="","",CONCATENATE(" - ",#REF!))," &amp; maximum wind speed of ",E2617," km/hr"))</f>
        <v/>
      </c>
    </row>
    <row r="2618" spans="1:1" x14ac:dyDescent="0.25">
      <c r="A2618" t="str">
        <f>IF(E2618="","",CONCATENATE(IF(C2618="","",(CONCATENATE("- any ",C2618," droplet size"))),IF(#REF!="","",CONCATENATE(" - ",#REF!))," &amp; maximum wind speed of ",E2618," km/hr"))</f>
        <v/>
      </c>
    </row>
    <row r="2619" spans="1:1" x14ac:dyDescent="0.25">
      <c r="A2619" t="str">
        <f>IF(E2619="","",CONCATENATE(IF(C2619="","",(CONCATENATE("- any ",C2619," droplet size"))),IF(#REF!="","",CONCATENATE(" - ",#REF!))," &amp; maximum wind speed of ",E2619," km/hr"))</f>
        <v/>
      </c>
    </row>
    <row r="2620" spans="1:1" x14ac:dyDescent="0.25">
      <c r="A2620" t="str">
        <f>IF(E2620="","",CONCATENATE(IF(C2620="","",(CONCATENATE("- any ",C2620," droplet size"))),IF(#REF!="","",CONCATENATE(" - ",#REF!))," &amp; maximum wind speed of ",E2620," km/hr"))</f>
        <v/>
      </c>
    </row>
    <row r="2621" spans="1:1" x14ac:dyDescent="0.25">
      <c r="A2621" t="str">
        <f>IF(E2621="","",CONCATENATE(IF(C2621="","",(CONCATENATE("- any ",C2621," droplet size"))),IF(#REF!="","",CONCATENATE(" - ",#REF!))," &amp; maximum wind speed of ",E2621," km/hr"))</f>
        <v/>
      </c>
    </row>
    <row r="2622" spans="1:1" x14ac:dyDescent="0.25">
      <c r="A2622" t="str">
        <f>IF(E2622="","",CONCATENATE(IF(C2622="","",(CONCATENATE("- any ",C2622," droplet size"))),IF(#REF!="","",CONCATENATE(" - ",#REF!))," &amp; maximum wind speed of ",E2622," km/hr"))</f>
        <v/>
      </c>
    </row>
    <row r="2623" spans="1:1" x14ac:dyDescent="0.25">
      <c r="A2623" t="str">
        <f>IF(E2623="","",CONCATENATE(IF(C2623="","",(CONCATENATE("- any ",C2623," droplet size"))),IF(#REF!="","",CONCATENATE(" - ",#REF!))," &amp; maximum wind speed of ",E2623," km/hr"))</f>
        <v/>
      </c>
    </row>
    <row r="2624" spans="1:1" x14ac:dyDescent="0.25">
      <c r="A2624" t="str">
        <f>IF(E2624="","",CONCATENATE(IF(C2624="","",(CONCATENATE("- any ",C2624," droplet size"))),IF(#REF!="","",CONCATENATE(" - ",#REF!))," &amp; maximum wind speed of ",E2624," km/hr"))</f>
        <v/>
      </c>
    </row>
    <row r="2625" spans="1:1" x14ac:dyDescent="0.25">
      <c r="A2625" t="str">
        <f>IF(E2625="","",CONCATENATE(IF(C2625="","",(CONCATENATE("- any ",C2625," droplet size"))),IF(#REF!="","",CONCATENATE(" - ",#REF!))," &amp; maximum wind speed of ",E2625," km/hr"))</f>
        <v/>
      </c>
    </row>
    <row r="2626" spans="1:1" x14ac:dyDescent="0.25">
      <c r="A2626" t="str">
        <f>IF(E2626="","",CONCATENATE(IF(C2626="","",(CONCATENATE("- any ",C2626," droplet size"))),IF(#REF!="","",CONCATENATE(" - ",#REF!))," &amp; maximum wind speed of ",E2626," km/hr"))</f>
        <v/>
      </c>
    </row>
    <row r="2627" spans="1:1" x14ac:dyDescent="0.25">
      <c r="A2627" t="str">
        <f>IF(E2627="","",CONCATENATE(IF(C2627="","",(CONCATENATE("- any ",C2627," droplet size"))),IF(#REF!="","",CONCATENATE(" - ",#REF!))," &amp; maximum wind speed of ",E2627," km/hr"))</f>
        <v/>
      </c>
    </row>
    <row r="2628" spans="1:1" x14ac:dyDescent="0.25">
      <c r="A2628" t="str">
        <f>IF(E2628="","",CONCATENATE(IF(C2628="","",(CONCATENATE("- any ",C2628," droplet size"))),IF(#REF!="","",CONCATENATE(" - ",#REF!))," &amp; maximum wind speed of ",E2628," km/hr"))</f>
        <v/>
      </c>
    </row>
    <row r="2629" spans="1:1" x14ac:dyDescent="0.25">
      <c r="A2629" t="str">
        <f>IF(E2629="","",CONCATENATE(IF(C2629="","",(CONCATENATE("- any ",C2629," droplet size"))),IF(#REF!="","",CONCATENATE(" - ",#REF!))," &amp; maximum wind speed of ",E2629," km/hr"))</f>
        <v/>
      </c>
    </row>
    <row r="2630" spans="1:1" x14ac:dyDescent="0.25">
      <c r="A2630" t="str">
        <f>IF(E2630="","",CONCATENATE(IF(C2630="","",(CONCATENATE("- any ",C2630," droplet size"))),IF(#REF!="","",CONCATENATE(" - ",#REF!))," &amp; maximum wind speed of ",E2630," km/hr"))</f>
        <v/>
      </c>
    </row>
    <row r="2631" spans="1:1" x14ac:dyDescent="0.25">
      <c r="A2631" t="str">
        <f>IF(E2631="","",CONCATENATE(IF(C2631="","",(CONCATENATE("- any ",C2631," droplet size"))),IF(#REF!="","",CONCATENATE(" - ",#REF!))," &amp; maximum wind speed of ",E2631," km/hr"))</f>
        <v/>
      </c>
    </row>
    <row r="2632" spans="1:1" x14ac:dyDescent="0.25">
      <c r="A2632" t="str">
        <f>IF(E2632="","",CONCATENATE(IF(C2632="","",(CONCATENATE("- any ",C2632," droplet size"))),IF(#REF!="","",CONCATENATE(" - ",#REF!))," &amp; maximum wind speed of ",E2632," km/hr"))</f>
        <v/>
      </c>
    </row>
    <row r="2633" spans="1:1" x14ac:dyDescent="0.25">
      <c r="A2633" t="str">
        <f>IF(E2633="","",CONCATENATE(IF(C2633="","",(CONCATENATE("- any ",C2633," droplet size"))),IF(#REF!="","",CONCATENATE(" - ",#REF!))," &amp; maximum wind speed of ",E2633," km/hr"))</f>
        <v/>
      </c>
    </row>
    <row r="2634" spans="1:1" x14ac:dyDescent="0.25">
      <c r="A2634" t="str">
        <f>IF(E2634="","",CONCATENATE(IF(C2634="","",(CONCATENATE("- any ",C2634," droplet size"))),IF(#REF!="","",CONCATENATE(" - ",#REF!))," &amp; maximum wind speed of ",E2634," km/hr"))</f>
        <v/>
      </c>
    </row>
    <row r="2635" spans="1:1" x14ac:dyDescent="0.25">
      <c r="A2635" t="str">
        <f>IF(E2635="","",CONCATENATE(IF(C2635="","",(CONCATENATE("- any ",C2635," droplet size"))),IF(#REF!="","",CONCATENATE(" - ",#REF!))," &amp; maximum wind speed of ",E2635," km/hr"))</f>
        <v/>
      </c>
    </row>
    <row r="2636" spans="1:1" x14ac:dyDescent="0.25">
      <c r="A2636" t="str">
        <f>IF(E2636="","",CONCATENATE(IF(C2636="","",(CONCATENATE("- any ",C2636," droplet size"))),IF(#REF!="","",CONCATENATE(" - ",#REF!))," &amp; maximum wind speed of ",E2636," km/hr"))</f>
        <v/>
      </c>
    </row>
    <row r="2637" spans="1:1" x14ac:dyDescent="0.25">
      <c r="A2637" t="str">
        <f>IF(E2637="","",CONCATENATE(IF(C2637="","",(CONCATENATE("- any ",C2637," droplet size"))),IF(#REF!="","",CONCATENATE(" - ",#REF!))," &amp; maximum wind speed of ",E2637," km/hr"))</f>
        <v/>
      </c>
    </row>
    <row r="2638" spans="1:1" x14ac:dyDescent="0.25">
      <c r="A2638" t="str">
        <f>IF(E2638="","",CONCATENATE(IF(C2638="","",(CONCATENATE("- any ",C2638," droplet size"))),IF(#REF!="","",CONCATENATE(" - ",#REF!))," &amp; maximum wind speed of ",E2638," km/hr"))</f>
        <v/>
      </c>
    </row>
    <row r="2639" spans="1:1" x14ac:dyDescent="0.25">
      <c r="A2639" t="str">
        <f>IF(E2639="","",CONCATENATE(IF(C2639="","",(CONCATENATE("- any ",C2639," droplet size"))),IF(#REF!="","",CONCATENATE(" - ",#REF!))," &amp; maximum wind speed of ",E2639," km/hr"))</f>
        <v/>
      </c>
    </row>
    <row r="2640" spans="1:1" x14ac:dyDescent="0.25">
      <c r="A2640" t="str">
        <f>IF(E2640="","",CONCATENATE(IF(C2640="","",(CONCATENATE("- any ",C2640," droplet size"))),IF(#REF!="","",CONCATENATE(" - ",#REF!))," &amp; maximum wind speed of ",E2640," km/hr"))</f>
        <v/>
      </c>
    </row>
    <row r="2641" spans="1:1" x14ac:dyDescent="0.25">
      <c r="A2641" t="str">
        <f>IF(E2641="","",CONCATENATE(IF(C2641="","",(CONCATENATE("- any ",C2641," droplet size"))),IF(#REF!="","",CONCATENATE(" - ",#REF!))," &amp; maximum wind speed of ",E2641," km/hr"))</f>
        <v/>
      </c>
    </row>
    <row r="2642" spans="1:1" x14ac:dyDescent="0.25">
      <c r="A2642" t="str">
        <f>IF(E2642="","",CONCATENATE(IF(C2642="","",(CONCATENATE("- any ",C2642," droplet size"))),IF(#REF!="","",CONCATENATE(" - ",#REF!))," &amp; maximum wind speed of ",E2642," km/hr"))</f>
        <v/>
      </c>
    </row>
    <row r="2643" spans="1:1" x14ac:dyDescent="0.25">
      <c r="A2643" t="str">
        <f>IF(E2643="","",CONCATENATE(IF(C2643="","",(CONCATENATE("- any ",C2643," droplet size"))),IF(#REF!="","",CONCATENATE(" - ",#REF!))," &amp; maximum wind speed of ",E2643," km/hr"))</f>
        <v/>
      </c>
    </row>
    <row r="2644" spans="1:1" x14ac:dyDescent="0.25">
      <c r="A2644" t="str">
        <f>IF(E2644="","",CONCATENATE(IF(C2644="","",(CONCATENATE("- any ",C2644," droplet size"))),IF(#REF!="","",CONCATENATE(" - ",#REF!))," &amp; maximum wind speed of ",E2644," km/hr"))</f>
        <v/>
      </c>
    </row>
    <row r="2645" spans="1:1" x14ac:dyDescent="0.25">
      <c r="A2645" t="str">
        <f>IF(E2645="","",CONCATENATE(IF(C2645="","",(CONCATENATE("- any ",C2645," droplet size"))),IF(#REF!="","",CONCATENATE(" - ",#REF!))," &amp; maximum wind speed of ",E2645," km/hr"))</f>
        <v/>
      </c>
    </row>
    <row r="2646" spans="1:1" x14ac:dyDescent="0.25">
      <c r="A2646" t="str">
        <f>IF(E2646="","",CONCATENATE(IF(C2646="","",(CONCATENATE("- any ",C2646," droplet size"))),IF(#REF!="","",CONCATENATE(" - ",#REF!))," &amp; maximum wind speed of ",E2646," km/hr"))</f>
        <v/>
      </c>
    </row>
    <row r="2647" spans="1:1" x14ac:dyDescent="0.25">
      <c r="A2647" t="str">
        <f>IF(E2647="","",CONCATENATE(IF(C2647="","",(CONCATENATE("- any ",C2647," droplet size"))),IF(#REF!="","",CONCATENATE(" - ",#REF!))," &amp; maximum wind speed of ",E2647," km/hr"))</f>
        <v/>
      </c>
    </row>
    <row r="2648" spans="1:1" x14ac:dyDescent="0.25">
      <c r="A2648" t="str">
        <f>IF(E2648="","",CONCATENATE(IF(C2648="","",(CONCATENATE("- any ",C2648," droplet size"))),IF(#REF!="","",CONCATENATE(" - ",#REF!))," &amp; maximum wind speed of ",E2648," km/hr"))</f>
        <v/>
      </c>
    </row>
    <row r="2649" spans="1:1" x14ac:dyDescent="0.25">
      <c r="A2649" t="str">
        <f>IF(E2649="","",CONCATENATE(IF(C2649="","",(CONCATENATE("- any ",C2649," droplet size"))),IF(#REF!="","",CONCATENATE(" - ",#REF!))," &amp; maximum wind speed of ",E2649," km/hr"))</f>
        <v/>
      </c>
    </row>
    <row r="2650" spans="1:1" x14ac:dyDescent="0.25">
      <c r="A2650" t="str">
        <f>IF(E2650="","",CONCATENATE(IF(C2650="","",(CONCATENATE("- any ",C2650," droplet size"))),IF(#REF!="","",CONCATENATE(" - ",#REF!))," &amp; maximum wind speed of ",E2650," km/hr"))</f>
        <v/>
      </c>
    </row>
    <row r="2651" spans="1:1" x14ac:dyDescent="0.25">
      <c r="A2651" t="str">
        <f>IF(E2651="","",CONCATENATE(IF(C2651="","",(CONCATENATE("- any ",C2651," droplet size"))),IF(#REF!="","",CONCATENATE(" - ",#REF!))," &amp; maximum wind speed of ",E2651," km/hr"))</f>
        <v/>
      </c>
    </row>
    <row r="2652" spans="1:1" x14ac:dyDescent="0.25">
      <c r="A2652" t="str">
        <f>IF(E2652="","",CONCATENATE(IF(C2652="","",(CONCATENATE("- any ",C2652," droplet size"))),IF(#REF!="","",CONCATENATE(" - ",#REF!))," &amp; maximum wind speed of ",E2652," km/hr"))</f>
        <v/>
      </c>
    </row>
    <row r="2653" spans="1:1" x14ac:dyDescent="0.25">
      <c r="A2653" t="str">
        <f>IF(E2653="","",CONCATENATE(IF(C2653="","",(CONCATENATE("- any ",C2653," droplet size"))),IF(#REF!="","",CONCATENATE(" - ",#REF!))," &amp; maximum wind speed of ",E2653," km/hr"))</f>
        <v/>
      </c>
    </row>
    <row r="2654" spans="1:1" x14ac:dyDescent="0.25">
      <c r="A2654" t="str">
        <f>IF(E2654="","",CONCATENATE(IF(C2654="","",(CONCATENATE("- any ",C2654," droplet size"))),IF(#REF!="","",CONCATENATE(" - ",#REF!))," &amp; maximum wind speed of ",E2654," km/hr"))</f>
        <v/>
      </c>
    </row>
    <row r="2655" spans="1:1" x14ac:dyDescent="0.25">
      <c r="A2655" t="str">
        <f>IF(E2655="","",CONCATENATE(IF(C2655="","",(CONCATENATE("- any ",C2655," droplet size"))),IF(#REF!="","",CONCATENATE(" - ",#REF!))," &amp; maximum wind speed of ",E2655," km/hr"))</f>
        <v/>
      </c>
    </row>
    <row r="2656" spans="1:1" x14ac:dyDescent="0.25">
      <c r="A2656" t="str">
        <f>IF(E2656="","",CONCATENATE(IF(C2656="","",(CONCATENATE("- any ",C2656," droplet size"))),IF(#REF!="","",CONCATENATE(" - ",#REF!))," &amp; maximum wind speed of ",E2656," km/hr"))</f>
        <v/>
      </c>
    </row>
    <row r="2657" spans="1:1" x14ac:dyDescent="0.25">
      <c r="A2657" t="str">
        <f>IF(E2657="","",CONCATENATE(IF(C2657="","",(CONCATENATE("- any ",C2657," droplet size"))),IF(#REF!="","",CONCATENATE(" - ",#REF!))," &amp; maximum wind speed of ",E2657," km/hr"))</f>
        <v/>
      </c>
    </row>
    <row r="2658" spans="1:1" x14ac:dyDescent="0.25">
      <c r="A2658" t="str">
        <f>IF(E2658="","",CONCATENATE(IF(C2658="","",(CONCATENATE("- any ",C2658," droplet size"))),IF(#REF!="","",CONCATENATE(" - ",#REF!))," &amp; maximum wind speed of ",E2658," km/hr"))</f>
        <v/>
      </c>
    </row>
    <row r="2659" spans="1:1" x14ac:dyDescent="0.25">
      <c r="A2659" t="str">
        <f>IF(E2659="","",CONCATENATE(IF(C2659="","",(CONCATENATE("- any ",C2659," droplet size"))),IF(#REF!="","",CONCATENATE(" - ",#REF!))," &amp; maximum wind speed of ",E2659," km/hr"))</f>
        <v/>
      </c>
    </row>
    <row r="2660" spans="1:1" x14ac:dyDescent="0.25">
      <c r="A2660" t="str">
        <f>IF(E2660="","",CONCATENATE(IF(C2660="","",(CONCATENATE("- any ",C2660," droplet size"))),IF(#REF!="","",CONCATENATE(" - ",#REF!))," &amp; maximum wind speed of ",E2660," km/hr"))</f>
        <v/>
      </c>
    </row>
    <row r="2661" spans="1:1" x14ac:dyDescent="0.25">
      <c r="A2661" t="str">
        <f>IF(E2661="","",CONCATENATE(IF(C2661="","",(CONCATENATE("- any ",C2661," droplet size"))),IF(#REF!="","",CONCATENATE(" - ",#REF!))," &amp; maximum wind speed of ",E2661," km/hr"))</f>
        <v/>
      </c>
    </row>
    <row r="2662" spans="1:1" x14ac:dyDescent="0.25">
      <c r="A2662" t="str">
        <f>IF(E2662="","",CONCATENATE(IF(C2662="","",(CONCATENATE("- any ",C2662," droplet size"))),IF(#REF!="","",CONCATENATE(" - ",#REF!))," &amp; maximum wind speed of ",E2662," km/hr"))</f>
        <v/>
      </c>
    </row>
    <row r="2663" spans="1:1" x14ac:dyDescent="0.25">
      <c r="A2663" t="str">
        <f>IF(E2663="","",CONCATENATE(IF(C2663="","",(CONCATENATE("- any ",C2663," droplet size"))),IF(#REF!="","",CONCATENATE(" - ",#REF!))," &amp; maximum wind speed of ",E2663," km/hr"))</f>
        <v/>
      </c>
    </row>
    <row r="2664" spans="1:1" x14ac:dyDescent="0.25">
      <c r="A2664" t="str">
        <f>IF(E2664="","",CONCATENATE(IF(C2664="","",(CONCATENATE("- any ",C2664," droplet size"))),IF(#REF!="","",CONCATENATE(" - ",#REF!))," &amp; maximum wind speed of ",E2664," km/hr"))</f>
        <v/>
      </c>
    </row>
    <row r="2665" spans="1:1" x14ac:dyDescent="0.25">
      <c r="A2665" t="str">
        <f>IF(E2665="","",CONCATENATE(IF(C2665="","",(CONCATENATE("- any ",C2665," droplet size"))),IF(#REF!="","",CONCATENATE(" - ",#REF!))," &amp; maximum wind speed of ",E2665," km/hr"))</f>
        <v/>
      </c>
    </row>
    <row r="2666" spans="1:1" x14ac:dyDescent="0.25">
      <c r="A2666" t="str">
        <f>IF(E2666="","",CONCATENATE(IF(C2666="","",(CONCATENATE("- any ",C2666," droplet size"))),IF(#REF!="","",CONCATENATE(" - ",#REF!))," &amp; maximum wind speed of ",E2666," km/hr"))</f>
        <v/>
      </c>
    </row>
    <row r="2667" spans="1:1" x14ac:dyDescent="0.25">
      <c r="A2667" t="str">
        <f>IF(E2667="","",CONCATENATE(IF(C2667="","",(CONCATENATE("- any ",C2667," droplet size"))),IF(#REF!="","",CONCATENATE(" - ",#REF!))," &amp; maximum wind speed of ",E2667," km/hr"))</f>
        <v/>
      </c>
    </row>
    <row r="2668" spans="1:1" x14ac:dyDescent="0.25">
      <c r="A2668" t="str">
        <f>IF(E2668="","",CONCATENATE(IF(C2668="","",(CONCATENATE("- any ",C2668," droplet size"))),IF(#REF!="","",CONCATENATE(" - ",#REF!))," &amp; maximum wind speed of ",E2668," km/hr"))</f>
        <v/>
      </c>
    </row>
    <row r="2669" spans="1:1" x14ac:dyDescent="0.25">
      <c r="A2669" t="str">
        <f>IF(E2669="","",CONCATENATE(IF(C2669="","",(CONCATENATE("- any ",C2669," droplet size"))),IF(#REF!="","",CONCATENATE(" - ",#REF!))," &amp; maximum wind speed of ",E2669," km/hr"))</f>
        <v/>
      </c>
    </row>
    <row r="2670" spans="1:1" x14ac:dyDescent="0.25">
      <c r="A2670" t="str">
        <f>IF(E2670="","",CONCATENATE(IF(C2670="","",(CONCATENATE("- any ",C2670," droplet size"))),IF(#REF!="","",CONCATENATE(" - ",#REF!))," &amp; maximum wind speed of ",E2670," km/hr"))</f>
        <v/>
      </c>
    </row>
    <row r="2671" spans="1:1" x14ac:dyDescent="0.25">
      <c r="A2671" t="str">
        <f>IF(E2671="","",CONCATENATE(IF(C2671="","",(CONCATENATE("- any ",C2671," droplet size"))),IF(#REF!="","",CONCATENATE(" - ",#REF!))," &amp; maximum wind speed of ",E2671," km/hr"))</f>
        <v/>
      </c>
    </row>
    <row r="2672" spans="1:1" x14ac:dyDescent="0.25">
      <c r="A2672" t="str">
        <f>IF(E2672="","",CONCATENATE(IF(C2672="","",(CONCATENATE("- any ",C2672," droplet size"))),IF(#REF!="","",CONCATENATE(" - ",#REF!))," &amp; maximum wind speed of ",E2672," km/hr"))</f>
        <v/>
      </c>
    </row>
    <row r="2673" spans="1:1" x14ac:dyDescent="0.25">
      <c r="A2673" t="str">
        <f>IF(E2673="","",CONCATENATE(IF(C2673="","",(CONCATENATE("- any ",C2673," droplet size"))),IF(#REF!="","",CONCATENATE(" - ",#REF!))," &amp; maximum wind speed of ",E2673," km/hr"))</f>
        <v/>
      </c>
    </row>
    <row r="2674" spans="1:1" x14ac:dyDescent="0.25">
      <c r="A2674" t="str">
        <f>IF(E2674="","",CONCATENATE(IF(C2674="","",(CONCATENATE("- any ",C2674," droplet size"))),IF(#REF!="","",CONCATENATE(" - ",#REF!))," &amp; maximum wind speed of ",E2674," km/hr"))</f>
        <v/>
      </c>
    </row>
    <row r="2675" spans="1:1" x14ac:dyDescent="0.25">
      <c r="A2675" t="str">
        <f>IF(E2675="","",CONCATENATE(IF(C2675="","",(CONCATENATE("- any ",C2675," droplet size"))),IF(#REF!="","",CONCATENATE(" - ",#REF!))," &amp; maximum wind speed of ",E2675," km/hr"))</f>
        <v/>
      </c>
    </row>
    <row r="2676" spans="1:1" x14ac:dyDescent="0.25">
      <c r="A2676" t="str">
        <f>IF(E2676="","",CONCATENATE(IF(C2676="","",(CONCATENATE("- any ",C2676," droplet size"))),IF(#REF!="","",CONCATENATE(" - ",#REF!))," &amp; maximum wind speed of ",E2676," km/hr"))</f>
        <v/>
      </c>
    </row>
    <row r="2677" spans="1:1" x14ac:dyDescent="0.25">
      <c r="A2677" t="str">
        <f>IF(E2677="","",CONCATENATE(IF(C2677="","",(CONCATENATE("- any ",C2677," droplet size"))),IF(#REF!="","",CONCATENATE(" - ",#REF!))," &amp; maximum wind speed of ",E2677," km/hr"))</f>
        <v/>
      </c>
    </row>
    <row r="2678" spans="1:1" x14ac:dyDescent="0.25">
      <c r="A2678" t="str">
        <f>IF(E2678="","",CONCATENATE(IF(C2678="","",(CONCATENATE("- any ",C2678," droplet size"))),IF(#REF!="","",CONCATENATE(" - ",#REF!))," &amp; maximum wind speed of ",E2678," km/hr"))</f>
        <v/>
      </c>
    </row>
    <row r="2679" spans="1:1" x14ac:dyDescent="0.25">
      <c r="A2679" t="str">
        <f>IF(E2679="","",CONCATENATE(IF(C2679="","",(CONCATENATE("- any ",C2679," droplet size"))),IF(#REF!="","",CONCATENATE(" - ",#REF!))," &amp; maximum wind speed of ",E2679," km/hr"))</f>
        <v/>
      </c>
    </row>
    <row r="2680" spans="1:1" x14ac:dyDescent="0.25">
      <c r="A2680" t="str">
        <f>IF(E2680="","",CONCATENATE(IF(C2680="","",(CONCATENATE("- any ",C2680," droplet size"))),IF(#REF!="","",CONCATENATE(" - ",#REF!))," &amp; maximum wind speed of ",E2680," km/hr"))</f>
        <v/>
      </c>
    </row>
    <row r="2681" spans="1:1" x14ac:dyDescent="0.25">
      <c r="A2681" t="str">
        <f>IF(E2681="","",CONCATENATE(IF(C2681="","",(CONCATENATE("- any ",C2681," droplet size"))),IF(#REF!="","",CONCATENATE(" - ",#REF!))," &amp; maximum wind speed of ",E2681," km/hr"))</f>
        <v/>
      </c>
    </row>
    <row r="2682" spans="1:1" x14ac:dyDescent="0.25">
      <c r="A2682" t="str">
        <f>IF(E2682="","",CONCATENATE(IF(C2682="","",(CONCATENATE("- any ",C2682," droplet size"))),IF(#REF!="","",CONCATENATE(" - ",#REF!))," &amp; maximum wind speed of ",E2682," km/hr"))</f>
        <v/>
      </c>
    </row>
    <row r="2683" spans="1:1" x14ac:dyDescent="0.25">
      <c r="A2683" t="str">
        <f>IF(E2683="","",CONCATENATE(IF(C2683="","",(CONCATENATE("- any ",C2683," droplet size"))),IF(#REF!="","",CONCATENATE(" - ",#REF!))," &amp; maximum wind speed of ",E2683," km/hr"))</f>
        <v/>
      </c>
    </row>
    <row r="2684" spans="1:1" x14ac:dyDescent="0.25">
      <c r="A2684" t="str">
        <f>IF(E2684="","",CONCATENATE(IF(C2684="","",(CONCATENATE("- any ",C2684," droplet size"))),IF(#REF!="","",CONCATENATE(" - ",#REF!))," &amp; maximum wind speed of ",E2684," km/hr"))</f>
        <v/>
      </c>
    </row>
    <row r="2685" spans="1:1" x14ac:dyDescent="0.25">
      <c r="A2685" t="str">
        <f>IF(E2685="","",CONCATENATE(IF(C2685="","",(CONCATENATE("- any ",C2685," droplet size"))),IF(#REF!="","",CONCATENATE(" - ",#REF!))," &amp; maximum wind speed of ",E2685," km/hr"))</f>
        <v/>
      </c>
    </row>
    <row r="2686" spans="1:1" x14ac:dyDescent="0.25">
      <c r="A2686" t="str">
        <f>IF(E2686="","",CONCATENATE(IF(C2686="","",(CONCATENATE("- any ",C2686," droplet size"))),IF(#REF!="","",CONCATENATE(" - ",#REF!))," &amp; maximum wind speed of ",E2686," km/hr"))</f>
        <v/>
      </c>
    </row>
    <row r="2687" spans="1:1" x14ac:dyDescent="0.25">
      <c r="A2687" t="str">
        <f>IF(E2687="","",CONCATENATE(IF(C2687="","",(CONCATENATE("- any ",C2687," droplet size"))),IF(#REF!="","",CONCATENATE(" - ",#REF!))," &amp; maximum wind speed of ",E2687," km/hr"))</f>
        <v/>
      </c>
    </row>
    <row r="2688" spans="1:1" x14ac:dyDescent="0.25">
      <c r="A2688" t="str">
        <f>IF(E2688="","",CONCATENATE(IF(C2688="","",(CONCATENATE("- any ",C2688," droplet size"))),IF(#REF!="","",CONCATENATE(" - ",#REF!))," &amp; maximum wind speed of ",E2688," km/hr"))</f>
        <v/>
      </c>
    </row>
    <row r="2689" spans="1:1" x14ac:dyDescent="0.25">
      <c r="A2689" t="str">
        <f>IF(E2689="","",CONCATENATE(IF(C2689="","",(CONCATENATE("- any ",C2689," droplet size"))),IF(#REF!="","",CONCATENATE(" - ",#REF!))," &amp; maximum wind speed of ",E2689," km/hr"))</f>
        <v/>
      </c>
    </row>
    <row r="2690" spans="1:1" x14ac:dyDescent="0.25">
      <c r="A2690" t="str">
        <f>IF(E2690="","",CONCATENATE(IF(C2690="","",(CONCATENATE("- any ",C2690," droplet size"))),IF(#REF!="","",CONCATENATE(" - ",#REF!))," &amp; maximum wind speed of ",E2690," km/hr"))</f>
        <v/>
      </c>
    </row>
    <row r="2691" spans="1:1" x14ac:dyDescent="0.25">
      <c r="A2691" t="str">
        <f>IF(E2691="","",CONCATENATE(IF(C2691="","",(CONCATENATE("- any ",C2691," droplet size"))),IF(#REF!="","",CONCATENATE(" - ",#REF!))," &amp; maximum wind speed of ",E2691," km/hr"))</f>
        <v/>
      </c>
    </row>
    <row r="2692" spans="1:1" x14ac:dyDescent="0.25">
      <c r="A2692" t="str">
        <f>IF(E2692="","",CONCATENATE(IF(C2692="","",(CONCATENATE("- any ",C2692," droplet size"))),IF(#REF!="","",CONCATENATE(" - ",#REF!))," &amp; maximum wind speed of ",E2692," km/hr"))</f>
        <v/>
      </c>
    </row>
    <row r="2693" spans="1:1" x14ac:dyDescent="0.25">
      <c r="A2693" t="str">
        <f>IF(E2693="","",CONCATENATE(IF(C2693="","",(CONCATENATE("- any ",C2693," droplet size"))),IF(#REF!="","",CONCATENATE(" - ",#REF!))," &amp; maximum wind speed of ",E2693," km/hr"))</f>
        <v/>
      </c>
    </row>
    <row r="2694" spans="1:1" x14ac:dyDescent="0.25">
      <c r="A2694" t="str">
        <f>IF(E2694="","",CONCATENATE(IF(C2694="","",(CONCATENATE("- any ",C2694," droplet size"))),IF(#REF!="","",CONCATENATE(" - ",#REF!))," &amp; maximum wind speed of ",E2694," km/hr"))</f>
        <v/>
      </c>
    </row>
    <row r="2695" spans="1:1" x14ac:dyDescent="0.25">
      <c r="A2695" t="str">
        <f>IF(E2695="","",CONCATENATE(IF(C2695="","",(CONCATENATE("- any ",C2695," droplet size"))),IF(#REF!="","",CONCATENATE(" - ",#REF!))," &amp; maximum wind speed of ",E2695," km/hr"))</f>
        <v/>
      </c>
    </row>
    <row r="2696" spans="1:1" x14ac:dyDescent="0.25">
      <c r="A2696" t="str">
        <f>IF(E2696="","",CONCATENATE(IF(C2696="","",(CONCATENATE("- any ",C2696," droplet size"))),IF(#REF!="","",CONCATENATE(" - ",#REF!))," &amp; maximum wind speed of ",E2696," km/hr"))</f>
        <v/>
      </c>
    </row>
    <row r="2697" spans="1:1" x14ac:dyDescent="0.25">
      <c r="A2697" t="str">
        <f>IF(E2697="","",CONCATENATE(IF(C2697="","",(CONCATENATE("- any ",C2697," droplet size"))),IF(#REF!="","",CONCATENATE(" - ",#REF!))," &amp; maximum wind speed of ",E2697," km/hr"))</f>
        <v/>
      </c>
    </row>
    <row r="2698" spans="1:1" x14ac:dyDescent="0.25">
      <c r="A2698" t="str">
        <f>IF(E2698="","",CONCATENATE(IF(C2698="","",(CONCATENATE("- any ",C2698," droplet size"))),IF(#REF!="","",CONCATENATE(" - ",#REF!))," &amp; maximum wind speed of ",E2698," km/hr"))</f>
        <v/>
      </c>
    </row>
    <row r="2699" spans="1:1" x14ac:dyDescent="0.25">
      <c r="A2699" t="str">
        <f>IF(E2699="","",CONCATENATE(IF(C2699="","",(CONCATENATE("- any ",C2699," droplet size"))),IF(#REF!="","",CONCATENATE(" - ",#REF!))," &amp; maximum wind speed of ",E2699," km/hr"))</f>
        <v/>
      </c>
    </row>
    <row r="2700" spans="1:1" x14ac:dyDescent="0.25">
      <c r="A2700" t="str">
        <f>IF(E2700="","",CONCATENATE(IF(C2700="","",(CONCATENATE("- any ",C2700," droplet size"))),IF(#REF!="","",CONCATENATE(" - ",#REF!))," &amp; maximum wind speed of ",E2700," km/hr"))</f>
        <v/>
      </c>
    </row>
    <row r="2701" spans="1:1" x14ac:dyDescent="0.25">
      <c r="A2701" t="str">
        <f>IF(E2701="","",CONCATENATE(IF(C2701="","",(CONCATENATE("- any ",C2701," droplet size"))),IF(#REF!="","",CONCATENATE(" - ",#REF!))," &amp; maximum wind speed of ",E2701," km/hr"))</f>
        <v/>
      </c>
    </row>
    <row r="2702" spans="1:1" x14ac:dyDescent="0.25">
      <c r="A2702" t="str">
        <f>IF(E2702="","",CONCATENATE(IF(C2702="","",(CONCATENATE("- any ",C2702," droplet size"))),IF(#REF!="","",CONCATENATE(" - ",#REF!))," &amp; maximum wind speed of ",E2702," km/hr"))</f>
        <v/>
      </c>
    </row>
    <row r="2703" spans="1:1" x14ac:dyDescent="0.25">
      <c r="A2703" t="str">
        <f>IF(E2703="","",CONCATENATE(IF(C2703="","",(CONCATENATE("- any ",C2703," droplet size"))),IF(#REF!="","",CONCATENATE(" - ",#REF!))," &amp; maximum wind speed of ",E2703," km/hr"))</f>
        <v/>
      </c>
    </row>
    <row r="2704" spans="1:1" x14ac:dyDescent="0.25">
      <c r="A2704" t="str">
        <f>IF(E2704="","",CONCATENATE(IF(C2704="","",(CONCATENATE("- any ",C2704," droplet size"))),IF(#REF!="","",CONCATENATE(" - ",#REF!))," &amp; maximum wind speed of ",E2704," km/hr"))</f>
        <v/>
      </c>
    </row>
    <row r="2705" spans="1:1" x14ac:dyDescent="0.25">
      <c r="A2705" t="str">
        <f>IF(E2705="","",CONCATENATE(IF(C2705="","",(CONCATENATE("- any ",C2705," droplet size"))),IF(#REF!="","",CONCATENATE(" - ",#REF!))," &amp; maximum wind speed of ",E2705," km/hr"))</f>
        <v/>
      </c>
    </row>
    <row r="2706" spans="1:1" x14ac:dyDescent="0.25">
      <c r="A2706" t="str">
        <f>IF(E2706="","",CONCATENATE(IF(C2706="","",(CONCATENATE("- any ",C2706," droplet size"))),IF(#REF!="","",CONCATENATE(" - ",#REF!))," &amp; maximum wind speed of ",E2706," km/hr"))</f>
        <v/>
      </c>
    </row>
    <row r="2707" spans="1:1" x14ac:dyDescent="0.25">
      <c r="A2707" t="str">
        <f>IF(E2707="","",CONCATENATE(IF(C2707="","",(CONCATENATE("- any ",C2707," droplet size"))),IF(#REF!="","",CONCATENATE(" - ",#REF!))," &amp; maximum wind speed of ",E2707," km/hr"))</f>
        <v/>
      </c>
    </row>
    <row r="2708" spans="1:1" x14ac:dyDescent="0.25">
      <c r="A2708" t="str">
        <f>IF(E2708="","",CONCATENATE(IF(C2708="","",(CONCATENATE("- any ",C2708," droplet size"))),IF(#REF!="","",CONCATENATE(" - ",#REF!))," &amp; maximum wind speed of ",E2708," km/hr"))</f>
        <v/>
      </c>
    </row>
    <row r="2709" spans="1:1" x14ac:dyDescent="0.25">
      <c r="A2709" t="str">
        <f>IF(E2709="","",CONCATENATE(IF(C2709="","",(CONCATENATE("- any ",C2709," droplet size"))),IF(#REF!="","",CONCATENATE(" - ",#REF!))," &amp; maximum wind speed of ",E2709," km/hr"))</f>
        <v/>
      </c>
    </row>
    <row r="2710" spans="1:1" x14ac:dyDescent="0.25">
      <c r="A2710" t="str">
        <f>IF(E2710="","",CONCATENATE(IF(C2710="","",(CONCATENATE("- any ",C2710," droplet size"))),IF(#REF!="","",CONCATENATE(" - ",#REF!))," &amp; maximum wind speed of ",E2710," km/hr"))</f>
        <v/>
      </c>
    </row>
    <row r="2711" spans="1:1" x14ac:dyDescent="0.25">
      <c r="A2711" t="str">
        <f>IF(E2711="","",CONCATENATE(IF(C2711="","",(CONCATENATE("- any ",C2711," droplet size"))),IF(#REF!="","",CONCATENATE(" - ",#REF!))," &amp; maximum wind speed of ",E2711," km/hr"))</f>
        <v/>
      </c>
    </row>
    <row r="2712" spans="1:1" x14ac:dyDescent="0.25">
      <c r="A2712" t="str">
        <f>IF(E2712="","",CONCATENATE(IF(C2712="","",(CONCATENATE("- any ",C2712," droplet size"))),IF(#REF!="","",CONCATENATE(" - ",#REF!))," &amp; maximum wind speed of ",E2712," km/hr"))</f>
        <v/>
      </c>
    </row>
    <row r="2713" spans="1:1" x14ac:dyDescent="0.25">
      <c r="A2713" t="str">
        <f>IF(E2713="","",CONCATENATE(IF(C2713="","",(CONCATENATE("- any ",C2713," droplet size"))),IF(#REF!="","",CONCATENATE(" - ",#REF!))," &amp; maximum wind speed of ",E2713," km/hr"))</f>
        <v/>
      </c>
    </row>
    <row r="2714" spans="1:1" x14ac:dyDescent="0.25">
      <c r="A2714" t="str">
        <f>IF(E2714="","",CONCATENATE(IF(C2714="","",(CONCATENATE("- any ",C2714," droplet size"))),IF(#REF!="","",CONCATENATE(" - ",#REF!))," &amp; maximum wind speed of ",E2714," km/hr"))</f>
        <v/>
      </c>
    </row>
    <row r="2715" spans="1:1" x14ac:dyDescent="0.25">
      <c r="A2715" t="str">
        <f>IF(E2715="","",CONCATENATE(IF(C2715="","",(CONCATENATE("- any ",C2715," droplet size"))),IF(#REF!="","",CONCATENATE(" - ",#REF!))," &amp; maximum wind speed of ",E2715," km/hr"))</f>
        <v/>
      </c>
    </row>
    <row r="2716" spans="1:1" x14ac:dyDescent="0.25">
      <c r="A2716" t="str">
        <f>IF(E2716="","",CONCATENATE(IF(C2716="","",(CONCATENATE("- any ",C2716," droplet size"))),IF(#REF!="","",CONCATENATE(" - ",#REF!))," &amp; maximum wind speed of ",E2716," km/hr"))</f>
        <v/>
      </c>
    </row>
    <row r="2717" spans="1:1" x14ac:dyDescent="0.25">
      <c r="A2717" t="str">
        <f>IF(E2717="","",CONCATENATE(IF(C2717="","",(CONCATENATE("- any ",C2717," droplet size"))),IF(#REF!="","",CONCATENATE(" - ",#REF!))," &amp; maximum wind speed of ",E2717," km/hr"))</f>
        <v/>
      </c>
    </row>
    <row r="2718" spans="1:1" x14ac:dyDescent="0.25">
      <c r="A2718" t="str">
        <f>IF(E2718="","",CONCATENATE(IF(C2718="","",(CONCATENATE("- any ",C2718," droplet size"))),IF(#REF!="","",CONCATENATE(" - ",#REF!))," &amp; maximum wind speed of ",E2718," km/hr"))</f>
        <v/>
      </c>
    </row>
    <row r="2719" spans="1:1" x14ac:dyDescent="0.25">
      <c r="A2719" t="str">
        <f>IF(E2719="","",CONCATENATE(IF(C2719="","",(CONCATENATE("- any ",C2719," droplet size"))),IF(#REF!="","",CONCATENATE(" - ",#REF!))," &amp; maximum wind speed of ",E2719," km/hr"))</f>
        <v/>
      </c>
    </row>
    <row r="2720" spans="1:1" x14ac:dyDescent="0.25">
      <c r="A2720" t="str">
        <f>IF(E2720="","",CONCATENATE(IF(C2720="","",(CONCATENATE("- any ",C2720," droplet size"))),IF(#REF!="","",CONCATENATE(" - ",#REF!))," &amp; maximum wind speed of ",E2720," km/hr"))</f>
        <v/>
      </c>
    </row>
    <row r="2721" spans="1:1" x14ac:dyDescent="0.25">
      <c r="A2721" t="str">
        <f>IF(E2721="","",CONCATENATE(IF(C2721="","",(CONCATENATE("- any ",C2721," droplet size"))),IF(#REF!="","",CONCATENATE(" - ",#REF!))," &amp; maximum wind speed of ",E2721," km/hr"))</f>
        <v/>
      </c>
    </row>
    <row r="2722" spans="1:1" x14ac:dyDescent="0.25">
      <c r="A2722" t="str">
        <f>IF(E2722="","",CONCATENATE(IF(C2722="","",(CONCATENATE("- any ",C2722," droplet size"))),IF(#REF!="","",CONCATENATE(" - ",#REF!))," &amp; maximum wind speed of ",E2722," km/hr"))</f>
        <v/>
      </c>
    </row>
    <row r="2723" spans="1:1" x14ac:dyDescent="0.25">
      <c r="A2723" t="str">
        <f>IF(E2723="","",CONCATENATE(IF(C2723="","",(CONCATENATE("- any ",C2723," droplet size"))),IF(#REF!="","",CONCATENATE(" - ",#REF!))," &amp; maximum wind speed of ",E2723," km/hr"))</f>
        <v/>
      </c>
    </row>
    <row r="2724" spans="1:1" x14ac:dyDescent="0.25">
      <c r="A2724" t="str">
        <f>IF(E2724="","",CONCATENATE(IF(C2724="","",(CONCATENATE("- any ",C2724," droplet size"))),IF(#REF!="","",CONCATENATE(" - ",#REF!))," &amp; maximum wind speed of ",E2724," km/hr"))</f>
        <v/>
      </c>
    </row>
    <row r="2725" spans="1:1" x14ac:dyDescent="0.25">
      <c r="A2725" t="str">
        <f>IF(E2725="","",CONCATENATE(IF(C2725="","",(CONCATENATE("- any ",C2725," droplet size"))),IF(#REF!="","",CONCATENATE(" - ",#REF!))," &amp; maximum wind speed of ",E2725," km/hr"))</f>
        <v/>
      </c>
    </row>
    <row r="2726" spans="1:1" x14ac:dyDescent="0.25">
      <c r="A2726" t="str">
        <f>IF(E2726="","",CONCATENATE(IF(C2726="","",(CONCATENATE("- any ",C2726," droplet size"))),IF(#REF!="","",CONCATENATE(" - ",#REF!))," &amp; maximum wind speed of ",E2726," km/hr"))</f>
        <v/>
      </c>
    </row>
    <row r="2727" spans="1:1" x14ac:dyDescent="0.25">
      <c r="A2727" t="str">
        <f>IF(E2727="","",CONCATENATE(IF(C2727="","",(CONCATENATE("- any ",C2727," droplet size"))),IF(#REF!="","",CONCATENATE(" - ",#REF!))," &amp; maximum wind speed of ",E2727," km/hr"))</f>
        <v/>
      </c>
    </row>
    <row r="2728" spans="1:1" x14ac:dyDescent="0.25">
      <c r="A2728" t="str">
        <f>IF(E2728="","",CONCATENATE(IF(C2728="","",(CONCATENATE("- any ",C2728," droplet size"))),IF(#REF!="","",CONCATENATE(" - ",#REF!))," &amp; maximum wind speed of ",E2728," km/hr"))</f>
        <v/>
      </c>
    </row>
    <row r="2729" spans="1:1" x14ac:dyDescent="0.25">
      <c r="A2729" t="str">
        <f>IF(E2729="","",CONCATENATE(IF(C2729="","",(CONCATENATE("- any ",C2729," droplet size"))),IF(#REF!="","",CONCATENATE(" - ",#REF!))," &amp; maximum wind speed of ",E2729," km/hr"))</f>
        <v/>
      </c>
    </row>
    <row r="2730" spans="1:1" x14ac:dyDescent="0.25">
      <c r="A2730" t="str">
        <f>IF(E2730="","",CONCATENATE(IF(C2730="","",(CONCATENATE("- any ",C2730," droplet size"))),IF(#REF!="","",CONCATENATE(" - ",#REF!))," &amp; maximum wind speed of ",E2730," km/hr"))</f>
        <v/>
      </c>
    </row>
    <row r="2731" spans="1:1" x14ac:dyDescent="0.25">
      <c r="A2731" t="str">
        <f>IF(E2731="","",CONCATENATE(IF(C2731="","",(CONCATENATE("- any ",C2731," droplet size"))),IF(#REF!="","",CONCATENATE(" - ",#REF!))," &amp; maximum wind speed of ",E2731," km/hr"))</f>
        <v/>
      </c>
    </row>
    <row r="2732" spans="1:1" x14ac:dyDescent="0.25">
      <c r="A2732" t="str">
        <f>IF(E2732="","",CONCATENATE(IF(C2732="","",(CONCATENATE("- any ",C2732," droplet size"))),IF(#REF!="","",CONCATENATE(" - ",#REF!))," &amp; maximum wind speed of ",E2732," km/hr"))</f>
        <v/>
      </c>
    </row>
    <row r="2733" spans="1:1" x14ac:dyDescent="0.25">
      <c r="A2733" t="str">
        <f>IF(E2733="","",CONCATENATE(IF(C2733="","",(CONCATENATE("- any ",C2733," droplet size"))),IF(#REF!="","",CONCATENATE(" - ",#REF!))," &amp; maximum wind speed of ",E2733," km/hr"))</f>
        <v/>
      </c>
    </row>
    <row r="2734" spans="1:1" x14ac:dyDescent="0.25">
      <c r="A2734" t="str">
        <f>IF(E2734="","",CONCATENATE(IF(C2734="","",(CONCATENATE("- any ",C2734," droplet size"))),IF(#REF!="","",CONCATENATE(" - ",#REF!))," &amp; maximum wind speed of ",E2734," km/hr"))</f>
        <v/>
      </c>
    </row>
    <row r="2735" spans="1:1" x14ac:dyDescent="0.25">
      <c r="A2735" t="str">
        <f>IF(E2735="","",CONCATENATE(IF(C2735="","",(CONCATENATE("- any ",C2735," droplet size"))),IF(#REF!="","",CONCATENATE(" - ",#REF!))," &amp; maximum wind speed of ",E2735," km/hr"))</f>
        <v/>
      </c>
    </row>
    <row r="2736" spans="1:1" x14ac:dyDescent="0.25">
      <c r="A2736" t="str">
        <f>IF(E2736="","",CONCATENATE(IF(C2736="","",(CONCATENATE("- any ",C2736," droplet size"))),IF(#REF!="","",CONCATENATE(" - ",#REF!))," &amp; maximum wind speed of ",E2736," km/hr"))</f>
        <v/>
      </c>
    </row>
    <row r="2737" spans="1:1" x14ac:dyDescent="0.25">
      <c r="A2737" t="str">
        <f>IF(E2737="","",CONCATENATE(IF(C2737="","",(CONCATENATE("- any ",C2737," droplet size"))),IF(#REF!="","",CONCATENATE(" - ",#REF!))," &amp; maximum wind speed of ",E2737," km/hr"))</f>
        <v/>
      </c>
    </row>
    <row r="2738" spans="1:1" x14ac:dyDescent="0.25">
      <c r="A2738" t="str">
        <f>IF(E2738="","",CONCATENATE(IF(C2738="","",(CONCATENATE("- any ",C2738," droplet size"))),IF(#REF!="","",CONCATENATE(" - ",#REF!))," &amp; maximum wind speed of ",E2738," km/hr"))</f>
        <v/>
      </c>
    </row>
    <row r="2739" spans="1:1" x14ac:dyDescent="0.25">
      <c r="A2739" t="str">
        <f>IF(E2739="","",CONCATENATE(IF(C2739="","",(CONCATENATE("- any ",C2739," droplet size"))),IF(#REF!="","",CONCATENATE(" - ",#REF!))," &amp; maximum wind speed of ",E2739," km/hr"))</f>
        <v/>
      </c>
    </row>
    <row r="2740" spans="1:1" x14ac:dyDescent="0.25">
      <c r="A2740" t="str">
        <f>IF(E2740="","",CONCATENATE(IF(C2740="","",(CONCATENATE("- any ",C2740," droplet size"))),IF(#REF!="","",CONCATENATE(" - ",#REF!))," &amp; maximum wind speed of ",E2740," km/hr"))</f>
        <v/>
      </c>
    </row>
    <row r="2741" spans="1:1" x14ac:dyDescent="0.25">
      <c r="A2741" t="str">
        <f>IF(E2741="","",CONCATENATE(IF(C2741="","",(CONCATENATE("- any ",C2741," droplet size"))),IF(#REF!="","",CONCATENATE(" - ",#REF!))," &amp; maximum wind speed of ",E2741," km/hr"))</f>
        <v/>
      </c>
    </row>
    <row r="2742" spans="1:1" x14ac:dyDescent="0.25">
      <c r="A2742" t="str">
        <f>IF(E2742="","",CONCATENATE(IF(C2742="","",(CONCATENATE("- any ",C2742," droplet size"))),IF(#REF!="","",CONCATENATE(" - ",#REF!))," &amp; maximum wind speed of ",E2742," km/hr"))</f>
        <v/>
      </c>
    </row>
    <row r="2743" spans="1:1" x14ac:dyDescent="0.25">
      <c r="A2743" t="str">
        <f>IF(E2743="","",CONCATENATE(IF(C2743="","",(CONCATENATE("- any ",C2743," droplet size"))),IF(#REF!="","",CONCATENATE(" - ",#REF!))," &amp; maximum wind speed of ",E2743," km/hr"))</f>
        <v/>
      </c>
    </row>
    <row r="2744" spans="1:1" x14ac:dyDescent="0.25">
      <c r="A2744" t="str">
        <f>IF(E2744="","",CONCATENATE(IF(C2744="","",(CONCATENATE("- any ",C2744," droplet size"))),IF(#REF!="","",CONCATENATE(" - ",#REF!))," &amp; maximum wind speed of ",E2744," km/hr"))</f>
        <v/>
      </c>
    </row>
    <row r="2745" spans="1:1" x14ac:dyDescent="0.25">
      <c r="A2745" t="str">
        <f>IF(E2745="","",CONCATENATE(IF(C2745="","",(CONCATENATE("- any ",C2745," droplet size"))),IF(#REF!="","",CONCATENATE(" - ",#REF!))," &amp; maximum wind speed of ",E2745," km/hr"))</f>
        <v/>
      </c>
    </row>
    <row r="2746" spans="1:1" x14ac:dyDescent="0.25">
      <c r="A2746" t="str">
        <f>IF(E2746="","",CONCATENATE(IF(C2746="","",(CONCATENATE("- any ",C2746," droplet size"))),IF(#REF!="","",CONCATENATE(" - ",#REF!))," &amp; maximum wind speed of ",E2746," km/hr"))</f>
        <v/>
      </c>
    </row>
    <row r="2747" spans="1:1" x14ac:dyDescent="0.25">
      <c r="A2747" t="str">
        <f>IF(E2747="","",CONCATENATE(IF(C2747="","",(CONCATENATE("- any ",C2747," droplet size"))),IF(#REF!="","",CONCATENATE(" - ",#REF!))," &amp; maximum wind speed of ",E2747," km/hr"))</f>
        <v/>
      </c>
    </row>
    <row r="2748" spans="1:1" x14ac:dyDescent="0.25">
      <c r="A2748" t="str">
        <f>IF(E2748="","",CONCATENATE(IF(C2748="","",(CONCATENATE("- any ",C2748," droplet size"))),IF(#REF!="","",CONCATENATE(" - ",#REF!))," &amp; maximum wind speed of ",E2748," km/hr"))</f>
        <v/>
      </c>
    </row>
    <row r="2749" spans="1:1" x14ac:dyDescent="0.25">
      <c r="A2749" t="str">
        <f>IF(E2749="","",CONCATENATE(IF(C2749="","",(CONCATENATE("- any ",C2749," droplet size"))),IF(#REF!="","",CONCATENATE(" - ",#REF!))," &amp; maximum wind speed of ",E2749," km/hr"))</f>
        <v/>
      </c>
    </row>
    <row r="2750" spans="1:1" x14ac:dyDescent="0.25">
      <c r="A2750" t="str">
        <f>IF(E2750="","",CONCATENATE(IF(C2750="","",(CONCATENATE("- any ",C2750," droplet size"))),IF(#REF!="","",CONCATENATE(" - ",#REF!))," &amp; maximum wind speed of ",E2750," km/hr"))</f>
        <v/>
      </c>
    </row>
    <row r="2751" spans="1:1" x14ac:dyDescent="0.25">
      <c r="A2751" t="str">
        <f>IF(E2751="","",CONCATENATE(IF(C2751="","",(CONCATENATE("- any ",C2751," droplet size"))),IF(#REF!="","",CONCATENATE(" - ",#REF!))," &amp; maximum wind speed of ",E2751," km/hr"))</f>
        <v/>
      </c>
    </row>
    <row r="2752" spans="1:1" x14ac:dyDescent="0.25">
      <c r="A2752" t="str">
        <f>IF(E2752="","",CONCATENATE(IF(C2752="","",(CONCATENATE("- any ",C2752," droplet size"))),IF(#REF!="","",CONCATENATE(" - ",#REF!))," &amp; maximum wind speed of ",E2752," km/hr"))</f>
        <v/>
      </c>
    </row>
    <row r="2753" spans="1:1" x14ac:dyDescent="0.25">
      <c r="A2753" t="str">
        <f>IF(E2753="","",CONCATENATE(IF(C2753="","",(CONCATENATE("- any ",C2753," droplet size"))),IF(#REF!="","",CONCATENATE(" - ",#REF!))," &amp; maximum wind speed of ",E2753," km/hr"))</f>
        <v/>
      </c>
    </row>
    <row r="2754" spans="1:1" x14ac:dyDescent="0.25">
      <c r="A2754" t="str">
        <f>IF(E2754="","",CONCATENATE(IF(C2754="","",(CONCATENATE("- any ",C2754," droplet size"))),IF(#REF!="","",CONCATENATE(" - ",#REF!))," &amp; maximum wind speed of ",E2754," km/hr"))</f>
        <v/>
      </c>
    </row>
    <row r="2755" spans="1:1" x14ac:dyDescent="0.25">
      <c r="A2755" t="str">
        <f>IF(E2755="","",CONCATENATE(IF(C2755="","",(CONCATENATE("- any ",C2755," droplet size"))),IF(#REF!="","",CONCATENATE(" - ",#REF!))," &amp; maximum wind speed of ",E2755," km/hr"))</f>
        <v/>
      </c>
    </row>
    <row r="2756" spans="1:1" x14ac:dyDescent="0.25">
      <c r="A2756" t="str">
        <f>IF(E2756="","",CONCATENATE(IF(C2756="","",(CONCATENATE("- any ",C2756," droplet size"))),IF(#REF!="","",CONCATENATE(" - ",#REF!))," &amp; maximum wind speed of ",E2756," km/hr"))</f>
        <v/>
      </c>
    </row>
    <row r="2757" spans="1:1" x14ac:dyDescent="0.25">
      <c r="A2757" t="str">
        <f>IF(E2757="","",CONCATENATE(IF(C2757="","",(CONCATENATE("- any ",C2757," droplet size"))),IF(#REF!="","",CONCATENATE(" - ",#REF!))," &amp; maximum wind speed of ",E2757," km/hr"))</f>
        <v/>
      </c>
    </row>
    <row r="2758" spans="1:1" x14ac:dyDescent="0.25">
      <c r="A2758" t="str">
        <f>IF(E2758="","",CONCATENATE(IF(C2758="","",(CONCATENATE("- any ",C2758," droplet size"))),IF(#REF!="","",CONCATENATE(" - ",#REF!))," &amp; maximum wind speed of ",E2758," km/hr"))</f>
        <v/>
      </c>
    </row>
    <row r="2759" spans="1:1" x14ac:dyDescent="0.25">
      <c r="A2759" t="str">
        <f>IF(E2759="","",CONCATENATE(IF(C2759="","",(CONCATENATE("- any ",C2759," droplet size"))),IF(#REF!="","",CONCATENATE(" - ",#REF!))," &amp; maximum wind speed of ",E2759," km/hr"))</f>
        <v/>
      </c>
    </row>
    <row r="2760" spans="1:1" x14ac:dyDescent="0.25">
      <c r="A2760" t="str">
        <f>IF(E2760="","",CONCATENATE(IF(C2760="","",(CONCATENATE("- any ",C2760," droplet size"))),IF(#REF!="","",CONCATENATE(" - ",#REF!))," &amp; maximum wind speed of ",E2760," km/hr"))</f>
        <v/>
      </c>
    </row>
    <row r="2761" spans="1:1" x14ac:dyDescent="0.25">
      <c r="A2761" t="str">
        <f>IF(E2761="","",CONCATENATE(IF(C2761="","",(CONCATENATE("- any ",C2761," droplet size"))),IF(#REF!="","",CONCATENATE(" - ",#REF!))," &amp; maximum wind speed of ",E2761," km/hr"))</f>
        <v/>
      </c>
    </row>
    <row r="2762" spans="1:1" x14ac:dyDescent="0.25">
      <c r="A2762" t="str">
        <f>IF(E2762="","",CONCATENATE(IF(C2762="","",(CONCATENATE("- any ",C2762," droplet size"))),IF(#REF!="","",CONCATENATE(" - ",#REF!))," &amp; maximum wind speed of ",E2762," km/hr"))</f>
        <v/>
      </c>
    </row>
    <row r="2763" spans="1:1" x14ac:dyDescent="0.25">
      <c r="A2763" t="str">
        <f>IF(E2763="","",CONCATENATE(IF(C2763="","",(CONCATENATE("- any ",C2763," droplet size"))),IF(#REF!="","",CONCATENATE(" - ",#REF!))," &amp; maximum wind speed of ",E2763," km/hr"))</f>
        <v/>
      </c>
    </row>
    <row r="2764" spans="1:1" x14ac:dyDescent="0.25">
      <c r="A2764" t="str">
        <f>IF(E2764="","",CONCATENATE(IF(C2764="","",(CONCATENATE("- any ",C2764," droplet size"))),IF(#REF!="","",CONCATENATE(" - ",#REF!))," &amp; maximum wind speed of ",E2764," km/hr"))</f>
        <v/>
      </c>
    </row>
    <row r="2765" spans="1:1" x14ac:dyDescent="0.25">
      <c r="A2765" t="str">
        <f>IF(E2765="","",CONCATENATE(IF(C2765="","",(CONCATENATE("- any ",C2765," droplet size"))),IF(#REF!="","",CONCATENATE(" - ",#REF!))," &amp; maximum wind speed of ",E2765," km/hr"))</f>
        <v/>
      </c>
    </row>
    <row r="2766" spans="1:1" x14ac:dyDescent="0.25">
      <c r="A2766" t="str">
        <f>IF(E2766="","",CONCATENATE(IF(C2766="","",(CONCATENATE("- any ",C2766," droplet size"))),IF(#REF!="","",CONCATENATE(" - ",#REF!))," &amp; maximum wind speed of ",E2766," km/hr"))</f>
        <v/>
      </c>
    </row>
    <row r="2767" spans="1:1" x14ac:dyDescent="0.25">
      <c r="A2767" t="str">
        <f>IF(E2767="","",CONCATENATE(IF(C2767="","",(CONCATENATE("- any ",C2767," droplet size"))),IF(#REF!="","",CONCATENATE(" - ",#REF!))," &amp; maximum wind speed of ",E2767," km/hr"))</f>
        <v/>
      </c>
    </row>
    <row r="2768" spans="1:1" x14ac:dyDescent="0.25">
      <c r="A2768" t="str">
        <f>IF(E2768="","",CONCATENATE(IF(C2768="","",(CONCATENATE("- any ",C2768," droplet size"))),IF(#REF!="","",CONCATENATE(" - ",#REF!))," &amp; maximum wind speed of ",E2768," km/hr"))</f>
        <v/>
      </c>
    </row>
    <row r="2769" spans="1:1" x14ac:dyDescent="0.25">
      <c r="A2769" t="str">
        <f>IF(E2769="","",CONCATENATE(IF(C2769="","",(CONCATENATE("- any ",C2769," droplet size"))),IF(#REF!="","",CONCATENATE(" - ",#REF!))," &amp; maximum wind speed of ",E2769," km/hr"))</f>
        <v/>
      </c>
    </row>
    <row r="2770" spans="1:1" x14ac:dyDescent="0.25">
      <c r="A2770" t="str">
        <f>IF(E2770="","",CONCATENATE(IF(C2770="","",(CONCATENATE("- any ",C2770," droplet size"))),IF(#REF!="","",CONCATENATE(" - ",#REF!))," &amp; maximum wind speed of ",E2770," km/hr"))</f>
        <v/>
      </c>
    </row>
    <row r="2771" spans="1:1" x14ac:dyDescent="0.25">
      <c r="A2771" t="str">
        <f>IF(E2771="","",CONCATENATE(IF(C2771="","",(CONCATENATE("- any ",C2771," droplet size"))),IF(#REF!="","",CONCATENATE(" - ",#REF!))," &amp; maximum wind speed of ",E2771," km/hr"))</f>
        <v/>
      </c>
    </row>
    <row r="2772" spans="1:1" x14ac:dyDescent="0.25">
      <c r="A2772" t="str">
        <f>IF(E2772="","",CONCATENATE(IF(C2772="","",(CONCATENATE("- any ",C2772," droplet size"))),IF(#REF!="","",CONCATENATE(" - ",#REF!))," &amp; maximum wind speed of ",E2772," km/hr"))</f>
        <v/>
      </c>
    </row>
    <row r="2773" spans="1:1" x14ac:dyDescent="0.25">
      <c r="A2773" t="str">
        <f>IF(E2773="","",CONCATENATE(IF(C2773="","",(CONCATENATE("- any ",C2773," droplet size"))),IF(#REF!="","",CONCATENATE(" - ",#REF!))," &amp; maximum wind speed of ",E2773," km/hr"))</f>
        <v/>
      </c>
    </row>
    <row r="2774" spans="1:1" x14ac:dyDescent="0.25">
      <c r="A2774" t="str">
        <f>IF(E2774="","",CONCATENATE(IF(C2774="","",(CONCATENATE("- any ",C2774," droplet size"))),IF(#REF!="","",CONCATENATE(" - ",#REF!))," &amp; maximum wind speed of ",E2774," km/hr"))</f>
        <v/>
      </c>
    </row>
    <row r="2775" spans="1:1" x14ac:dyDescent="0.25">
      <c r="A2775" t="str">
        <f>IF(E2775="","",CONCATENATE(IF(C2775="","",(CONCATENATE("- any ",C2775," droplet size"))),IF(#REF!="","",CONCATENATE(" - ",#REF!))," &amp; maximum wind speed of ",E2775," km/hr"))</f>
        <v/>
      </c>
    </row>
    <row r="2776" spans="1:1" x14ac:dyDescent="0.25">
      <c r="A2776" t="str">
        <f>IF(E2776="","",CONCATENATE(IF(C2776="","",(CONCATENATE("- any ",C2776," droplet size"))),IF(#REF!="","",CONCATENATE(" - ",#REF!))," &amp; maximum wind speed of ",E2776," km/hr"))</f>
        <v/>
      </c>
    </row>
    <row r="2777" spans="1:1" x14ac:dyDescent="0.25">
      <c r="A2777" t="str">
        <f>IF(E2777="","",CONCATENATE(IF(C2777="","",(CONCATENATE("- any ",C2777," droplet size"))),IF(#REF!="","",CONCATENATE(" - ",#REF!))," &amp; maximum wind speed of ",E2777," km/hr"))</f>
        <v/>
      </c>
    </row>
    <row r="2778" spans="1:1" x14ac:dyDescent="0.25">
      <c r="A2778" t="str">
        <f>IF(E2778="","",CONCATENATE(IF(C2778="","",(CONCATENATE("- any ",C2778," droplet size"))),IF(#REF!="","",CONCATENATE(" - ",#REF!))," &amp; maximum wind speed of ",E2778," km/hr"))</f>
        <v/>
      </c>
    </row>
    <row r="2779" spans="1:1" x14ac:dyDescent="0.25">
      <c r="A2779" t="str">
        <f>IF(E2779="","",CONCATENATE(IF(C2779="","",(CONCATENATE("- any ",C2779," droplet size"))),IF(#REF!="","",CONCATENATE(" - ",#REF!))," &amp; maximum wind speed of ",E2779," km/hr"))</f>
        <v/>
      </c>
    </row>
    <row r="2780" spans="1:1" x14ac:dyDescent="0.25">
      <c r="A2780" t="str">
        <f>IF(E2780="","",CONCATENATE(IF(C2780="","",(CONCATENATE("- any ",C2780," droplet size"))),IF(#REF!="","",CONCATENATE(" - ",#REF!))," &amp; maximum wind speed of ",E2780," km/hr"))</f>
        <v/>
      </c>
    </row>
    <row r="2781" spans="1:1" x14ac:dyDescent="0.25">
      <c r="A2781" t="str">
        <f>IF(E2781="","",CONCATENATE(IF(C2781="","",(CONCATENATE("- any ",C2781," droplet size"))),IF(#REF!="","",CONCATENATE(" - ",#REF!))," &amp; maximum wind speed of ",E2781," km/hr"))</f>
        <v/>
      </c>
    </row>
    <row r="2782" spans="1:1" x14ac:dyDescent="0.25">
      <c r="A2782" t="str">
        <f>IF(E2782="","",CONCATENATE(IF(C2782="","",(CONCATENATE("- any ",C2782," droplet size"))),IF(#REF!="","",CONCATENATE(" - ",#REF!))," &amp; maximum wind speed of ",E2782," km/hr"))</f>
        <v/>
      </c>
    </row>
    <row r="2783" spans="1:1" x14ac:dyDescent="0.25">
      <c r="A2783" t="str">
        <f>IF(E2783="","",CONCATENATE(IF(C2783="","",(CONCATENATE("- any ",C2783," droplet size"))),IF(#REF!="","",CONCATENATE(" - ",#REF!))," &amp; maximum wind speed of ",E2783," km/hr"))</f>
        <v/>
      </c>
    </row>
    <row r="2784" spans="1:1" x14ac:dyDescent="0.25">
      <c r="A2784" t="str">
        <f>IF(E2784="","",CONCATENATE(IF(C2784="","",(CONCATENATE("- any ",C2784," droplet size"))),IF(#REF!="","",CONCATENATE(" - ",#REF!))," &amp; maximum wind speed of ",E2784," km/hr"))</f>
        <v/>
      </c>
    </row>
    <row r="2785" spans="1:1" x14ac:dyDescent="0.25">
      <c r="A2785" t="str">
        <f>IF(E2785="","",CONCATENATE(IF(C2785="","",(CONCATENATE("- any ",C2785," droplet size"))),IF(#REF!="","",CONCATENATE(" - ",#REF!))," &amp; maximum wind speed of ",E2785," km/hr"))</f>
        <v/>
      </c>
    </row>
    <row r="2786" spans="1:1" x14ac:dyDescent="0.25">
      <c r="A2786" t="str">
        <f>IF(E2786="","",CONCATENATE(IF(C2786="","",(CONCATENATE("- any ",C2786," droplet size"))),IF(#REF!="","",CONCATENATE(" - ",#REF!))," &amp; maximum wind speed of ",E2786," km/hr"))</f>
        <v/>
      </c>
    </row>
    <row r="2787" spans="1:1" x14ac:dyDescent="0.25">
      <c r="A2787" t="str">
        <f>IF(E2787="","",CONCATENATE(IF(C2787="","",(CONCATENATE("- any ",C2787," droplet size"))),IF(#REF!="","",CONCATENATE(" - ",#REF!))," &amp; maximum wind speed of ",E2787," km/hr"))</f>
        <v/>
      </c>
    </row>
    <row r="2788" spans="1:1" x14ac:dyDescent="0.25">
      <c r="A2788" t="str">
        <f>IF(E2788="","",CONCATENATE(IF(C2788="","",(CONCATENATE("- any ",C2788," droplet size"))),IF(#REF!="","",CONCATENATE(" - ",#REF!))," &amp; maximum wind speed of ",E2788," km/hr"))</f>
        <v/>
      </c>
    </row>
    <row r="2789" spans="1:1" x14ac:dyDescent="0.25">
      <c r="A2789" t="str">
        <f>IF(E2789="","",CONCATENATE(IF(C2789="","",(CONCATENATE("- any ",C2789," droplet size"))),IF(#REF!="","",CONCATENATE(" - ",#REF!))," &amp; maximum wind speed of ",E2789," km/hr"))</f>
        <v/>
      </c>
    </row>
    <row r="2790" spans="1:1" x14ac:dyDescent="0.25">
      <c r="A2790" t="str">
        <f>IF(E2790="","",CONCATENATE(IF(C2790="","",(CONCATENATE("- any ",C2790," droplet size"))),IF(#REF!="","",CONCATENATE(" - ",#REF!))," &amp; maximum wind speed of ",E2790," km/hr"))</f>
        <v/>
      </c>
    </row>
    <row r="2791" spans="1:1" x14ac:dyDescent="0.25">
      <c r="A2791" t="str">
        <f>IF(E2791="","",CONCATENATE(IF(C2791="","",(CONCATENATE("- any ",C2791," droplet size"))),IF(#REF!="","",CONCATENATE(" - ",#REF!))," &amp; maximum wind speed of ",E2791," km/hr"))</f>
        <v/>
      </c>
    </row>
    <row r="2792" spans="1:1" x14ac:dyDescent="0.25">
      <c r="A2792" t="str">
        <f>IF(E2792="","",CONCATENATE(IF(C2792="","",(CONCATENATE("- any ",C2792," droplet size"))),IF(#REF!="","",CONCATENATE(" - ",#REF!))," &amp; maximum wind speed of ",E2792," km/hr"))</f>
        <v/>
      </c>
    </row>
    <row r="2793" spans="1:1" x14ac:dyDescent="0.25">
      <c r="A2793" t="str">
        <f>IF(E2793="","",CONCATENATE(IF(C2793="","",(CONCATENATE("- any ",C2793," droplet size"))),IF(#REF!="","",CONCATENATE(" - ",#REF!))," &amp; maximum wind speed of ",E2793," km/hr"))</f>
        <v/>
      </c>
    </row>
    <row r="2794" spans="1:1" x14ac:dyDescent="0.25">
      <c r="A2794" t="str">
        <f>IF(E2794="","",CONCATENATE(IF(C2794="","",(CONCATENATE("- any ",C2794," droplet size"))),IF(#REF!="","",CONCATENATE(" - ",#REF!))," &amp; maximum wind speed of ",E2794," km/hr"))</f>
        <v/>
      </c>
    </row>
    <row r="2795" spans="1:1" x14ac:dyDescent="0.25">
      <c r="A2795" t="str">
        <f>IF(E2795="","",CONCATENATE(IF(C2795="","",(CONCATENATE("- any ",C2795," droplet size"))),IF(#REF!="","",CONCATENATE(" - ",#REF!))," &amp; maximum wind speed of ",E2795," km/hr"))</f>
        <v/>
      </c>
    </row>
    <row r="2796" spans="1:1" x14ac:dyDescent="0.25">
      <c r="A2796" t="str">
        <f>IF(E2796="","",CONCATENATE(IF(C2796="","",(CONCATENATE("- any ",C2796," droplet size"))),IF(#REF!="","",CONCATENATE(" - ",#REF!))," &amp; maximum wind speed of ",E2796," km/hr"))</f>
        <v/>
      </c>
    </row>
    <row r="2797" spans="1:1" x14ac:dyDescent="0.25">
      <c r="A2797" t="str">
        <f>IF(E2797="","",CONCATENATE(IF(C2797="","",(CONCATENATE("- any ",C2797," droplet size"))),IF(#REF!="","",CONCATENATE(" - ",#REF!))," &amp; maximum wind speed of ",E2797," km/hr"))</f>
        <v/>
      </c>
    </row>
    <row r="2798" spans="1:1" x14ac:dyDescent="0.25">
      <c r="A2798" t="str">
        <f>IF(E2798="","",CONCATENATE(IF(C2798="","",(CONCATENATE("- any ",C2798," droplet size"))),IF(#REF!="","",CONCATENATE(" - ",#REF!))," &amp; maximum wind speed of ",E2798," km/hr"))</f>
        <v/>
      </c>
    </row>
    <row r="2799" spans="1:1" x14ac:dyDescent="0.25">
      <c r="A2799" t="str">
        <f>IF(E2799="","",CONCATENATE(IF(C2799="","",(CONCATENATE("- any ",C2799," droplet size"))),IF(#REF!="","",CONCATENATE(" - ",#REF!))," &amp; maximum wind speed of ",E2799," km/hr"))</f>
        <v/>
      </c>
    </row>
    <row r="2800" spans="1:1" x14ac:dyDescent="0.25">
      <c r="A2800" t="str">
        <f>IF(E2800="","",CONCATENATE(IF(C2800="","",(CONCATENATE("- any ",C2800," droplet size"))),IF(#REF!="","",CONCATENATE(" - ",#REF!))," &amp; maximum wind speed of ",E2800," km/hr"))</f>
        <v/>
      </c>
    </row>
    <row r="2801" spans="1:1" x14ac:dyDescent="0.25">
      <c r="A2801" t="str">
        <f>IF(E2801="","",CONCATENATE(IF(C2801="","",(CONCATENATE("- any ",C2801," droplet size"))),IF(#REF!="","",CONCATENATE(" - ",#REF!))," &amp; maximum wind speed of ",E2801," km/hr"))</f>
        <v/>
      </c>
    </row>
    <row r="2802" spans="1:1" x14ac:dyDescent="0.25">
      <c r="A2802" t="str">
        <f>IF(E2802="","",CONCATENATE(IF(C2802="","",(CONCATENATE("- any ",C2802," droplet size"))),IF(#REF!="","",CONCATENATE(" - ",#REF!))," &amp; maximum wind speed of ",E2802," km/hr"))</f>
        <v/>
      </c>
    </row>
    <row r="2803" spans="1:1" x14ac:dyDescent="0.25">
      <c r="A2803" t="str">
        <f>IF(E2803="","",CONCATENATE(IF(C2803="","",(CONCATENATE("- any ",C2803," droplet size"))),IF(#REF!="","",CONCATENATE(" - ",#REF!))," &amp; maximum wind speed of ",E2803," km/hr"))</f>
        <v/>
      </c>
    </row>
    <row r="2804" spans="1:1" x14ac:dyDescent="0.25">
      <c r="A2804" t="str">
        <f>IF(E2804="","",CONCATENATE(IF(C2804="","",(CONCATENATE("- any ",C2804," droplet size"))),IF(#REF!="","",CONCATENATE(" - ",#REF!))," &amp; maximum wind speed of ",E2804," km/hr"))</f>
        <v/>
      </c>
    </row>
    <row r="2805" spans="1:1" x14ac:dyDescent="0.25">
      <c r="A2805" t="str">
        <f>IF(E2805="","",CONCATENATE(IF(C2805="","",(CONCATENATE("- any ",C2805," droplet size"))),IF(#REF!="","",CONCATENATE(" - ",#REF!))," &amp; maximum wind speed of ",E2805," km/hr"))</f>
        <v/>
      </c>
    </row>
    <row r="2806" spans="1:1" x14ac:dyDescent="0.25">
      <c r="A2806" t="str">
        <f>IF(E2806="","",CONCATENATE(IF(C2806="","",(CONCATENATE("- any ",C2806," droplet size"))),IF(#REF!="","",CONCATENATE(" - ",#REF!))," &amp; maximum wind speed of ",E2806," km/hr"))</f>
        <v/>
      </c>
    </row>
    <row r="2807" spans="1:1" x14ac:dyDescent="0.25">
      <c r="A2807" t="str">
        <f>IF(E2807="","",CONCATENATE(IF(C2807="","",(CONCATENATE("- any ",C2807," droplet size"))),IF(#REF!="","",CONCATENATE(" - ",#REF!))," &amp; maximum wind speed of ",E2807," km/hr"))</f>
        <v/>
      </c>
    </row>
    <row r="2808" spans="1:1" x14ac:dyDescent="0.25">
      <c r="A2808" t="str">
        <f>IF(E2808="","",CONCATENATE(IF(C2808="","",(CONCATENATE("- any ",C2808," droplet size"))),IF(#REF!="","",CONCATENATE(" - ",#REF!))," &amp; maximum wind speed of ",E2808," km/hr"))</f>
        <v/>
      </c>
    </row>
    <row r="2809" spans="1:1" x14ac:dyDescent="0.25">
      <c r="A2809" t="str">
        <f>IF(E2809="","",CONCATENATE(IF(C2809="","",(CONCATENATE("- any ",C2809," droplet size"))),IF(#REF!="","",CONCATENATE(" - ",#REF!))," &amp; maximum wind speed of ",E2809," km/hr"))</f>
        <v/>
      </c>
    </row>
    <row r="2810" spans="1:1" x14ac:dyDescent="0.25">
      <c r="A2810" t="str">
        <f>IF(E2810="","",CONCATENATE(IF(C2810="","",(CONCATENATE("- any ",C2810," droplet size"))),IF(#REF!="","",CONCATENATE(" - ",#REF!))," &amp; maximum wind speed of ",E2810," km/hr"))</f>
        <v/>
      </c>
    </row>
    <row r="2811" spans="1:1" x14ac:dyDescent="0.25">
      <c r="A2811" t="str">
        <f>IF(E2811="","",CONCATENATE(IF(C2811="","",(CONCATENATE("- any ",C2811," droplet size"))),IF(#REF!="","",CONCATENATE(" - ",#REF!))," &amp; maximum wind speed of ",E2811," km/hr"))</f>
        <v/>
      </c>
    </row>
    <row r="2812" spans="1:1" x14ac:dyDescent="0.25">
      <c r="A2812" t="str">
        <f>IF(E2812="","",CONCATENATE(IF(C2812="","",(CONCATENATE("- any ",C2812," droplet size"))),IF(#REF!="","",CONCATENATE(" - ",#REF!))," &amp; maximum wind speed of ",E2812," km/hr"))</f>
        <v/>
      </c>
    </row>
    <row r="2813" spans="1:1" x14ac:dyDescent="0.25">
      <c r="A2813" t="str">
        <f>IF(E2813="","",CONCATENATE(IF(C2813="","",(CONCATENATE("- any ",C2813," droplet size"))),IF(#REF!="","",CONCATENATE(" - ",#REF!))," &amp; maximum wind speed of ",E2813," km/hr"))</f>
        <v/>
      </c>
    </row>
    <row r="2814" spans="1:1" x14ac:dyDescent="0.25">
      <c r="A2814" t="str">
        <f>IF(E2814="","",CONCATENATE(IF(C2814="","",(CONCATENATE("- any ",C2814," droplet size"))),IF(#REF!="","",CONCATENATE(" - ",#REF!))," &amp; maximum wind speed of ",E2814," km/hr"))</f>
        <v/>
      </c>
    </row>
    <row r="2815" spans="1:1" x14ac:dyDescent="0.25">
      <c r="A2815" t="str">
        <f>IF(E2815="","",CONCATENATE(IF(C2815="","",(CONCATENATE("- any ",C2815," droplet size"))),IF(#REF!="","",CONCATENATE(" - ",#REF!))," &amp; maximum wind speed of ",E2815," km/hr"))</f>
        <v/>
      </c>
    </row>
    <row r="2816" spans="1:1" x14ac:dyDescent="0.25">
      <c r="A2816" t="str">
        <f>IF(E2816="","",CONCATENATE(IF(C2816="","",(CONCATENATE("- any ",C2816," droplet size"))),IF(#REF!="","",CONCATENATE(" - ",#REF!))," &amp; maximum wind speed of ",E2816," km/hr"))</f>
        <v/>
      </c>
    </row>
    <row r="2817" spans="1:1" x14ac:dyDescent="0.25">
      <c r="A2817" t="str">
        <f>IF(E2817="","",CONCATENATE(IF(C2817="","",(CONCATENATE("- any ",C2817," droplet size"))),IF(#REF!="","",CONCATENATE(" - ",#REF!))," &amp; maximum wind speed of ",E2817," km/hr"))</f>
        <v/>
      </c>
    </row>
    <row r="2818" spans="1:1" x14ac:dyDescent="0.25">
      <c r="A2818" t="str">
        <f>IF(E2818="","",CONCATENATE(IF(C2818="","",(CONCATENATE("- any ",C2818," droplet size"))),IF(#REF!="","",CONCATENATE(" - ",#REF!))," &amp; maximum wind speed of ",E2818," km/hr"))</f>
        <v/>
      </c>
    </row>
    <row r="2819" spans="1:1" x14ac:dyDescent="0.25">
      <c r="A2819" t="str">
        <f>IF(E2819="","",CONCATENATE(IF(C2819="","",(CONCATENATE("- any ",C2819," droplet size"))),IF(#REF!="","",CONCATENATE(" - ",#REF!))," &amp; maximum wind speed of ",E2819," km/hr"))</f>
        <v/>
      </c>
    </row>
    <row r="2820" spans="1:1" x14ac:dyDescent="0.25">
      <c r="A2820" t="str">
        <f>IF(E2820="","",CONCATENATE(IF(C2820="","",(CONCATENATE("- any ",C2820," droplet size"))),IF(#REF!="","",CONCATENATE(" - ",#REF!))," &amp; maximum wind speed of ",E2820," km/hr"))</f>
        <v/>
      </c>
    </row>
    <row r="2821" spans="1:1" x14ac:dyDescent="0.25">
      <c r="A2821" t="str">
        <f>IF(E2821="","",CONCATENATE(IF(C2821="","",(CONCATENATE("- any ",C2821," droplet size"))),IF(#REF!="","",CONCATENATE(" - ",#REF!))," &amp; maximum wind speed of ",E2821," km/hr"))</f>
        <v/>
      </c>
    </row>
    <row r="2822" spans="1:1" x14ac:dyDescent="0.25">
      <c r="A2822" t="str">
        <f>IF(E2822="","",CONCATENATE(IF(C2822="","",(CONCATENATE("- any ",C2822," droplet size"))),IF(#REF!="","",CONCATENATE(" - ",#REF!))," &amp; maximum wind speed of ",E2822," km/hr"))</f>
        <v/>
      </c>
    </row>
    <row r="2823" spans="1:1" x14ac:dyDescent="0.25">
      <c r="A2823" t="str">
        <f>IF(E2823="","",CONCATENATE(IF(C2823="","",(CONCATENATE("- any ",C2823," droplet size"))),IF(#REF!="","",CONCATENATE(" - ",#REF!))," &amp; maximum wind speed of ",E2823," km/hr"))</f>
        <v/>
      </c>
    </row>
    <row r="2824" spans="1:1" x14ac:dyDescent="0.25">
      <c r="A2824" t="str">
        <f>IF(E2824="","",CONCATENATE(IF(C2824="","",(CONCATENATE("- any ",C2824," droplet size"))),IF(#REF!="","",CONCATENATE(" - ",#REF!))," &amp; maximum wind speed of ",E2824," km/hr"))</f>
        <v/>
      </c>
    </row>
    <row r="2825" spans="1:1" x14ac:dyDescent="0.25">
      <c r="A2825" t="str">
        <f>IF(E2825="","",CONCATENATE(IF(C2825="","",(CONCATENATE("- any ",C2825," droplet size"))),IF(#REF!="","",CONCATENATE(" - ",#REF!))," &amp; maximum wind speed of ",E2825," km/hr"))</f>
        <v/>
      </c>
    </row>
    <row r="2826" spans="1:1" x14ac:dyDescent="0.25">
      <c r="A2826" t="str">
        <f>IF(E2826="","",CONCATENATE(IF(C2826="","",(CONCATENATE("- any ",C2826," droplet size"))),IF(#REF!="","",CONCATENATE(" - ",#REF!))," &amp; maximum wind speed of ",E2826," km/hr"))</f>
        <v/>
      </c>
    </row>
    <row r="2827" spans="1:1" x14ac:dyDescent="0.25">
      <c r="A2827" t="str">
        <f>IF(E2827="","",CONCATENATE(IF(C2827="","",(CONCATENATE("- any ",C2827," droplet size"))),IF(#REF!="","",CONCATENATE(" - ",#REF!))," &amp; maximum wind speed of ",E2827," km/hr"))</f>
        <v/>
      </c>
    </row>
    <row r="2828" spans="1:1" x14ac:dyDescent="0.25">
      <c r="A2828" t="str">
        <f>IF(E2828="","",CONCATENATE(IF(C2828="","",(CONCATENATE("- any ",C2828," droplet size"))),IF(#REF!="","",CONCATENATE(" - ",#REF!))," &amp; maximum wind speed of ",E2828," km/hr"))</f>
        <v/>
      </c>
    </row>
    <row r="2829" spans="1:1" x14ac:dyDescent="0.25">
      <c r="A2829" t="str">
        <f>IF(E2829="","",CONCATENATE(IF(C2829="","",(CONCATENATE("- any ",C2829," droplet size"))),IF(#REF!="","",CONCATENATE(" - ",#REF!))," &amp; maximum wind speed of ",E2829," km/hr"))</f>
        <v/>
      </c>
    </row>
    <row r="2830" spans="1:1" x14ac:dyDescent="0.25">
      <c r="A2830" t="str">
        <f>IF(E2830="","",CONCATENATE(IF(C2830="","",(CONCATENATE("- any ",C2830," droplet size"))),IF(#REF!="","",CONCATENATE(" - ",#REF!))," &amp; maximum wind speed of ",E2830," km/hr"))</f>
        <v/>
      </c>
    </row>
    <row r="2831" spans="1:1" x14ac:dyDescent="0.25">
      <c r="A2831" t="str">
        <f>IF(E2831="","",CONCATENATE(IF(C2831="","",(CONCATENATE("- any ",C2831," droplet size"))),IF(#REF!="","",CONCATENATE(" - ",#REF!))," &amp; maximum wind speed of ",E2831," km/hr"))</f>
        <v/>
      </c>
    </row>
    <row r="2832" spans="1:1" x14ac:dyDescent="0.25">
      <c r="A2832" t="str">
        <f>IF(E2832="","",CONCATENATE(IF(C2832="","",(CONCATENATE("- any ",C2832," droplet size"))),IF(#REF!="","",CONCATENATE(" - ",#REF!))," &amp; maximum wind speed of ",E2832," km/hr"))</f>
        <v/>
      </c>
    </row>
    <row r="2833" spans="1:1" x14ac:dyDescent="0.25">
      <c r="A2833" t="str">
        <f>IF(E2833="","",CONCATENATE(IF(C2833="","",(CONCATENATE("- any ",C2833," droplet size"))),IF(#REF!="","",CONCATENATE(" - ",#REF!))," &amp; maximum wind speed of ",E2833," km/hr"))</f>
        <v/>
      </c>
    </row>
    <row r="2834" spans="1:1" x14ac:dyDescent="0.25">
      <c r="A2834" t="str">
        <f>IF(E2834="","",CONCATENATE(IF(C2834="","",(CONCATENATE("- any ",C2834," droplet size"))),IF(#REF!="","",CONCATENATE(" - ",#REF!))," &amp; maximum wind speed of ",E2834," km/hr"))</f>
        <v/>
      </c>
    </row>
    <row r="2835" spans="1:1" x14ac:dyDescent="0.25">
      <c r="A2835" t="str">
        <f>IF(E2835="","",CONCATENATE(IF(C2835="","",(CONCATENATE("- any ",C2835," droplet size"))),IF(#REF!="","",CONCATENATE(" - ",#REF!))," &amp; maximum wind speed of ",E2835," km/hr"))</f>
        <v/>
      </c>
    </row>
    <row r="2836" spans="1:1" x14ac:dyDescent="0.25">
      <c r="A2836" t="str">
        <f>IF(E2836="","",CONCATENATE(IF(C2836="","",(CONCATENATE("- any ",C2836," droplet size"))),IF(#REF!="","",CONCATENATE(" - ",#REF!))," &amp; maximum wind speed of ",E2836," km/hr"))</f>
        <v/>
      </c>
    </row>
    <row r="2837" spans="1:1" x14ac:dyDescent="0.25">
      <c r="A2837" t="str">
        <f>IF(E2837="","",CONCATENATE(IF(C2837="","",(CONCATENATE("- any ",C2837," droplet size"))),IF(#REF!="","",CONCATENATE(" - ",#REF!))," &amp; maximum wind speed of ",E2837," km/hr"))</f>
        <v/>
      </c>
    </row>
    <row r="2838" spans="1:1" x14ac:dyDescent="0.25">
      <c r="A2838" t="str">
        <f>IF(E2838="","",CONCATENATE(IF(C2838="","",(CONCATENATE("- any ",C2838," droplet size"))),IF(#REF!="","",CONCATENATE(" - ",#REF!))," &amp; maximum wind speed of ",E2838," km/hr"))</f>
        <v/>
      </c>
    </row>
    <row r="2839" spans="1:1" x14ac:dyDescent="0.25">
      <c r="A2839" t="str">
        <f>IF(E2839="","",CONCATENATE(IF(C2839="","",(CONCATENATE("- any ",C2839," droplet size"))),IF(#REF!="","",CONCATENATE(" - ",#REF!))," &amp; maximum wind speed of ",E2839," km/hr"))</f>
        <v/>
      </c>
    </row>
    <row r="2840" spans="1:1" x14ac:dyDescent="0.25">
      <c r="A2840" t="str">
        <f>IF(E2840="","",CONCATENATE(IF(C2840="","",(CONCATENATE("- any ",C2840," droplet size"))),IF(#REF!="","",CONCATENATE(" - ",#REF!))," &amp; maximum wind speed of ",E2840," km/hr"))</f>
        <v/>
      </c>
    </row>
    <row r="2841" spans="1:1" x14ac:dyDescent="0.25">
      <c r="A2841" t="str">
        <f>IF(E2841="","",CONCATENATE(IF(C2841="","",(CONCATENATE("- any ",C2841," droplet size"))),IF(#REF!="","",CONCATENATE(" - ",#REF!))," &amp; maximum wind speed of ",E2841," km/hr"))</f>
        <v/>
      </c>
    </row>
    <row r="2842" spans="1:1" x14ac:dyDescent="0.25">
      <c r="A2842" t="str">
        <f>IF(E2842="","",CONCATENATE(IF(C2842="","",(CONCATENATE("- any ",C2842," droplet size"))),IF(#REF!="","",CONCATENATE(" - ",#REF!))," &amp; maximum wind speed of ",E2842," km/hr"))</f>
        <v/>
      </c>
    </row>
    <row r="2843" spans="1:1" x14ac:dyDescent="0.25">
      <c r="A2843" t="str">
        <f>IF(E2843="","",CONCATENATE(IF(C2843="","",(CONCATENATE("- any ",C2843," droplet size"))),IF(#REF!="","",CONCATENATE(" - ",#REF!))," &amp; maximum wind speed of ",E2843," km/hr"))</f>
        <v/>
      </c>
    </row>
    <row r="2844" spans="1:1" x14ac:dyDescent="0.25">
      <c r="A2844" t="str">
        <f>IF(E2844="","",CONCATENATE(IF(C2844="","",(CONCATENATE("- any ",C2844," droplet size"))),IF(#REF!="","",CONCATENATE(" - ",#REF!))," &amp; maximum wind speed of ",E2844," km/hr"))</f>
        <v/>
      </c>
    </row>
    <row r="2845" spans="1:1" x14ac:dyDescent="0.25">
      <c r="A2845" t="str">
        <f>IF(E2845="","",CONCATENATE(IF(C2845="","",(CONCATENATE("- any ",C2845," droplet size"))),IF(#REF!="","",CONCATENATE(" - ",#REF!))," &amp; maximum wind speed of ",E2845," km/hr"))</f>
        <v/>
      </c>
    </row>
    <row r="2846" spans="1:1" x14ac:dyDescent="0.25">
      <c r="A2846" t="str">
        <f>IF(E2846="","",CONCATENATE(IF(C2846="","",(CONCATENATE("- any ",C2846," droplet size"))),IF(#REF!="","",CONCATENATE(" - ",#REF!))," &amp; maximum wind speed of ",E2846," km/hr"))</f>
        <v/>
      </c>
    </row>
    <row r="2847" spans="1:1" x14ac:dyDescent="0.25">
      <c r="A2847" t="str">
        <f>IF(E2847="","",CONCATENATE(IF(C2847="","",(CONCATENATE("- any ",C2847," droplet size"))),IF(#REF!="","",CONCATENATE(" - ",#REF!))," &amp; maximum wind speed of ",E2847," km/hr"))</f>
        <v/>
      </c>
    </row>
    <row r="2848" spans="1:1" x14ac:dyDescent="0.25">
      <c r="A2848" t="str">
        <f>IF(E2848="","",CONCATENATE(IF(C2848="","",(CONCATENATE("- any ",C2848," droplet size"))),IF(#REF!="","",CONCATENATE(" - ",#REF!))," &amp; maximum wind speed of ",E2848," km/hr"))</f>
        <v/>
      </c>
    </row>
    <row r="2849" spans="1:1" x14ac:dyDescent="0.25">
      <c r="A2849" t="str">
        <f>IF(E2849="","",CONCATENATE(IF(C2849="","",(CONCATENATE("- any ",C2849," droplet size"))),IF(#REF!="","",CONCATENATE(" - ",#REF!))," &amp; maximum wind speed of ",E2849," km/hr"))</f>
        <v/>
      </c>
    </row>
    <row r="2850" spans="1:1" x14ac:dyDescent="0.25">
      <c r="A2850" t="str">
        <f>IF(E2850="","",CONCATENATE(IF(C2850="","",(CONCATENATE("- any ",C2850," droplet size"))),IF(#REF!="","",CONCATENATE(" - ",#REF!))," &amp; maximum wind speed of ",E2850," km/hr"))</f>
        <v/>
      </c>
    </row>
    <row r="2851" spans="1:1" x14ac:dyDescent="0.25">
      <c r="A2851" t="str">
        <f>IF(E2851="","",CONCATENATE(IF(C2851="","",(CONCATENATE("- any ",C2851," droplet size"))),IF(#REF!="","",CONCATENATE(" - ",#REF!))," &amp; maximum wind speed of ",E2851," km/hr"))</f>
        <v/>
      </c>
    </row>
    <row r="2852" spans="1:1" x14ac:dyDescent="0.25">
      <c r="A2852" t="str">
        <f>IF(E2852="","",CONCATENATE(IF(C2852="","",(CONCATENATE("- any ",C2852," droplet size"))),IF(#REF!="","",CONCATENATE(" - ",#REF!))," &amp; maximum wind speed of ",E2852," km/hr"))</f>
        <v/>
      </c>
    </row>
    <row r="2853" spans="1:1" x14ac:dyDescent="0.25">
      <c r="A2853" t="str">
        <f>IF(E2853="","",CONCATENATE(IF(C2853="","",(CONCATENATE("- any ",C2853," droplet size"))),IF(#REF!="","",CONCATENATE(" - ",#REF!))," &amp; maximum wind speed of ",E2853," km/hr"))</f>
        <v/>
      </c>
    </row>
    <row r="2854" spans="1:1" x14ac:dyDescent="0.25">
      <c r="A2854" t="str">
        <f>IF(E2854="","",CONCATENATE(IF(C2854="","",(CONCATENATE("- any ",C2854," droplet size"))),IF(#REF!="","",CONCATENATE(" - ",#REF!))," &amp; maximum wind speed of ",E2854," km/hr"))</f>
        <v/>
      </c>
    </row>
    <row r="2855" spans="1:1" x14ac:dyDescent="0.25">
      <c r="A2855" t="str">
        <f>IF(E2855="","",CONCATENATE(IF(C2855="","",(CONCATENATE("- any ",C2855," droplet size"))),IF(#REF!="","",CONCATENATE(" - ",#REF!))," &amp; maximum wind speed of ",E2855," km/hr"))</f>
        <v/>
      </c>
    </row>
    <row r="2856" spans="1:1" x14ac:dyDescent="0.25">
      <c r="A2856" t="str">
        <f>IF(E2856="","",CONCATENATE(IF(C2856="","",(CONCATENATE("- any ",C2856," droplet size"))),IF(#REF!="","",CONCATENATE(" - ",#REF!))," &amp; maximum wind speed of ",E2856," km/hr"))</f>
        <v/>
      </c>
    </row>
    <row r="2857" spans="1:1" x14ac:dyDescent="0.25">
      <c r="A2857" t="str">
        <f>IF(E2857="","",CONCATENATE(IF(C2857="","",(CONCATENATE("- any ",C2857," droplet size"))),IF(#REF!="","",CONCATENATE(" - ",#REF!))," &amp; maximum wind speed of ",E2857," km/hr"))</f>
        <v/>
      </c>
    </row>
    <row r="2858" spans="1:1" x14ac:dyDescent="0.25">
      <c r="A2858" t="str">
        <f>IF(E2858="","",CONCATENATE(IF(C2858="","",(CONCATENATE("- any ",C2858," droplet size"))),IF(#REF!="","",CONCATENATE(" - ",#REF!))," &amp; maximum wind speed of ",E2858," km/hr"))</f>
        <v/>
      </c>
    </row>
    <row r="2859" spans="1:1" x14ac:dyDescent="0.25">
      <c r="A2859" t="str">
        <f>IF(E2859="","",CONCATENATE(IF(C2859="","",(CONCATENATE("- any ",C2859," droplet size"))),IF(#REF!="","",CONCATENATE(" - ",#REF!))," &amp; maximum wind speed of ",E2859," km/hr"))</f>
        <v/>
      </c>
    </row>
    <row r="2860" spans="1:1" x14ac:dyDescent="0.25">
      <c r="A2860" t="str">
        <f>IF(E2860="","",CONCATENATE(IF(C2860="","",(CONCATENATE("- any ",C2860," droplet size"))),IF(#REF!="","",CONCATENATE(" - ",#REF!))," &amp; maximum wind speed of ",E2860," km/hr"))</f>
        <v/>
      </c>
    </row>
    <row r="2861" spans="1:1" x14ac:dyDescent="0.25">
      <c r="A2861" t="str">
        <f>IF(E2861="","",CONCATENATE(IF(C2861="","",(CONCATENATE("- any ",C2861," droplet size"))),IF(#REF!="","",CONCATENATE(" - ",#REF!))," &amp; maximum wind speed of ",E2861," km/hr"))</f>
        <v/>
      </c>
    </row>
    <row r="2862" spans="1:1" x14ac:dyDescent="0.25">
      <c r="A2862" t="str">
        <f>IF(E2862="","",CONCATENATE(IF(C2862="","",(CONCATENATE("- any ",C2862," droplet size"))),IF(#REF!="","",CONCATENATE(" - ",#REF!))," &amp; maximum wind speed of ",E2862," km/hr"))</f>
        <v/>
      </c>
    </row>
    <row r="2863" spans="1:1" x14ac:dyDescent="0.25">
      <c r="A2863" t="str">
        <f>IF(E2863="","",CONCATENATE(IF(C2863="","",(CONCATENATE("- any ",C2863," droplet size"))),IF(#REF!="","",CONCATENATE(" - ",#REF!))," &amp; maximum wind speed of ",E2863," km/hr"))</f>
        <v/>
      </c>
    </row>
    <row r="2864" spans="1:1" x14ac:dyDescent="0.25">
      <c r="A2864" t="str">
        <f>IF(E2864="","",CONCATENATE(IF(C2864="","",(CONCATENATE("- any ",C2864," droplet size"))),IF(#REF!="","",CONCATENATE(" - ",#REF!))," &amp; maximum wind speed of ",E2864," km/hr"))</f>
        <v/>
      </c>
    </row>
    <row r="2865" spans="1:1" x14ac:dyDescent="0.25">
      <c r="A2865" t="str">
        <f>IF(E2865="","",CONCATENATE(IF(C2865="","",(CONCATENATE("- any ",C2865," droplet size"))),IF(#REF!="","",CONCATENATE(" - ",#REF!))," &amp; maximum wind speed of ",E2865," km/hr"))</f>
        <v/>
      </c>
    </row>
    <row r="2866" spans="1:1" x14ac:dyDescent="0.25">
      <c r="A2866" t="str">
        <f>IF(E2866="","",CONCATENATE(IF(C2866="","",(CONCATENATE("- any ",C2866," droplet size"))),IF(#REF!="","",CONCATENATE(" - ",#REF!))," &amp; maximum wind speed of ",E2866," km/hr"))</f>
        <v/>
      </c>
    </row>
    <row r="2867" spans="1:1" x14ac:dyDescent="0.25">
      <c r="A2867" t="str">
        <f>IF(E2867="","",CONCATENATE(IF(C2867="","",(CONCATENATE("- any ",C2867," droplet size"))),IF(#REF!="","",CONCATENATE(" - ",#REF!))," &amp; maximum wind speed of ",E2867," km/hr"))</f>
        <v/>
      </c>
    </row>
    <row r="2868" spans="1:1" x14ac:dyDescent="0.25">
      <c r="A2868" t="str">
        <f>IF(E2868="","",CONCATENATE(IF(C2868="","",(CONCATENATE("- any ",C2868," droplet size"))),IF(#REF!="","",CONCATENATE(" - ",#REF!))," &amp; maximum wind speed of ",E2868," km/hr"))</f>
        <v/>
      </c>
    </row>
    <row r="2869" spans="1:1" x14ac:dyDescent="0.25">
      <c r="A2869" t="str">
        <f>IF(E2869="","",CONCATENATE(IF(C2869="","",(CONCATENATE("- any ",C2869," droplet size"))),IF(#REF!="","",CONCATENATE(" - ",#REF!))," &amp; maximum wind speed of ",E2869," km/hr"))</f>
        <v/>
      </c>
    </row>
    <row r="2870" spans="1:1" x14ac:dyDescent="0.25">
      <c r="A2870" t="str">
        <f>IF(E2870="","",CONCATENATE(IF(C2870="","",(CONCATENATE("- any ",C2870," droplet size"))),IF(#REF!="","",CONCATENATE(" - ",#REF!))," &amp; maximum wind speed of ",E2870," km/hr"))</f>
        <v/>
      </c>
    </row>
    <row r="2871" spans="1:1" x14ac:dyDescent="0.25">
      <c r="A2871" t="str">
        <f>IF(E2871="","",CONCATENATE(IF(C2871="","",(CONCATENATE("- any ",C2871," droplet size"))),IF(#REF!="","",CONCATENATE(" - ",#REF!))," &amp; maximum wind speed of ",E2871," km/hr"))</f>
        <v/>
      </c>
    </row>
    <row r="2872" spans="1:1" x14ac:dyDescent="0.25">
      <c r="A2872" t="str">
        <f>IF(E2872="","",CONCATENATE(IF(C2872="","",(CONCATENATE("- any ",C2872," droplet size"))),IF(#REF!="","",CONCATENATE(" - ",#REF!))," &amp; maximum wind speed of ",E2872," km/hr"))</f>
        <v/>
      </c>
    </row>
    <row r="2873" spans="1:1" x14ac:dyDescent="0.25">
      <c r="A2873" t="str">
        <f>IF(E2873="","",CONCATENATE(IF(C2873="","",(CONCATENATE("- any ",C2873," droplet size"))),IF(#REF!="","",CONCATENATE(" - ",#REF!))," &amp; maximum wind speed of ",E2873," km/hr"))</f>
        <v/>
      </c>
    </row>
    <row r="2874" spans="1:1" x14ac:dyDescent="0.25">
      <c r="A2874" t="str">
        <f>IF(E2874="","",CONCATENATE(IF(C2874="","",(CONCATENATE("- any ",C2874," droplet size"))),IF(#REF!="","",CONCATENATE(" - ",#REF!))," &amp; maximum wind speed of ",E2874," km/hr"))</f>
        <v/>
      </c>
    </row>
    <row r="2875" spans="1:1" x14ac:dyDescent="0.25">
      <c r="A2875" t="str">
        <f>IF(E2875="","",CONCATENATE(IF(C2875="","",(CONCATENATE("- any ",C2875," droplet size"))),IF(#REF!="","",CONCATENATE(" - ",#REF!))," &amp; maximum wind speed of ",E2875," km/hr"))</f>
        <v/>
      </c>
    </row>
    <row r="2876" spans="1:1" x14ac:dyDescent="0.25">
      <c r="A2876" t="str">
        <f>IF(E2876="","",CONCATENATE(IF(C2876="","",(CONCATENATE("- any ",C2876," droplet size"))),IF(#REF!="","",CONCATENATE(" - ",#REF!))," &amp; maximum wind speed of ",E2876," km/hr"))</f>
        <v/>
      </c>
    </row>
    <row r="2877" spans="1:1" x14ac:dyDescent="0.25">
      <c r="A2877" t="str">
        <f>IF(E2877="","",CONCATENATE(IF(C2877="","",(CONCATENATE("- any ",C2877," droplet size"))),IF(#REF!="","",CONCATENATE(" - ",#REF!))," &amp; maximum wind speed of ",E2877," km/hr"))</f>
        <v/>
      </c>
    </row>
    <row r="2878" spans="1:1" x14ac:dyDescent="0.25">
      <c r="A2878" t="str">
        <f>IF(E2878="","",CONCATENATE(IF(C2878="","",(CONCATENATE("- any ",C2878," droplet size"))),IF(#REF!="","",CONCATENATE(" - ",#REF!))," &amp; maximum wind speed of ",E2878," km/hr"))</f>
        <v/>
      </c>
    </row>
    <row r="2879" spans="1:1" x14ac:dyDescent="0.25">
      <c r="A2879" t="str">
        <f>IF(E2879="","",CONCATENATE(IF(C2879="","",(CONCATENATE("- any ",C2879," droplet size"))),IF(#REF!="","",CONCATENATE(" - ",#REF!))," &amp; maximum wind speed of ",E2879," km/hr"))</f>
        <v/>
      </c>
    </row>
    <row r="2880" spans="1:1" x14ac:dyDescent="0.25">
      <c r="A2880" t="str">
        <f>IF(E2880="","",CONCATENATE(IF(C2880="","",(CONCATENATE("- any ",C2880," droplet size"))),IF(#REF!="","",CONCATENATE(" - ",#REF!))," &amp; maximum wind speed of ",E2880," km/hr"))</f>
        <v/>
      </c>
    </row>
    <row r="2881" spans="1:1" x14ac:dyDescent="0.25">
      <c r="A2881" t="str">
        <f>IF(E2881="","",CONCATENATE(IF(C2881="","",(CONCATENATE("- any ",C2881," droplet size"))),IF(#REF!="","",CONCATENATE(" - ",#REF!))," &amp; maximum wind speed of ",E2881," km/hr"))</f>
        <v/>
      </c>
    </row>
    <row r="2882" spans="1:1" x14ac:dyDescent="0.25">
      <c r="A2882" t="str">
        <f>IF(E2882="","",CONCATENATE(IF(C2882="","",(CONCATENATE("- any ",C2882," droplet size"))),IF(#REF!="","",CONCATENATE(" - ",#REF!))," &amp; maximum wind speed of ",E2882," km/hr"))</f>
        <v/>
      </c>
    </row>
    <row r="2883" spans="1:1" x14ac:dyDescent="0.25">
      <c r="A2883" t="str">
        <f>IF(E2883="","",CONCATENATE(IF(C2883="","",(CONCATENATE("- any ",C2883," droplet size"))),IF(#REF!="","",CONCATENATE(" - ",#REF!))," &amp; maximum wind speed of ",E2883," km/hr"))</f>
        <v/>
      </c>
    </row>
    <row r="2884" spans="1:1" x14ac:dyDescent="0.25">
      <c r="A2884" t="str">
        <f>IF(E2884="","",CONCATENATE(IF(C2884="","",(CONCATENATE("- any ",C2884," droplet size"))),IF(#REF!="","",CONCATENATE(" - ",#REF!))," &amp; maximum wind speed of ",E2884," km/hr"))</f>
        <v/>
      </c>
    </row>
    <row r="2885" spans="1:1" x14ac:dyDescent="0.25">
      <c r="A2885" t="str">
        <f>IF(E2885="","",CONCATENATE(IF(C2885="","",(CONCATENATE("- any ",C2885," droplet size"))),IF(#REF!="","",CONCATENATE(" - ",#REF!))," &amp; maximum wind speed of ",E2885," km/hr"))</f>
        <v/>
      </c>
    </row>
    <row r="2886" spans="1:1" x14ac:dyDescent="0.25">
      <c r="A2886" t="str">
        <f>IF(E2886="","",CONCATENATE(IF(C2886="","",(CONCATENATE("- any ",C2886," droplet size"))),IF(#REF!="","",CONCATENATE(" - ",#REF!))," &amp; maximum wind speed of ",E2886," km/hr"))</f>
        <v/>
      </c>
    </row>
    <row r="2887" spans="1:1" x14ac:dyDescent="0.25">
      <c r="A2887" t="str">
        <f>IF(E2887="","",CONCATENATE(IF(C2887="","",(CONCATENATE("- any ",C2887," droplet size"))),IF(#REF!="","",CONCATENATE(" - ",#REF!))," &amp; maximum wind speed of ",E2887," km/hr"))</f>
        <v/>
      </c>
    </row>
    <row r="2888" spans="1:1" x14ac:dyDescent="0.25">
      <c r="A2888" t="str">
        <f>IF(E2888="","",CONCATENATE(IF(C2888="","",(CONCATENATE("- any ",C2888," droplet size"))),IF(#REF!="","",CONCATENATE(" - ",#REF!))," &amp; maximum wind speed of ",E2888," km/hr"))</f>
        <v/>
      </c>
    </row>
    <row r="2889" spans="1:1" x14ac:dyDescent="0.25">
      <c r="A2889" t="str">
        <f>IF(E2889="","",CONCATENATE(IF(C2889="","",(CONCATENATE("- any ",C2889," droplet size"))),IF(#REF!="","",CONCATENATE(" - ",#REF!))," &amp; maximum wind speed of ",E2889," km/hr"))</f>
        <v/>
      </c>
    </row>
    <row r="2890" spans="1:1" x14ac:dyDescent="0.25">
      <c r="A2890" t="str">
        <f>IF(E2890="","",CONCATENATE(IF(C2890="","",(CONCATENATE("- any ",C2890," droplet size"))),IF(#REF!="","",CONCATENATE(" - ",#REF!))," &amp; maximum wind speed of ",E2890," km/hr"))</f>
        <v/>
      </c>
    </row>
    <row r="2891" spans="1:1" x14ac:dyDescent="0.25">
      <c r="A2891" t="str">
        <f>IF(E2891="","",CONCATENATE(IF(C2891="","",(CONCATENATE("- any ",C2891," droplet size"))),IF(#REF!="","",CONCATENATE(" - ",#REF!))," &amp; maximum wind speed of ",E2891," km/hr"))</f>
        <v/>
      </c>
    </row>
    <row r="2892" spans="1:1" x14ac:dyDescent="0.25">
      <c r="A2892" t="str">
        <f>IF(E2892="","",CONCATENATE(IF(C2892="","",(CONCATENATE("- any ",C2892," droplet size"))),IF(#REF!="","",CONCATENATE(" - ",#REF!))," &amp; maximum wind speed of ",E2892," km/hr"))</f>
        <v/>
      </c>
    </row>
    <row r="2893" spans="1:1" x14ac:dyDescent="0.25">
      <c r="A2893" t="str">
        <f>IF(E2893="","",CONCATENATE(IF(C2893="","",(CONCATENATE("- any ",C2893," droplet size"))),IF(#REF!="","",CONCATENATE(" - ",#REF!))," &amp; maximum wind speed of ",E2893," km/hr"))</f>
        <v/>
      </c>
    </row>
    <row r="2894" spans="1:1" x14ac:dyDescent="0.25">
      <c r="A2894" t="str">
        <f>IF(E2894="","",CONCATENATE(IF(C2894="","",(CONCATENATE("- any ",C2894," droplet size"))),IF(#REF!="","",CONCATENATE(" - ",#REF!))," &amp; maximum wind speed of ",E2894," km/hr"))</f>
        <v/>
      </c>
    </row>
    <row r="2895" spans="1:1" x14ac:dyDescent="0.25">
      <c r="A2895" t="str">
        <f>IF(E2895="","",CONCATENATE(IF(C2895="","",(CONCATENATE("- any ",C2895," droplet size"))),IF(#REF!="","",CONCATENATE(" - ",#REF!))," &amp; maximum wind speed of ",E2895," km/hr"))</f>
        <v/>
      </c>
    </row>
    <row r="2896" spans="1:1" x14ac:dyDescent="0.25">
      <c r="A2896" t="str">
        <f>IF(E2896="","",CONCATENATE(IF(C2896="","",(CONCATENATE("- any ",C2896," droplet size"))),IF(#REF!="","",CONCATENATE(" - ",#REF!))," &amp; maximum wind speed of ",E2896," km/hr"))</f>
        <v/>
      </c>
    </row>
    <row r="2897" spans="1:1" x14ac:dyDescent="0.25">
      <c r="A2897" t="str">
        <f>IF(E2897="","",CONCATENATE(IF(C2897="","",(CONCATENATE("- any ",C2897," droplet size"))),IF(#REF!="","",CONCATENATE(" - ",#REF!))," &amp; maximum wind speed of ",E2897," km/hr"))</f>
        <v/>
      </c>
    </row>
    <row r="2898" spans="1:1" x14ac:dyDescent="0.25">
      <c r="A2898" t="str">
        <f>IF(E2898="","",CONCATENATE(IF(C2898="","",(CONCATENATE("- any ",C2898," droplet size"))),IF(#REF!="","",CONCATENATE(" - ",#REF!))," &amp; maximum wind speed of ",E2898," km/hr"))</f>
        <v/>
      </c>
    </row>
    <row r="2899" spans="1:1" x14ac:dyDescent="0.25">
      <c r="A2899" t="str">
        <f>IF(E2899="","",CONCATENATE(IF(C2899="","",(CONCATENATE("- any ",C2899," droplet size"))),IF(#REF!="","",CONCATENATE(" - ",#REF!))," &amp; maximum wind speed of ",E2899," km/hr"))</f>
        <v/>
      </c>
    </row>
    <row r="2900" spans="1:1" x14ac:dyDescent="0.25">
      <c r="A2900" t="str">
        <f>IF(E2900="","",CONCATENATE(IF(C2900="","",(CONCATENATE("- any ",C2900," droplet size"))),IF(#REF!="","",CONCATENATE(" - ",#REF!))," &amp; maximum wind speed of ",E2900," km/hr"))</f>
        <v/>
      </c>
    </row>
    <row r="2901" spans="1:1" x14ac:dyDescent="0.25">
      <c r="A2901" t="str">
        <f>IF(E2901="","",CONCATENATE(IF(C2901="","",(CONCATENATE("- any ",C2901," droplet size"))),IF(#REF!="","",CONCATENATE(" - ",#REF!))," &amp; maximum wind speed of ",E2901," km/hr"))</f>
        <v/>
      </c>
    </row>
    <row r="2902" spans="1:1" x14ac:dyDescent="0.25">
      <c r="A2902" t="str">
        <f>IF(E2902="","",CONCATENATE(IF(C2902="","",(CONCATENATE("- any ",C2902," droplet size"))),IF(#REF!="","",CONCATENATE(" - ",#REF!))," &amp; maximum wind speed of ",E2902," km/hr"))</f>
        <v/>
      </c>
    </row>
    <row r="2903" spans="1:1" x14ac:dyDescent="0.25">
      <c r="A2903" t="str">
        <f>IF(E2903="","",CONCATENATE(IF(C2903="","",(CONCATENATE("- any ",C2903," droplet size"))),IF(#REF!="","",CONCATENATE(" - ",#REF!))," &amp; maximum wind speed of ",E2903," km/hr"))</f>
        <v/>
      </c>
    </row>
    <row r="2904" spans="1:1" x14ac:dyDescent="0.25">
      <c r="A2904" t="str">
        <f>IF(E2904="","",CONCATENATE(IF(C2904="","",(CONCATENATE("- any ",C2904," droplet size"))),IF(#REF!="","",CONCATENATE(" - ",#REF!))," &amp; maximum wind speed of ",E2904," km/hr"))</f>
        <v/>
      </c>
    </row>
    <row r="2905" spans="1:1" x14ac:dyDescent="0.25">
      <c r="A2905" t="str">
        <f>IF(E2905="","",CONCATENATE(IF(C2905="","",(CONCATENATE("- any ",C2905," droplet size"))),IF(#REF!="","",CONCATENATE(" - ",#REF!))," &amp; maximum wind speed of ",E2905," km/hr"))</f>
        <v/>
      </c>
    </row>
    <row r="2906" spans="1:1" x14ac:dyDescent="0.25">
      <c r="A2906" t="str">
        <f>IF(E2906="","",CONCATENATE(IF(C2906="","",(CONCATENATE("- any ",C2906," droplet size"))),IF(#REF!="","",CONCATENATE(" - ",#REF!))," &amp; maximum wind speed of ",E2906," km/hr"))</f>
        <v/>
      </c>
    </row>
    <row r="2907" spans="1:1" x14ac:dyDescent="0.25">
      <c r="A2907" t="str">
        <f>IF(E2907="","",CONCATENATE(IF(C2907="","",(CONCATENATE("- any ",C2907," droplet size"))),IF(#REF!="","",CONCATENATE(" - ",#REF!))," &amp; maximum wind speed of ",E2907," km/hr"))</f>
        <v/>
      </c>
    </row>
    <row r="2908" spans="1:1" x14ac:dyDescent="0.25">
      <c r="A2908" t="str">
        <f>IF(E2908="","",CONCATENATE(IF(C2908="","",(CONCATENATE("- any ",C2908," droplet size"))),IF(#REF!="","",CONCATENATE(" - ",#REF!))," &amp; maximum wind speed of ",E2908," km/hr"))</f>
        <v/>
      </c>
    </row>
    <row r="2909" spans="1:1" x14ac:dyDescent="0.25">
      <c r="A2909" t="str">
        <f>IF(E2909="","",CONCATENATE(IF(C2909="","",(CONCATENATE("- any ",C2909," droplet size"))),IF(#REF!="","",CONCATENATE(" - ",#REF!))," &amp; maximum wind speed of ",E2909," km/hr"))</f>
        <v/>
      </c>
    </row>
    <row r="2910" spans="1:1" x14ac:dyDescent="0.25">
      <c r="A2910" t="str">
        <f>IF(E2910="","",CONCATENATE(IF(C2910="","",(CONCATENATE("- any ",C2910," droplet size"))),IF(#REF!="","",CONCATENATE(" - ",#REF!))," &amp; maximum wind speed of ",E2910," km/hr"))</f>
        <v/>
      </c>
    </row>
    <row r="2911" spans="1:1" x14ac:dyDescent="0.25">
      <c r="A2911" t="str">
        <f>IF(E2911="","",CONCATENATE(IF(C2911="","",(CONCATENATE("- any ",C2911," droplet size"))),IF(#REF!="","",CONCATENATE(" - ",#REF!))," &amp; maximum wind speed of ",E2911," km/hr"))</f>
        <v/>
      </c>
    </row>
    <row r="2912" spans="1:1" x14ac:dyDescent="0.25">
      <c r="A2912" t="str">
        <f>IF(E2912="","",CONCATENATE(IF(C2912="","",(CONCATENATE("- any ",C2912," droplet size"))),IF(#REF!="","",CONCATENATE(" - ",#REF!))," &amp; maximum wind speed of ",E2912," km/hr"))</f>
        <v/>
      </c>
    </row>
    <row r="2913" spans="1:1" x14ac:dyDescent="0.25">
      <c r="A2913" t="str">
        <f>IF(E2913="","",CONCATENATE(IF(C2913="","",(CONCATENATE("- any ",C2913," droplet size"))),IF(#REF!="","",CONCATENATE(" - ",#REF!))," &amp; maximum wind speed of ",E2913," km/hr"))</f>
        <v/>
      </c>
    </row>
    <row r="2914" spans="1:1" x14ac:dyDescent="0.25">
      <c r="A2914" t="str">
        <f>IF(E2914="","",CONCATENATE(IF(C2914="","",(CONCATENATE("- any ",C2914," droplet size"))),IF(#REF!="","",CONCATENATE(" - ",#REF!))," &amp; maximum wind speed of ",E2914," km/hr"))</f>
        <v/>
      </c>
    </row>
    <row r="2915" spans="1:1" x14ac:dyDescent="0.25">
      <c r="A2915" t="str">
        <f>IF(E2915="","",CONCATENATE(IF(C2915="","",(CONCATENATE("- any ",C2915," droplet size"))),IF(#REF!="","",CONCATENATE(" - ",#REF!))," &amp; maximum wind speed of ",E2915," km/hr"))</f>
        <v/>
      </c>
    </row>
    <row r="2916" spans="1:1" x14ac:dyDescent="0.25">
      <c r="A2916" t="str">
        <f>IF(E2916="","",CONCATENATE(IF(C2916="","",(CONCATENATE("- any ",C2916," droplet size"))),IF(#REF!="","",CONCATENATE(" - ",#REF!))," &amp; maximum wind speed of ",E2916," km/hr"))</f>
        <v/>
      </c>
    </row>
    <row r="2917" spans="1:1" x14ac:dyDescent="0.25">
      <c r="A2917" t="str">
        <f>IF(E2917="","",CONCATENATE(IF(C2917="","",(CONCATENATE("- any ",C2917," droplet size"))),IF(#REF!="","",CONCATENATE(" - ",#REF!))," &amp; maximum wind speed of ",E2917," km/hr"))</f>
        <v/>
      </c>
    </row>
    <row r="2918" spans="1:1" x14ac:dyDescent="0.25">
      <c r="A2918" t="str">
        <f>IF(E2918="","",CONCATENATE(IF(C2918="","",(CONCATENATE("- any ",C2918," droplet size"))),IF(#REF!="","",CONCATENATE(" - ",#REF!))," &amp; maximum wind speed of ",E2918," km/hr"))</f>
        <v/>
      </c>
    </row>
    <row r="2919" spans="1:1" x14ac:dyDescent="0.25">
      <c r="A2919" t="str">
        <f>IF(E2919="","",CONCATENATE(IF(C2919="","",(CONCATENATE("- any ",C2919," droplet size"))),IF(#REF!="","",CONCATENATE(" - ",#REF!))," &amp; maximum wind speed of ",E2919," km/hr"))</f>
        <v/>
      </c>
    </row>
    <row r="2920" spans="1:1" x14ac:dyDescent="0.25">
      <c r="A2920" t="str">
        <f>IF(E2920="","",CONCATENATE(IF(C2920="","",(CONCATENATE("- any ",C2920," droplet size"))),IF(#REF!="","",CONCATENATE(" - ",#REF!))," &amp; maximum wind speed of ",E2920," km/hr"))</f>
        <v/>
      </c>
    </row>
    <row r="2921" spans="1:1" x14ac:dyDescent="0.25">
      <c r="A2921" t="str">
        <f>IF(E2921="","",CONCATENATE(IF(C2921="","",(CONCATENATE("- any ",C2921," droplet size"))),IF(#REF!="","",CONCATENATE(" - ",#REF!))," &amp; maximum wind speed of ",E2921," km/hr"))</f>
        <v/>
      </c>
    </row>
    <row r="2922" spans="1:1" x14ac:dyDescent="0.25">
      <c r="A2922" t="str">
        <f>IF(E2922="","",CONCATENATE(IF(C2922="","",(CONCATENATE("- any ",C2922," droplet size"))),IF(#REF!="","",CONCATENATE(" - ",#REF!))," &amp; maximum wind speed of ",E2922," km/hr"))</f>
        <v/>
      </c>
    </row>
    <row r="2923" spans="1:1" x14ac:dyDescent="0.25">
      <c r="A2923" t="str">
        <f>IF(E2923="","",CONCATENATE(IF(C2923="","",(CONCATENATE("- any ",C2923," droplet size"))),IF(#REF!="","",CONCATENATE(" - ",#REF!))," &amp; maximum wind speed of ",E2923," km/hr"))</f>
        <v/>
      </c>
    </row>
    <row r="2924" spans="1:1" x14ac:dyDescent="0.25">
      <c r="A2924" t="str">
        <f>IF(E2924="","",CONCATENATE(IF(C2924="","",(CONCATENATE("- any ",C2924," droplet size"))),IF(#REF!="","",CONCATENATE(" - ",#REF!))," &amp; maximum wind speed of ",E2924," km/hr"))</f>
        <v/>
      </c>
    </row>
    <row r="2925" spans="1:1" x14ac:dyDescent="0.25">
      <c r="A2925" t="str">
        <f>IF(E2925="","",CONCATENATE(IF(C2925="","",(CONCATENATE("- any ",C2925," droplet size"))),IF(#REF!="","",CONCATENATE(" - ",#REF!))," &amp; maximum wind speed of ",E2925," km/hr"))</f>
        <v/>
      </c>
    </row>
    <row r="2926" spans="1:1" x14ac:dyDescent="0.25">
      <c r="A2926" t="str">
        <f>IF(E2926="","",CONCATENATE(IF(C2926="","",(CONCATENATE("- any ",C2926," droplet size"))),IF(#REF!="","",CONCATENATE(" - ",#REF!))," &amp; maximum wind speed of ",E2926," km/hr"))</f>
        <v/>
      </c>
    </row>
    <row r="2927" spans="1:1" x14ac:dyDescent="0.25">
      <c r="A2927" t="str">
        <f>IF(E2927="","",CONCATENATE(IF(C2927="","",(CONCATENATE("- any ",C2927," droplet size"))),IF(#REF!="","",CONCATENATE(" - ",#REF!))," &amp; maximum wind speed of ",E2927," km/hr"))</f>
        <v/>
      </c>
    </row>
    <row r="2928" spans="1:1" x14ac:dyDescent="0.25">
      <c r="A2928" t="str">
        <f>IF(E2928="","",CONCATENATE(IF(C2928="","",(CONCATENATE("- any ",C2928," droplet size"))),IF(#REF!="","",CONCATENATE(" - ",#REF!))," &amp; maximum wind speed of ",E2928," km/hr"))</f>
        <v/>
      </c>
    </row>
    <row r="2929" spans="1:1" x14ac:dyDescent="0.25">
      <c r="A2929" t="str">
        <f>IF(E2929="","",CONCATENATE(IF(C2929="","",(CONCATENATE("- any ",C2929," droplet size"))),IF(#REF!="","",CONCATENATE(" - ",#REF!))," &amp; maximum wind speed of ",E2929," km/hr"))</f>
        <v/>
      </c>
    </row>
    <row r="2930" spans="1:1" x14ac:dyDescent="0.25">
      <c r="A2930" t="str">
        <f>IF(E2930="","",CONCATENATE(IF(C2930="","",(CONCATENATE("- any ",C2930," droplet size"))),IF(#REF!="","",CONCATENATE(" - ",#REF!))," &amp; maximum wind speed of ",E2930," km/hr"))</f>
        <v/>
      </c>
    </row>
    <row r="2931" spans="1:1" x14ac:dyDescent="0.25">
      <c r="A2931" t="str">
        <f>IF(E2931="","",CONCATENATE(IF(C2931="","",(CONCATENATE("- any ",C2931," droplet size"))),IF(#REF!="","",CONCATENATE(" - ",#REF!))," &amp; maximum wind speed of ",E2931," km/hr"))</f>
        <v/>
      </c>
    </row>
    <row r="2932" spans="1:1" x14ac:dyDescent="0.25">
      <c r="A2932" t="str">
        <f>IF(E2932="","",CONCATENATE(IF(C2932="","",(CONCATENATE("- any ",C2932," droplet size"))),IF(#REF!="","",CONCATENATE(" - ",#REF!))," &amp; maximum wind speed of ",E2932," km/hr"))</f>
        <v/>
      </c>
    </row>
    <row r="2933" spans="1:1" x14ac:dyDescent="0.25">
      <c r="A2933" t="str">
        <f>IF(E2933="","",CONCATENATE(IF(C2933="","",(CONCATENATE("- any ",C2933," droplet size"))),IF(#REF!="","",CONCATENATE(" - ",#REF!))," &amp; maximum wind speed of ",E2933," km/hr"))</f>
        <v/>
      </c>
    </row>
    <row r="2934" spans="1:1" x14ac:dyDescent="0.25">
      <c r="A2934" t="str">
        <f>IF(E2934="","",CONCATENATE(IF(C2934="","",(CONCATENATE("- any ",C2934," droplet size"))),IF(#REF!="","",CONCATENATE(" - ",#REF!))," &amp; maximum wind speed of ",E2934," km/hr"))</f>
        <v/>
      </c>
    </row>
    <row r="2935" spans="1:1" x14ac:dyDescent="0.25">
      <c r="A2935" t="str">
        <f>IF(E2935="","",CONCATENATE(IF(C2935="","",(CONCATENATE("- any ",C2935," droplet size"))),IF(#REF!="","",CONCATENATE(" - ",#REF!))," &amp; maximum wind speed of ",E2935," km/hr"))</f>
        <v/>
      </c>
    </row>
    <row r="2936" spans="1:1" x14ac:dyDescent="0.25">
      <c r="A2936" t="str">
        <f>IF(E2936="","",CONCATENATE(IF(C2936="","",(CONCATENATE("- any ",C2936," droplet size"))),IF(#REF!="","",CONCATENATE(" - ",#REF!))," &amp; maximum wind speed of ",E2936," km/hr"))</f>
        <v/>
      </c>
    </row>
    <row r="2937" spans="1:1" x14ac:dyDescent="0.25">
      <c r="A2937" t="str">
        <f>IF(E2937="","",CONCATENATE(IF(C2937="","",(CONCATENATE("- any ",C2937," droplet size"))),IF(#REF!="","",CONCATENATE(" - ",#REF!))," &amp; maximum wind speed of ",E2937," km/hr"))</f>
        <v/>
      </c>
    </row>
    <row r="2938" spans="1:1" x14ac:dyDescent="0.25">
      <c r="A2938" t="str">
        <f>IF(E2938="","",CONCATENATE(IF(C2938="","",(CONCATENATE("- any ",C2938," droplet size"))),IF(#REF!="","",CONCATENATE(" - ",#REF!))," &amp; maximum wind speed of ",E2938," km/hr"))</f>
        <v/>
      </c>
    </row>
    <row r="2939" spans="1:1" x14ac:dyDescent="0.25">
      <c r="A2939" t="str">
        <f>IF(E2939="","",CONCATENATE(IF(C2939="","",(CONCATENATE("- any ",C2939," droplet size"))),IF(#REF!="","",CONCATENATE(" - ",#REF!))," &amp; maximum wind speed of ",E2939," km/hr"))</f>
        <v/>
      </c>
    </row>
    <row r="2940" spans="1:1" x14ac:dyDescent="0.25">
      <c r="A2940" t="str">
        <f>IF(E2940="","",CONCATENATE(IF(C2940="","",(CONCATENATE("- any ",C2940," droplet size"))),IF(#REF!="","",CONCATENATE(" - ",#REF!))," &amp; maximum wind speed of ",E2940," km/hr"))</f>
        <v/>
      </c>
    </row>
    <row r="2941" spans="1:1" x14ac:dyDescent="0.25">
      <c r="A2941" t="str">
        <f>IF(E2941="","",CONCATENATE(IF(C2941="","",(CONCATENATE("- any ",C2941," droplet size"))),IF(#REF!="","",CONCATENATE(" - ",#REF!))," &amp; maximum wind speed of ",E2941," km/hr"))</f>
        <v/>
      </c>
    </row>
    <row r="2942" spans="1:1" x14ac:dyDescent="0.25">
      <c r="A2942" t="str">
        <f>IF(E2942="","",CONCATENATE(IF(C2942="","",(CONCATENATE("- any ",C2942," droplet size"))),IF(#REF!="","",CONCATENATE(" - ",#REF!))," &amp; maximum wind speed of ",E2942," km/hr"))</f>
        <v/>
      </c>
    </row>
    <row r="2943" spans="1:1" x14ac:dyDescent="0.25">
      <c r="A2943" t="str">
        <f>IF(E2943="","",CONCATENATE(IF(C2943="","",(CONCATENATE("- any ",C2943," droplet size"))),IF(#REF!="","",CONCATENATE(" - ",#REF!))," &amp; maximum wind speed of ",E2943," km/hr"))</f>
        <v/>
      </c>
    </row>
    <row r="2944" spans="1:1" x14ac:dyDescent="0.25">
      <c r="A2944" t="str">
        <f>IF(E2944="","",CONCATENATE(IF(C2944="","",(CONCATENATE("- any ",C2944," droplet size"))),IF(#REF!="","",CONCATENATE(" - ",#REF!))," &amp; maximum wind speed of ",E2944," km/hr"))</f>
        <v/>
      </c>
    </row>
    <row r="2945" spans="1:1" x14ac:dyDescent="0.25">
      <c r="A2945" t="str">
        <f>IF(E2945="","",CONCATENATE(IF(C2945="","",(CONCATENATE("- any ",C2945," droplet size"))),IF(#REF!="","",CONCATENATE(" - ",#REF!))," &amp; maximum wind speed of ",E2945," km/hr"))</f>
        <v/>
      </c>
    </row>
    <row r="2946" spans="1:1" x14ac:dyDescent="0.25">
      <c r="A2946" t="str">
        <f>IF(E2946="","",CONCATENATE(IF(C2946="","",(CONCATENATE("- any ",C2946," droplet size"))),IF(#REF!="","",CONCATENATE(" - ",#REF!))," &amp; maximum wind speed of ",E2946," km/hr"))</f>
        <v/>
      </c>
    </row>
    <row r="2947" spans="1:1" x14ac:dyDescent="0.25">
      <c r="A2947" t="str">
        <f>IF(E2947="","",CONCATENATE(IF(C2947="","",(CONCATENATE("- any ",C2947," droplet size"))),IF(#REF!="","",CONCATENATE(" - ",#REF!))," &amp; maximum wind speed of ",E2947," km/hr"))</f>
        <v/>
      </c>
    </row>
    <row r="2948" spans="1:1" x14ac:dyDescent="0.25">
      <c r="A2948" t="str">
        <f>IF(E2948="","",CONCATENATE(IF(C2948="","",(CONCATENATE("- any ",C2948," droplet size"))),IF(#REF!="","",CONCATENATE(" - ",#REF!))," &amp; maximum wind speed of ",E2948," km/hr"))</f>
        <v/>
      </c>
    </row>
    <row r="2949" spans="1:1" x14ac:dyDescent="0.25">
      <c r="A2949" t="str">
        <f>IF(E2949="","",CONCATENATE(IF(C2949="","",(CONCATENATE("- any ",C2949," droplet size"))),IF(#REF!="","",CONCATENATE(" - ",#REF!))," &amp; maximum wind speed of ",E2949," km/hr"))</f>
        <v/>
      </c>
    </row>
    <row r="2950" spans="1:1" x14ac:dyDescent="0.25">
      <c r="A2950" t="str">
        <f>IF(E2950="","",CONCATENATE(IF(C2950="","",(CONCATENATE("- any ",C2950," droplet size"))),IF(#REF!="","",CONCATENATE(" - ",#REF!))," &amp; maximum wind speed of ",E2950," km/hr"))</f>
        <v/>
      </c>
    </row>
    <row r="2951" spans="1:1" x14ac:dyDescent="0.25">
      <c r="A2951" t="str">
        <f>IF(E2951="","",CONCATENATE(IF(C2951="","",(CONCATENATE("- any ",C2951," droplet size"))),IF(#REF!="","",CONCATENATE(" - ",#REF!))," &amp; maximum wind speed of ",E2951," km/hr"))</f>
        <v/>
      </c>
    </row>
    <row r="2952" spans="1:1" x14ac:dyDescent="0.25">
      <c r="A2952" t="str">
        <f>IF(E2952="","",CONCATENATE(IF(C2952="","",(CONCATENATE("- any ",C2952," droplet size"))),IF(#REF!="","",CONCATENATE(" - ",#REF!))," &amp; maximum wind speed of ",E2952," km/hr"))</f>
        <v/>
      </c>
    </row>
    <row r="2953" spans="1:1" x14ac:dyDescent="0.25">
      <c r="A2953" t="str">
        <f>IF(E2953="","",CONCATENATE(IF(C2953="","",(CONCATENATE("- any ",C2953," droplet size"))),IF(#REF!="","",CONCATENATE(" - ",#REF!))," &amp; maximum wind speed of ",E2953," km/hr"))</f>
        <v/>
      </c>
    </row>
    <row r="2954" spans="1:1" x14ac:dyDescent="0.25">
      <c r="A2954" t="str">
        <f>IF(E2954="","",CONCATENATE(IF(C2954="","",(CONCATENATE("- any ",C2954," droplet size"))),IF(#REF!="","",CONCATENATE(" - ",#REF!))," &amp; maximum wind speed of ",E2954," km/hr"))</f>
        <v/>
      </c>
    </row>
    <row r="2955" spans="1:1" x14ac:dyDescent="0.25">
      <c r="A2955" t="str">
        <f>IF(E2955="","",CONCATENATE(IF(C2955="","",(CONCATENATE("- any ",C2955," droplet size"))),IF(#REF!="","",CONCATENATE(" - ",#REF!))," &amp; maximum wind speed of ",E2955," km/hr"))</f>
        <v/>
      </c>
    </row>
    <row r="2956" spans="1:1" x14ac:dyDescent="0.25">
      <c r="A2956" t="str">
        <f>IF(E2956="","",CONCATENATE(IF(C2956="","",(CONCATENATE("- any ",C2956," droplet size"))),IF(#REF!="","",CONCATENATE(" - ",#REF!))," &amp; maximum wind speed of ",E2956," km/hr"))</f>
        <v/>
      </c>
    </row>
    <row r="2957" spans="1:1" x14ac:dyDescent="0.25">
      <c r="A2957" t="str">
        <f>IF(E2957="","",CONCATENATE(IF(C2957="","",(CONCATENATE("- any ",C2957," droplet size"))),IF(#REF!="","",CONCATENATE(" - ",#REF!))," &amp; maximum wind speed of ",E2957," km/hr"))</f>
        <v/>
      </c>
    </row>
    <row r="2958" spans="1:1" x14ac:dyDescent="0.25">
      <c r="A2958" t="str">
        <f>IF(E2958="","",CONCATENATE(IF(C2958="","",(CONCATENATE("- any ",C2958," droplet size"))),IF(#REF!="","",CONCATENATE(" - ",#REF!))," &amp; maximum wind speed of ",E2958," km/hr"))</f>
        <v/>
      </c>
    </row>
    <row r="2959" spans="1:1" x14ac:dyDescent="0.25">
      <c r="A2959" t="str">
        <f>IF(E2959="","",CONCATENATE(IF(C2959="","",(CONCATENATE("- any ",C2959," droplet size"))),IF(#REF!="","",CONCATENATE(" - ",#REF!))," &amp; maximum wind speed of ",E2959," km/hr"))</f>
        <v/>
      </c>
    </row>
    <row r="2960" spans="1:1" x14ac:dyDescent="0.25">
      <c r="A2960" t="str">
        <f>IF(E2960="","",CONCATENATE(IF(C2960="","",(CONCATENATE("- any ",C2960," droplet size"))),IF(#REF!="","",CONCATENATE(" - ",#REF!))," &amp; maximum wind speed of ",E2960," km/hr"))</f>
        <v/>
      </c>
    </row>
    <row r="2961" spans="1:1" x14ac:dyDescent="0.25">
      <c r="A2961" t="str">
        <f>IF(E2961="","",CONCATENATE(IF(C2961="","",(CONCATENATE("- any ",C2961," droplet size"))),IF(#REF!="","",CONCATENATE(" - ",#REF!))," &amp; maximum wind speed of ",E2961," km/hr"))</f>
        <v/>
      </c>
    </row>
    <row r="2962" spans="1:1" x14ac:dyDescent="0.25">
      <c r="A2962" t="str">
        <f>IF(E2962="","",CONCATENATE(IF(C2962="","",(CONCATENATE("- any ",C2962," droplet size"))),IF(#REF!="","",CONCATENATE(" - ",#REF!))," &amp; maximum wind speed of ",E2962," km/hr"))</f>
        <v/>
      </c>
    </row>
    <row r="2963" spans="1:1" x14ac:dyDescent="0.25">
      <c r="A2963" t="str">
        <f>IF(E2963="","",CONCATENATE(IF(C2963="","",(CONCATENATE("- any ",C2963," droplet size"))),IF(#REF!="","",CONCATENATE(" - ",#REF!))," &amp; maximum wind speed of ",E2963," km/hr"))</f>
        <v/>
      </c>
    </row>
    <row r="2964" spans="1:1" x14ac:dyDescent="0.25">
      <c r="A2964" t="str">
        <f>IF(E2964="","",CONCATENATE(IF(C2964="","",(CONCATENATE("- any ",C2964," droplet size"))),IF(#REF!="","",CONCATENATE(" - ",#REF!))," &amp; maximum wind speed of ",E2964," km/hr"))</f>
        <v/>
      </c>
    </row>
    <row r="2965" spans="1:1" x14ac:dyDescent="0.25">
      <c r="A2965" t="str">
        <f>IF(E2965="","",CONCATENATE(IF(C2965="","",(CONCATENATE("- any ",C2965," droplet size"))),IF(#REF!="","",CONCATENATE(" - ",#REF!))," &amp; maximum wind speed of ",E2965," km/hr"))</f>
        <v/>
      </c>
    </row>
    <row r="2966" spans="1:1" x14ac:dyDescent="0.25">
      <c r="A2966" t="str">
        <f>IF(E2966="","",CONCATENATE(IF(C2966="","",(CONCATENATE("- any ",C2966," droplet size"))),IF(#REF!="","",CONCATENATE(" - ",#REF!))," &amp; maximum wind speed of ",E2966," km/hr"))</f>
        <v/>
      </c>
    </row>
    <row r="2967" spans="1:1" x14ac:dyDescent="0.25">
      <c r="A2967" t="str">
        <f>IF(E2967="","",CONCATENATE(IF(C2967="","",(CONCATENATE("- any ",C2967," droplet size"))),IF(#REF!="","",CONCATENATE(" - ",#REF!))," &amp; maximum wind speed of ",E2967," km/hr"))</f>
        <v/>
      </c>
    </row>
    <row r="2968" spans="1:1" x14ac:dyDescent="0.25">
      <c r="A2968" t="str">
        <f>IF(E2968="","",CONCATENATE(IF(C2968="","",(CONCATENATE("- any ",C2968," droplet size"))),IF(#REF!="","",CONCATENATE(" - ",#REF!))," &amp; maximum wind speed of ",E2968," km/hr"))</f>
        <v/>
      </c>
    </row>
    <row r="2969" spans="1:1" x14ac:dyDescent="0.25">
      <c r="A2969" t="str">
        <f>IF(E2969="","",CONCATENATE(IF(C2969="","",(CONCATENATE("- any ",C2969," droplet size"))),IF(#REF!="","",CONCATENATE(" - ",#REF!))," &amp; maximum wind speed of ",E2969," km/hr"))</f>
        <v/>
      </c>
    </row>
    <row r="2970" spans="1:1" x14ac:dyDescent="0.25">
      <c r="A2970" t="str">
        <f>IF(E2970="","",CONCATENATE(IF(C2970="","",(CONCATENATE("- any ",C2970," droplet size"))),IF(#REF!="","",CONCATENATE(" - ",#REF!))," &amp; maximum wind speed of ",E2970," km/hr"))</f>
        <v/>
      </c>
    </row>
    <row r="2971" spans="1:1" x14ac:dyDescent="0.25">
      <c r="A2971" t="str">
        <f>IF(E2971="","",CONCATENATE(IF(C2971="","",(CONCATENATE("- any ",C2971," droplet size"))),IF(#REF!="","",CONCATENATE(" - ",#REF!))," &amp; maximum wind speed of ",E2971," km/hr"))</f>
        <v/>
      </c>
    </row>
    <row r="2972" spans="1:1" x14ac:dyDescent="0.25">
      <c r="A2972" t="str">
        <f>IF(E2972="","",CONCATENATE(IF(C2972="","",(CONCATENATE("- any ",C2972," droplet size"))),IF(#REF!="","",CONCATENATE(" - ",#REF!))," &amp; maximum wind speed of ",E2972," km/hr"))</f>
        <v/>
      </c>
    </row>
    <row r="2973" spans="1:1" x14ac:dyDescent="0.25">
      <c r="A2973" t="str">
        <f>IF(E2973="","",CONCATENATE(IF(C2973="","",(CONCATENATE("- any ",C2973," droplet size"))),IF(#REF!="","",CONCATENATE(" - ",#REF!))," &amp; maximum wind speed of ",E2973," km/hr"))</f>
        <v/>
      </c>
    </row>
    <row r="2974" spans="1:1" x14ac:dyDescent="0.25">
      <c r="A2974" t="str">
        <f>IF(E2974="","",CONCATENATE(IF(C2974="","",(CONCATENATE("- any ",C2974," droplet size"))),IF(#REF!="","",CONCATENATE(" - ",#REF!))," &amp; maximum wind speed of ",E2974," km/hr"))</f>
        <v/>
      </c>
    </row>
    <row r="2975" spans="1:1" x14ac:dyDescent="0.25">
      <c r="A2975" t="str">
        <f>IF(E2975="","",CONCATENATE(IF(C2975="","",(CONCATENATE("- any ",C2975," droplet size"))),IF(#REF!="","",CONCATENATE(" - ",#REF!))," &amp; maximum wind speed of ",E2975," km/hr"))</f>
        <v/>
      </c>
    </row>
    <row r="2976" spans="1:1" x14ac:dyDescent="0.25">
      <c r="A2976" t="str">
        <f>IF(E2976="","",CONCATENATE(IF(C2976="","",(CONCATENATE("- any ",C2976," droplet size"))),IF(#REF!="","",CONCATENATE(" - ",#REF!))," &amp; maximum wind speed of ",E2976," km/hr"))</f>
        <v/>
      </c>
    </row>
    <row r="2977" spans="1:1" x14ac:dyDescent="0.25">
      <c r="A2977" t="str">
        <f>IF(E2977="","",CONCATENATE(IF(C2977="","",(CONCATENATE("- any ",C2977," droplet size"))),IF(#REF!="","",CONCATENATE(" - ",#REF!))," &amp; maximum wind speed of ",E2977," km/hr"))</f>
        <v/>
      </c>
    </row>
    <row r="2978" spans="1:1" x14ac:dyDescent="0.25">
      <c r="A2978" t="str">
        <f>IF(E2978="","",CONCATENATE(IF(C2978="","",(CONCATENATE("- any ",C2978," droplet size"))),IF(#REF!="","",CONCATENATE(" - ",#REF!))," &amp; maximum wind speed of ",E2978," km/hr"))</f>
        <v/>
      </c>
    </row>
    <row r="2979" spans="1:1" x14ac:dyDescent="0.25">
      <c r="A2979" t="str">
        <f>IF(E2979="","",CONCATENATE(IF(C2979="","",(CONCATENATE("- any ",C2979," droplet size"))),IF(#REF!="","",CONCATENATE(" - ",#REF!))," &amp; maximum wind speed of ",E2979," km/hr"))</f>
        <v/>
      </c>
    </row>
    <row r="2980" spans="1:1" x14ac:dyDescent="0.25">
      <c r="A2980" t="str">
        <f>IF(E2980="","",CONCATENATE(IF(C2980="","",(CONCATENATE("- any ",C2980," droplet size"))),IF(#REF!="","",CONCATENATE(" - ",#REF!))," &amp; maximum wind speed of ",E2980," km/hr"))</f>
        <v/>
      </c>
    </row>
    <row r="2981" spans="1:1" x14ac:dyDescent="0.25">
      <c r="A2981" t="str">
        <f>IF(E2981="","",CONCATENATE(IF(C2981="","",(CONCATENATE("- any ",C2981," droplet size"))),IF(#REF!="","",CONCATENATE(" - ",#REF!))," &amp; maximum wind speed of ",E2981," km/hr"))</f>
        <v/>
      </c>
    </row>
    <row r="2982" spans="1:1" x14ac:dyDescent="0.25">
      <c r="A2982" t="str">
        <f>IF(E2982="","",CONCATENATE(IF(C2982="","",(CONCATENATE("- any ",C2982," droplet size"))),IF(#REF!="","",CONCATENATE(" - ",#REF!))," &amp; maximum wind speed of ",E2982," km/hr"))</f>
        <v/>
      </c>
    </row>
    <row r="2983" spans="1:1" x14ac:dyDescent="0.25">
      <c r="A2983" t="str">
        <f>IF(E2983="","",CONCATENATE(IF(C2983="","",(CONCATENATE("- any ",C2983," droplet size"))),IF(#REF!="","",CONCATENATE(" - ",#REF!))," &amp; maximum wind speed of ",E2983," km/hr"))</f>
        <v/>
      </c>
    </row>
    <row r="2984" spans="1:1" x14ac:dyDescent="0.25">
      <c r="A2984" t="str">
        <f>IF(E2984="","",CONCATENATE(IF(C2984="","",(CONCATENATE("- any ",C2984," droplet size"))),IF(#REF!="","",CONCATENATE(" - ",#REF!))," &amp; maximum wind speed of ",E2984," km/hr"))</f>
        <v/>
      </c>
    </row>
    <row r="2985" spans="1:1" x14ac:dyDescent="0.25">
      <c r="A2985" t="str">
        <f>IF(E2985="","",CONCATENATE(IF(C2985="","",(CONCATENATE("- any ",C2985," droplet size"))),IF(#REF!="","",CONCATENATE(" - ",#REF!))," &amp; maximum wind speed of ",E2985," km/hr"))</f>
        <v/>
      </c>
    </row>
    <row r="2986" spans="1:1" x14ac:dyDescent="0.25">
      <c r="A2986" t="str">
        <f>IF(E2986="","",CONCATENATE(IF(C2986="","",(CONCATENATE("- any ",C2986," droplet size"))),IF(#REF!="","",CONCATENATE(" - ",#REF!))," &amp; maximum wind speed of ",E2986," km/hr"))</f>
        <v/>
      </c>
    </row>
    <row r="2987" spans="1:1" x14ac:dyDescent="0.25">
      <c r="A2987" t="str">
        <f>IF(E2987="","",CONCATENATE(IF(C2987="","",(CONCATENATE("- any ",C2987," droplet size"))),IF(#REF!="","",CONCATENATE(" - ",#REF!))," &amp; maximum wind speed of ",E2987," km/hr"))</f>
        <v/>
      </c>
    </row>
    <row r="2988" spans="1:1" x14ac:dyDescent="0.25">
      <c r="A2988" t="str">
        <f>IF(E2988="","",CONCATENATE(IF(C2988="","",(CONCATENATE("- any ",C2988," droplet size"))),IF(#REF!="","",CONCATENATE(" - ",#REF!))," &amp; maximum wind speed of ",E2988," km/hr"))</f>
        <v/>
      </c>
    </row>
    <row r="2989" spans="1:1" x14ac:dyDescent="0.25">
      <c r="A2989" t="str">
        <f>IF(E2989="","",CONCATENATE(IF(C2989="","",(CONCATENATE("- any ",C2989," droplet size"))),IF(#REF!="","",CONCATENATE(" - ",#REF!))," &amp; maximum wind speed of ",E2989," km/hr"))</f>
        <v/>
      </c>
    </row>
    <row r="2990" spans="1:1" x14ac:dyDescent="0.25">
      <c r="A2990" t="str">
        <f>IF(E2990="","",CONCATENATE(IF(C2990="","",(CONCATENATE("- any ",C2990," droplet size"))),IF(#REF!="","",CONCATENATE(" - ",#REF!))," &amp; maximum wind speed of ",E2990," km/hr"))</f>
        <v/>
      </c>
    </row>
    <row r="2991" spans="1:1" x14ac:dyDescent="0.25">
      <c r="A2991" t="str">
        <f>IF(E2991="","",CONCATENATE(IF(C2991="","",(CONCATENATE("- any ",C2991," droplet size"))),IF(#REF!="","",CONCATENATE(" - ",#REF!))," &amp; maximum wind speed of ",E2991," km/hr"))</f>
        <v/>
      </c>
    </row>
    <row r="2992" spans="1:1" x14ac:dyDescent="0.25">
      <c r="A2992" t="str">
        <f>IF(E2992="","",CONCATENATE(IF(C2992="","",(CONCATENATE("- any ",C2992," droplet size"))),IF(#REF!="","",CONCATENATE(" - ",#REF!))," &amp; maximum wind speed of ",E2992," km/hr"))</f>
        <v/>
      </c>
    </row>
    <row r="2993" spans="1:1" x14ac:dyDescent="0.25">
      <c r="A2993" t="str">
        <f>IF(E2993="","",CONCATENATE(IF(C2993="","",(CONCATENATE("- any ",C2993," droplet size"))),IF(#REF!="","",CONCATENATE(" - ",#REF!))," &amp; maximum wind speed of ",E2993," km/hr"))</f>
        <v/>
      </c>
    </row>
    <row r="2994" spans="1:1" x14ac:dyDescent="0.25">
      <c r="A2994" t="str">
        <f>IF(E2994="","",CONCATENATE(IF(C2994="","",(CONCATENATE("- any ",C2994," droplet size"))),IF(#REF!="","",CONCATENATE(" - ",#REF!))," &amp; maximum wind speed of ",E2994," km/hr"))</f>
        <v/>
      </c>
    </row>
    <row r="2995" spans="1:1" x14ac:dyDescent="0.25">
      <c r="A2995" t="str">
        <f>IF(E2995="","",CONCATENATE(IF(C2995="","",(CONCATENATE("- any ",C2995," droplet size"))),IF(#REF!="","",CONCATENATE(" - ",#REF!))," &amp; maximum wind speed of ",E2995," km/hr"))</f>
        <v/>
      </c>
    </row>
    <row r="2996" spans="1:1" x14ac:dyDescent="0.25">
      <c r="A2996" t="str">
        <f>IF(E2996="","",CONCATENATE(IF(C2996="","",(CONCATENATE("- any ",C2996," droplet size"))),IF(#REF!="","",CONCATENATE(" - ",#REF!))," &amp; maximum wind speed of ",E2996," km/hr"))</f>
        <v/>
      </c>
    </row>
    <row r="2997" spans="1:1" x14ac:dyDescent="0.25">
      <c r="A2997" t="str">
        <f>IF(E2997="","",CONCATENATE(IF(C2997="","",(CONCATENATE("- any ",C2997," droplet size"))),IF(#REF!="","",CONCATENATE(" - ",#REF!))," &amp; maximum wind speed of ",E2997," km/hr"))</f>
        <v/>
      </c>
    </row>
    <row r="2998" spans="1:1" x14ac:dyDescent="0.25">
      <c r="A2998" t="str">
        <f>IF(E2998="","",CONCATENATE(IF(C2998="","",(CONCATENATE("- any ",C2998," droplet size"))),IF(#REF!="","",CONCATENATE(" - ",#REF!))," &amp; maximum wind speed of ",E2998," km/hr"))</f>
        <v/>
      </c>
    </row>
    <row r="2999" spans="1:1" x14ac:dyDescent="0.25">
      <c r="A2999" t="str">
        <f>IF(E2999="","",CONCATENATE(IF(C2999="","",(CONCATENATE("- any ",C2999," droplet size"))),IF(#REF!="","",CONCATENATE(" - ",#REF!))," &amp; maximum wind speed of ",E2999," km/hr"))</f>
        <v/>
      </c>
    </row>
    <row r="3000" spans="1:1" x14ac:dyDescent="0.25">
      <c r="A3000" t="str">
        <f>IF(E3000="","",CONCATENATE(IF(C3000="","",(CONCATENATE("- any ",C3000," droplet size"))),IF(#REF!="","",CONCATENATE(" - ",#REF!))," &amp; maximum wind speed of ",E3000," km/hr"))</f>
        <v/>
      </c>
    </row>
    <row r="3001" spans="1:1" x14ac:dyDescent="0.25">
      <c r="A3001" t="str">
        <f>IF(E3001="","",CONCATENATE(IF(C3001="","",(CONCATENATE("- any ",C3001," droplet size"))),IF(#REF!="","",CONCATENATE(" - ",#REF!))," &amp; maximum wind speed of ",E3001," km/hr"))</f>
        <v/>
      </c>
    </row>
    <row r="3002" spans="1:1" x14ac:dyDescent="0.25">
      <c r="A3002" t="str">
        <f>IF(E3002="","",CONCATENATE(IF(C3002="","",(CONCATENATE("- any ",C3002," droplet size"))),IF(#REF!="","",CONCATENATE(" - ",#REF!))," &amp; maximum wind speed of ",E3002," km/hr"))</f>
        <v/>
      </c>
    </row>
    <row r="3003" spans="1:1" x14ac:dyDescent="0.25">
      <c r="A3003" t="str">
        <f>IF(E3003="","",CONCATENATE(IF(C3003="","",(CONCATENATE("- any ",C3003," droplet size"))),IF(#REF!="","",CONCATENATE(" - ",#REF!))," &amp; maximum wind speed of ",E3003," km/hr"))</f>
        <v/>
      </c>
    </row>
    <row r="3004" spans="1:1" x14ac:dyDescent="0.25">
      <c r="A3004" t="str">
        <f>IF(E3004="","",CONCATENATE(IF(C3004="","",(CONCATENATE("- any ",C3004," droplet size"))),IF(#REF!="","",CONCATENATE(" - ",#REF!))," &amp; maximum wind speed of ",E3004," km/hr"))</f>
        <v/>
      </c>
    </row>
    <row r="3005" spans="1:1" x14ac:dyDescent="0.25">
      <c r="A3005" t="str">
        <f>IF(E3005="","",CONCATENATE(IF(C3005="","",(CONCATENATE("- any ",C3005," droplet size"))),IF(#REF!="","",CONCATENATE(" - ",#REF!))," &amp; maximum wind speed of ",E3005," km/hr"))</f>
        <v/>
      </c>
    </row>
    <row r="3006" spans="1:1" x14ac:dyDescent="0.25">
      <c r="A3006" t="str">
        <f>IF(E3006="","",CONCATENATE(IF(C3006="","",(CONCATENATE("- any ",C3006," droplet size"))),IF(#REF!="","",CONCATENATE(" - ",#REF!))," &amp; maximum wind speed of ",E3006," km/hr"))</f>
        <v/>
      </c>
    </row>
    <row r="3007" spans="1:1" x14ac:dyDescent="0.25">
      <c r="A3007" t="str">
        <f>IF(E3007="","",CONCATENATE(IF(C3007="","",(CONCATENATE("- any ",C3007," droplet size"))),IF(#REF!="","",CONCATENATE(" - ",#REF!))," &amp; maximum wind speed of ",E3007," km/hr"))</f>
        <v/>
      </c>
    </row>
    <row r="3008" spans="1:1" x14ac:dyDescent="0.25">
      <c r="A3008" t="str">
        <f>IF(E3008="","",CONCATENATE(IF(C3008="","",(CONCATENATE("- any ",C3008," droplet size"))),IF(#REF!="","",CONCATENATE(" - ",#REF!))," &amp; maximum wind speed of ",E3008," km/hr"))</f>
        <v/>
      </c>
    </row>
    <row r="3009" spans="1:1" x14ac:dyDescent="0.25">
      <c r="A3009" t="str">
        <f>IF(E3009="","",CONCATENATE(IF(C3009="","",(CONCATENATE("- any ",C3009," droplet size"))),IF(#REF!="","",CONCATENATE(" - ",#REF!))," &amp; maximum wind speed of ",E3009," km/hr"))</f>
        <v/>
      </c>
    </row>
    <row r="3010" spans="1:1" x14ac:dyDescent="0.25">
      <c r="A3010" t="str">
        <f>IF(E3010="","",CONCATENATE(IF(C3010="","",(CONCATENATE("- any ",C3010," droplet size"))),IF(#REF!="","",CONCATENATE(" - ",#REF!))," &amp; maximum wind speed of ",E3010," km/hr"))</f>
        <v/>
      </c>
    </row>
    <row r="3011" spans="1:1" x14ac:dyDescent="0.25">
      <c r="A3011" t="str">
        <f>IF(E3011="","",CONCATENATE(IF(C3011="","",(CONCATENATE("- any ",C3011," droplet size"))),IF(#REF!="","",CONCATENATE(" - ",#REF!))," &amp; maximum wind speed of ",E3011," km/hr"))</f>
        <v/>
      </c>
    </row>
    <row r="3012" spans="1:1" x14ac:dyDescent="0.25">
      <c r="A3012" t="str">
        <f>IF(E3012="","",CONCATENATE(IF(C3012="","",(CONCATENATE("- any ",C3012," droplet size"))),IF(#REF!="","",CONCATENATE(" - ",#REF!))," &amp; maximum wind speed of ",E3012," km/hr"))</f>
        <v/>
      </c>
    </row>
    <row r="3013" spans="1:1" x14ac:dyDescent="0.25">
      <c r="A3013" t="str">
        <f>IF(E3013="","",CONCATENATE(IF(C3013="","",(CONCATENATE("- any ",C3013," droplet size"))),IF(#REF!="","",CONCATENATE(" - ",#REF!))," &amp; maximum wind speed of ",E3013," km/hr"))</f>
        <v/>
      </c>
    </row>
    <row r="3014" spans="1:1" x14ac:dyDescent="0.25">
      <c r="A3014" t="str">
        <f>IF(E3014="","",CONCATENATE(IF(C3014="","",(CONCATENATE("- any ",C3014," droplet size"))),IF(#REF!="","",CONCATENATE(" - ",#REF!))," &amp; maximum wind speed of ",E3014," km/hr"))</f>
        <v/>
      </c>
    </row>
    <row r="3015" spans="1:1" x14ac:dyDescent="0.25">
      <c r="A3015" t="str">
        <f>IF(E3015="","",CONCATENATE(IF(C3015="","",(CONCATENATE("- any ",C3015," droplet size"))),IF(#REF!="","",CONCATENATE(" - ",#REF!))," &amp; maximum wind speed of ",E3015," km/hr"))</f>
        <v/>
      </c>
    </row>
    <row r="3016" spans="1:1" x14ac:dyDescent="0.25">
      <c r="A3016" t="str">
        <f>IF(E3016="","",CONCATENATE(IF(C3016="","",(CONCATENATE("- any ",C3016," droplet size"))),IF(#REF!="","",CONCATENATE(" - ",#REF!))," &amp; maximum wind speed of ",E3016," km/hr"))</f>
        <v/>
      </c>
    </row>
    <row r="3017" spans="1:1" x14ac:dyDescent="0.25">
      <c r="A3017" t="str">
        <f>IF(E3017="","",CONCATENATE(IF(C3017="","",(CONCATENATE("- any ",C3017," droplet size"))),IF(#REF!="","",CONCATENATE(" - ",#REF!))," &amp; maximum wind speed of ",E3017," km/hr"))</f>
        <v/>
      </c>
    </row>
    <row r="3018" spans="1:1" x14ac:dyDescent="0.25">
      <c r="A3018" t="str">
        <f>IF(E3018="","",CONCATENATE(IF(C3018="","",(CONCATENATE("- any ",C3018," droplet size"))),IF(#REF!="","",CONCATENATE(" - ",#REF!))," &amp; maximum wind speed of ",E3018," km/hr"))</f>
        <v/>
      </c>
    </row>
    <row r="3019" spans="1:1" x14ac:dyDescent="0.25">
      <c r="A3019" t="str">
        <f>IF(E3019="","",CONCATENATE(IF(C3019="","",(CONCATENATE("- any ",C3019," droplet size"))),IF(#REF!="","",CONCATENATE(" - ",#REF!))," &amp; maximum wind speed of ",E3019," km/hr"))</f>
        <v/>
      </c>
    </row>
    <row r="3020" spans="1:1" x14ac:dyDescent="0.25">
      <c r="A3020" t="str">
        <f>IF(E3020="","",CONCATENATE(IF(C3020="","",(CONCATENATE("- any ",C3020," droplet size"))),IF(#REF!="","",CONCATENATE(" - ",#REF!))," &amp; maximum wind speed of ",E3020," km/hr"))</f>
        <v/>
      </c>
    </row>
    <row r="3021" spans="1:1" x14ac:dyDescent="0.25">
      <c r="A3021" t="str">
        <f>IF(E3021="","",CONCATENATE(IF(C3021="","",(CONCATENATE("- any ",C3021," droplet size"))),IF(#REF!="","",CONCATENATE(" - ",#REF!))," &amp; maximum wind speed of ",E3021," km/hr"))</f>
        <v/>
      </c>
    </row>
    <row r="3022" spans="1:1" x14ac:dyDescent="0.25">
      <c r="A3022" t="str">
        <f>IF(E3022="","",CONCATENATE(IF(C3022="","",(CONCATENATE("- any ",C3022," droplet size"))),IF(#REF!="","",CONCATENATE(" - ",#REF!))," &amp; maximum wind speed of ",E3022," km/hr"))</f>
        <v/>
      </c>
    </row>
    <row r="3023" spans="1:1" x14ac:dyDescent="0.25">
      <c r="A3023" t="str">
        <f>IF(E3023="","",CONCATENATE(IF(C3023="","",(CONCATENATE("- any ",C3023," droplet size"))),IF(#REF!="","",CONCATENATE(" - ",#REF!))," &amp; maximum wind speed of ",E3023," km/hr"))</f>
        <v/>
      </c>
    </row>
    <row r="3024" spans="1:1" x14ac:dyDescent="0.25">
      <c r="A3024" t="str">
        <f>IF(E3024="","",CONCATENATE(IF(C3024="","",(CONCATENATE("- any ",C3024," droplet size"))),IF(#REF!="","",CONCATENATE(" - ",#REF!))," &amp; maximum wind speed of ",E3024," km/hr"))</f>
        <v/>
      </c>
    </row>
    <row r="3025" spans="1:1" x14ac:dyDescent="0.25">
      <c r="A3025" t="str">
        <f>IF(E3025="","",CONCATENATE(IF(C3025="","",(CONCATENATE("- any ",C3025," droplet size"))),IF(#REF!="","",CONCATENATE(" - ",#REF!))," &amp; maximum wind speed of ",E3025," km/hr"))</f>
        <v/>
      </c>
    </row>
    <row r="3026" spans="1:1" x14ac:dyDescent="0.25">
      <c r="A3026" t="str">
        <f>IF(E3026="","",CONCATENATE(IF(C3026="","",(CONCATENATE("- any ",C3026," droplet size"))),IF(#REF!="","",CONCATENATE(" - ",#REF!))," &amp; maximum wind speed of ",E3026," km/hr"))</f>
        <v/>
      </c>
    </row>
    <row r="3027" spans="1:1" x14ac:dyDescent="0.25">
      <c r="A3027" t="str">
        <f>IF(E3027="","",CONCATENATE(IF(C3027="","",(CONCATENATE("- any ",C3027," droplet size"))),IF(#REF!="","",CONCATENATE(" - ",#REF!))," &amp; maximum wind speed of ",E3027," km/hr"))</f>
        <v/>
      </c>
    </row>
    <row r="3028" spans="1:1" x14ac:dyDescent="0.25">
      <c r="A3028" t="str">
        <f>IF(E3028="","",CONCATENATE(IF(C3028="","",(CONCATENATE("- any ",C3028," droplet size"))),IF(#REF!="","",CONCATENATE(" - ",#REF!))," &amp; maximum wind speed of ",E3028," km/hr"))</f>
        <v/>
      </c>
    </row>
    <row r="3029" spans="1:1" x14ac:dyDescent="0.25">
      <c r="A3029" t="str">
        <f>IF(E3029="","",CONCATENATE(IF(C3029="","",(CONCATENATE("- any ",C3029," droplet size"))),IF(#REF!="","",CONCATENATE(" - ",#REF!))," &amp; maximum wind speed of ",E3029," km/hr"))</f>
        <v/>
      </c>
    </row>
    <row r="3030" spans="1:1" x14ac:dyDescent="0.25">
      <c r="A3030" t="str">
        <f>IF(E3030="","",CONCATENATE(IF(C3030="","",(CONCATENATE("- any ",C3030," droplet size"))),IF(#REF!="","",CONCATENATE(" - ",#REF!))," &amp; maximum wind speed of ",E3030," km/hr"))</f>
        <v/>
      </c>
    </row>
    <row r="3031" spans="1:1" x14ac:dyDescent="0.25">
      <c r="A3031" t="str">
        <f>IF(E3031="","",CONCATENATE(IF(C3031="","",(CONCATENATE("- any ",C3031," droplet size"))),IF(#REF!="","",CONCATENATE(" - ",#REF!))," &amp; maximum wind speed of ",E3031," km/hr"))</f>
        <v/>
      </c>
    </row>
    <row r="3032" spans="1:1" x14ac:dyDescent="0.25">
      <c r="A3032" t="str">
        <f>IF(E3032="","",CONCATENATE(IF(C3032="","",(CONCATENATE("- any ",C3032," droplet size"))),IF(#REF!="","",CONCATENATE(" - ",#REF!))," &amp; maximum wind speed of ",E3032," km/hr"))</f>
        <v/>
      </c>
    </row>
    <row r="3033" spans="1:1" x14ac:dyDescent="0.25">
      <c r="A3033" t="str">
        <f>IF(E3033="","",CONCATENATE(IF(C3033="","",(CONCATENATE("- any ",C3033," droplet size"))),IF(#REF!="","",CONCATENATE(" - ",#REF!))," &amp; maximum wind speed of ",E3033," km/hr"))</f>
        <v/>
      </c>
    </row>
    <row r="3034" spans="1:1" x14ac:dyDescent="0.25">
      <c r="A3034" t="str">
        <f>IF(E3034="","",CONCATENATE(IF(C3034="","",(CONCATENATE("- any ",C3034," droplet size"))),IF(#REF!="","",CONCATENATE(" - ",#REF!))," &amp; maximum wind speed of ",E3034," km/hr"))</f>
        <v/>
      </c>
    </row>
    <row r="3035" spans="1:1" x14ac:dyDescent="0.25">
      <c r="A3035" t="str">
        <f>IF(E3035="","",CONCATENATE(IF(C3035="","",(CONCATENATE("- any ",C3035," droplet size"))),IF(#REF!="","",CONCATENATE(" - ",#REF!))," &amp; maximum wind speed of ",E3035," km/hr"))</f>
        <v/>
      </c>
    </row>
    <row r="3036" spans="1:1" x14ac:dyDescent="0.25">
      <c r="A3036" t="str">
        <f>IF(E3036="","",CONCATENATE(IF(C3036="","",(CONCATENATE("- any ",C3036," droplet size"))),IF(#REF!="","",CONCATENATE(" - ",#REF!))," &amp; maximum wind speed of ",E3036," km/hr"))</f>
        <v/>
      </c>
    </row>
    <row r="3037" spans="1:1" x14ac:dyDescent="0.25">
      <c r="A3037" t="str">
        <f>IF(E3037="","",CONCATENATE(IF(C3037="","",(CONCATENATE("- any ",C3037," droplet size"))),IF(#REF!="","",CONCATENATE(" - ",#REF!))," &amp; maximum wind speed of ",E3037," km/hr"))</f>
        <v/>
      </c>
    </row>
    <row r="3038" spans="1:1" x14ac:dyDescent="0.25">
      <c r="A3038" t="str">
        <f>IF(E3038="","",CONCATENATE(IF(C3038="","",(CONCATENATE("- any ",C3038," droplet size"))),IF(#REF!="","",CONCATENATE(" - ",#REF!))," &amp; maximum wind speed of ",E3038," km/hr"))</f>
        <v/>
      </c>
    </row>
    <row r="3039" spans="1:1" x14ac:dyDescent="0.25">
      <c r="A3039" t="str">
        <f>IF(E3039="","",CONCATENATE(IF(C3039="","",(CONCATENATE("- any ",C3039," droplet size"))),IF(#REF!="","",CONCATENATE(" - ",#REF!))," &amp; maximum wind speed of ",E3039," km/hr"))</f>
        <v/>
      </c>
    </row>
    <row r="3040" spans="1:1" x14ac:dyDescent="0.25">
      <c r="A3040" t="str">
        <f>IF(E3040="","",CONCATENATE(IF(C3040="","",(CONCATENATE("- any ",C3040," droplet size"))),IF(#REF!="","",CONCATENATE(" - ",#REF!))," &amp; maximum wind speed of ",E3040," km/hr"))</f>
        <v/>
      </c>
    </row>
    <row r="3041" spans="1:1" x14ac:dyDescent="0.25">
      <c r="A3041" t="str">
        <f>IF(E3041="","",CONCATENATE(IF(C3041="","",(CONCATENATE("- any ",C3041," droplet size"))),IF(#REF!="","",CONCATENATE(" - ",#REF!))," &amp; maximum wind speed of ",E3041," km/hr"))</f>
        <v/>
      </c>
    </row>
    <row r="3042" spans="1:1" x14ac:dyDescent="0.25">
      <c r="A3042" t="str">
        <f>IF(E3042="","",CONCATENATE(IF(C3042="","",(CONCATENATE("- any ",C3042," droplet size"))),IF(#REF!="","",CONCATENATE(" - ",#REF!))," &amp; maximum wind speed of ",E3042," km/hr"))</f>
        <v/>
      </c>
    </row>
    <row r="3043" spans="1:1" x14ac:dyDescent="0.25">
      <c r="A3043" t="str">
        <f>IF(E3043="","",CONCATENATE(IF(C3043="","",(CONCATENATE("- any ",C3043," droplet size"))),IF(#REF!="","",CONCATENATE(" - ",#REF!))," &amp; maximum wind speed of ",E3043," km/hr"))</f>
        <v/>
      </c>
    </row>
    <row r="3044" spans="1:1" x14ac:dyDescent="0.25">
      <c r="A3044" t="str">
        <f>IF(E3044="","",CONCATENATE(IF(C3044="","",(CONCATENATE("- any ",C3044," droplet size"))),IF(#REF!="","",CONCATENATE(" - ",#REF!))," &amp; maximum wind speed of ",E3044," km/hr"))</f>
        <v/>
      </c>
    </row>
    <row r="3045" spans="1:1" x14ac:dyDescent="0.25">
      <c r="A3045" t="str">
        <f>IF(E3045="","",CONCATENATE(IF(C3045="","",(CONCATENATE("- any ",C3045," droplet size"))),IF(#REF!="","",CONCATENATE(" - ",#REF!))," &amp; maximum wind speed of ",E3045," km/hr"))</f>
        <v/>
      </c>
    </row>
    <row r="3046" spans="1:1" x14ac:dyDescent="0.25">
      <c r="A3046" t="str">
        <f>IF(E3046="","",CONCATENATE(IF(C3046="","",(CONCATENATE("- any ",C3046," droplet size"))),IF(#REF!="","",CONCATENATE(" - ",#REF!))," &amp; maximum wind speed of ",E3046," km/hr"))</f>
        <v/>
      </c>
    </row>
    <row r="3047" spans="1:1" x14ac:dyDescent="0.25">
      <c r="A3047" t="str">
        <f>IF(E3047="","",CONCATENATE(IF(C3047="","",(CONCATENATE("- any ",C3047," droplet size"))),IF(#REF!="","",CONCATENATE(" - ",#REF!))," &amp; maximum wind speed of ",E3047," km/hr"))</f>
        <v/>
      </c>
    </row>
    <row r="3048" spans="1:1" x14ac:dyDescent="0.25">
      <c r="A3048" t="str">
        <f>IF(E3048="","",CONCATENATE(IF(C3048="","",(CONCATENATE("- any ",C3048," droplet size"))),IF(#REF!="","",CONCATENATE(" - ",#REF!))," &amp; maximum wind speed of ",E3048," km/hr"))</f>
        <v/>
      </c>
    </row>
    <row r="3049" spans="1:1" x14ac:dyDescent="0.25">
      <c r="A3049" t="str">
        <f>IF(E3049="","",CONCATENATE(IF(C3049="","",(CONCATENATE("- any ",C3049," droplet size"))),IF(#REF!="","",CONCATENATE(" - ",#REF!))," &amp; maximum wind speed of ",E3049," km/hr"))</f>
        <v/>
      </c>
    </row>
    <row r="3050" spans="1:1" x14ac:dyDescent="0.25">
      <c r="A3050" t="str">
        <f>IF(E3050="","",CONCATENATE(IF(C3050="","",(CONCATENATE("- any ",C3050," droplet size"))),IF(#REF!="","",CONCATENATE(" - ",#REF!))," &amp; maximum wind speed of ",E3050," km/hr"))</f>
        <v/>
      </c>
    </row>
    <row r="3051" spans="1:1" x14ac:dyDescent="0.25">
      <c r="A3051" t="str">
        <f>IF(E3051="","",CONCATENATE(IF(C3051="","",(CONCATENATE("- any ",C3051," droplet size"))),IF(#REF!="","",CONCATENATE(" - ",#REF!))," &amp; maximum wind speed of ",E3051," km/hr"))</f>
        <v/>
      </c>
    </row>
    <row r="3052" spans="1:1" x14ac:dyDescent="0.25">
      <c r="A3052" t="str">
        <f>IF(E3052="","",CONCATENATE(IF(C3052="","",(CONCATENATE("- any ",C3052," droplet size"))),IF(#REF!="","",CONCATENATE(" - ",#REF!))," &amp; maximum wind speed of ",E3052," km/hr"))</f>
        <v/>
      </c>
    </row>
    <row r="3053" spans="1:1" x14ac:dyDescent="0.25">
      <c r="A3053" t="str">
        <f>IF(E3053="","",CONCATENATE(IF(C3053="","",(CONCATENATE("- any ",C3053," droplet size"))),IF(#REF!="","",CONCATENATE(" - ",#REF!))," &amp; maximum wind speed of ",E3053," km/hr"))</f>
        <v/>
      </c>
    </row>
    <row r="3054" spans="1:1" x14ac:dyDescent="0.25">
      <c r="A3054" t="str">
        <f>IF(E3054="","",CONCATENATE(IF(C3054="","",(CONCATENATE("- any ",C3054," droplet size"))),IF(#REF!="","",CONCATENATE(" - ",#REF!))," &amp; maximum wind speed of ",E3054," km/hr"))</f>
        <v/>
      </c>
    </row>
    <row r="3055" spans="1:1" x14ac:dyDescent="0.25">
      <c r="A3055" t="str">
        <f>IF(E3055="","",CONCATENATE(IF(C3055="","",(CONCATENATE("- any ",C3055," droplet size"))),IF(#REF!="","",CONCATENATE(" - ",#REF!))," &amp; maximum wind speed of ",E3055," km/hr"))</f>
        <v/>
      </c>
    </row>
    <row r="3056" spans="1:1" x14ac:dyDescent="0.25">
      <c r="A3056" t="str">
        <f>IF(E3056="","",CONCATENATE(IF(C3056="","",(CONCATENATE("- any ",C3056," droplet size"))),IF(#REF!="","",CONCATENATE(" - ",#REF!))," &amp; maximum wind speed of ",E3056," km/hr"))</f>
        <v/>
      </c>
    </row>
    <row r="3057" spans="1:1" x14ac:dyDescent="0.25">
      <c r="A3057" t="str">
        <f>IF(E3057="","",CONCATENATE(IF(C3057="","",(CONCATENATE("- any ",C3057," droplet size"))),IF(#REF!="","",CONCATENATE(" - ",#REF!))," &amp; maximum wind speed of ",E3057," km/hr"))</f>
        <v/>
      </c>
    </row>
    <row r="3058" spans="1:1" x14ac:dyDescent="0.25">
      <c r="A3058" t="str">
        <f>IF(E3058="","",CONCATENATE(IF(C3058="","",(CONCATENATE("- any ",C3058," droplet size"))),IF(#REF!="","",CONCATENATE(" - ",#REF!))," &amp; maximum wind speed of ",E3058," km/hr"))</f>
        <v/>
      </c>
    </row>
    <row r="3059" spans="1:1" x14ac:dyDescent="0.25">
      <c r="A3059" t="str">
        <f>IF(E3059="","",CONCATENATE(IF(C3059="","",(CONCATENATE("- any ",C3059," droplet size"))),IF(#REF!="","",CONCATENATE(" - ",#REF!))," &amp; maximum wind speed of ",E3059," km/hr"))</f>
        <v/>
      </c>
    </row>
    <row r="3060" spans="1:1" x14ac:dyDescent="0.25">
      <c r="A3060" t="str">
        <f>IF(E3060="","",CONCATENATE(IF(C3060="","",(CONCATENATE("- any ",C3060," droplet size"))),IF(#REF!="","",CONCATENATE(" - ",#REF!))," &amp; maximum wind speed of ",E3060," km/hr"))</f>
        <v/>
      </c>
    </row>
    <row r="3061" spans="1:1" x14ac:dyDescent="0.25">
      <c r="A3061" t="str">
        <f>IF(E3061="","",CONCATENATE(IF(C3061="","",(CONCATENATE("- any ",C3061," droplet size"))),IF(#REF!="","",CONCATENATE(" - ",#REF!))," &amp; maximum wind speed of ",E3061," km/hr"))</f>
        <v/>
      </c>
    </row>
    <row r="3062" spans="1:1" x14ac:dyDescent="0.25">
      <c r="A3062" t="str">
        <f>IF(E3062="","",CONCATENATE(IF(C3062="","",(CONCATENATE("- any ",C3062," droplet size"))),IF(#REF!="","",CONCATENATE(" - ",#REF!))," &amp; maximum wind speed of ",E3062," km/hr"))</f>
        <v/>
      </c>
    </row>
    <row r="3063" spans="1:1" x14ac:dyDescent="0.25">
      <c r="A3063" t="str">
        <f>IF(E3063="","",CONCATENATE(IF(C3063="","",(CONCATENATE("- any ",C3063," droplet size"))),IF(#REF!="","",CONCATENATE(" - ",#REF!))," &amp; maximum wind speed of ",E3063," km/hr"))</f>
        <v/>
      </c>
    </row>
    <row r="3064" spans="1:1" x14ac:dyDescent="0.25">
      <c r="A3064" t="str">
        <f>IF(E3064="","",CONCATENATE(IF(C3064="","",(CONCATENATE("- any ",C3064," droplet size"))),IF(#REF!="","",CONCATENATE(" - ",#REF!))," &amp; maximum wind speed of ",E3064," km/hr"))</f>
        <v/>
      </c>
    </row>
    <row r="3065" spans="1:1" x14ac:dyDescent="0.25">
      <c r="A3065" t="str">
        <f>IF(E3065="","",CONCATENATE(IF(C3065="","",(CONCATENATE("- any ",C3065," droplet size"))),IF(#REF!="","",CONCATENATE(" - ",#REF!))," &amp; maximum wind speed of ",E3065," km/hr"))</f>
        <v/>
      </c>
    </row>
    <row r="3066" spans="1:1" x14ac:dyDescent="0.25">
      <c r="A3066" t="str">
        <f>IF(E3066="","",CONCATENATE(IF(C3066="","",(CONCATENATE("- any ",C3066," droplet size"))),IF(#REF!="","",CONCATENATE(" - ",#REF!))," &amp; maximum wind speed of ",E3066," km/hr"))</f>
        <v/>
      </c>
    </row>
    <row r="3067" spans="1:1" x14ac:dyDescent="0.25">
      <c r="A3067" t="str">
        <f>IF(E3067="","",CONCATENATE(IF(C3067="","",(CONCATENATE("- any ",C3067," droplet size"))),IF(#REF!="","",CONCATENATE(" - ",#REF!))," &amp; maximum wind speed of ",E3067," km/hr"))</f>
        <v/>
      </c>
    </row>
    <row r="3068" spans="1:1" x14ac:dyDescent="0.25">
      <c r="A3068" t="str">
        <f>IF(E3068="","",CONCATENATE(IF(C3068="","",(CONCATENATE("- any ",C3068," droplet size"))),IF(#REF!="","",CONCATENATE(" - ",#REF!))," &amp; maximum wind speed of ",E3068," km/hr"))</f>
        <v/>
      </c>
    </row>
    <row r="3069" spans="1:1" x14ac:dyDescent="0.25">
      <c r="A3069" t="str">
        <f>IF(E3069="","",CONCATENATE(IF(C3069="","",(CONCATENATE("- any ",C3069," droplet size"))),IF(#REF!="","",CONCATENATE(" - ",#REF!))," &amp; maximum wind speed of ",E3069," km/hr"))</f>
        <v/>
      </c>
    </row>
    <row r="3070" spans="1:1" x14ac:dyDescent="0.25">
      <c r="A3070" t="str">
        <f>IF(E3070="","",CONCATENATE(IF(C3070="","",(CONCATENATE("- any ",C3070," droplet size"))),IF(#REF!="","",CONCATENATE(" - ",#REF!))," &amp; maximum wind speed of ",E3070," km/hr"))</f>
        <v/>
      </c>
    </row>
    <row r="3071" spans="1:1" x14ac:dyDescent="0.25">
      <c r="A3071" t="str">
        <f>IF(E3071="","",CONCATENATE(IF(C3071="","",(CONCATENATE("- any ",C3071," droplet size"))),IF(#REF!="","",CONCATENATE(" - ",#REF!))," &amp; maximum wind speed of ",E3071," km/hr"))</f>
        <v/>
      </c>
    </row>
    <row r="3072" spans="1:1" x14ac:dyDescent="0.25">
      <c r="A3072" t="str">
        <f>IF(E3072="","",CONCATENATE(IF(C3072="","",(CONCATENATE("- any ",C3072," droplet size"))),IF(#REF!="","",CONCATENATE(" - ",#REF!))," &amp; maximum wind speed of ",E3072," km/hr"))</f>
        <v/>
      </c>
    </row>
    <row r="3073" spans="1:1" x14ac:dyDescent="0.25">
      <c r="A3073" t="str">
        <f>IF(E3073="","",CONCATENATE(IF(C3073="","",(CONCATENATE("- any ",C3073," droplet size"))),IF(#REF!="","",CONCATENATE(" - ",#REF!))," &amp; maximum wind speed of ",E3073," km/hr"))</f>
        <v/>
      </c>
    </row>
    <row r="3074" spans="1:1" x14ac:dyDescent="0.25">
      <c r="A3074" t="str">
        <f>IF(E3074="","",CONCATENATE(IF(C3074="","",(CONCATENATE("- any ",C3074," droplet size"))),IF(#REF!="","",CONCATENATE(" - ",#REF!))," &amp; maximum wind speed of ",E3074," km/hr"))</f>
        <v/>
      </c>
    </row>
    <row r="3075" spans="1:1" x14ac:dyDescent="0.25">
      <c r="A3075" t="str">
        <f>IF(E3075="","",CONCATENATE(IF(C3075="","",(CONCATENATE("- any ",C3075," droplet size"))),IF(#REF!="","",CONCATENATE(" - ",#REF!))," &amp; maximum wind speed of ",E3075," km/hr"))</f>
        <v/>
      </c>
    </row>
    <row r="3076" spans="1:1" x14ac:dyDescent="0.25">
      <c r="A3076" t="str">
        <f>IF(E3076="","",CONCATENATE(IF(C3076="","",(CONCATENATE("- any ",C3076," droplet size"))),IF(#REF!="","",CONCATENATE(" - ",#REF!))," &amp; maximum wind speed of ",E3076," km/hr"))</f>
        <v/>
      </c>
    </row>
    <row r="3077" spans="1:1" x14ac:dyDescent="0.25">
      <c r="A3077" t="str">
        <f>IF(E3077="","",CONCATENATE(IF(C3077="","",(CONCATENATE("- any ",C3077," droplet size"))),IF(#REF!="","",CONCATENATE(" - ",#REF!))," &amp; maximum wind speed of ",E3077," km/hr"))</f>
        <v/>
      </c>
    </row>
    <row r="3078" spans="1:1" x14ac:dyDescent="0.25">
      <c r="A3078" t="str">
        <f>IF(E3078="","",CONCATENATE(IF(C3078="","",(CONCATENATE("- any ",C3078," droplet size"))),IF(#REF!="","",CONCATENATE(" - ",#REF!))," &amp; maximum wind speed of ",E3078," km/hr"))</f>
        <v/>
      </c>
    </row>
    <row r="3079" spans="1:1" x14ac:dyDescent="0.25">
      <c r="A3079" t="str">
        <f>IF(E3079="","",CONCATENATE(IF(C3079="","",(CONCATENATE("- any ",C3079," droplet size"))),IF(#REF!="","",CONCATENATE(" - ",#REF!))," &amp; maximum wind speed of ",E3079," km/hr"))</f>
        <v/>
      </c>
    </row>
    <row r="3080" spans="1:1" x14ac:dyDescent="0.25">
      <c r="A3080" t="str">
        <f>IF(E3080="","",CONCATENATE(IF(C3080="","",(CONCATENATE("- any ",C3080," droplet size"))),IF(#REF!="","",CONCATENATE(" - ",#REF!))," &amp; maximum wind speed of ",E3080," km/hr"))</f>
        <v/>
      </c>
    </row>
    <row r="3081" spans="1:1" x14ac:dyDescent="0.25">
      <c r="A3081" t="str">
        <f>IF(E3081="","",CONCATENATE(IF(C3081="","",(CONCATENATE("- any ",C3081," droplet size"))),IF(#REF!="","",CONCATENATE(" - ",#REF!))," &amp; maximum wind speed of ",E3081," km/hr"))</f>
        <v/>
      </c>
    </row>
    <row r="3082" spans="1:1" x14ac:dyDescent="0.25">
      <c r="A3082" t="str">
        <f>IF(E3082="","",CONCATENATE(IF(C3082="","",(CONCATENATE("- any ",C3082," droplet size"))),IF(#REF!="","",CONCATENATE(" - ",#REF!))," &amp; maximum wind speed of ",E3082," km/hr"))</f>
        <v/>
      </c>
    </row>
    <row r="3083" spans="1:1" x14ac:dyDescent="0.25">
      <c r="A3083" t="str">
        <f>IF(E3083="","",CONCATENATE(IF(C3083="","",(CONCATENATE("- any ",C3083," droplet size"))),IF(#REF!="","",CONCATENATE(" - ",#REF!))," &amp; maximum wind speed of ",E3083," km/hr"))</f>
        <v/>
      </c>
    </row>
    <row r="3084" spans="1:1" x14ac:dyDescent="0.25">
      <c r="A3084" t="str">
        <f>IF(E3084="","",CONCATENATE(IF(C3084="","",(CONCATENATE("- any ",C3084," droplet size"))),IF(#REF!="","",CONCATENATE(" - ",#REF!))," &amp; maximum wind speed of ",E3084," km/hr"))</f>
        <v/>
      </c>
    </row>
    <row r="3085" spans="1:1" x14ac:dyDescent="0.25">
      <c r="A3085" t="str">
        <f>IF(E3085="","",CONCATENATE(IF(C3085="","",(CONCATENATE("- any ",C3085," droplet size"))),IF(#REF!="","",CONCATENATE(" - ",#REF!))," &amp; maximum wind speed of ",E3085," km/hr"))</f>
        <v/>
      </c>
    </row>
    <row r="3086" spans="1:1" x14ac:dyDescent="0.25">
      <c r="A3086" t="str">
        <f>IF(E3086="","",CONCATENATE(IF(C3086="","",(CONCATENATE("- any ",C3086," droplet size"))),IF(#REF!="","",CONCATENATE(" - ",#REF!))," &amp; maximum wind speed of ",E3086," km/hr"))</f>
        <v/>
      </c>
    </row>
    <row r="3087" spans="1:1" x14ac:dyDescent="0.25">
      <c r="A3087" t="str">
        <f>IF(E3087="","",CONCATENATE(IF(C3087="","",(CONCATENATE("- any ",C3087," droplet size"))),IF(#REF!="","",CONCATENATE(" - ",#REF!))," &amp; maximum wind speed of ",E3087," km/hr"))</f>
        <v/>
      </c>
    </row>
    <row r="3088" spans="1:1" x14ac:dyDescent="0.25">
      <c r="A3088" t="str">
        <f>IF(E3088="","",CONCATENATE(IF(C3088="","",(CONCATENATE("- any ",C3088," droplet size"))),IF(#REF!="","",CONCATENATE(" - ",#REF!))," &amp; maximum wind speed of ",E3088," km/hr"))</f>
        <v/>
      </c>
    </row>
    <row r="3089" spans="1:1" x14ac:dyDescent="0.25">
      <c r="A3089" t="str">
        <f>IF(E3089="","",CONCATENATE(IF(C3089="","",(CONCATENATE("- any ",C3089," droplet size"))),IF(#REF!="","",CONCATENATE(" - ",#REF!))," &amp; maximum wind speed of ",E3089," km/hr"))</f>
        <v/>
      </c>
    </row>
    <row r="3090" spans="1:1" x14ac:dyDescent="0.25">
      <c r="A3090" t="str">
        <f>IF(E3090="","",CONCATENATE(IF(C3090="","",(CONCATENATE("- any ",C3090," droplet size"))),IF(#REF!="","",CONCATENATE(" - ",#REF!))," &amp; maximum wind speed of ",E3090," km/hr"))</f>
        <v/>
      </c>
    </row>
    <row r="3091" spans="1:1" x14ac:dyDescent="0.25">
      <c r="A3091" t="str">
        <f>IF(E3091="","",CONCATENATE(IF(C3091="","",(CONCATENATE("- any ",C3091," droplet size"))),IF(#REF!="","",CONCATENATE(" - ",#REF!))," &amp; maximum wind speed of ",E3091," km/hr"))</f>
        <v/>
      </c>
    </row>
    <row r="3092" spans="1:1" x14ac:dyDescent="0.25">
      <c r="A3092" t="str">
        <f>IF(E3092="","",CONCATENATE(IF(C3092="","",(CONCATENATE("- any ",C3092," droplet size"))),IF(#REF!="","",CONCATENATE(" - ",#REF!))," &amp; maximum wind speed of ",E3092," km/hr"))</f>
        <v/>
      </c>
    </row>
    <row r="3093" spans="1:1" x14ac:dyDescent="0.25">
      <c r="A3093" t="str">
        <f>IF(E3093="","",CONCATENATE(IF(C3093="","",(CONCATENATE("- any ",C3093," droplet size"))),IF(#REF!="","",CONCATENATE(" - ",#REF!))," &amp; maximum wind speed of ",E3093," km/hr"))</f>
        <v/>
      </c>
    </row>
    <row r="3094" spans="1:1" x14ac:dyDescent="0.25">
      <c r="A3094" t="str">
        <f>IF(E3094="","",CONCATENATE(IF(C3094="","",(CONCATENATE("- any ",C3094," droplet size"))),IF(#REF!="","",CONCATENATE(" - ",#REF!))," &amp; maximum wind speed of ",E3094," km/hr"))</f>
        <v/>
      </c>
    </row>
    <row r="3095" spans="1:1" x14ac:dyDescent="0.25">
      <c r="A3095" t="str">
        <f>IF(E3095="","",CONCATENATE(IF(C3095="","",(CONCATENATE("- any ",C3095," droplet size"))),IF(#REF!="","",CONCATENATE(" - ",#REF!))," &amp; maximum wind speed of ",E3095," km/hr"))</f>
        <v/>
      </c>
    </row>
    <row r="3096" spans="1:1" x14ac:dyDescent="0.25">
      <c r="A3096" t="str">
        <f>IF(E3096="","",CONCATENATE(IF(C3096="","",(CONCATENATE("- any ",C3096," droplet size"))),IF(#REF!="","",CONCATENATE(" - ",#REF!))," &amp; maximum wind speed of ",E3096," km/hr"))</f>
        <v/>
      </c>
    </row>
    <row r="3097" spans="1:1" x14ac:dyDescent="0.25">
      <c r="A3097" t="str">
        <f>IF(E3097="","",CONCATENATE(IF(C3097="","",(CONCATENATE("- any ",C3097," droplet size"))),IF(#REF!="","",CONCATENATE(" - ",#REF!))," &amp; maximum wind speed of ",E3097," km/hr"))</f>
        <v/>
      </c>
    </row>
    <row r="3098" spans="1:1" x14ac:dyDescent="0.25">
      <c r="A3098" t="str">
        <f>IF(E3098="","",CONCATENATE(IF(C3098="","",(CONCATENATE("- any ",C3098," droplet size"))),IF(#REF!="","",CONCATENATE(" - ",#REF!))," &amp; maximum wind speed of ",E3098," km/hr"))</f>
        <v/>
      </c>
    </row>
    <row r="3099" spans="1:1" x14ac:dyDescent="0.25">
      <c r="A3099" t="str">
        <f>IF(E3099="","",CONCATENATE(IF(C3099="","",(CONCATENATE("- any ",C3099," droplet size"))),IF(#REF!="","",CONCATENATE(" - ",#REF!))," &amp; maximum wind speed of ",E3099," km/hr"))</f>
        <v/>
      </c>
    </row>
    <row r="3100" spans="1:1" x14ac:dyDescent="0.25">
      <c r="A3100" t="str">
        <f>IF(E3100="","",CONCATENATE(IF(C3100="","",(CONCATENATE("- any ",C3100," droplet size"))),IF(#REF!="","",CONCATENATE(" - ",#REF!))," &amp; maximum wind speed of ",E3100," km/hr"))</f>
        <v/>
      </c>
    </row>
    <row r="3101" spans="1:1" x14ac:dyDescent="0.25">
      <c r="A3101" t="str">
        <f>IF(E3101="","",CONCATENATE(IF(C3101="","",(CONCATENATE("- any ",C3101," droplet size"))),IF(#REF!="","",CONCATENATE(" - ",#REF!))," &amp; maximum wind speed of ",E3101," km/hr"))</f>
        <v/>
      </c>
    </row>
    <row r="3102" spans="1:1" x14ac:dyDescent="0.25">
      <c r="A3102" t="str">
        <f>IF(E3102="","",CONCATENATE(IF(C3102="","",(CONCATENATE("- any ",C3102," droplet size"))),IF(#REF!="","",CONCATENATE(" - ",#REF!))," &amp; maximum wind speed of ",E3102," km/hr"))</f>
        <v/>
      </c>
    </row>
    <row r="3103" spans="1:1" x14ac:dyDescent="0.25">
      <c r="A3103" t="str">
        <f>IF(E3103="","",CONCATENATE(IF(C3103="","",(CONCATENATE("- any ",C3103," droplet size"))),IF(#REF!="","",CONCATENATE(" - ",#REF!))," &amp; maximum wind speed of ",E3103," km/hr"))</f>
        <v/>
      </c>
    </row>
    <row r="3104" spans="1:1" x14ac:dyDescent="0.25">
      <c r="A3104" t="str">
        <f>IF(E3104="","",CONCATENATE(IF(C3104="","",(CONCATENATE("- any ",C3104," droplet size"))),IF(#REF!="","",CONCATENATE(" - ",#REF!))," &amp; maximum wind speed of ",E3104," km/hr"))</f>
        <v/>
      </c>
    </row>
    <row r="3105" spans="1:1" x14ac:dyDescent="0.25">
      <c r="A3105" t="str">
        <f>IF(E3105="","",CONCATENATE(IF(C3105="","",(CONCATENATE("- any ",C3105," droplet size"))),IF(#REF!="","",CONCATENATE(" - ",#REF!))," &amp; maximum wind speed of ",E3105," km/hr"))</f>
        <v/>
      </c>
    </row>
    <row r="3106" spans="1:1" x14ac:dyDescent="0.25">
      <c r="A3106" t="str">
        <f>IF(E3106="","",CONCATENATE(IF(C3106="","",(CONCATENATE("- any ",C3106," droplet size"))),IF(#REF!="","",CONCATENATE(" - ",#REF!))," &amp; maximum wind speed of ",E3106," km/hr"))</f>
        <v/>
      </c>
    </row>
    <row r="3107" spans="1:1" x14ac:dyDescent="0.25">
      <c r="A3107" t="str">
        <f>IF(E3107="","",CONCATENATE(IF(C3107="","",(CONCATENATE("- any ",C3107," droplet size"))),IF(#REF!="","",CONCATENATE(" - ",#REF!))," &amp; maximum wind speed of ",E3107," km/hr"))</f>
        <v/>
      </c>
    </row>
    <row r="3108" spans="1:1" x14ac:dyDescent="0.25">
      <c r="A3108" t="str">
        <f>IF(E3108="","",CONCATENATE(IF(C3108="","",(CONCATENATE("- any ",C3108," droplet size"))),IF(#REF!="","",CONCATENATE(" - ",#REF!))," &amp; maximum wind speed of ",E3108," km/hr"))</f>
        <v/>
      </c>
    </row>
    <row r="3109" spans="1:1" x14ac:dyDescent="0.25">
      <c r="A3109" t="str">
        <f>IF(E3109="","",CONCATENATE(IF(C3109="","",(CONCATENATE("- any ",C3109," droplet size"))),IF(#REF!="","",CONCATENATE(" - ",#REF!))," &amp; maximum wind speed of ",E3109," km/hr"))</f>
        <v/>
      </c>
    </row>
    <row r="3110" spans="1:1" x14ac:dyDescent="0.25">
      <c r="A3110" t="str">
        <f>IF(E3110="","",CONCATENATE(IF(C3110="","",(CONCATENATE("- any ",C3110," droplet size"))),IF(#REF!="","",CONCATENATE(" - ",#REF!))," &amp; maximum wind speed of ",E3110," km/hr"))</f>
        <v/>
      </c>
    </row>
    <row r="3111" spans="1:1" x14ac:dyDescent="0.25">
      <c r="A3111" t="str">
        <f>IF(E3111="","",CONCATENATE(IF(C3111="","",(CONCATENATE("- any ",C3111," droplet size"))),IF(#REF!="","",CONCATENATE(" - ",#REF!))," &amp; maximum wind speed of ",E3111," km/hr"))</f>
        <v/>
      </c>
    </row>
    <row r="3112" spans="1:1" x14ac:dyDescent="0.25">
      <c r="A3112" t="str">
        <f>IF(E3112="","",CONCATENATE(IF(C3112="","",(CONCATENATE("- any ",C3112," droplet size"))),IF(#REF!="","",CONCATENATE(" - ",#REF!))," &amp; maximum wind speed of ",E3112," km/hr"))</f>
        <v/>
      </c>
    </row>
    <row r="3113" spans="1:1" x14ac:dyDescent="0.25">
      <c r="A3113" t="str">
        <f>IF(E3113="","",CONCATENATE(IF(C3113="","",(CONCATENATE("- any ",C3113," droplet size"))),IF(#REF!="","",CONCATENATE(" - ",#REF!))," &amp; maximum wind speed of ",E3113," km/hr"))</f>
        <v/>
      </c>
    </row>
    <row r="3114" spans="1:1" x14ac:dyDescent="0.25">
      <c r="A3114" t="str">
        <f>IF(E3114="","",CONCATENATE(IF(C3114="","",(CONCATENATE("- any ",C3114," droplet size"))),IF(#REF!="","",CONCATENATE(" - ",#REF!))," &amp; maximum wind speed of ",E3114," km/hr"))</f>
        <v/>
      </c>
    </row>
    <row r="3115" spans="1:1" x14ac:dyDescent="0.25">
      <c r="A3115" t="str">
        <f>IF(E3115="","",CONCATENATE(IF(C3115="","",(CONCATENATE("- any ",C3115," droplet size"))),IF(#REF!="","",CONCATENATE(" - ",#REF!))," &amp; maximum wind speed of ",E3115," km/hr"))</f>
        <v/>
      </c>
    </row>
    <row r="3116" spans="1:1" x14ac:dyDescent="0.25">
      <c r="A3116" t="str">
        <f>IF(E3116="","",CONCATENATE(IF(C3116="","",(CONCATENATE("- any ",C3116," droplet size"))),IF(#REF!="","",CONCATENATE(" - ",#REF!))," &amp; maximum wind speed of ",E3116," km/hr"))</f>
        <v/>
      </c>
    </row>
    <row r="3117" spans="1:1" x14ac:dyDescent="0.25">
      <c r="A3117" t="str">
        <f>IF(E3117="","",CONCATENATE(IF(C3117="","",(CONCATENATE("- any ",C3117," droplet size"))),IF(#REF!="","",CONCATENATE(" - ",#REF!))," &amp; maximum wind speed of ",E3117," km/hr"))</f>
        <v/>
      </c>
    </row>
    <row r="3118" spans="1:1" x14ac:dyDescent="0.25">
      <c r="A3118" t="str">
        <f>IF(E3118="","",CONCATENATE(IF(C3118="","",(CONCATENATE("- any ",C3118," droplet size"))),IF(#REF!="","",CONCATENATE(" - ",#REF!))," &amp; maximum wind speed of ",E3118," km/hr"))</f>
        <v/>
      </c>
    </row>
    <row r="3119" spans="1:1" x14ac:dyDescent="0.25">
      <c r="A3119" t="str">
        <f>IF(E3119="","",CONCATENATE(IF(C3119="","",(CONCATENATE("- any ",C3119," droplet size"))),IF(#REF!="","",CONCATENATE(" - ",#REF!))," &amp; maximum wind speed of ",E3119," km/hr"))</f>
        <v/>
      </c>
    </row>
    <row r="3120" spans="1:1" x14ac:dyDescent="0.25">
      <c r="A3120" t="str">
        <f>IF(E3120="","",CONCATENATE(IF(C3120="","",(CONCATENATE("- any ",C3120," droplet size"))),IF(#REF!="","",CONCATENATE(" - ",#REF!))," &amp; maximum wind speed of ",E3120," km/hr"))</f>
        <v/>
      </c>
    </row>
    <row r="3121" spans="1:1" x14ac:dyDescent="0.25">
      <c r="A3121" t="str">
        <f>IF(E3121="","",CONCATENATE(IF(C3121="","",(CONCATENATE("- any ",C3121," droplet size"))),IF(#REF!="","",CONCATENATE(" - ",#REF!))," &amp; maximum wind speed of ",E3121," km/hr"))</f>
        <v/>
      </c>
    </row>
    <row r="3122" spans="1:1" x14ac:dyDescent="0.25">
      <c r="A3122" t="str">
        <f>IF(E3122="","",CONCATENATE(IF(C3122="","",(CONCATENATE("- any ",C3122," droplet size"))),IF(#REF!="","",CONCATENATE(" - ",#REF!))," &amp; maximum wind speed of ",E3122," km/hr"))</f>
        <v/>
      </c>
    </row>
    <row r="3123" spans="1:1" x14ac:dyDescent="0.25">
      <c r="A3123" t="str">
        <f>IF(E3123="","",CONCATENATE(IF(C3123="","",(CONCATENATE("- any ",C3123," droplet size"))),IF(#REF!="","",CONCATENATE(" - ",#REF!))," &amp; maximum wind speed of ",E3123," km/hr"))</f>
        <v/>
      </c>
    </row>
    <row r="3124" spans="1:1" x14ac:dyDescent="0.25">
      <c r="A3124" t="str">
        <f>IF(E3124="","",CONCATENATE(IF(C3124="","",(CONCATENATE("- any ",C3124," droplet size"))),IF(#REF!="","",CONCATENATE(" - ",#REF!))," &amp; maximum wind speed of ",E3124," km/hr"))</f>
        <v/>
      </c>
    </row>
    <row r="3125" spans="1:1" x14ac:dyDescent="0.25">
      <c r="A3125" t="str">
        <f>IF(E3125="","",CONCATENATE(IF(C3125="","",(CONCATENATE("- any ",C3125," droplet size"))),IF(#REF!="","",CONCATENATE(" - ",#REF!))," &amp; maximum wind speed of ",E3125," km/hr"))</f>
        <v/>
      </c>
    </row>
    <row r="3126" spans="1:1" x14ac:dyDescent="0.25">
      <c r="A3126" t="str">
        <f>IF(E3126="","",CONCATENATE(IF(C3126="","",(CONCATENATE("- any ",C3126," droplet size"))),IF(#REF!="","",CONCATENATE(" - ",#REF!))," &amp; maximum wind speed of ",E3126," km/hr"))</f>
        <v/>
      </c>
    </row>
    <row r="3127" spans="1:1" x14ac:dyDescent="0.25">
      <c r="A3127" t="str">
        <f>IF(E3127="","",CONCATENATE(IF(C3127="","",(CONCATENATE("- any ",C3127," droplet size"))),IF(#REF!="","",CONCATENATE(" - ",#REF!))," &amp; maximum wind speed of ",E3127," km/hr"))</f>
        <v/>
      </c>
    </row>
    <row r="3128" spans="1:1" x14ac:dyDescent="0.25">
      <c r="A3128" t="str">
        <f>IF(E3128="","",CONCATENATE(IF(C3128="","",(CONCATENATE("- any ",C3128," droplet size"))),IF(#REF!="","",CONCATENATE(" - ",#REF!))," &amp; maximum wind speed of ",E3128," km/hr"))</f>
        <v/>
      </c>
    </row>
    <row r="3129" spans="1:1" x14ac:dyDescent="0.25">
      <c r="A3129" t="str">
        <f>IF(E3129="","",CONCATENATE(IF(C3129="","",(CONCATENATE("- any ",C3129," droplet size"))),IF(#REF!="","",CONCATENATE(" - ",#REF!))," &amp; maximum wind speed of ",E3129," km/hr"))</f>
        <v/>
      </c>
    </row>
    <row r="3130" spans="1:1" x14ac:dyDescent="0.25">
      <c r="A3130" t="str">
        <f>IF(E3130="","",CONCATENATE(IF(C3130="","",(CONCATENATE("- any ",C3130," droplet size"))),IF(#REF!="","",CONCATENATE(" - ",#REF!))," &amp; maximum wind speed of ",E3130," km/hr"))</f>
        <v/>
      </c>
    </row>
    <row r="3131" spans="1:1" x14ac:dyDescent="0.25">
      <c r="A3131" t="str">
        <f>IF(E3131="","",CONCATENATE(IF(C3131="","",(CONCATENATE("- any ",C3131," droplet size"))),IF(#REF!="","",CONCATENATE(" - ",#REF!))," &amp; maximum wind speed of ",E3131," km/hr"))</f>
        <v/>
      </c>
    </row>
    <row r="3132" spans="1:1" x14ac:dyDescent="0.25">
      <c r="A3132" t="str">
        <f>IF(E3132="","",CONCATENATE(IF(C3132="","",(CONCATENATE("- any ",C3132," droplet size"))),IF(#REF!="","",CONCATENATE(" - ",#REF!))," &amp; maximum wind speed of ",E3132," km/hr"))</f>
        <v/>
      </c>
    </row>
    <row r="3133" spans="1:1" x14ac:dyDescent="0.25">
      <c r="A3133" t="str">
        <f>IF(E3133="","",CONCATENATE(IF(C3133="","",(CONCATENATE("- any ",C3133," droplet size"))),IF(#REF!="","",CONCATENATE(" - ",#REF!))," &amp; maximum wind speed of ",E3133," km/hr"))</f>
        <v/>
      </c>
    </row>
    <row r="3134" spans="1:1" x14ac:dyDescent="0.25">
      <c r="A3134" t="str">
        <f>IF(E3134="","",CONCATENATE(IF(C3134="","",(CONCATENATE("- any ",C3134," droplet size"))),IF(#REF!="","",CONCATENATE(" - ",#REF!))," &amp; maximum wind speed of ",E3134," km/hr"))</f>
        <v/>
      </c>
    </row>
    <row r="3135" spans="1:1" x14ac:dyDescent="0.25">
      <c r="A3135" t="str">
        <f>IF(E3135="","",CONCATENATE(IF(C3135="","",(CONCATENATE("- any ",C3135," droplet size"))),IF(#REF!="","",CONCATENATE(" - ",#REF!))," &amp; maximum wind speed of ",E3135," km/hr"))</f>
        <v/>
      </c>
    </row>
    <row r="3136" spans="1:1" x14ac:dyDescent="0.25">
      <c r="A3136" t="str">
        <f>IF(E3136="","",CONCATENATE(IF(C3136="","",(CONCATENATE("- any ",C3136," droplet size"))),IF(#REF!="","",CONCATENATE(" - ",#REF!))," &amp; maximum wind speed of ",E3136," km/hr"))</f>
        <v/>
      </c>
    </row>
    <row r="3137" spans="1:1" x14ac:dyDescent="0.25">
      <c r="A3137" t="str">
        <f>IF(E3137="","",CONCATENATE(IF(C3137="","",(CONCATENATE("- any ",C3137," droplet size"))),IF(#REF!="","",CONCATENATE(" - ",#REF!))," &amp; maximum wind speed of ",E3137," km/hr"))</f>
        <v/>
      </c>
    </row>
    <row r="3138" spans="1:1" x14ac:dyDescent="0.25">
      <c r="A3138" t="str">
        <f>IF(E3138="","",CONCATENATE(IF(C3138="","",(CONCATENATE("- any ",C3138," droplet size"))),IF(#REF!="","",CONCATENATE(" - ",#REF!))," &amp; maximum wind speed of ",E3138," km/hr"))</f>
        <v/>
      </c>
    </row>
    <row r="3139" spans="1:1" x14ac:dyDescent="0.25">
      <c r="A3139" t="str">
        <f>IF(E3139="","",CONCATENATE(IF(C3139="","",(CONCATENATE("- any ",C3139," droplet size"))),IF(#REF!="","",CONCATENATE(" - ",#REF!))," &amp; maximum wind speed of ",E3139," km/hr"))</f>
        <v/>
      </c>
    </row>
    <row r="3140" spans="1:1" x14ac:dyDescent="0.25">
      <c r="A3140" t="str">
        <f>IF(E3140="","",CONCATENATE(IF(C3140="","",(CONCATENATE("- any ",C3140," droplet size"))),IF(#REF!="","",CONCATENATE(" - ",#REF!))," &amp; maximum wind speed of ",E3140," km/hr"))</f>
        <v/>
      </c>
    </row>
    <row r="3141" spans="1:1" x14ac:dyDescent="0.25">
      <c r="A3141" t="str">
        <f>IF(E3141="","",CONCATENATE(IF(C3141="","",(CONCATENATE("- any ",C3141," droplet size"))),IF(#REF!="","",CONCATENATE(" - ",#REF!))," &amp; maximum wind speed of ",E3141," km/hr"))</f>
        <v/>
      </c>
    </row>
    <row r="3142" spans="1:1" x14ac:dyDescent="0.25">
      <c r="A3142" t="str">
        <f>IF(E3142="","",CONCATENATE(IF(C3142="","",(CONCATENATE("- any ",C3142," droplet size"))),IF(#REF!="","",CONCATENATE(" - ",#REF!))," &amp; maximum wind speed of ",E3142," km/hr"))</f>
        <v/>
      </c>
    </row>
    <row r="3143" spans="1:1" x14ac:dyDescent="0.25">
      <c r="A3143" t="str">
        <f>IF(E3143="","",CONCATENATE(IF(C3143="","",(CONCATENATE("- any ",C3143," droplet size"))),IF(#REF!="","",CONCATENATE(" - ",#REF!))," &amp; maximum wind speed of ",E3143," km/hr"))</f>
        <v/>
      </c>
    </row>
    <row r="3144" spans="1:1" x14ac:dyDescent="0.25">
      <c r="A3144" t="str">
        <f>IF(E3144="","",CONCATENATE(IF(C3144="","",(CONCATENATE("- any ",C3144," droplet size"))),IF(#REF!="","",CONCATENATE(" - ",#REF!))," &amp; maximum wind speed of ",E3144," km/hr"))</f>
        <v/>
      </c>
    </row>
    <row r="3145" spans="1:1" x14ac:dyDescent="0.25">
      <c r="A3145" t="str">
        <f>IF(E3145="","",CONCATENATE(IF(C3145="","",(CONCATENATE("- any ",C3145," droplet size"))),IF(#REF!="","",CONCATENATE(" - ",#REF!))," &amp; maximum wind speed of ",E3145," km/hr"))</f>
        <v/>
      </c>
    </row>
    <row r="3146" spans="1:1" x14ac:dyDescent="0.25">
      <c r="A3146" t="str">
        <f>IF(E3146="","",CONCATENATE(IF(C3146="","",(CONCATENATE("- any ",C3146," droplet size"))),IF(#REF!="","",CONCATENATE(" - ",#REF!))," &amp; maximum wind speed of ",E3146," km/hr"))</f>
        <v/>
      </c>
    </row>
    <row r="3147" spans="1:1" x14ac:dyDescent="0.25">
      <c r="A3147" t="str">
        <f>IF(E3147="","",CONCATENATE(IF(C3147="","",(CONCATENATE("- any ",C3147," droplet size"))),IF(#REF!="","",CONCATENATE(" - ",#REF!))," &amp; maximum wind speed of ",E3147," km/hr"))</f>
        <v/>
      </c>
    </row>
    <row r="3148" spans="1:1" x14ac:dyDescent="0.25">
      <c r="A3148" t="str">
        <f>IF(E3148="","",CONCATENATE(IF(C3148="","",(CONCATENATE("- any ",C3148," droplet size"))),IF(#REF!="","",CONCATENATE(" - ",#REF!))," &amp; maximum wind speed of ",E3148," km/hr"))</f>
        <v/>
      </c>
    </row>
    <row r="3149" spans="1:1" x14ac:dyDescent="0.25">
      <c r="A3149" t="str">
        <f>IF(E3149="","",CONCATENATE(IF(C3149="","",(CONCATENATE("- any ",C3149," droplet size"))),IF(#REF!="","",CONCATENATE(" - ",#REF!))," &amp; maximum wind speed of ",E3149," km/hr"))</f>
        <v/>
      </c>
    </row>
    <row r="3150" spans="1:1" x14ac:dyDescent="0.25">
      <c r="A3150" t="str">
        <f>IF(E3150="","",CONCATENATE(IF(C3150="","",(CONCATENATE("- any ",C3150," droplet size"))),IF(#REF!="","",CONCATENATE(" - ",#REF!))," &amp; maximum wind speed of ",E3150," km/hr"))</f>
        <v/>
      </c>
    </row>
    <row r="3151" spans="1:1" x14ac:dyDescent="0.25">
      <c r="A3151" t="str">
        <f>IF(E3151="","",CONCATENATE(IF(C3151="","",(CONCATENATE("- any ",C3151," droplet size"))),IF(#REF!="","",CONCATENATE(" - ",#REF!))," &amp; maximum wind speed of ",E3151," km/hr"))</f>
        <v/>
      </c>
    </row>
    <row r="3152" spans="1:1" x14ac:dyDescent="0.25">
      <c r="A3152" t="str">
        <f>IF(E3152="","",CONCATENATE(IF(C3152="","",(CONCATENATE("- any ",C3152," droplet size"))),IF(#REF!="","",CONCATENATE(" - ",#REF!))," &amp; maximum wind speed of ",E3152," km/hr"))</f>
        <v/>
      </c>
    </row>
    <row r="3153" spans="1:1" x14ac:dyDescent="0.25">
      <c r="A3153" t="str">
        <f>IF(E3153="","",CONCATENATE(IF(C3153="","",(CONCATENATE("- any ",C3153," droplet size"))),IF(#REF!="","",CONCATENATE(" - ",#REF!))," &amp; maximum wind speed of ",E3153," km/hr"))</f>
        <v/>
      </c>
    </row>
    <row r="3154" spans="1:1" x14ac:dyDescent="0.25">
      <c r="A3154" t="str">
        <f>IF(E3154="","",CONCATENATE(IF(C3154="","",(CONCATENATE("- any ",C3154," droplet size"))),IF(#REF!="","",CONCATENATE(" - ",#REF!))," &amp; maximum wind speed of ",E3154," km/hr"))</f>
        <v/>
      </c>
    </row>
    <row r="3155" spans="1:1" x14ac:dyDescent="0.25">
      <c r="A3155" t="str">
        <f>IF(E3155="","",CONCATENATE(IF(C3155="","",(CONCATENATE("- any ",C3155," droplet size"))),IF(#REF!="","",CONCATENATE(" - ",#REF!))," &amp; maximum wind speed of ",E3155," km/hr"))</f>
        <v/>
      </c>
    </row>
    <row r="3156" spans="1:1" x14ac:dyDescent="0.25">
      <c r="A3156" t="str">
        <f>IF(E3156="","",CONCATENATE(IF(C3156="","",(CONCATENATE("- any ",C3156," droplet size"))),IF(#REF!="","",CONCATENATE(" - ",#REF!))," &amp; maximum wind speed of ",E3156," km/hr"))</f>
        <v/>
      </c>
    </row>
    <row r="3157" spans="1:1" x14ac:dyDescent="0.25">
      <c r="A3157" t="str">
        <f>IF(E3157="","",CONCATENATE(IF(C3157="","",(CONCATENATE("- any ",C3157," droplet size"))),IF(#REF!="","",CONCATENATE(" - ",#REF!))," &amp; maximum wind speed of ",E3157," km/hr"))</f>
        <v/>
      </c>
    </row>
    <row r="3158" spans="1:1" x14ac:dyDescent="0.25">
      <c r="A3158" t="str">
        <f>IF(E3158="","",CONCATENATE(IF(C3158="","",(CONCATENATE("- any ",C3158," droplet size"))),IF(#REF!="","",CONCATENATE(" - ",#REF!))," &amp; maximum wind speed of ",E3158," km/hr"))</f>
        <v/>
      </c>
    </row>
    <row r="3159" spans="1:1" x14ac:dyDescent="0.25">
      <c r="A3159" t="str">
        <f>IF(E3159="","",CONCATENATE(IF(C3159="","",(CONCATENATE("- any ",C3159," droplet size"))),IF(#REF!="","",CONCATENATE(" - ",#REF!))," &amp; maximum wind speed of ",E3159," km/hr"))</f>
        <v/>
      </c>
    </row>
    <row r="3160" spans="1:1" x14ac:dyDescent="0.25">
      <c r="A3160" t="str">
        <f>IF(E3160="","",CONCATENATE(IF(C3160="","",(CONCATENATE("- any ",C3160," droplet size"))),IF(#REF!="","",CONCATENATE(" - ",#REF!))," &amp; maximum wind speed of ",E3160," km/hr"))</f>
        <v/>
      </c>
    </row>
    <row r="3161" spans="1:1" x14ac:dyDescent="0.25">
      <c r="A3161" t="str">
        <f>IF(E3161="","",CONCATENATE(IF(C3161="","",(CONCATENATE("- any ",C3161," droplet size"))),IF(#REF!="","",CONCATENATE(" - ",#REF!))," &amp; maximum wind speed of ",E3161," km/hr"))</f>
        <v/>
      </c>
    </row>
    <row r="3162" spans="1:1" x14ac:dyDescent="0.25">
      <c r="A3162" t="str">
        <f>IF(E3162="","",CONCATENATE(IF(C3162="","",(CONCATENATE("- any ",C3162," droplet size"))),IF(#REF!="","",CONCATENATE(" - ",#REF!))," &amp; maximum wind speed of ",E3162," km/hr"))</f>
        <v/>
      </c>
    </row>
    <row r="3163" spans="1:1" x14ac:dyDescent="0.25">
      <c r="A3163" t="str">
        <f>IF(E3163="","",CONCATENATE(IF(C3163="","",(CONCATENATE("- any ",C3163," droplet size"))),IF(#REF!="","",CONCATENATE(" - ",#REF!))," &amp; maximum wind speed of ",E3163," km/hr"))</f>
        <v/>
      </c>
    </row>
    <row r="3164" spans="1:1" x14ac:dyDescent="0.25">
      <c r="A3164" t="str">
        <f>IF(E3164="","",CONCATENATE(IF(C3164="","",(CONCATENATE("- any ",C3164," droplet size"))),IF(#REF!="","",CONCATENATE(" - ",#REF!))," &amp; maximum wind speed of ",E3164," km/hr"))</f>
        <v/>
      </c>
    </row>
    <row r="3165" spans="1:1" x14ac:dyDescent="0.25">
      <c r="A3165" t="str">
        <f>IF(E3165="","",CONCATENATE(IF(C3165="","",(CONCATENATE("- any ",C3165," droplet size"))),IF(#REF!="","",CONCATENATE(" - ",#REF!))," &amp; maximum wind speed of ",E3165," km/hr"))</f>
        <v/>
      </c>
    </row>
    <row r="3166" spans="1:1" x14ac:dyDescent="0.25">
      <c r="A3166" t="str">
        <f>IF(E3166="","",CONCATENATE(IF(C3166="","",(CONCATENATE("- any ",C3166," droplet size"))),IF(#REF!="","",CONCATENATE(" - ",#REF!))," &amp; maximum wind speed of ",E3166," km/hr"))</f>
        <v/>
      </c>
    </row>
    <row r="3167" spans="1:1" x14ac:dyDescent="0.25">
      <c r="A3167" t="str">
        <f>IF(E3167="","",CONCATENATE(IF(C3167="","",(CONCATENATE("- any ",C3167," droplet size"))),IF(#REF!="","",CONCATENATE(" - ",#REF!))," &amp; maximum wind speed of ",E3167," km/hr"))</f>
        <v/>
      </c>
    </row>
    <row r="3168" spans="1:1" x14ac:dyDescent="0.25">
      <c r="A3168" t="str">
        <f>IF(E3168="","",CONCATENATE(IF(C3168="","",(CONCATENATE("- any ",C3168," droplet size"))),IF(#REF!="","",CONCATENATE(" - ",#REF!))," &amp; maximum wind speed of ",E3168," km/hr"))</f>
        <v/>
      </c>
    </row>
    <row r="3169" spans="1:1" x14ac:dyDescent="0.25">
      <c r="A3169" t="str">
        <f>IF(E3169="","",CONCATENATE(IF(C3169="","",(CONCATENATE("- any ",C3169," droplet size"))),IF(#REF!="","",CONCATENATE(" - ",#REF!))," &amp; maximum wind speed of ",E3169," km/hr"))</f>
        <v/>
      </c>
    </row>
    <row r="3170" spans="1:1" x14ac:dyDescent="0.25">
      <c r="A3170" t="str">
        <f>IF(E3170="","",CONCATENATE(IF(C3170="","",(CONCATENATE("- any ",C3170," droplet size"))),IF(#REF!="","",CONCATENATE(" - ",#REF!))," &amp; maximum wind speed of ",E3170," km/hr"))</f>
        <v/>
      </c>
    </row>
    <row r="3171" spans="1:1" x14ac:dyDescent="0.25">
      <c r="A3171" t="str">
        <f>IF(E3171="","",CONCATENATE(IF(C3171="","",(CONCATENATE("- any ",C3171," droplet size"))),IF(#REF!="","",CONCATENATE(" - ",#REF!))," &amp; maximum wind speed of ",E3171," km/hr"))</f>
        <v/>
      </c>
    </row>
    <row r="3172" spans="1:1" x14ac:dyDescent="0.25">
      <c r="A3172" t="str">
        <f>IF(E3172="","",CONCATENATE(IF(C3172="","",(CONCATENATE("- any ",C3172," droplet size"))),IF(#REF!="","",CONCATENATE(" - ",#REF!))," &amp; maximum wind speed of ",E3172," km/hr"))</f>
        <v/>
      </c>
    </row>
    <row r="3173" spans="1:1" x14ac:dyDescent="0.25">
      <c r="A3173" t="str">
        <f>IF(E3173="","",CONCATENATE(IF(C3173="","",(CONCATENATE("- any ",C3173," droplet size"))),IF(#REF!="","",CONCATENATE(" - ",#REF!))," &amp; maximum wind speed of ",E3173," km/hr"))</f>
        <v/>
      </c>
    </row>
    <row r="3174" spans="1:1" x14ac:dyDescent="0.25">
      <c r="A3174" t="str">
        <f>IF(E3174="","",CONCATENATE(IF(C3174="","",(CONCATENATE("- any ",C3174," droplet size"))),IF(#REF!="","",CONCATENATE(" - ",#REF!))," &amp; maximum wind speed of ",E3174," km/hr"))</f>
        <v/>
      </c>
    </row>
    <row r="3175" spans="1:1" x14ac:dyDescent="0.25">
      <c r="A3175" t="str">
        <f>IF(E3175="","",CONCATENATE(IF(C3175="","",(CONCATENATE("- any ",C3175," droplet size"))),IF(#REF!="","",CONCATENATE(" - ",#REF!))," &amp; maximum wind speed of ",E3175," km/hr"))</f>
        <v/>
      </c>
    </row>
    <row r="3176" spans="1:1" x14ac:dyDescent="0.25">
      <c r="A3176" t="str">
        <f>IF(E3176="","",CONCATENATE(IF(C3176="","",(CONCATENATE("- any ",C3176," droplet size"))),IF(#REF!="","",CONCATENATE(" - ",#REF!))," &amp; maximum wind speed of ",E3176," km/hr"))</f>
        <v/>
      </c>
    </row>
    <row r="3177" spans="1:1" x14ac:dyDescent="0.25">
      <c r="A3177" t="str">
        <f>IF(E3177="","",CONCATENATE(IF(C3177="","",(CONCATENATE("- any ",C3177," droplet size"))),IF(#REF!="","",CONCATENATE(" - ",#REF!))," &amp; maximum wind speed of ",E3177," km/hr"))</f>
        <v/>
      </c>
    </row>
    <row r="3178" spans="1:1" x14ac:dyDescent="0.25">
      <c r="A3178" t="str">
        <f>IF(E3178="","",CONCATENATE(IF(C3178="","",(CONCATENATE("- any ",C3178," droplet size"))),IF(#REF!="","",CONCATENATE(" - ",#REF!))," &amp; maximum wind speed of ",E3178," km/hr"))</f>
        <v/>
      </c>
    </row>
    <row r="3179" spans="1:1" x14ac:dyDescent="0.25">
      <c r="A3179" t="str">
        <f>IF(E3179="","",CONCATENATE(IF(C3179="","",(CONCATENATE("- any ",C3179," droplet size"))),IF(#REF!="","",CONCATENATE(" - ",#REF!))," &amp; maximum wind speed of ",E3179," km/hr"))</f>
        <v/>
      </c>
    </row>
    <row r="3180" spans="1:1" x14ac:dyDescent="0.25">
      <c r="A3180" t="str">
        <f>IF(E3180="","",CONCATENATE(IF(C3180="","",(CONCATENATE("- any ",C3180," droplet size"))),IF(#REF!="","",CONCATENATE(" - ",#REF!))," &amp; maximum wind speed of ",E3180," km/hr"))</f>
        <v/>
      </c>
    </row>
    <row r="3181" spans="1:1" x14ac:dyDescent="0.25">
      <c r="A3181" t="str">
        <f>IF(E3181="","",CONCATENATE(IF(C3181="","",(CONCATENATE("- any ",C3181," droplet size"))),IF(#REF!="","",CONCATENATE(" - ",#REF!))," &amp; maximum wind speed of ",E3181," km/hr"))</f>
        <v/>
      </c>
    </row>
    <row r="3182" spans="1:1" x14ac:dyDescent="0.25">
      <c r="A3182" t="str">
        <f>IF(E3182="","",CONCATENATE(IF(C3182="","",(CONCATENATE("- any ",C3182," droplet size"))),IF(#REF!="","",CONCATENATE(" - ",#REF!))," &amp; maximum wind speed of ",E3182," km/hr"))</f>
        <v/>
      </c>
    </row>
    <row r="3183" spans="1:1" x14ac:dyDescent="0.25">
      <c r="A3183" t="str">
        <f>IF(E3183="","",CONCATENATE(IF(C3183="","",(CONCATENATE("- any ",C3183," droplet size"))),IF(#REF!="","",CONCATENATE(" - ",#REF!))," &amp; maximum wind speed of ",E3183," km/hr"))</f>
        <v/>
      </c>
    </row>
    <row r="3184" spans="1:1" x14ac:dyDescent="0.25">
      <c r="A3184" t="str">
        <f>IF(E3184="","",CONCATENATE(IF(C3184="","",(CONCATENATE("- any ",C3184," droplet size"))),IF(#REF!="","",CONCATENATE(" - ",#REF!))," &amp; maximum wind speed of ",E3184," km/hr"))</f>
        <v/>
      </c>
    </row>
    <row r="3185" spans="1:1" x14ac:dyDescent="0.25">
      <c r="A3185" t="str">
        <f>IF(E3185="","",CONCATENATE(IF(C3185="","",(CONCATENATE("- any ",C3185," droplet size"))),IF(#REF!="","",CONCATENATE(" - ",#REF!))," &amp; maximum wind speed of ",E3185," km/hr"))</f>
        <v/>
      </c>
    </row>
    <row r="3186" spans="1:1" x14ac:dyDescent="0.25">
      <c r="A3186" t="str">
        <f>IF(E3186="","",CONCATENATE(IF(C3186="","",(CONCATENATE("- any ",C3186," droplet size"))),IF(#REF!="","",CONCATENATE(" - ",#REF!))," &amp; maximum wind speed of ",E3186," km/hr"))</f>
        <v/>
      </c>
    </row>
    <row r="3187" spans="1:1" x14ac:dyDescent="0.25">
      <c r="A3187" t="str">
        <f>IF(E3187="","",CONCATENATE(IF(C3187="","",(CONCATENATE("- any ",C3187," droplet size"))),IF(#REF!="","",CONCATENATE(" - ",#REF!))," &amp; maximum wind speed of ",E3187," km/hr"))</f>
        <v/>
      </c>
    </row>
    <row r="3188" spans="1:1" x14ac:dyDescent="0.25">
      <c r="A3188" t="str">
        <f>IF(E3188="","",CONCATENATE(IF(C3188="","",(CONCATENATE("- any ",C3188," droplet size"))),IF(#REF!="","",CONCATENATE(" - ",#REF!))," &amp; maximum wind speed of ",E3188," km/hr"))</f>
        <v/>
      </c>
    </row>
    <row r="3189" spans="1:1" x14ac:dyDescent="0.25">
      <c r="A3189" t="str">
        <f>IF(E3189="","",CONCATENATE(IF(C3189="","",(CONCATENATE("- any ",C3189," droplet size"))),IF(#REF!="","",CONCATENATE(" - ",#REF!))," &amp; maximum wind speed of ",E3189," km/hr"))</f>
        <v/>
      </c>
    </row>
    <row r="3190" spans="1:1" x14ac:dyDescent="0.25">
      <c r="A3190" t="str">
        <f>IF(E3190="","",CONCATENATE(IF(C3190="","",(CONCATENATE("- any ",C3190," droplet size"))),IF(#REF!="","",CONCATENATE(" - ",#REF!))," &amp; maximum wind speed of ",E3190," km/hr"))</f>
        <v/>
      </c>
    </row>
    <row r="3191" spans="1:1" x14ac:dyDescent="0.25">
      <c r="A3191" t="str">
        <f>IF(E3191="","",CONCATENATE(IF(C3191="","",(CONCATENATE("- any ",C3191," droplet size"))),IF(#REF!="","",CONCATENATE(" - ",#REF!))," &amp; maximum wind speed of ",E3191," km/hr"))</f>
        <v/>
      </c>
    </row>
    <row r="3192" spans="1:1" x14ac:dyDescent="0.25">
      <c r="A3192" t="str">
        <f>IF(E3192="","",CONCATENATE(IF(C3192="","",(CONCATENATE("- any ",C3192," droplet size"))),IF(#REF!="","",CONCATENATE(" - ",#REF!))," &amp; maximum wind speed of ",E3192," km/hr"))</f>
        <v/>
      </c>
    </row>
    <row r="3193" spans="1:1" x14ac:dyDescent="0.25">
      <c r="A3193" t="str">
        <f>IF(E3193="","",CONCATENATE(IF(C3193="","",(CONCATENATE("- any ",C3193," droplet size"))),IF(#REF!="","",CONCATENATE(" - ",#REF!))," &amp; maximum wind speed of ",E3193," km/hr"))</f>
        <v/>
      </c>
    </row>
    <row r="3194" spans="1:1" x14ac:dyDescent="0.25">
      <c r="A3194" t="str">
        <f>IF(E3194="","",CONCATENATE(IF(C3194="","",(CONCATENATE("- any ",C3194," droplet size"))),IF(#REF!="","",CONCATENATE(" - ",#REF!))," &amp; maximum wind speed of ",E3194," km/hr"))</f>
        <v/>
      </c>
    </row>
    <row r="3195" spans="1:1" x14ac:dyDescent="0.25">
      <c r="A3195" t="str">
        <f>IF(E3195="","",CONCATENATE(IF(C3195="","",(CONCATENATE("- any ",C3195," droplet size"))),IF(#REF!="","",CONCATENATE(" - ",#REF!))," &amp; maximum wind speed of ",E3195," km/hr"))</f>
        <v/>
      </c>
    </row>
    <row r="3196" spans="1:1" x14ac:dyDescent="0.25">
      <c r="A3196" t="str">
        <f>IF(E3196="","",CONCATENATE(IF(C3196="","",(CONCATENATE("- any ",C3196," droplet size"))),IF(#REF!="","",CONCATENATE(" - ",#REF!))," &amp; maximum wind speed of ",E3196," km/hr"))</f>
        <v/>
      </c>
    </row>
    <row r="3197" spans="1:1" x14ac:dyDescent="0.25">
      <c r="A3197" t="str">
        <f>IF(E3197="","",CONCATENATE(IF(C3197="","",(CONCATENATE("- any ",C3197," droplet size"))),IF(#REF!="","",CONCATENATE(" - ",#REF!))," &amp; maximum wind speed of ",E3197," km/hr"))</f>
        <v/>
      </c>
    </row>
    <row r="3198" spans="1:1" x14ac:dyDescent="0.25">
      <c r="A3198" t="str">
        <f>IF(E3198="","",CONCATENATE(IF(C3198="","",(CONCATENATE("- any ",C3198," droplet size"))),IF(#REF!="","",CONCATENATE(" - ",#REF!))," &amp; maximum wind speed of ",E3198," km/hr"))</f>
        <v/>
      </c>
    </row>
    <row r="3199" spans="1:1" x14ac:dyDescent="0.25">
      <c r="A3199" t="str">
        <f>IF(E3199="","",CONCATENATE(IF(C3199="","",(CONCATENATE("- any ",C3199," droplet size"))),IF(#REF!="","",CONCATENATE(" - ",#REF!))," &amp; maximum wind speed of ",E3199," km/hr"))</f>
        <v/>
      </c>
    </row>
    <row r="3200" spans="1:1" x14ac:dyDescent="0.25">
      <c r="A3200" t="str">
        <f>IF(E3200="","",CONCATENATE(IF(C3200="","",(CONCATENATE("- any ",C3200," droplet size"))),IF(#REF!="","",CONCATENATE(" - ",#REF!))," &amp; maximum wind speed of ",E3200," km/hr"))</f>
        <v/>
      </c>
    </row>
    <row r="3201" spans="1:1" x14ac:dyDescent="0.25">
      <c r="A3201" t="str">
        <f>IF(E3201="","",CONCATENATE(IF(C3201="","",(CONCATENATE("- any ",C3201," droplet size"))),IF(#REF!="","",CONCATENATE(" - ",#REF!))," &amp; maximum wind speed of ",E3201," km/hr"))</f>
        <v/>
      </c>
    </row>
    <row r="3202" spans="1:1" x14ac:dyDescent="0.25">
      <c r="A3202" t="str">
        <f>IF(E3202="","",CONCATENATE(IF(C3202="","",(CONCATENATE("- any ",C3202," droplet size"))),IF(#REF!="","",CONCATENATE(" - ",#REF!))," &amp; maximum wind speed of ",E3202," km/hr"))</f>
        <v/>
      </c>
    </row>
    <row r="3203" spans="1:1" x14ac:dyDescent="0.25">
      <c r="A3203" t="str">
        <f>IF(E3203="","",CONCATENATE(IF(C3203="","",(CONCATENATE("- any ",C3203," droplet size"))),IF(#REF!="","",CONCATENATE(" - ",#REF!))," &amp; maximum wind speed of ",E3203," km/hr"))</f>
        <v/>
      </c>
    </row>
    <row r="3204" spans="1:1" x14ac:dyDescent="0.25">
      <c r="A3204" t="str">
        <f>IF(E3204="","",CONCATENATE(IF(C3204="","",(CONCATENATE("- any ",C3204," droplet size"))),IF(#REF!="","",CONCATENATE(" - ",#REF!))," &amp; maximum wind speed of ",E3204," km/hr"))</f>
        <v/>
      </c>
    </row>
    <row r="3205" spans="1:1" x14ac:dyDescent="0.25">
      <c r="A3205" t="str">
        <f>IF(E3205="","",CONCATENATE(IF(C3205="","",(CONCATENATE("- any ",C3205," droplet size"))),IF(#REF!="","",CONCATENATE(" - ",#REF!))," &amp; maximum wind speed of ",E3205," km/hr"))</f>
        <v/>
      </c>
    </row>
    <row r="3206" spans="1:1" x14ac:dyDescent="0.25">
      <c r="A3206" t="str">
        <f>IF(E3206="","",CONCATENATE(IF(C3206="","",(CONCATENATE("- any ",C3206," droplet size"))),IF(#REF!="","",CONCATENATE(" - ",#REF!))," &amp; maximum wind speed of ",E3206," km/hr"))</f>
        <v/>
      </c>
    </row>
    <row r="3207" spans="1:1" x14ac:dyDescent="0.25">
      <c r="A3207" t="str">
        <f>IF(E3207="","",CONCATENATE(IF(C3207="","",(CONCATENATE("- any ",C3207," droplet size"))),IF(#REF!="","",CONCATENATE(" - ",#REF!))," &amp; maximum wind speed of ",E3207," km/hr"))</f>
        <v/>
      </c>
    </row>
    <row r="3208" spans="1:1" x14ac:dyDescent="0.25">
      <c r="A3208" t="str">
        <f>IF(E3208="","",CONCATENATE(IF(C3208="","",(CONCATENATE("- any ",C3208," droplet size"))),IF(#REF!="","",CONCATENATE(" - ",#REF!))," &amp; maximum wind speed of ",E3208," km/hr"))</f>
        <v/>
      </c>
    </row>
    <row r="3209" spans="1:1" x14ac:dyDescent="0.25">
      <c r="A3209" t="str">
        <f>IF(E3209="","",CONCATENATE(IF(C3209="","",(CONCATENATE("- any ",C3209," droplet size"))),IF(#REF!="","",CONCATENATE(" - ",#REF!))," &amp; maximum wind speed of ",E3209," km/hr"))</f>
        <v/>
      </c>
    </row>
    <row r="3210" spans="1:1" x14ac:dyDescent="0.25">
      <c r="A3210" t="str">
        <f>IF(E3210="","",CONCATENATE(IF(C3210="","",(CONCATENATE("- any ",C3210," droplet size"))),IF(#REF!="","",CONCATENATE(" - ",#REF!))," &amp; maximum wind speed of ",E3210," km/hr"))</f>
        <v/>
      </c>
    </row>
    <row r="3211" spans="1:1" x14ac:dyDescent="0.25">
      <c r="A3211" t="str">
        <f>IF(E3211="","",CONCATENATE(IF(C3211="","",(CONCATENATE("- any ",C3211," droplet size"))),IF(#REF!="","",CONCATENATE(" - ",#REF!))," &amp; maximum wind speed of ",E3211," km/hr"))</f>
        <v/>
      </c>
    </row>
    <row r="3212" spans="1:1" x14ac:dyDescent="0.25">
      <c r="A3212" t="str">
        <f>IF(E3212="","",CONCATENATE(IF(C3212="","",(CONCATENATE("- any ",C3212," droplet size"))),IF(#REF!="","",CONCATENATE(" - ",#REF!))," &amp; maximum wind speed of ",E3212," km/hr"))</f>
        <v/>
      </c>
    </row>
    <row r="3213" spans="1:1" x14ac:dyDescent="0.25">
      <c r="A3213" t="str">
        <f>IF(E3213="","",CONCATENATE(IF(C3213="","",(CONCATENATE("- any ",C3213," droplet size"))),IF(#REF!="","",CONCATENATE(" - ",#REF!))," &amp; maximum wind speed of ",E3213," km/hr"))</f>
        <v/>
      </c>
    </row>
    <row r="3214" spans="1:1" x14ac:dyDescent="0.25">
      <c r="A3214" t="str">
        <f>IF(E3214="","",CONCATENATE(IF(C3214="","",(CONCATENATE("- any ",C3214," droplet size"))),IF(#REF!="","",CONCATENATE(" - ",#REF!))," &amp; maximum wind speed of ",E3214," km/hr"))</f>
        <v/>
      </c>
    </row>
    <row r="3215" spans="1:1" x14ac:dyDescent="0.25">
      <c r="A3215" t="str">
        <f>IF(E3215="","",CONCATENATE(IF(C3215="","",(CONCATENATE("- any ",C3215," droplet size"))),IF(#REF!="","",CONCATENATE(" - ",#REF!))," &amp; maximum wind speed of ",E3215," km/hr"))</f>
        <v/>
      </c>
    </row>
    <row r="3216" spans="1:1" x14ac:dyDescent="0.25">
      <c r="A3216" t="str">
        <f>IF(E3216="","",CONCATENATE(IF(C3216="","",(CONCATENATE("- any ",C3216," droplet size"))),IF(#REF!="","",CONCATENATE(" - ",#REF!))," &amp; maximum wind speed of ",E3216," km/hr"))</f>
        <v/>
      </c>
    </row>
    <row r="3217" spans="1:1" x14ac:dyDescent="0.25">
      <c r="A3217" t="str">
        <f>IF(E3217="","",CONCATENATE(IF(C3217="","",(CONCATENATE("- any ",C3217," droplet size"))),IF(#REF!="","",CONCATENATE(" - ",#REF!))," &amp; maximum wind speed of ",E3217," km/hr"))</f>
        <v/>
      </c>
    </row>
    <row r="3218" spans="1:1" x14ac:dyDescent="0.25">
      <c r="A3218" t="str">
        <f>IF(E3218="","",CONCATENATE(IF(C3218="","",(CONCATENATE("- any ",C3218," droplet size"))),IF(#REF!="","",CONCATENATE(" - ",#REF!))," &amp; maximum wind speed of ",E3218," km/hr"))</f>
        <v/>
      </c>
    </row>
    <row r="3219" spans="1:1" x14ac:dyDescent="0.25">
      <c r="A3219" t="str">
        <f>IF(E3219="","",CONCATENATE(IF(C3219="","",(CONCATENATE("- any ",C3219," droplet size"))),IF(#REF!="","",CONCATENATE(" - ",#REF!))," &amp; maximum wind speed of ",E3219," km/hr"))</f>
        <v/>
      </c>
    </row>
    <row r="3220" spans="1:1" x14ac:dyDescent="0.25">
      <c r="A3220" t="str">
        <f>IF(E3220="","",CONCATENATE(IF(C3220="","",(CONCATENATE("- any ",C3220," droplet size"))),IF(#REF!="","",CONCATENATE(" - ",#REF!))," &amp; maximum wind speed of ",E3220," km/hr"))</f>
        <v/>
      </c>
    </row>
    <row r="3221" spans="1:1" x14ac:dyDescent="0.25">
      <c r="A3221" t="str">
        <f>IF(E3221="","",CONCATENATE(IF(C3221="","",(CONCATENATE("- any ",C3221," droplet size"))),IF(#REF!="","",CONCATENATE(" - ",#REF!))," &amp; maximum wind speed of ",E3221," km/hr"))</f>
        <v/>
      </c>
    </row>
    <row r="3222" spans="1:1" x14ac:dyDescent="0.25">
      <c r="A3222" t="str">
        <f>IF(E3222="","",CONCATENATE(IF(C3222="","",(CONCATENATE("- any ",C3222," droplet size"))),IF(#REF!="","",CONCATENATE(" - ",#REF!))," &amp; maximum wind speed of ",E3222," km/hr"))</f>
        <v/>
      </c>
    </row>
    <row r="3223" spans="1:1" x14ac:dyDescent="0.25">
      <c r="A3223" t="str">
        <f>IF(E3223="","",CONCATENATE(IF(C3223="","",(CONCATENATE("- any ",C3223," droplet size"))),IF(#REF!="","",CONCATENATE(" - ",#REF!))," &amp; maximum wind speed of ",E3223," km/hr"))</f>
        <v/>
      </c>
    </row>
    <row r="3224" spans="1:1" x14ac:dyDescent="0.25">
      <c r="A3224" t="str">
        <f>IF(E3224="","",CONCATENATE(IF(C3224="","",(CONCATENATE("- any ",C3224," droplet size"))),IF(#REF!="","",CONCATENATE(" - ",#REF!))," &amp; maximum wind speed of ",E3224," km/hr"))</f>
        <v/>
      </c>
    </row>
    <row r="3225" spans="1:1" x14ac:dyDescent="0.25">
      <c r="A3225" t="str">
        <f>IF(E3225="","",CONCATENATE(IF(C3225="","",(CONCATENATE("- any ",C3225," droplet size"))),IF(#REF!="","",CONCATENATE(" - ",#REF!))," &amp; maximum wind speed of ",E3225," km/hr"))</f>
        <v/>
      </c>
    </row>
    <row r="3226" spans="1:1" x14ac:dyDescent="0.25">
      <c r="A3226" t="str">
        <f>IF(E3226="","",CONCATENATE(IF(C3226="","",(CONCATENATE("- any ",C3226," droplet size"))),IF(#REF!="","",CONCATENATE(" - ",#REF!))," &amp; maximum wind speed of ",E3226," km/hr"))</f>
        <v/>
      </c>
    </row>
    <row r="3227" spans="1:1" x14ac:dyDescent="0.25">
      <c r="A3227" t="str">
        <f>IF(E3227="","",CONCATENATE(IF(C3227="","",(CONCATENATE("- any ",C3227," droplet size"))),IF(#REF!="","",CONCATENATE(" - ",#REF!))," &amp; maximum wind speed of ",E3227," km/hr"))</f>
        <v/>
      </c>
    </row>
    <row r="3228" spans="1:1" x14ac:dyDescent="0.25">
      <c r="A3228" t="str">
        <f>IF(E3228="","",CONCATENATE(IF(C3228="","",(CONCATENATE("- any ",C3228," droplet size"))),IF(#REF!="","",CONCATENATE(" - ",#REF!))," &amp; maximum wind speed of ",E3228," km/hr"))</f>
        <v/>
      </c>
    </row>
    <row r="3229" spans="1:1" x14ac:dyDescent="0.25">
      <c r="A3229" t="str">
        <f>IF(E3229="","",CONCATENATE(IF(C3229="","",(CONCATENATE("- any ",C3229," droplet size"))),IF(#REF!="","",CONCATENATE(" - ",#REF!))," &amp; maximum wind speed of ",E3229," km/hr"))</f>
        <v/>
      </c>
    </row>
    <row r="3230" spans="1:1" x14ac:dyDescent="0.25">
      <c r="A3230" t="str">
        <f>IF(E3230="","",CONCATENATE(IF(C3230="","",(CONCATENATE("- any ",C3230," droplet size"))),IF(#REF!="","",CONCATENATE(" - ",#REF!))," &amp; maximum wind speed of ",E3230," km/hr"))</f>
        <v/>
      </c>
    </row>
    <row r="3231" spans="1:1" x14ac:dyDescent="0.25">
      <c r="A3231" t="str">
        <f>IF(E3231="","",CONCATENATE(IF(C3231="","",(CONCATENATE("- any ",C3231," droplet size"))),IF(#REF!="","",CONCATENATE(" - ",#REF!))," &amp; maximum wind speed of ",E3231," km/hr"))</f>
        <v/>
      </c>
    </row>
    <row r="3232" spans="1:1" x14ac:dyDescent="0.25">
      <c r="A3232" t="str">
        <f>IF(E3232="","",CONCATENATE(IF(C3232="","",(CONCATENATE("- any ",C3232," droplet size"))),IF(#REF!="","",CONCATENATE(" - ",#REF!))," &amp; maximum wind speed of ",E3232," km/hr"))</f>
        <v/>
      </c>
    </row>
    <row r="3233" spans="1:1" x14ac:dyDescent="0.25">
      <c r="A3233" t="str">
        <f>IF(E3233="","",CONCATENATE(IF(C3233="","",(CONCATENATE("- any ",C3233," droplet size"))),IF(#REF!="","",CONCATENATE(" - ",#REF!))," &amp; maximum wind speed of ",E3233," km/hr"))</f>
        <v/>
      </c>
    </row>
    <row r="3234" spans="1:1" x14ac:dyDescent="0.25">
      <c r="A3234" t="str">
        <f>IF(E3234="","",CONCATENATE(IF(C3234="","",(CONCATENATE("- any ",C3234," droplet size"))),IF(#REF!="","",CONCATENATE(" - ",#REF!))," &amp; maximum wind speed of ",E3234," km/hr"))</f>
        <v/>
      </c>
    </row>
    <row r="3235" spans="1:1" x14ac:dyDescent="0.25">
      <c r="A3235" t="str">
        <f>IF(E3235="","",CONCATENATE(IF(C3235="","",(CONCATENATE("- any ",C3235," droplet size"))),IF(#REF!="","",CONCATENATE(" - ",#REF!))," &amp; maximum wind speed of ",E3235," km/hr"))</f>
        <v/>
      </c>
    </row>
    <row r="3236" spans="1:1" x14ac:dyDescent="0.25">
      <c r="A3236" t="str">
        <f>IF(E3236="","",CONCATENATE(IF(C3236="","",(CONCATENATE("- any ",C3236," droplet size"))),IF(#REF!="","",CONCATENATE(" - ",#REF!))," &amp; maximum wind speed of ",E3236," km/hr"))</f>
        <v/>
      </c>
    </row>
    <row r="3237" spans="1:1" x14ac:dyDescent="0.25">
      <c r="A3237" t="str">
        <f>IF(E3237="","",CONCATENATE(IF(C3237="","",(CONCATENATE("- any ",C3237," droplet size"))),IF(#REF!="","",CONCATENATE(" - ",#REF!))," &amp; maximum wind speed of ",E3237," km/hr"))</f>
        <v/>
      </c>
    </row>
    <row r="3238" spans="1:1" x14ac:dyDescent="0.25">
      <c r="A3238" t="str">
        <f>IF(E3238="","",CONCATENATE(IF(C3238="","",(CONCATENATE("- any ",C3238," droplet size"))),IF(#REF!="","",CONCATENATE(" - ",#REF!))," &amp; maximum wind speed of ",E3238," km/hr"))</f>
        <v/>
      </c>
    </row>
    <row r="3239" spans="1:1" x14ac:dyDescent="0.25">
      <c r="A3239" t="str">
        <f>IF(E3239="","",CONCATENATE(IF(C3239="","",(CONCATENATE("- any ",C3239," droplet size"))),IF(#REF!="","",CONCATENATE(" - ",#REF!))," &amp; maximum wind speed of ",E3239," km/hr"))</f>
        <v/>
      </c>
    </row>
    <row r="3240" spans="1:1" x14ac:dyDescent="0.25">
      <c r="A3240" t="str">
        <f>IF(E3240="","",CONCATENATE(IF(C3240="","",(CONCATENATE("- any ",C3240," droplet size"))),IF(#REF!="","",CONCATENATE(" - ",#REF!))," &amp; maximum wind speed of ",E3240," km/hr"))</f>
        <v/>
      </c>
    </row>
    <row r="3241" spans="1:1" x14ac:dyDescent="0.25">
      <c r="A3241" t="str">
        <f>IF(E3241="","",CONCATENATE(IF(C3241="","",(CONCATENATE("- any ",C3241," droplet size"))),IF(#REF!="","",CONCATENATE(" - ",#REF!))," &amp; maximum wind speed of ",E3241," km/hr"))</f>
        <v/>
      </c>
    </row>
    <row r="3242" spans="1:1" x14ac:dyDescent="0.25">
      <c r="A3242" t="str">
        <f>IF(E3242="","",CONCATENATE(IF(C3242="","",(CONCATENATE("- any ",C3242," droplet size"))),IF(#REF!="","",CONCATENATE(" - ",#REF!))," &amp; maximum wind speed of ",E3242," km/hr"))</f>
        <v/>
      </c>
    </row>
    <row r="3243" spans="1:1" x14ac:dyDescent="0.25">
      <c r="A3243" t="str">
        <f>IF(E3243="","",CONCATENATE(IF(C3243="","",(CONCATENATE("- any ",C3243," droplet size"))),IF(#REF!="","",CONCATENATE(" - ",#REF!))," &amp; maximum wind speed of ",E3243," km/hr"))</f>
        <v/>
      </c>
    </row>
    <row r="3244" spans="1:1" x14ac:dyDescent="0.25">
      <c r="A3244" t="str">
        <f>IF(E3244="","",CONCATENATE(IF(C3244="","",(CONCATENATE("- any ",C3244," droplet size"))),IF(#REF!="","",CONCATENATE(" - ",#REF!))," &amp; maximum wind speed of ",E3244," km/hr"))</f>
        <v/>
      </c>
    </row>
    <row r="3245" spans="1:1" x14ac:dyDescent="0.25">
      <c r="A3245" t="str">
        <f>IF(E3245="","",CONCATENATE(IF(C3245="","",(CONCATENATE("- any ",C3245," droplet size"))),IF(#REF!="","",CONCATENATE(" - ",#REF!))," &amp; maximum wind speed of ",E3245," km/hr"))</f>
        <v/>
      </c>
    </row>
    <row r="3246" spans="1:1" x14ac:dyDescent="0.25">
      <c r="A3246" t="str">
        <f>IF(E3246="","",CONCATENATE(IF(C3246="","",(CONCATENATE("- any ",C3246," droplet size"))),IF(#REF!="","",CONCATENATE(" - ",#REF!))," &amp; maximum wind speed of ",E3246," km/hr"))</f>
        <v/>
      </c>
    </row>
    <row r="3247" spans="1:1" x14ac:dyDescent="0.25">
      <c r="A3247" t="str">
        <f>IF(E3247="","",CONCATENATE(IF(C3247="","",(CONCATENATE("- any ",C3247," droplet size"))),IF(#REF!="","",CONCATENATE(" - ",#REF!))," &amp; maximum wind speed of ",E3247," km/hr"))</f>
        <v/>
      </c>
    </row>
    <row r="3248" spans="1:1" x14ac:dyDescent="0.25">
      <c r="A3248" t="str">
        <f>IF(E3248="","",CONCATENATE(IF(C3248="","",(CONCATENATE("- any ",C3248," droplet size"))),IF(#REF!="","",CONCATENATE(" - ",#REF!))," &amp; maximum wind speed of ",E3248," km/hr"))</f>
        <v/>
      </c>
    </row>
    <row r="3249" spans="1:1" x14ac:dyDescent="0.25">
      <c r="A3249" t="str">
        <f>IF(E3249="","",CONCATENATE(IF(C3249="","",(CONCATENATE("- any ",C3249," droplet size"))),IF(#REF!="","",CONCATENATE(" - ",#REF!))," &amp; maximum wind speed of ",E3249," km/hr"))</f>
        <v/>
      </c>
    </row>
    <row r="3250" spans="1:1" x14ac:dyDescent="0.25">
      <c r="A3250" t="str">
        <f>IF(E3250="","",CONCATENATE(IF(C3250="","",(CONCATENATE("- any ",C3250," droplet size"))),IF(#REF!="","",CONCATENATE(" - ",#REF!))," &amp; maximum wind speed of ",E3250," km/hr"))</f>
        <v/>
      </c>
    </row>
    <row r="3251" spans="1:1" x14ac:dyDescent="0.25">
      <c r="A3251" t="str">
        <f>IF(E3251="","",CONCATENATE(IF(C3251="","",(CONCATENATE("- any ",C3251," droplet size"))),IF(#REF!="","",CONCATENATE(" - ",#REF!))," &amp; maximum wind speed of ",E3251," km/hr"))</f>
        <v/>
      </c>
    </row>
    <row r="3252" spans="1:1" x14ac:dyDescent="0.25">
      <c r="A3252" t="str">
        <f>IF(E3252="","",CONCATENATE(IF(C3252="","",(CONCATENATE("- any ",C3252," droplet size"))),IF(#REF!="","",CONCATENATE(" - ",#REF!))," &amp; maximum wind speed of ",E3252," km/hr"))</f>
        <v/>
      </c>
    </row>
    <row r="3253" spans="1:1" x14ac:dyDescent="0.25">
      <c r="A3253" t="str">
        <f>IF(E3253="","",CONCATENATE(IF(C3253="","",(CONCATENATE("- any ",C3253," droplet size"))),IF(#REF!="","",CONCATENATE(" - ",#REF!))," &amp; maximum wind speed of ",E3253," km/hr"))</f>
        <v/>
      </c>
    </row>
    <row r="3254" spans="1:1" x14ac:dyDescent="0.25">
      <c r="A3254" t="str">
        <f>IF(E3254="","",CONCATENATE(IF(C3254="","",(CONCATENATE("- any ",C3254," droplet size"))),IF(#REF!="","",CONCATENATE(" - ",#REF!))," &amp; maximum wind speed of ",E3254," km/hr"))</f>
        <v/>
      </c>
    </row>
    <row r="3255" spans="1:1" x14ac:dyDescent="0.25">
      <c r="A3255" t="str">
        <f>IF(E3255="","",CONCATENATE(IF(C3255="","",(CONCATENATE("- any ",C3255," droplet size"))),IF(#REF!="","",CONCATENATE(" - ",#REF!))," &amp; maximum wind speed of ",E3255," km/hr"))</f>
        <v/>
      </c>
    </row>
    <row r="3256" spans="1:1" x14ac:dyDescent="0.25">
      <c r="A3256" t="str">
        <f>IF(E3256="","",CONCATENATE(IF(C3256="","",(CONCATENATE("- any ",C3256," droplet size"))),IF(#REF!="","",CONCATENATE(" - ",#REF!))," &amp; maximum wind speed of ",E3256," km/hr"))</f>
        <v/>
      </c>
    </row>
    <row r="3257" spans="1:1" x14ac:dyDescent="0.25">
      <c r="A3257" t="str">
        <f>IF(E3257="","",CONCATENATE(IF(C3257="","",(CONCATENATE("- any ",C3257," droplet size"))),IF(#REF!="","",CONCATENATE(" - ",#REF!))," &amp; maximum wind speed of ",E3257," km/hr"))</f>
        <v/>
      </c>
    </row>
    <row r="3258" spans="1:1" x14ac:dyDescent="0.25">
      <c r="A3258" t="str">
        <f>IF(E3258="","",CONCATENATE(IF(C3258="","",(CONCATENATE("- any ",C3258," droplet size"))),IF(#REF!="","",CONCATENATE(" - ",#REF!))," &amp; maximum wind speed of ",E3258," km/hr"))</f>
        <v/>
      </c>
    </row>
    <row r="3259" spans="1:1" x14ac:dyDescent="0.25">
      <c r="A3259" t="str">
        <f>IF(E3259="","",CONCATENATE(IF(C3259="","",(CONCATENATE("- any ",C3259," droplet size"))),IF(#REF!="","",CONCATENATE(" - ",#REF!))," &amp; maximum wind speed of ",E3259," km/hr"))</f>
        <v/>
      </c>
    </row>
    <row r="3260" spans="1:1" x14ac:dyDescent="0.25">
      <c r="A3260" t="str">
        <f>IF(E3260="","",CONCATENATE(IF(C3260="","",(CONCATENATE("- any ",C3260," droplet size"))),IF(#REF!="","",CONCATENATE(" - ",#REF!))," &amp; maximum wind speed of ",E3260," km/hr"))</f>
        <v/>
      </c>
    </row>
    <row r="3261" spans="1:1" x14ac:dyDescent="0.25">
      <c r="A3261" t="str">
        <f>IF(E3261="","",CONCATENATE(IF(C3261="","",(CONCATENATE("- any ",C3261," droplet size"))),IF(#REF!="","",CONCATENATE(" - ",#REF!))," &amp; maximum wind speed of ",E3261," km/hr"))</f>
        <v/>
      </c>
    </row>
    <row r="3262" spans="1:1" x14ac:dyDescent="0.25">
      <c r="A3262" t="str">
        <f>IF(E3262="","",CONCATENATE(IF(C3262="","",(CONCATENATE("- any ",C3262," droplet size"))),IF(#REF!="","",CONCATENATE(" - ",#REF!))," &amp; maximum wind speed of ",E3262," km/hr"))</f>
        <v/>
      </c>
    </row>
    <row r="3263" spans="1:1" x14ac:dyDescent="0.25">
      <c r="A3263" t="str">
        <f>IF(E3263="","",CONCATENATE(IF(C3263="","",(CONCATENATE("- any ",C3263," droplet size"))),IF(#REF!="","",CONCATENATE(" - ",#REF!))," &amp; maximum wind speed of ",E3263," km/hr"))</f>
        <v/>
      </c>
    </row>
    <row r="3264" spans="1:1" x14ac:dyDescent="0.25">
      <c r="A3264" t="str">
        <f>IF(E3264="","",CONCATENATE(IF(C3264="","",(CONCATENATE("- any ",C3264," droplet size"))),IF(#REF!="","",CONCATENATE(" - ",#REF!))," &amp; maximum wind speed of ",E3264," km/hr"))</f>
        <v/>
      </c>
    </row>
    <row r="3265" spans="1:1" x14ac:dyDescent="0.25">
      <c r="A3265" t="str">
        <f>IF(E3265="","",CONCATENATE(IF(C3265="","",(CONCATENATE("- any ",C3265," droplet size"))),IF(#REF!="","",CONCATENATE(" - ",#REF!))," &amp; maximum wind speed of ",E3265," km/hr"))</f>
        <v/>
      </c>
    </row>
    <row r="3266" spans="1:1" x14ac:dyDescent="0.25">
      <c r="A3266" t="str">
        <f>IF(E3266="","",CONCATENATE(IF(C3266="","",(CONCATENATE("- any ",C3266," droplet size"))),IF(#REF!="","",CONCATENATE(" - ",#REF!))," &amp; maximum wind speed of ",E3266," km/hr"))</f>
        <v/>
      </c>
    </row>
    <row r="3267" spans="1:1" x14ac:dyDescent="0.25">
      <c r="A3267" t="str">
        <f>IF(E3267="","",CONCATENATE(IF(C3267="","",(CONCATENATE("- any ",C3267," droplet size"))),IF(#REF!="","",CONCATENATE(" - ",#REF!))," &amp; maximum wind speed of ",E3267," km/hr"))</f>
        <v/>
      </c>
    </row>
    <row r="3268" spans="1:1" x14ac:dyDescent="0.25">
      <c r="A3268" t="str">
        <f>IF(E3268="","",CONCATENATE(IF(C3268="","",(CONCATENATE("- any ",C3268," droplet size"))),IF(#REF!="","",CONCATENATE(" - ",#REF!))," &amp; maximum wind speed of ",E3268," km/hr"))</f>
        <v/>
      </c>
    </row>
    <row r="3269" spans="1:1" x14ac:dyDescent="0.25">
      <c r="A3269" t="str">
        <f>IF(E3269="","",CONCATENATE(IF(C3269="","",(CONCATENATE("- any ",C3269," droplet size"))),IF(#REF!="","",CONCATENATE(" - ",#REF!))," &amp; maximum wind speed of ",E3269," km/hr"))</f>
        <v/>
      </c>
    </row>
    <row r="3270" spans="1:1" x14ac:dyDescent="0.25">
      <c r="A3270" t="str">
        <f>IF(E3270="","",CONCATENATE(IF(C3270="","",(CONCATENATE("- any ",C3270," droplet size"))),IF(#REF!="","",CONCATENATE(" - ",#REF!))," &amp; maximum wind speed of ",E3270," km/hr"))</f>
        <v/>
      </c>
    </row>
    <row r="3271" spans="1:1" x14ac:dyDescent="0.25">
      <c r="A3271" t="str">
        <f>IF(E3271="","",CONCATENATE(IF(C3271="","",(CONCATENATE("- any ",C3271," droplet size"))),IF(#REF!="","",CONCATENATE(" - ",#REF!))," &amp; maximum wind speed of ",E3271," km/hr"))</f>
        <v/>
      </c>
    </row>
    <row r="3272" spans="1:1" x14ac:dyDescent="0.25">
      <c r="A3272" t="str">
        <f>IF(E3272="","",CONCATENATE(IF(C3272="","",(CONCATENATE("- any ",C3272," droplet size"))),IF(#REF!="","",CONCATENATE(" - ",#REF!))," &amp; maximum wind speed of ",E3272," km/hr"))</f>
        <v/>
      </c>
    </row>
    <row r="3273" spans="1:1" x14ac:dyDescent="0.25">
      <c r="A3273" t="str">
        <f>IF(E3273="","",CONCATENATE(IF(C3273="","",(CONCATENATE("- any ",C3273," droplet size"))),IF(#REF!="","",CONCATENATE(" - ",#REF!))," &amp; maximum wind speed of ",E3273," km/hr"))</f>
        <v/>
      </c>
    </row>
    <row r="3274" spans="1:1" x14ac:dyDescent="0.25">
      <c r="A3274" t="str">
        <f>IF(E3274="","",CONCATENATE(IF(C3274="","",(CONCATENATE("- any ",C3274," droplet size"))),IF(#REF!="","",CONCATENATE(" - ",#REF!))," &amp; maximum wind speed of ",E3274," km/hr"))</f>
        <v/>
      </c>
    </row>
    <row r="3275" spans="1:1" x14ac:dyDescent="0.25">
      <c r="A3275" t="str">
        <f>IF(E3275="","",CONCATENATE(IF(C3275="","",(CONCATENATE("- any ",C3275," droplet size"))),IF(#REF!="","",CONCATENATE(" - ",#REF!))," &amp; maximum wind speed of ",E3275," km/hr"))</f>
        <v/>
      </c>
    </row>
    <row r="3276" spans="1:1" x14ac:dyDescent="0.25">
      <c r="A3276" t="str">
        <f>IF(E3276="","",CONCATENATE(IF(C3276="","",(CONCATENATE("- any ",C3276," droplet size"))),IF(#REF!="","",CONCATENATE(" - ",#REF!))," &amp; maximum wind speed of ",E3276," km/hr"))</f>
        <v/>
      </c>
    </row>
    <row r="3277" spans="1:1" x14ac:dyDescent="0.25">
      <c r="A3277" t="str">
        <f>IF(E3277="","",CONCATENATE(IF(C3277="","",(CONCATENATE("- any ",C3277," droplet size"))),IF(#REF!="","",CONCATENATE(" - ",#REF!))," &amp; maximum wind speed of ",E3277," km/hr"))</f>
        <v/>
      </c>
    </row>
    <row r="3278" spans="1:1" x14ac:dyDescent="0.25">
      <c r="A3278" t="str">
        <f>IF(E3278="","",CONCATENATE(IF(C3278="","",(CONCATENATE("- any ",C3278," droplet size"))),IF(#REF!="","",CONCATENATE(" - ",#REF!))," &amp; maximum wind speed of ",E3278," km/hr"))</f>
        <v/>
      </c>
    </row>
    <row r="3279" spans="1:1" x14ac:dyDescent="0.25">
      <c r="A3279" t="str">
        <f>IF(E3279="","",CONCATENATE(IF(C3279="","",(CONCATENATE("- any ",C3279," droplet size"))),IF(#REF!="","",CONCATENATE(" - ",#REF!))," &amp; maximum wind speed of ",E3279," km/hr"))</f>
        <v/>
      </c>
    </row>
    <row r="3280" spans="1:1" x14ac:dyDescent="0.25">
      <c r="A3280" t="str">
        <f>IF(E3280="","",CONCATENATE(IF(C3280="","",(CONCATENATE("- any ",C3280," droplet size"))),IF(#REF!="","",CONCATENATE(" - ",#REF!))," &amp; maximum wind speed of ",E3280," km/hr"))</f>
        <v/>
      </c>
    </row>
    <row r="3281" spans="1:1" x14ac:dyDescent="0.25">
      <c r="A3281" t="str">
        <f>IF(E3281="","",CONCATENATE(IF(C3281="","",(CONCATENATE("- any ",C3281," droplet size"))),IF(#REF!="","",CONCATENATE(" - ",#REF!))," &amp; maximum wind speed of ",E3281," km/hr"))</f>
        <v/>
      </c>
    </row>
    <row r="3282" spans="1:1" x14ac:dyDescent="0.25">
      <c r="A3282" t="str">
        <f>IF(E3282="","",CONCATENATE(IF(C3282="","",(CONCATENATE("- any ",C3282," droplet size"))),IF(#REF!="","",CONCATENATE(" - ",#REF!))," &amp; maximum wind speed of ",E3282," km/hr"))</f>
        <v/>
      </c>
    </row>
    <row r="3283" spans="1:1" x14ac:dyDescent="0.25">
      <c r="A3283" t="str">
        <f>IF(E3283="","",CONCATENATE(IF(C3283="","",(CONCATENATE("- any ",C3283," droplet size"))),IF(#REF!="","",CONCATENATE(" - ",#REF!))," &amp; maximum wind speed of ",E3283," km/hr"))</f>
        <v/>
      </c>
    </row>
    <row r="3284" spans="1:1" x14ac:dyDescent="0.25">
      <c r="A3284" t="str">
        <f>IF(E3284="","",CONCATENATE(IF(C3284="","",(CONCATENATE("- any ",C3284," droplet size"))),IF(#REF!="","",CONCATENATE(" - ",#REF!))," &amp; maximum wind speed of ",E3284," km/hr"))</f>
        <v/>
      </c>
    </row>
    <row r="3285" spans="1:1" x14ac:dyDescent="0.25">
      <c r="A3285" t="str">
        <f>IF(E3285="","",CONCATENATE(IF(C3285="","",(CONCATENATE("- any ",C3285," droplet size"))),IF(#REF!="","",CONCATENATE(" - ",#REF!))," &amp; maximum wind speed of ",E3285," km/hr"))</f>
        <v/>
      </c>
    </row>
    <row r="3286" spans="1:1" x14ac:dyDescent="0.25">
      <c r="A3286" t="str">
        <f>IF(E3286="","",CONCATENATE(IF(C3286="","",(CONCATENATE("- any ",C3286," droplet size"))),IF(#REF!="","",CONCATENATE(" - ",#REF!))," &amp; maximum wind speed of ",E3286," km/hr"))</f>
        <v/>
      </c>
    </row>
    <row r="3287" spans="1:1" x14ac:dyDescent="0.25">
      <c r="A3287" t="str">
        <f>IF(E3287="","",CONCATENATE(IF(C3287="","",(CONCATENATE("- any ",C3287," droplet size"))),IF(#REF!="","",CONCATENATE(" - ",#REF!))," &amp; maximum wind speed of ",E3287," km/hr"))</f>
        <v/>
      </c>
    </row>
    <row r="3288" spans="1:1" x14ac:dyDescent="0.25">
      <c r="A3288" t="str">
        <f>IF(E3288="","",CONCATENATE(IF(C3288="","",(CONCATENATE("- any ",C3288," droplet size"))),IF(#REF!="","",CONCATENATE(" - ",#REF!))," &amp; maximum wind speed of ",E3288," km/hr"))</f>
        <v/>
      </c>
    </row>
    <row r="3289" spans="1:1" x14ac:dyDescent="0.25">
      <c r="A3289" t="str">
        <f>IF(E3289="","",CONCATENATE(IF(C3289="","",(CONCATENATE("- any ",C3289," droplet size"))),IF(#REF!="","",CONCATENATE(" - ",#REF!))," &amp; maximum wind speed of ",E3289," km/hr"))</f>
        <v/>
      </c>
    </row>
    <row r="3290" spans="1:1" x14ac:dyDescent="0.25">
      <c r="A3290" t="str">
        <f>IF(E3290="","",CONCATENATE(IF(C3290="","",(CONCATENATE("- any ",C3290," droplet size"))),IF(#REF!="","",CONCATENATE(" - ",#REF!))," &amp; maximum wind speed of ",E3290," km/hr"))</f>
        <v/>
      </c>
    </row>
    <row r="3291" spans="1:1" x14ac:dyDescent="0.25">
      <c r="A3291" t="str">
        <f>IF(E3291="","",CONCATENATE(IF(C3291="","",(CONCATENATE("- any ",C3291," droplet size"))),IF(#REF!="","",CONCATENATE(" - ",#REF!))," &amp; maximum wind speed of ",E3291," km/hr"))</f>
        <v/>
      </c>
    </row>
    <row r="3292" spans="1:1" x14ac:dyDescent="0.25">
      <c r="A3292" t="str">
        <f>IF(E3292="","",CONCATENATE(IF(C3292="","",(CONCATENATE("- any ",C3292," droplet size"))),IF(#REF!="","",CONCATENATE(" - ",#REF!))," &amp; maximum wind speed of ",E3292," km/hr"))</f>
        <v/>
      </c>
    </row>
    <row r="3293" spans="1:1" x14ac:dyDescent="0.25">
      <c r="A3293" t="str">
        <f>IF(E3293="","",CONCATENATE(IF(C3293="","",(CONCATENATE("- any ",C3293," droplet size"))),IF(#REF!="","",CONCATENATE(" - ",#REF!))," &amp; maximum wind speed of ",E3293," km/hr"))</f>
        <v/>
      </c>
    </row>
    <row r="3294" spans="1:1" x14ac:dyDescent="0.25">
      <c r="A3294" t="str">
        <f>IF(E3294="","",CONCATENATE(IF(C3294="","",(CONCATENATE("- any ",C3294," droplet size"))),IF(#REF!="","",CONCATENATE(" - ",#REF!))," &amp; maximum wind speed of ",E3294," km/hr"))</f>
        <v/>
      </c>
    </row>
    <row r="3295" spans="1:1" x14ac:dyDescent="0.25">
      <c r="A3295" t="str">
        <f>IF(E3295="","",CONCATENATE(IF(C3295="","",(CONCATENATE("- any ",C3295," droplet size"))),IF(#REF!="","",CONCATENATE(" - ",#REF!))," &amp; maximum wind speed of ",E3295," km/hr"))</f>
        <v/>
      </c>
    </row>
    <row r="3296" spans="1:1" x14ac:dyDescent="0.25">
      <c r="A3296" t="str">
        <f>IF(E3296="","",CONCATENATE(IF(C3296="","",(CONCATENATE("- any ",C3296," droplet size"))),IF(#REF!="","",CONCATENATE(" - ",#REF!))," &amp; maximum wind speed of ",E3296," km/hr"))</f>
        <v/>
      </c>
    </row>
    <row r="3297" spans="1:1" x14ac:dyDescent="0.25">
      <c r="A3297" t="str">
        <f>IF(E3297="","",CONCATENATE(IF(C3297="","",(CONCATENATE("- any ",C3297," droplet size"))),IF(#REF!="","",CONCATENATE(" - ",#REF!))," &amp; maximum wind speed of ",E3297," km/hr"))</f>
        <v/>
      </c>
    </row>
    <row r="3298" spans="1:1" x14ac:dyDescent="0.25">
      <c r="A3298" t="str">
        <f>IF(E3298="","",CONCATENATE(IF(C3298="","",(CONCATENATE("- any ",C3298," droplet size"))),IF(#REF!="","",CONCATENATE(" - ",#REF!))," &amp; maximum wind speed of ",E3298," km/hr"))</f>
        <v/>
      </c>
    </row>
    <row r="3299" spans="1:1" x14ac:dyDescent="0.25">
      <c r="A3299" t="str">
        <f>IF(E3299="","",CONCATENATE(IF(C3299="","",(CONCATENATE("- any ",C3299," droplet size"))),IF(#REF!="","",CONCATENATE(" - ",#REF!))," &amp; maximum wind speed of ",E3299," km/hr"))</f>
        <v/>
      </c>
    </row>
    <row r="3300" spans="1:1" x14ac:dyDescent="0.25">
      <c r="A3300" t="str">
        <f>IF(E3300="","",CONCATENATE(IF(C3300="","",(CONCATENATE("- any ",C3300," droplet size"))),IF(#REF!="","",CONCATENATE(" - ",#REF!))," &amp; maximum wind speed of ",E3300," km/hr"))</f>
        <v/>
      </c>
    </row>
    <row r="3301" spans="1:1" x14ac:dyDescent="0.25">
      <c r="A3301" t="str">
        <f>IF(E3301="","",CONCATENATE(IF(C3301="","",(CONCATENATE("- any ",C3301," droplet size"))),IF(#REF!="","",CONCATENATE(" - ",#REF!))," &amp; maximum wind speed of ",E3301," km/hr"))</f>
        <v/>
      </c>
    </row>
    <row r="3302" spans="1:1" x14ac:dyDescent="0.25">
      <c r="A3302" t="str">
        <f>IF(E3302="","",CONCATENATE(IF(C3302="","",(CONCATENATE("- any ",C3302," droplet size"))),IF(#REF!="","",CONCATENATE(" - ",#REF!))," &amp; maximum wind speed of ",E3302," km/hr"))</f>
        <v/>
      </c>
    </row>
    <row r="3303" spans="1:1" x14ac:dyDescent="0.25">
      <c r="A3303" t="str">
        <f>IF(E3303="","",CONCATENATE(IF(C3303="","",(CONCATENATE("- any ",C3303," droplet size"))),IF(#REF!="","",CONCATENATE(" - ",#REF!))," &amp; maximum wind speed of ",E3303," km/hr"))</f>
        <v/>
      </c>
    </row>
    <row r="3304" spans="1:1" x14ac:dyDescent="0.25">
      <c r="A3304" t="str">
        <f>IF(E3304="","",CONCATENATE(IF(C3304="","",(CONCATENATE("- any ",C3304," droplet size"))),IF(#REF!="","",CONCATENATE(" - ",#REF!))," &amp; maximum wind speed of ",E3304," km/hr"))</f>
        <v/>
      </c>
    </row>
    <row r="3305" spans="1:1" x14ac:dyDescent="0.25">
      <c r="A3305" t="str">
        <f>IF(E3305="","",CONCATENATE(IF(C3305="","",(CONCATENATE("- any ",C3305," droplet size"))),IF(#REF!="","",CONCATENATE(" - ",#REF!))," &amp; maximum wind speed of ",E3305," km/hr"))</f>
        <v/>
      </c>
    </row>
    <row r="3306" spans="1:1" x14ac:dyDescent="0.25">
      <c r="A3306" t="str">
        <f>IF(E3306="","",CONCATENATE(IF(C3306="","",(CONCATENATE("- any ",C3306," droplet size"))),IF(#REF!="","",CONCATENATE(" - ",#REF!))," &amp; maximum wind speed of ",E3306," km/hr"))</f>
        <v/>
      </c>
    </row>
    <row r="3307" spans="1:1" x14ac:dyDescent="0.25">
      <c r="A3307" t="str">
        <f>IF(E3307="","",CONCATENATE(IF(C3307="","",(CONCATENATE("- any ",C3307," droplet size"))),IF(#REF!="","",CONCATENATE(" - ",#REF!))," &amp; maximum wind speed of ",E3307," km/hr"))</f>
        <v/>
      </c>
    </row>
    <row r="3308" spans="1:1" x14ac:dyDescent="0.25">
      <c r="A3308" t="str">
        <f>IF(E3308="","",CONCATENATE(IF(C3308="","",(CONCATENATE("- any ",C3308," droplet size"))),IF(#REF!="","",CONCATENATE(" - ",#REF!))," &amp; maximum wind speed of ",E3308," km/hr"))</f>
        <v/>
      </c>
    </row>
    <row r="3309" spans="1:1" x14ac:dyDescent="0.25">
      <c r="A3309" t="str">
        <f>IF(E3309="","",CONCATENATE(IF(C3309="","",(CONCATENATE("- any ",C3309," droplet size"))),IF(#REF!="","",CONCATENATE(" - ",#REF!))," &amp; maximum wind speed of ",E3309," km/hr"))</f>
        <v/>
      </c>
    </row>
    <row r="3310" spans="1:1" x14ac:dyDescent="0.25">
      <c r="A3310" t="str">
        <f>IF(E3310="","",CONCATENATE(IF(C3310="","",(CONCATENATE("- any ",C3310," droplet size"))),IF(#REF!="","",CONCATENATE(" - ",#REF!))," &amp; maximum wind speed of ",E3310," km/hr"))</f>
        <v/>
      </c>
    </row>
    <row r="3311" spans="1:1" x14ac:dyDescent="0.25">
      <c r="A3311" t="str">
        <f>IF(E3311="","",CONCATENATE(IF(C3311="","",(CONCATENATE("- any ",C3311," droplet size"))),IF(#REF!="","",CONCATENATE(" - ",#REF!))," &amp; maximum wind speed of ",E3311," km/hr"))</f>
        <v/>
      </c>
    </row>
    <row r="3312" spans="1:1" x14ac:dyDescent="0.25">
      <c r="A3312" t="str">
        <f>IF(E3312="","",CONCATENATE(IF(C3312="","",(CONCATENATE("- any ",C3312," droplet size"))),IF(#REF!="","",CONCATENATE(" - ",#REF!))," &amp; maximum wind speed of ",E3312," km/hr"))</f>
        <v/>
      </c>
    </row>
    <row r="3313" spans="1:1" x14ac:dyDescent="0.25">
      <c r="A3313" t="str">
        <f>IF(E3313="","",CONCATENATE(IF(C3313="","",(CONCATENATE("- any ",C3313," droplet size"))),IF(#REF!="","",CONCATENATE(" - ",#REF!))," &amp; maximum wind speed of ",E3313," km/hr"))</f>
        <v/>
      </c>
    </row>
    <row r="3314" spans="1:1" x14ac:dyDescent="0.25">
      <c r="A3314" t="str">
        <f>IF(E3314="","",CONCATENATE(IF(C3314="","",(CONCATENATE("- any ",C3314," droplet size"))),IF(#REF!="","",CONCATENATE(" - ",#REF!))," &amp; maximum wind speed of ",E3314," km/hr"))</f>
        <v/>
      </c>
    </row>
    <row r="3315" spans="1:1" x14ac:dyDescent="0.25">
      <c r="A3315" t="str">
        <f>IF(E3315="","",CONCATENATE(IF(C3315="","",(CONCATENATE("- any ",C3315," droplet size"))),IF(#REF!="","",CONCATENATE(" - ",#REF!))," &amp; maximum wind speed of ",E3315," km/hr"))</f>
        <v/>
      </c>
    </row>
    <row r="3316" spans="1:1" x14ac:dyDescent="0.25">
      <c r="A3316" t="str">
        <f>IF(E3316="","",CONCATENATE(IF(C3316="","",(CONCATENATE("- any ",C3316," droplet size"))),IF(#REF!="","",CONCATENATE(" - ",#REF!))," &amp; maximum wind speed of ",E3316," km/hr"))</f>
        <v/>
      </c>
    </row>
    <row r="3317" spans="1:1" x14ac:dyDescent="0.25">
      <c r="A3317" t="str">
        <f>IF(E3317="","",CONCATENATE(IF(C3317="","",(CONCATENATE("- any ",C3317," droplet size"))),IF(#REF!="","",CONCATENATE(" - ",#REF!))," &amp; maximum wind speed of ",E3317," km/hr"))</f>
        <v/>
      </c>
    </row>
    <row r="3318" spans="1:1" x14ac:dyDescent="0.25">
      <c r="A3318" t="str">
        <f>IF(E3318="","",CONCATENATE(IF(C3318="","",(CONCATENATE("- any ",C3318," droplet size"))),IF(#REF!="","",CONCATENATE(" - ",#REF!))," &amp; maximum wind speed of ",E3318," km/hr"))</f>
        <v/>
      </c>
    </row>
    <row r="3319" spans="1:1" x14ac:dyDescent="0.25">
      <c r="A3319" t="str">
        <f>IF(E3319="","",CONCATENATE(IF(C3319="","",(CONCATENATE("- any ",C3319," droplet size"))),IF(#REF!="","",CONCATENATE(" - ",#REF!))," &amp; maximum wind speed of ",E3319," km/hr"))</f>
        <v/>
      </c>
    </row>
    <row r="3320" spans="1:1" x14ac:dyDescent="0.25">
      <c r="A3320" t="str">
        <f>IF(E3320="","",CONCATENATE(IF(C3320="","",(CONCATENATE("- any ",C3320," droplet size"))),IF(#REF!="","",CONCATENATE(" - ",#REF!))," &amp; maximum wind speed of ",E3320," km/hr"))</f>
        <v/>
      </c>
    </row>
    <row r="3321" spans="1:1" x14ac:dyDescent="0.25">
      <c r="A3321" t="str">
        <f>IF(E3321="","",CONCATENATE(IF(C3321="","",(CONCATENATE("- any ",C3321," droplet size"))),IF(#REF!="","",CONCATENATE(" - ",#REF!))," &amp; maximum wind speed of ",E3321," km/hr"))</f>
        <v/>
      </c>
    </row>
    <row r="3322" spans="1:1" x14ac:dyDescent="0.25">
      <c r="A3322" t="str">
        <f>IF(E3322="","",CONCATENATE(IF(C3322="","",(CONCATENATE("- any ",C3322," droplet size"))),IF(#REF!="","",CONCATENATE(" - ",#REF!))," &amp; maximum wind speed of ",E3322," km/hr"))</f>
        <v/>
      </c>
    </row>
    <row r="3323" spans="1:1" x14ac:dyDescent="0.25">
      <c r="A3323" t="str">
        <f>IF(E3323="","",CONCATENATE(IF(C3323="","",(CONCATENATE("- any ",C3323," droplet size"))),IF(#REF!="","",CONCATENATE(" - ",#REF!))," &amp; maximum wind speed of ",E3323," km/hr"))</f>
        <v/>
      </c>
    </row>
    <row r="3324" spans="1:1" x14ac:dyDescent="0.25">
      <c r="A3324" t="str">
        <f>IF(E3324="","",CONCATENATE(IF(C3324="","",(CONCATENATE("- any ",C3324," droplet size"))),IF(#REF!="","",CONCATENATE(" - ",#REF!))," &amp; maximum wind speed of ",E3324," km/hr"))</f>
        <v/>
      </c>
    </row>
    <row r="3325" spans="1:1" x14ac:dyDescent="0.25">
      <c r="A3325" t="str">
        <f>IF(E3325="","",CONCATENATE(IF(C3325="","",(CONCATENATE("- any ",C3325," droplet size"))),IF(#REF!="","",CONCATENATE(" - ",#REF!))," &amp; maximum wind speed of ",E3325," km/hr"))</f>
        <v/>
      </c>
    </row>
    <row r="3326" spans="1:1" x14ac:dyDescent="0.25">
      <c r="A3326" t="str">
        <f>IF(E3326="","",CONCATENATE(IF(C3326="","",(CONCATENATE("- any ",C3326," droplet size"))),IF(#REF!="","",CONCATENATE(" - ",#REF!))," &amp; maximum wind speed of ",E3326," km/hr"))</f>
        <v/>
      </c>
    </row>
    <row r="3327" spans="1:1" x14ac:dyDescent="0.25">
      <c r="A3327" t="str">
        <f>IF(E3327="","",CONCATENATE(IF(C3327="","",(CONCATENATE("- any ",C3327," droplet size"))),IF(#REF!="","",CONCATENATE(" - ",#REF!))," &amp; maximum wind speed of ",E3327," km/hr"))</f>
        <v/>
      </c>
    </row>
    <row r="3328" spans="1:1" x14ac:dyDescent="0.25">
      <c r="A3328" t="str">
        <f>IF(E3328="","",CONCATENATE(IF(C3328="","",(CONCATENATE("- any ",C3328," droplet size"))),IF(#REF!="","",CONCATENATE(" - ",#REF!))," &amp; maximum wind speed of ",E3328," km/hr"))</f>
        <v/>
      </c>
    </row>
    <row r="3329" spans="1:1" x14ac:dyDescent="0.25">
      <c r="A3329" t="str">
        <f>IF(E3329="","",CONCATENATE(IF(C3329="","",(CONCATENATE("- any ",C3329," droplet size"))),IF(#REF!="","",CONCATENATE(" - ",#REF!))," &amp; maximum wind speed of ",E3329," km/hr"))</f>
        <v/>
      </c>
    </row>
    <row r="3330" spans="1:1" x14ac:dyDescent="0.25">
      <c r="A3330" t="str">
        <f>IF(E3330="","",CONCATENATE(IF(C3330="","",(CONCATENATE("- any ",C3330," droplet size"))),IF(#REF!="","",CONCATENATE(" - ",#REF!))," &amp; maximum wind speed of ",E3330," km/hr"))</f>
        <v/>
      </c>
    </row>
    <row r="3331" spans="1:1" x14ac:dyDescent="0.25">
      <c r="A3331" t="str">
        <f>IF(E3331="","",CONCATENATE(IF(C3331="","",(CONCATENATE("- any ",C3331," droplet size"))),IF(#REF!="","",CONCATENATE(" - ",#REF!))," &amp; maximum wind speed of ",E3331," km/hr"))</f>
        <v/>
      </c>
    </row>
    <row r="3332" spans="1:1" x14ac:dyDescent="0.25">
      <c r="A3332" t="str">
        <f>IF(E3332="","",CONCATENATE(IF(C3332="","",(CONCATENATE("- any ",C3332," droplet size"))),IF(#REF!="","",CONCATENATE(" - ",#REF!))," &amp; maximum wind speed of ",E3332," km/hr"))</f>
        <v/>
      </c>
    </row>
    <row r="3333" spans="1:1" x14ac:dyDescent="0.25">
      <c r="A3333" t="str">
        <f>IF(E3333="","",CONCATENATE(IF(C3333="","",(CONCATENATE("- any ",C3333," droplet size"))),IF(#REF!="","",CONCATENATE(" - ",#REF!))," &amp; maximum wind speed of ",E3333," km/hr"))</f>
        <v/>
      </c>
    </row>
    <row r="3334" spans="1:1" x14ac:dyDescent="0.25">
      <c r="A3334" t="str">
        <f>IF(E3334="","",CONCATENATE(IF(C3334="","",(CONCATENATE("- any ",C3334," droplet size"))),IF(#REF!="","",CONCATENATE(" - ",#REF!))," &amp; maximum wind speed of ",E3334," km/hr"))</f>
        <v/>
      </c>
    </row>
    <row r="3335" spans="1:1" x14ac:dyDescent="0.25">
      <c r="A3335" t="str">
        <f>IF(E3335="","",CONCATENATE(IF(C3335="","",(CONCATENATE("- any ",C3335," droplet size"))),IF(#REF!="","",CONCATENATE(" - ",#REF!))," &amp; maximum wind speed of ",E3335," km/hr"))</f>
        <v/>
      </c>
    </row>
    <row r="3336" spans="1:1" x14ac:dyDescent="0.25">
      <c r="A3336" t="str">
        <f>IF(E3336="","",CONCATENATE(IF(C3336="","",(CONCATENATE("- any ",C3336," droplet size"))),IF(#REF!="","",CONCATENATE(" - ",#REF!))," &amp; maximum wind speed of ",E3336," km/hr"))</f>
        <v/>
      </c>
    </row>
    <row r="3337" spans="1:1" x14ac:dyDescent="0.25">
      <c r="A3337" t="str">
        <f>IF(E3337="","",CONCATENATE(IF(C3337="","",(CONCATENATE("- any ",C3337," droplet size"))),IF(#REF!="","",CONCATENATE(" - ",#REF!))," &amp; maximum wind speed of ",E3337," km/hr"))</f>
        <v/>
      </c>
    </row>
    <row r="3338" spans="1:1" x14ac:dyDescent="0.25">
      <c r="A3338" t="str">
        <f>IF(E3338="","",CONCATENATE(IF(C3338="","",(CONCATENATE("- any ",C3338," droplet size"))),IF(#REF!="","",CONCATENATE(" - ",#REF!))," &amp; maximum wind speed of ",E3338," km/hr"))</f>
        <v/>
      </c>
    </row>
    <row r="3339" spans="1:1" x14ac:dyDescent="0.25">
      <c r="A3339" t="str">
        <f>IF(E3339="","",CONCATENATE(IF(C3339="","",(CONCATENATE("- any ",C3339," droplet size"))),IF(#REF!="","",CONCATENATE(" - ",#REF!))," &amp; maximum wind speed of ",E3339," km/hr"))</f>
        <v/>
      </c>
    </row>
    <row r="3340" spans="1:1" x14ac:dyDescent="0.25">
      <c r="A3340" t="str">
        <f>IF(E3340="","",CONCATENATE(IF(C3340="","",(CONCATENATE("- any ",C3340," droplet size"))),IF(#REF!="","",CONCATENATE(" - ",#REF!))," &amp; maximum wind speed of ",E3340," km/hr"))</f>
        <v/>
      </c>
    </row>
    <row r="3341" spans="1:1" x14ac:dyDescent="0.25">
      <c r="A3341" t="str">
        <f>IF(E3341="","",CONCATENATE(IF(C3341="","",(CONCATENATE("- any ",C3341," droplet size"))),IF(#REF!="","",CONCATENATE(" - ",#REF!))," &amp; maximum wind speed of ",E3341," km/hr"))</f>
        <v/>
      </c>
    </row>
    <row r="3342" spans="1:1" x14ac:dyDescent="0.25">
      <c r="A3342" t="str">
        <f>IF(E3342="","",CONCATENATE(IF(C3342="","",(CONCATENATE("- any ",C3342," droplet size"))),IF(#REF!="","",CONCATENATE(" - ",#REF!))," &amp; maximum wind speed of ",E3342," km/hr"))</f>
        <v/>
      </c>
    </row>
    <row r="3343" spans="1:1" x14ac:dyDescent="0.25">
      <c r="A3343" t="str">
        <f>IF(E3343="","",CONCATENATE(IF(C3343="","",(CONCATENATE("- any ",C3343," droplet size"))),IF(#REF!="","",CONCATENATE(" - ",#REF!))," &amp; maximum wind speed of ",E3343," km/hr"))</f>
        <v/>
      </c>
    </row>
    <row r="3344" spans="1:1" x14ac:dyDescent="0.25">
      <c r="A3344" t="str">
        <f>IF(E3344="","",CONCATENATE(IF(C3344="","",(CONCATENATE("- any ",C3344," droplet size"))),IF(#REF!="","",CONCATENATE(" - ",#REF!))," &amp; maximum wind speed of ",E3344," km/hr"))</f>
        <v/>
      </c>
    </row>
    <row r="3345" spans="1:1" x14ac:dyDescent="0.25">
      <c r="A3345" t="str">
        <f>IF(E3345="","",CONCATENATE(IF(C3345="","",(CONCATENATE("- any ",C3345," droplet size"))),IF(#REF!="","",CONCATENATE(" - ",#REF!))," &amp; maximum wind speed of ",E3345," km/hr"))</f>
        <v/>
      </c>
    </row>
    <row r="3346" spans="1:1" x14ac:dyDescent="0.25">
      <c r="A3346" t="str">
        <f>IF(E3346="","",CONCATENATE(IF(C3346="","",(CONCATENATE("- any ",C3346," droplet size"))),IF(#REF!="","",CONCATENATE(" - ",#REF!))," &amp; maximum wind speed of ",E3346," km/hr"))</f>
        <v/>
      </c>
    </row>
    <row r="3347" spans="1:1" x14ac:dyDescent="0.25">
      <c r="A3347" t="str">
        <f>IF(E3347="","",CONCATENATE(IF(C3347="","",(CONCATENATE("- any ",C3347," droplet size"))),IF(#REF!="","",CONCATENATE(" - ",#REF!))," &amp; maximum wind speed of ",E3347," km/hr"))</f>
        <v/>
      </c>
    </row>
    <row r="3348" spans="1:1" x14ac:dyDescent="0.25">
      <c r="A3348" t="str">
        <f>IF(E3348="","",CONCATENATE(IF(C3348="","",(CONCATENATE("- any ",C3348," droplet size"))),IF(#REF!="","",CONCATENATE(" - ",#REF!))," &amp; maximum wind speed of ",E3348," km/hr"))</f>
        <v/>
      </c>
    </row>
    <row r="3349" spans="1:1" x14ac:dyDescent="0.25">
      <c r="A3349" t="str">
        <f>IF(E3349="","",CONCATENATE(IF(C3349="","",(CONCATENATE("- any ",C3349," droplet size"))),IF(#REF!="","",CONCATENATE(" - ",#REF!))," &amp; maximum wind speed of ",E3349," km/hr"))</f>
        <v/>
      </c>
    </row>
    <row r="3350" spans="1:1" x14ac:dyDescent="0.25">
      <c r="A3350" t="str">
        <f>IF(E3350="","",CONCATENATE(IF(C3350="","",(CONCATENATE("- any ",C3350," droplet size"))),IF(#REF!="","",CONCATENATE(" - ",#REF!))," &amp; maximum wind speed of ",E3350," km/hr"))</f>
        <v/>
      </c>
    </row>
    <row r="3351" spans="1:1" x14ac:dyDescent="0.25">
      <c r="A3351" t="str">
        <f>IF(E3351="","",CONCATENATE(IF(C3351="","",(CONCATENATE("- any ",C3351," droplet size"))),IF(#REF!="","",CONCATENATE(" - ",#REF!))," &amp; maximum wind speed of ",E3351," km/hr"))</f>
        <v/>
      </c>
    </row>
    <row r="3352" spans="1:1" x14ac:dyDescent="0.25">
      <c r="A3352" t="str">
        <f>IF(E3352="","",CONCATENATE(IF(C3352="","",(CONCATENATE("- any ",C3352," droplet size"))),IF(#REF!="","",CONCATENATE(" - ",#REF!))," &amp; maximum wind speed of ",E3352," km/hr"))</f>
        <v/>
      </c>
    </row>
    <row r="3353" spans="1:1" x14ac:dyDescent="0.25">
      <c r="A3353" t="str">
        <f>IF(E3353="","",CONCATENATE(IF(C3353="","",(CONCATENATE("- any ",C3353," droplet size"))),IF(#REF!="","",CONCATENATE(" - ",#REF!))," &amp; maximum wind speed of ",E3353," km/hr"))</f>
        <v/>
      </c>
    </row>
    <row r="3354" spans="1:1" x14ac:dyDescent="0.25">
      <c r="A3354" t="str">
        <f>IF(E3354="","",CONCATENATE(IF(C3354="","",(CONCATENATE("- any ",C3354," droplet size"))),IF(#REF!="","",CONCATENATE(" - ",#REF!))," &amp; maximum wind speed of ",E3354," km/hr"))</f>
        <v/>
      </c>
    </row>
    <row r="3355" spans="1:1" x14ac:dyDescent="0.25">
      <c r="A3355" t="str">
        <f>IF(E3355="","",CONCATENATE(IF(C3355="","",(CONCATENATE("- any ",C3355," droplet size"))),IF(#REF!="","",CONCATENATE(" - ",#REF!))," &amp; maximum wind speed of ",E3355," km/hr"))</f>
        <v/>
      </c>
    </row>
    <row r="3356" spans="1:1" x14ac:dyDescent="0.25">
      <c r="A3356" t="str">
        <f>IF(E3356="","",CONCATENATE(IF(C3356="","",(CONCATENATE("- any ",C3356," droplet size"))),IF(#REF!="","",CONCATENATE(" - ",#REF!))," &amp; maximum wind speed of ",E3356," km/hr"))</f>
        <v/>
      </c>
    </row>
    <row r="3357" spans="1:1" x14ac:dyDescent="0.25">
      <c r="A3357" t="str">
        <f>IF(E3357="","",CONCATENATE(IF(C3357="","",(CONCATENATE("- any ",C3357," droplet size"))),IF(#REF!="","",CONCATENATE(" - ",#REF!))," &amp; maximum wind speed of ",E3357," km/hr"))</f>
        <v/>
      </c>
    </row>
    <row r="3358" spans="1:1" x14ac:dyDescent="0.25">
      <c r="A3358" t="str">
        <f>IF(E3358="","",CONCATENATE(IF(C3358="","",(CONCATENATE("- any ",C3358," droplet size"))),IF(#REF!="","",CONCATENATE(" - ",#REF!))," &amp; maximum wind speed of ",E3358," km/hr"))</f>
        <v/>
      </c>
    </row>
    <row r="3359" spans="1:1" x14ac:dyDescent="0.25">
      <c r="A3359" t="str">
        <f>IF(E3359="","",CONCATENATE(IF(C3359="","",(CONCATENATE("- any ",C3359," droplet size"))),IF(#REF!="","",CONCATENATE(" - ",#REF!))," &amp; maximum wind speed of ",E3359," km/hr"))</f>
        <v/>
      </c>
    </row>
    <row r="3360" spans="1:1" x14ac:dyDescent="0.25">
      <c r="A3360" t="str">
        <f>IF(E3360="","",CONCATENATE(IF(C3360="","",(CONCATENATE("- any ",C3360," droplet size"))),IF(#REF!="","",CONCATENATE(" - ",#REF!))," &amp; maximum wind speed of ",E3360," km/hr"))</f>
        <v/>
      </c>
    </row>
    <row r="3361" spans="1:1" x14ac:dyDescent="0.25">
      <c r="A3361" t="str">
        <f>IF(E3361="","",CONCATENATE(IF(C3361="","",(CONCATENATE("- any ",C3361," droplet size"))),IF(#REF!="","",CONCATENATE(" - ",#REF!))," &amp; maximum wind speed of ",E3361," km/hr"))</f>
        <v/>
      </c>
    </row>
    <row r="3362" spans="1:1" x14ac:dyDescent="0.25">
      <c r="A3362" t="str">
        <f>IF(E3362="","",CONCATENATE(IF(C3362="","",(CONCATENATE("- any ",C3362," droplet size"))),IF(#REF!="","",CONCATENATE(" - ",#REF!))," &amp; maximum wind speed of ",E3362," km/hr"))</f>
        <v/>
      </c>
    </row>
    <row r="3363" spans="1:1" x14ac:dyDescent="0.25">
      <c r="A3363" t="str">
        <f>IF(E3363="","",CONCATENATE(IF(C3363="","",(CONCATENATE("- any ",C3363," droplet size"))),IF(#REF!="","",CONCATENATE(" - ",#REF!))," &amp; maximum wind speed of ",E3363," km/hr"))</f>
        <v/>
      </c>
    </row>
    <row r="3364" spans="1:1" x14ac:dyDescent="0.25">
      <c r="A3364" t="str">
        <f>IF(E3364="","",CONCATENATE(IF(C3364="","",(CONCATENATE("- any ",C3364," droplet size"))),IF(#REF!="","",CONCATENATE(" - ",#REF!))," &amp; maximum wind speed of ",E3364," km/hr"))</f>
        <v/>
      </c>
    </row>
    <row r="3365" spans="1:1" x14ac:dyDescent="0.25">
      <c r="A3365" t="str">
        <f>IF(E3365="","",CONCATENATE(IF(C3365="","",(CONCATENATE("- any ",C3365," droplet size"))),IF(#REF!="","",CONCATENATE(" - ",#REF!))," &amp; maximum wind speed of ",E3365," km/hr"))</f>
        <v/>
      </c>
    </row>
    <row r="3366" spans="1:1" x14ac:dyDescent="0.25">
      <c r="A3366" t="str">
        <f>IF(E3366="","",CONCATENATE(IF(C3366="","",(CONCATENATE("- any ",C3366," droplet size"))),IF(#REF!="","",CONCATENATE(" - ",#REF!))," &amp; maximum wind speed of ",E3366," km/hr"))</f>
        <v/>
      </c>
    </row>
    <row r="3367" spans="1:1" x14ac:dyDescent="0.25">
      <c r="A3367" t="str">
        <f>IF(E3367="","",CONCATENATE(IF(C3367="","",(CONCATENATE("- any ",C3367," droplet size"))),IF(#REF!="","",CONCATENATE(" - ",#REF!))," &amp; maximum wind speed of ",E3367," km/hr"))</f>
        <v/>
      </c>
    </row>
    <row r="3368" spans="1:1" x14ac:dyDescent="0.25">
      <c r="A3368" t="str">
        <f>IF(E3368="","",CONCATENATE(IF(C3368="","",(CONCATENATE("- any ",C3368," droplet size"))),IF(#REF!="","",CONCATENATE(" - ",#REF!))," &amp; maximum wind speed of ",E3368," km/hr"))</f>
        <v/>
      </c>
    </row>
    <row r="3369" spans="1:1" x14ac:dyDescent="0.25">
      <c r="A3369" t="str">
        <f>IF(E3369="","",CONCATENATE(IF(C3369="","",(CONCATENATE("- any ",C3369," droplet size"))),IF(#REF!="","",CONCATENATE(" - ",#REF!))," &amp; maximum wind speed of ",E3369," km/hr"))</f>
        <v/>
      </c>
    </row>
    <row r="3370" spans="1:1" x14ac:dyDescent="0.25">
      <c r="A3370" t="str">
        <f>IF(E3370="","",CONCATENATE(IF(C3370="","",(CONCATENATE("- any ",C3370," droplet size"))),IF(#REF!="","",CONCATENATE(" - ",#REF!))," &amp; maximum wind speed of ",E3370," km/hr"))</f>
        <v/>
      </c>
    </row>
    <row r="3371" spans="1:1" x14ac:dyDescent="0.25">
      <c r="A3371" t="str">
        <f>IF(E3371="","",CONCATENATE(IF(C3371="","",(CONCATENATE("- any ",C3371," droplet size"))),IF(#REF!="","",CONCATENATE(" - ",#REF!))," &amp; maximum wind speed of ",E3371," km/hr"))</f>
        <v/>
      </c>
    </row>
    <row r="3372" spans="1:1" x14ac:dyDescent="0.25">
      <c r="A3372" t="str">
        <f>IF(E3372="","",CONCATENATE(IF(C3372="","",(CONCATENATE("- any ",C3372," droplet size"))),IF(#REF!="","",CONCATENATE(" - ",#REF!))," &amp; maximum wind speed of ",E3372," km/hr"))</f>
        <v/>
      </c>
    </row>
    <row r="3373" spans="1:1" x14ac:dyDescent="0.25">
      <c r="A3373" t="str">
        <f>IF(E3373="","",CONCATENATE(IF(C3373="","",(CONCATENATE("- any ",C3373," droplet size"))),IF(#REF!="","",CONCATENATE(" - ",#REF!))," &amp; maximum wind speed of ",E3373," km/hr"))</f>
        <v/>
      </c>
    </row>
    <row r="3374" spans="1:1" x14ac:dyDescent="0.25">
      <c r="A3374" t="str">
        <f>IF(E3374="","",CONCATENATE(IF(C3374="","",(CONCATENATE("- any ",C3374," droplet size"))),IF(#REF!="","",CONCATENATE(" - ",#REF!))," &amp; maximum wind speed of ",E3374," km/hr"))</f>
        <v/>
      </c>
    </row>
    <row r="3375" spans="1:1" x14ac:dyDescent="0.25">
      <c r="A3375" t="str">
        <f>IF(E3375="","",CONCATENATE(IF(C3375="","",(CONCATENATE("- any ",C3375," droplet size"))),IF(#REF!="","",CONCATENATE(" - ",#REF!))," &amp; maximum wind speed of ",E3375," km/hr"))</f>
        <v/>
      </c>
    </row>
    <row r="3376" spans="1:1" x14ac:dyDescent="0.25">
      <c r="A3376" t="str">
        <f>IF(E3376="","",CONCATENATE(IF(C3376="","",(CONCATENATE("- any ",C3376," droplet size"))),IF(#REF!="","",CONCATENATE(" - ",#REF!))," &amp; maximum wind speed of ",E3376," km/hr"))</f>
        <v/>
      </c>
    </row>
    <row r="3377" spans="1:1" x14ac:dyDescent="0.25">
      <c r="A3377" t="str">
        <f>IF(E3377="","",CONCATENATE(IF(C3377="","",(CONCATENATE("- any ",C3377," droplet size"))),IF(#REF!="","",CONCATENATE(" - ",#REF!))," &amp; maximum wind speed of ",E3377," km/hr"))</f>
        <v/>
      </c>
    </row>
    <row r="3378" spans="1:1" x14ac:dyDescent="0.25">
      <c r="A3378" t="str">
        <f>IF(E3378="","",CONCATENATE(IF(C3378="","",(CONCATENATE("- any ",C3378," droplet size"))),IF(#REF!="","",CONCATENATE(" - ",#REF!))," &amp; maximum wind speed of ",E3378," km/hr"))</f>
        <v/>
      </c>
    </row>
    <row r="3379" spans="1:1" x14ac:dyDescent="0.25">
      <c r="A3379" t="str">
        <f>IF(E3379="","",CONCATENATE(IF(C3379="","",(CONCATENATE("- any ",C3379," droplet size"))),IF(#REF!="","",CONCATENATE(" - ",#REF!))," &amp; maximum wind speed of ",E3379," km/hr"))</f>
        <v/>
      </c>
    </row>
    <row r="3380" spans="1:1" x14ac:dyDescent="0.25">
      <c r="A3380" t="str">
        <f>IF(E3380="","",CONCATENATE(IF(C3380="","",(CONCATENATE("- any ",C3380," droplet size"))),IF(#REF!="","",CONCATENATE(" - ",#REF!))," &amp; maximum wind speed of ",E3380," km/hr"))</f>
        <v/>
      </c>
    </row>
    <row r="3381" spans="1:1" x14ac:dyDescent="0.25">
      <c r="A3381" t="str">
        <f>IF(E3381="","",CONCATENATE(IF(C3381="","",(CONCATENATE("- any ",C3381," droplet size"))),IF(#REF!="","",CONCATENATE(" - ",#REF!))," &amp; maximum wind speed of ",E3381," km/hr"))</f>
        <v/>
      </c>
    </row>
    <row r="3382" spans="1:1" x14ac:dyDescent="0.25">
      <c r="A3382" t="str">
        <f>IF(E3382="","",CONCATENATE(IF(C3382="","",(CONCATENATE("- any ",C3382," droplet size"))),IF(#REF!="","",CONCATENATE(" - ",#REF!))," &amp; maximum wind speed of ",E3382," km/hr"))</f>
        <v/>
      </c>
    </row>
    <row r="3383" spans="1:1" x14ac:dyDescent="0.25">
      <c r="A3383" t="str">
        <f>IF(E3383="","",CONCATENATE(IF(C3383="","",(CONCATENATE("- any ",C3383," droplet size"))),IF(#REF!="","",CONCATENATE(" - ",#REF!))," &amp; maximum wind speed of ",E3383," km/hr"))</f>
        <v/>
      </c>
    </row>
    <row r="3384" spans="1:1" x14ac:dyDescent="0.25">
      <c r="A3384" t="str">
        <f>IF(E3384="","",CONCATENATE(IF(C3384="","",(CONCATENATE("- any ",C3384," droplet size"))),IF(#REF!="","",CONCATENATE(" - ",#REF!))," &amp; maximum wind speed of ",E3384," km/hr"))</f>
        <v/>
      </c>
    </row>
    <row r="3385" spans="1:1" x14ac:dyDescent="0.25">
      <c r="A3385" t="str">
        <f>IF(E3385="","",CONCATENATE(IF(C3385="","",(CONCATENATE("- any ",C3385," droplet size"))),IF(#REF!="","",CONCATENATE(" - ",#REF!))," &amp; maximum wind speed of ",E3385," km/hr"))</f>
        <v/>
      </c>
    </row>
    <row r="3386" spans="1:1" x14ac:dyDescent="0.25">
      <c r="A3386" t="str">
        <f>IF(E3386="","",CONCATENATE(IF(C3386="","",(CONCATENATE("- any ",C3386," droplet size"))),IF(#REF!="","",CONCATENATE(" - ",#REF!))," &amp; maximum wind speed of ",E3386," km/hr"))</f>
        <v/>
      </c>
    </row>
    <row r="3387" spans="1:1" x14ac:dyDescent="0.25">
      <c r="A3387" t="str">
        <f>IF(E3387="","",CONCATENATE(IF(C3387="","",(CONCATENATE("- any ",C3387," droplet size"))),IF(#REF!="","",CONCATENATE(" - ",#REF!))," &amp; maximum wind speed of ",E3387," km/hr"))</f>
        <v/>
      </c>
    </row>
    <row r="3388" spans="1:1" x14ac:dyDescent="0.25">
      <c r="A3388" t="str">
        <f>IF(E3388="","",CONCATENATE(IF(C3388="","",(CONCATENATE("- any ",C3388," droplet size"))),IF(#REF!="","",CONCATENATE(" - ",#REF!))," &amp; maximum wind speed of ",E3388," km/hr"))</f>
        <v/>
      </c>
    </row>
    <row r="3389" spans="1:1" x14ac:dyDescent="0.25">
      <c r="A3389" t="str">
        <f>IF(E3389="","",CONCATENATE(IF(C3389="","",(CONCATENATE("- any ",C3389," droplet size"))),IF(#REF!="","",CONCATENATE(" - ",#REF!))," &amp; maximum wind speed of ",E3389," km/hr"))</f>
        <v/>
      </c>
    </row>
    <row r="3390" spans="1:1" x14ac:dyDescent="0.25">
      <c r="A3390" t="str">
        <f>IF(E3390="","",CONCATENATE(IF(C3390="","",(CONCATENATE("- any ",C3390," droplet size"))),IF(#REF!="","",CONCATENATE(" - ",#REF!))," &amp; maximum wind speed of ",E3390," km/hr"))</f>
        <v/>
      </c>
    </row>
    <row r="3391" spans="1:1" x14ac:dyDescent="0.25">
      <c r="A3391" t="str">
        <f>IF(E3391="","",CONCATENATE(IF(C3391="","",(CONCATENATE("- any ",C3391," droplet size"))),IF(#REF!="","",CONCATENATE(" - ",#REF!))," &amp; maximum wind speed of ",E3391," km/hr"))</f>
        <v/>
      </c>
    </row>
    <row r="3392" spans="1:1" x14ac:dyDescent="0.25">
      <c r="A3392" t="str">
        <f>IF(E3392="","",CONCATENATE(IF(C3392="","",(CONCATENATE("- any ",C3392," droplet size"))),IF(#REF!="","",CONCATENATE(" - ",#REF!))," &amp; maximum wind speed of ",E3392," km/hr"))</f>
        <v/>
      </c>
    </row>
    <row r="3393" spans="1:1" x14ac:dyDescent="0.25">
      <c r="A3393" t="str">
        <f>IF(E3393="","",CONCATENATE(IF(C3393="","",(CONCATENATE("- any ",C3393," droplet size"))),IF(#REF!="","",CONCATENATE(" - ",#REF!))," &amp; maximum wind speed of ",E3393," km/hr"))</f>
        <v/>
      </c>
    </row>
    <row r="3394" spans="1:1" x14ac:dyDescent="0.25">
      <c r="A3394" t="str">
        <f>IF(E3394="","",CONCATENATE(IF(C3394="","",(CONCATENATE("- any ",C3394," droplet size"))),IF(#REF!="","",CONCATENATE(" - ",#REF!))," &amp; maximum wind speed of ",E3394," km/hr"))</f>
        <v/>
      </c>
    </row>
    <row r="3395" spans="1:1" x14ac:dyDescent="0.25">
      <c r="A3395" t="str">
        <f>IF(E3395="","",CONCATENATE(IF(C3395="","",(CONCATENATE("- any ",C3395," droplet size"))),IF(#REF!="","",CONCATENATE(" - ",#REF!))," &amp; maximum wind speed of ",E3395," km/hr"))</f>
        <v/>
      </c>
    </row>
    <row r="3396" spans="1:1" x14ac:dyDescent="0.25">
      <c r="A3396" t="str">
        <f>IF(E3396="","",CONCATENATE(IF(C3396="","",(CONCATENATE("- any ",C3396," droplet size"))),IF(#REF!="","",CONCATENATE(" - ",#REF!))," &amp; maximum wind speed of ",E3396," km/hr"))</f>
        <v/>
      </c>
    </row>
    <row r="3397" spans="1:1" x14ac:dyDescent="0.25">
      <c r="A3397" t="str">
        <f>IF(E3397="","",CONCATENATE(IF(C3397="","",(CONCATENATE("- any ",C3397," droplet size"))),IF(#REF!="","",CONCATENATE(" - ",#REF!))," &amp; maximum wind speed of ",E3397," km/hr"))</f>
        <v/>
      </c>
    </row>
    <row r="3398" spans="1:1" x14ac:dyDescent="0.25">
      <c r="A3398" t="str">
        <f>IF(E3398="","",CONCATENATE(IF(C3398="","",(CONCATENATE("- any ",C3398," droplet size"))),IF(#REF!="","",CONCATENATE(" - ",#REF!))," &amp; maximum wind speed of ",E3398," km/hr"))</f>
        <v/>
      </c>
    </row>
    <row r="3399" spans="1:1" x14ac:dyDescent="0.25">
      <c r="A3399" t="str">
        <f>IF(E3399="","",CONCATENATE(IF(C3399="","",(CONCATENATE("- any ",C3399," droplet size"))),IF(#REF!="","",CONCATENATE(" - ",#REF!))," &amp; maximum wind speed of ",E3399," km/hr"))</f>
        <v/>
      </c>
    </row>
    <row r="3400" spans="1:1" x14ac:dyDescent="0.25">
      <c r="A3400" t="str">
        <f>IF(E3400="","",CONCATENATE(IF(C3400="","",(CONCATENATE("- any ",C3400," droplet size"))),IF(#REF!="","",CONCATENATE(" - ",#REF!))," &amp; maximum wind speed of ",E3400," km/hr"))</f>
        <v/>
      </c>
    </row>
    <row r="3401" spans="1:1" x14ac:dyDescent="0.25">
      <c r="A3401" t="str">
        <f>IF(E3401="","",CONCATENATE(IF(C3401="","",(CONCATENATE("- any ",C3401," droplet size"))),IF(#REF!="","",CONCATENATE(" - ",#REF!))," &amp; maximum wind speed of ",E3401," km/hr"))</f>
        <v/>
      </c>
    </row>
    <row r="3402" spans="1:1" x14ac:dyDescent="0.25">
      <c r="A3402" t="str">
        <f>IF(E3402="","",CONCATENATE(IF(C3402="","",(CONCATENATE("- any ",C3402," droplet size"))),IF(#REF!="","",CONCATENATE(" - ",#REF!))," &amp; maximum wind speed of ",E3402," km/hr"))</f>
        <v/>
      </c>
    </row>
    <row r="3403" spans="1:1" x14ac:dyDescent="0.25">
      <c r="A3403" t="str">
        <f>IF(E3403="","",CONCATENATE(IF(C3403="","",(CONCATENATE("- any ",C3403," droplet size"))),IF(#REF!="","",CONCATENATE(" - ",#REF!))," &amp; maximum wind speed of ",E3403," km/hr"))</f>
        <v/>
      </c>
    </row>
    <row r="3404" spans="1:1" x14ac:dyDescent="0.25">
      <c r="A3404" t="str">
        <f>IF(E3404="","",CONCATENATE(IF(C3404="","",(CONCATENATE("- any ",C3404," droplet size"))),IF(#REF!="","",CONCATENATE(" - ",#REF!))," &amp; maximum wind speed of ",E3404," km/hr"))</f>
        <v/>
      </c>
    </row>
    <row r="3405" spans="1:1" x14ac:dyDescent="0.25">
      <c r="A3405" t="str">
        <f>IF(E3405="","",CONCATENATE(IF(C3405="","",(CONCATENATE("- any ",C3405," droplet size"))),IF(#REF!="","",CONCATENATE(" - ",#REF!))," &amp; maximum wind speed of ",E3405," km/hr"))</f>
        <v/>
      </c>
    </row>
    <row r="3406" spans="1:1" x14ac:dyDescent="0.25">
      <c r="A3406" t="str">
        <f>IF(E3406="","",CONCATENATE(IF(C3406="","",(CONCATENATE("- any ",C3406," droplet size"))),IF(#REF!="","",CONCATENATE(" - ",#REF!))," &amp; maximum wind speed of ",E3406," km/hr"))</f>
        <v/>
      </c>
    </row>
    <row r="3407" spans="1:1" x14ac:dyDescent="0.25">
      <c r="A3407" t="str">
        <f>IF(E3407="","",CONCATENATE(IF(C3407="","",(CONCATENATE("- any ",C3407," droplet size"))),IF(#REF!="","",CONCATENATE(" - ",#REF!))," &amp; maximum wind speed of ",E3407," km/hr"))</f>
        <v/>
      </c>
    </row>
    <row r="3408" spans="1:1" x14ac:dyDescent="0.25">
      <c r="A3408" t="str">
        <f>IF(E3408="","",CONCATENATE(IF(C3408="","",(CONCATENATE("- any ",C3408," droplet size"))),IF(#REF!="","",CONCATENATE(" - ",#REF!))," &amp; maximum wind speed of ",E3408," km/hr"))</f>
        <v/>
      </c>
    </row>
    <row r="3409" spans="1:1" x14ac:dyDescent="0.25">
      <c r="A3409" t="str">
        <f>IF(E3409="","",CONCATENATE(IF(C3409="","",(CONCATENATE("- any ",C3409," droplet size"))),IF(#REF!="","",CONCATENATE(" - ",#REF!))," &amp; maximum wind speed of ",E3409," km/hr"))</f>
        <v/>
      </c>
    </row>
    <row r="3410" spans="1:1" x14ac:dyDescent="0.25">
      <c r="A3410" t="str">
        <f>IF(E3410="","",CONCATENATE(IF(C3410="","",(CONCATENATE("- any ",C3410," droplet size"))),IF(#REF!="","",CONCATENATE(" - ",#REF!))," &amp; maximum wind speed of ",E3410," km/hr"))</f>
        <v/>
      </c>
    </row>
    <row r="3411" spans="1:1" x14ac:dyDescent="0.25">
      <c r="A3411" t="str">
        <f>IF(E3411="","",CONCATENATE(IF(C3411="","",(CONCATENATE("- any ",C3411," droplet size"))),IF(#REF!="","",CONCATENATE(" - ",#REF!))," &amp; maximum wind speed of ",E3411," km/hr"))</f>
        <v/>
      </c>
    </row>
    <row r="3412" spans="1:1" x14ac:dyDescent="0.25">
      <c r="A3412" t="str">
        <f>IF(E3412="","",CONCATENATE(IF(C3412="","",(CONCATENATE("- any ",C3412," droplet size"))),IF(#REF!="","",CONCATENATE(" - ",#REF!))," &amp; maximum wind speed of ",E3412," km/hr"))</f>
        <v/>
      </c>
    </row>
    <row r="3413" spans="1:1" x14ac:dyDescent="0.25">
      <c r="A3413" t="str">
        <f>IF(E3413="","",CONCATENATE(IF(C3413="","",(CONCATENATE("- any ",C3413," droplet size"))),IF(#REF!="","",CONCATENATE(" - ",#REF!))," &amp; maximum wind speed of ",E3413," km/hr"))</f>
        <v/>
      </c>
    </row>
    <row r="3414" spans="1:1" x14ac:dyDescent="0.25">
      <c r="A3414" t="str">
        <f>IF(E3414="","",CONCATENATE(IF(C3414="","",(CONCATENATE("- any ",C3414," droplet size"))),IF(#REF!="","",CONCATENATE(" - ",#REF!))," &amp; maximum wind speed of ",E3414," km/hr"))</f>
        <v/>
      </c>
    </row>
    <row r="3415" spans="1:1" x14ac:dyDescent="0.25">
      <c r="A3415" t="str">
        <f>IF(E3415="","",CONCATENATE(IF(C3415="","",(CONCATENATE("- any ",C3415," droplet size"))),IF(#REF!="","",CONCATENATE(" - ",#REF!))," &amp; maximum wind speed of ",E3415," km/hr"))</f>
        <v/>
      </c>
    </row>
    <row r="3416" spans="1:1" x14ac:dyDescent="0.25">
      <c r="A3416" t="str">
        <f>IF(E3416="","",CONCATENATE(IF(C3416="","",(CONCATENATE("- any ",C3416," droplet size"))),IF(#REF!="","",CONCATENATE(" - ",#REF!))," &amp; maximum wind speed of ",E3416," km/hr"))</f>
        <v/>
      </c>
    </row>
    <row r="3417" spans="1:1" x14ac:dyDescent="0.25">
      <c r="A3417" t="str">
        <f>IF(E3417="","",CONCATENATE(IF(C3417="","",(CONCATENATE("- any ",C3417," droplet size"))),IF(#REF!="","",CONCATENATE(" - ",#REF!))," &amp; maximum wind speed of ",E3417," km/hr"))</f>
        <v/>
      </c>
    </row>
    <row r="3418" spans="1:1" x14ac:dyDescent="0.25">
      <c r="A3418" t="str">
        <f>IF(E3418="","",CONCATENATE(IF(C3418="","",(CONCATENATE("- any ",C3418," droplet size"))),IF(#REF!="","",CONCATENATE(" - ",#REF!))," &amp; maximum wind speed of ",E3418," km/hr"))</f>
        <v/>
      </c>
    </row>
    <row r="3419" spans="1:1" x14ac:dyDescent="0.25">
      <c r="A3419" t="str">
        <f>IF(E3419="","",CONCATENATE(IF(C3419="","",(CONCATENATE("- any ",C3419," droplet size"))),IF(#REF!="","",CONCATENATE(" - ",#REF!))," &amp; maximum wind speed of ",E3419," km/hr"))</f>
        <v/>
      </c>
    </row>
    <row r="3420" spans="1:1" x14ac:dyDescent="0.25">
      <c r="A3420" t="str">
        <f>IF(E3420="","",CONCATENATE(IF(C3420="","",(CONCATENATE("- any ",C3420," droplet size"))),IF(#REF!="","",CONCATENATE(" - ",#REF!))," &amp; maximum wind speed of ",E3420," km/hr"))</f>
        <v/>
      </c>
    </row>
    <row r="3421" spans="1:1" x14ac:dyDescent="0.25">
      <c r="A3421" t="str">
        <f>IF(E3421="","",CONCATENATE(IF(C3421="","",(CONCATENATE("- any ",C3421," droplet size"))),IF(#REF!="","",CONCATENATE(" - ",#REF!))," &amp; maximum wind speed of ",E3421," km/hr"))</f>
        <v/>
      </c>
    </row>
    <row r="3422" spans="1:1" x14ac:dyDescent="0.25">
      <c r="A3422" t="str">
        <f>IF(E3422="","",CONCATENATE(IF(C3422="","",(CONCATENATE("- any ",C3422," droplet size"))),IF(#REF!="","",CONCATENATE(" - ",#REF!))," &amp; maximum wind speed of ",E3422," km/hr"))</f>
        <v/>
      </c>
    </row>
    <row r="3423" spans="1:1" x14ac:dyDescent="0.25">
      <c r="A3423" t="str">
        <f>IF(E3423="","",CONCATENATE(IF(C3423="","",(CONCATENATE("- any ",C3423," droplet size"))),IF(#REF!="","",CONCATENATE(" - ",#REF!))," &amp; maximum wind speed of ",E3423," km/hr"))</f>
        <v/>
      </c>
    </row>
    <row r="3424" spans="1:1" x14ac:dyDescent="0.25">
      <c r="A3424" t="str">
        <f>IF(E3424="","",CONCATENATE(IF(C3424="","",(CONCATENATE("- any ",C3424," droplet size"))),IF(#REF!="","",CONCATENATE(" - ",#REF!))," &amp; maximum wind speed of ",E3424," km/hr"))</f>
        <v/>
      </c>
    </row>
    <row r="3425" spans="1:1" x14ac:dyDescent="0.25">
      <c r="A3425" t="str">
        <f>IF(E3425="","",CONCATENATE(IF(C3425="","",(CONCATENATE("- any ",C3425," droplet size"))),IF(#REF!="","",CONCATENATE(" - ",#REF!))," &amp; maximum wind speed of ",E3425," km/hr"))</f>
        <v/>
      </c>
    </row>
    <row r="3426" spans="1:1" x14ac:dyDescent="0.25">
      <c r="A3426" t="str">
        <f>IF(E3426="","",CONCATENATE(IF(C3426="","",(CONCATENATE("- any ",C3426," droplet size"))),IF(#REF!="","",CONCATENATE(" - ",#REF!))," &amp; maximum wind speed of ",E3426," km/hr"))</f>
        <v/>
      </c>
    </row>
    <row r="3427" spans="1:1" x14ac:dyDescent="0.25">
      <c r="A3427" t="str">
        <f>IF(E3427="","",CONCATENATE(IF(C3427="","",(CONCATENATE("- any ",C3427," droplet size"))),IF(#REF!="","",CONCATENATE(" - ",#REF!))," &amp; maximum wind speed of ",E3427," km/hr"))</f>
        <v/>
      </c>
    </row>
    <row r="3428" spans="1:1" x14ac:dyDescent="0.25">
      <c r="A3428" t="str">
        <f>IF(E3428="","",CONCATENATE(IF(C3428="","",(CONCATENATE("- any ",C3428," droplet size"))),IF(#REF!="","",CONCATENATE(" - ",#REF!))," &amp; maximum wind speed of ",E3428," km/hr"))</f>
        <v/>
      </c>
    </row>
    <row r="3429" spans="1:1" x14ac:dyDescent="0.25">
      <c r="A3429" t="str">
        <f>IF(E3429="","",CONCATENATE(IF(C3429="","",(CONCATENATE("- any ",C3429," droplet size"))),IF(#REF!="","",CONCATENATE(" - ",#REF!))," &amp; maximum wind speed of ",E3429," km/hr"))</f>
        <v/>
      </c>
    </row>
    <row r="3430" spans="1:1" x14ac:dyDescent="0.25">
      <c r="A3430" t="str">
        <f>IF(E3430="","",CONCATENATE(IF(C3430="","",(CONCATENATE("- any ",C3430," droplet size"))),IF(#REF!="","",CONCATENATE(" - ",#REF!))," &amp; maximum wind speed of ",E3430," km/hr"))</f>
        <v/>
      </c>
    </row>
    <row r="3431" spans="1:1" x14ac:dyDescent="0.25">
      <c r="A3431" t="str">
        <f>IF(E3431="","",CONCATENATE(IF(C3431="","",(CONCATENATE("- any ",C3431," droplet size"))),IF(#REF!="","",CONCATENATE(" - ",#REF!))," &amp; maximum wind speed of ",E3431," km/hr"))</f>
        <v/>
      </c>
    </row>
    <row r="3432" spans="1:1" x14ac:dyDescent="0.25">
      <c r="A3432" t="str">
        <f>IF(E3432="","",CONCATENATE(IF(C3432="","",(CONCATENATE("- any ",C3432," droplet size"))),IF(#REF!="","",CONCATENATE(" - ",#REF!))," &amp; maximum wind speed of ",E3432," km/hr"))</f>
        <v/>
      </c>
    </row>
    <row r="3433" spans="1:1" x14ac:dyDescent="0.25">
      <c r="A3433" t="str">
        <f>IF(E3433="","",CONCATENATE(IF(C3433="","",(CONCATENATE("- any ",C3433," droplet size"))),IF(#REF!="","",CONCATENATE(" - ",#REF!))," &amp; maximum wind speed of ",E3433," km/hr"))</f>
        <v/>
      </c>
    </row>
    <row r="3434" spans="1:1" x14ac:dyDescent="0.25">
      <c r="A3434" t="str">
        <f>IF(E3434="","",CONCATENATE(IF(C3434="","",(CONCATENATE("- any ",C3434," droplet size"))),IF(#REF!="","",CONCATENATE(" - ",#REF!))," &amp; maximum wind speed of ",E3434," km/hr"))</f>
        <v/>
      </c>
    </row>
    <row r="3435" spans="1:1" x14ac:dyDescent="0.25">
      <c r="A3435" t="str">
        <f>IF(E3435="","",CONCATENATE(IF(C3435="","",(CONCATENATE("- any ",C3435," droplet size"))),IF(#REF!="","",CONCATENATE(" - ",#REF!))," &amp; maximum wind speed of ",E3435," km/hr"))</f>
        <v/>
      </c>
    </row>
    <row r="3436" spans="1:1" x14ac:dyDescent="0.25">
      <c r="A3436" t="str">
        <f>IF(E3436="","",CONCATENATE(IF(C3436="","",(CONCATENATE("- any ",C3436," droplet size"))),IF(#REF!="","",CONCATENATE(" - ",#REF!))," &amp; maximum wind speed of ",E3436," km/hr"))</f>
        <v/>
      </c>
    </row>
    <row r="3437" spans="1:1" x14ac:dyDescent="0.25">
      <c r="A3437" t="str">
        <f>IF(E3437="","",CONCATENATE(IF(C3437="","",(CONCATENATE("- any ",C3437," droplet size"))),IF(#REF!="","",CONCATENATE(" - ",#REF!))," &amp; maximum wind speed of ",E3437," km/hr"))</f>
        <v/>
      </c>
    </row>
    <row r="3438" spans="1:1" x14ac:dyDescent="0.25">
      <c r="A3438" t="str">
        <f>IF(E3438="","",CONCATENATE(IF(C3438="","",(CONCATENATE("- any ",C3438," droplet size"))),IF(#REF!="","",CONCATENATE(" - ",#REF!))," &amp; maximum wind speed of ",E3438," km/hr"))</f>
        <v/>
      </c>
    </row>
    <row r="3439" spans="1:1" x14ac:dyDescent="0.25">
      <c r="A3439" t="str">
        <f>IF(E3439="","",CONCATENATE(IF(C3439="","",(CONCATENATE("- any ",C3439," droplet size"))),IF(#REF!="","",CONCATENATE(" - ",#REF!))," &amp; maximum wind speed of ",E3439," km/hr"))</f>
        <v/>
      </c>
    </row>
    <row r="3440" spans="1:1" x14ac:dyDescent="0.25">
      <c r="A3440" t="str">
        <f>IF(E3440="","",CONCATENATE(IF(C3440="","",(CONCATENATE("- any ",C3440," droplet size"))),IF(#REF!="","",CONCATENATE(" - ",#REF!))," &amp; maximum wind speed of ",E3440," km/hr"))</f>
        <v/>
      </c>
    </row>
    <row r="3441" spans="1:1" x14ac:dyDescent="0.25">
      <c r="A3441" t="str">
        <f>IF(E3441="","",CONCATENATE(IF(C3441="","",(CONCATENATE("- any ",C3441," droplet size"))),IF(#REF!="","",CONCATENATE(" - ",#REF!))," &amp; maximum wind speed of ",E3441," km/hr"))</f>
        <v/>
      </c>
    </row>
    <row r="3442" spans="1:1" x14ac:dyDescent="0.25">
      <c r="A3442" t="str">
        <f>IF(E3442="","",CONCATENATE(IF(C3442="","",(CONCATENATE("- any ",C3442," droplet size"))),IF(#REF!="","",CONCATENATE(" - ",#REF!))," &amp; maximum wind speed of ",E3442," km/hr"))</f>
        <v/>
      </c>
    </row>
    <row r="3443" spans="1:1" x14ac:dyDescent="0.25">
      <c r="A3443" t="str">
        <f>IF(E3443="","",CONCATENATE(IF(C3443="","",(CONCATENATE("- any ",C3443," droplet size"))),IF(#REF!="","",CONCATENATE(" - ",#REF!))," &amp; maximum wind speed of ",E3443," km/hr"))</f>
        <v/>
      </c>
    </row>
    <row r="3444" spans="1:1" x14ac:dyDescent="0.25">
      <c r="A3444" t="str">
        <f>IF(E3444="","",CONCATENATE(IF(C3444="","",(CONCATENATE("- any ",C3444," droplet size"))),IF(#REF!="","",CONCATENATE(" - ",#REF!))," &amp; maximum wind speed of ",E3444," km/hr"))</f>
        <v/>
      </c>
    </row>
    <row r="3445" spans="1:1" x14ac:dyDescent="0.25">
      <c r="A3445" t="str">
        <f>IF(E3445="","",CONCATENATE(IF(C3445="","",(CONCATENATE("- any ",C3445," droplet size"))),IF(#REF!="","",CONCATENATE(" - ",#REF!))," &amp; maximum wind speed of ",E3445," km/hr"))</f>
        <v/>
      </c>
    </row>
    <row r="3446" spans="1:1" x14ac:dyDescent="0.25">
      <c r="A3446" t="str">
        <f>IF(E3446="","",CONCATENATE(IF(C3446="","",(CONCATENATE("- any ",C3446," droplet size"))),IF(#REF!="","",CONCATENATE(" - ",#REF!))," &amp; maximum wind speed of ",E3446," km/hr"))</f>
        <v/>
      </c>
    </row>
    <row r="3447" spans="1:1" x14ac:dyDescent="0.25">
      <c r="A3447" t="str">
        <f>IF(E3447="","",CONCATENATE(IF(C3447="","",(CONCATENATE("- any ",C3447," droplet size"))),IF(#REF!="","",CONCATENATE(" - ",#REF!))," &amp; maximum wind speed of ",E3447," km/hr"))</f>
        <v/>
      </c>
    </row>
    <row r="3448" spans="1:1" x14ac:dyDescent="0.25">
      <c r="A3448" t="str">
        <f>IF(E3448="","",CONCATENATE(IF(C3448="","",(CONCATENATE("- any ",C3448," droplet size"))),IF(#REF!="","",CONCATENATE(" - ",#REF!))," &amp; maximum wind speed of ",E3448," km/hr"))</f>
        <v/>
      </c>
    </row>
    <row r="3449" spans="1:1" x14ac:dyDescent="0.25">
      <c r="A3449" t="str">
        <f>IF(E3449="","",CONCATENATE(IF(C3449="","",(CONCATENATE("- any ",C3449," droplet size"))),IF(#REF!="","",CONCATENATE(" - ",#REF!))," &amp; maximum wind speed of ",E3449," km/hr"))</f>
        <v/>
      </c>
    </row>
    <row r="3450" spans="1:1" x14ac:dyDescent="0.25">
      <c r="A3450" t="str">
        <f>IF(E3450="","",CONCATENATE(IF(C3450="","",(CONCATENATE("- any ",C3450," droplet size"))),IF(#REF!="","",CONCATENATE(" - ",#REF!))," &amp; maximum wind speed of ",E3450," km/hr"))</f>
        <v/>
      </c>
    </row>
    <row r="3451" spans="1:1" x14ac:dyDescent="0.25">
      <c r="A3451" t="str">
        <f>IF(E3451="","",CONCATENATE(IF(C3451="","",(CONCATENATE("- any ",C3451," droplet size"))),IF(#REF!="","",CONCATENATE(" - ",#REF!))," &amp; maximum wind speed of ",E3451," km/hr"))</f>
        <v/>
      </c>
    </row>
    <row r="3452" spans="1:1" x14ac:dyDescent="0.25">
      <c r="A3452" t="str">
        <f>IF(E3452="","",CONCATENATE(IF(C3452="","",(CONCATENATE("- any ",C3452," droplet size"))),IF(#REF!="","",CONCATENATE(" - ",#REF!))," &amp; maximum wind speed of ",E3452," km/hr"))</f>
        <v/>
      </c>
    </row>
    <row r="3453" spans="1:1" x14ac:dyDescent="0.25">
      <c r="A3453" t="str">
        <f>IF(E3453="","",CONCATENATE(IF(C3453="","",(CONCATENATE("- any ",C3453," droplet size"))),IF(#REF!="","",CONCATENATE(" - ",#REF!))," &amp; maximum wind speed of ",E3453," km/hr"))</f>
        <v/>
      </c>
    </row>
    <row r="3454" spans="1:1" x14ac:dyDescent="0.25">
      <c r="A3454" t="str">
        <f>IF(E3454="","",CONCATENATE(IF(C3454="","",(CONCATENATE("- any ",C3454," droplet size"))),IF(#REF!="","",CONCATENATE(" - ",#REF!))," &amp; maximum wind speed of ",E3454," km/hr"))</f>
        <v/>
      </c>
    </row>
    <row r="3455" spans="1:1" x14ac:dyDescent="0.25">
      <c r="A3455" t="str">
        <f>IF(E3455="","",CONCATENATE(IF(C3455="","",(CONCATENATE("- any ",C3455," droplet size"))),IF(#REF!="","",CONCATENATE(" - ",#REF!))," &amp; maximum wind speed of ",E3455," km/hr"))</f>
        <v/>
      </c>
    </row>
    <row r="3456" spans="1:1" x14ac:dyDescent="0.25">
      <c r="A3456" t="str">
        <f>IF(E3456="","",CONCATENATE(IF(C3456="","",(CONCATENATE("- any ",C3456," droplet size"))),IF(#REF!="","",CONCATENATE(" - ",#REF!))," &amp; maximum wind speed of ",E3456," km/hr"))</f>
        <v/>
      </c>
    </row>
    <row r="3457" spans="1:1" x14ac:dyDescent="0.25">
      <c r="A3457" t="str">
        <f>IF(E3457="","",CONCATENATE(IF(C3457="","",(CONCATENATE("- any ",C3457," droplet size"))),IF(#REF!="","",CONCATENATE(" - ",#REF!))," &amp; maximum wind speed of ",E3457," km/hr"))</f>
        <v/>
      </c>
    </row>
    <row r="3458" spans="1:1" x14ac:dyDescent="0.25">
      <c r="A3458" t="str">
        <f>IF(E3458="","",CONCATENATE(IF(C3458="","",(CONCATENATE("- any ",C3458," droplet size"))),IF(#REF!="","",CONCATENATE(" - ",#REF!))," &amp; maximum wind speed of ",E3458," km/hr"))</f>
        <v/>
      </c>
    </row>
    <row r="3459" spans="1:1" x14ac:dyDescent="0.25">
      <c r="A3459" t="str">
        <f>IF(E3459="","",CONCATENATE(IF(C3459="","",(CONCATENATE("- any ",C3459," droplet size"))),IF(#REF!="","",CONCATENATE(" - ",#REF!))," &amp; maximum wind speed of ",E3459," km/hr"))</f>
        <v/>
      </c>
    </row>
    <row r="3460" spans="1:1" x14ac:dyDescent="0.25">
      <c r="A3460" t="str">
        <f>IF(E3460="","",CONCATENATE(IF(C3460="","",(CONCATENATE("- any ",C3460," droplet size"))),IF(#REF!="","",CONCATENATE(" - ",#REF!))," &amp; maximum wind speed of ",E3460," km/hr"))</f>
        <v/>
      </c>
    </row>
    <row r="3461" spans="1:1" x14ac:dyDescent="0.25">
      <c r="A3461" t="str">
        <f>IF(E3461="","",CONCATENATE(IF(C3461="","",(CONCATENATE("- any ",C3461," droplet size"))),IF(#REF!="","",CONCATENATE(" - ",#REF!))," &amp; maximum wind speed of ",E3461," km/hr"))</f>
        <v/>
      </c>
    </row>
    <row r="3462" spans="1:1" x14ac:dyDescent="0.25">
      <c r="A3462" t="str">
        <f>IF(E3462="","",CONCATENATE(IF(C3462="","",(CONCATENATE("- any ",C3462," droplet size"))),IF(#REF!="","",CONCATENATE(" - ",#REF!))," &amp; maximum wind speed of ",E3462," km/hr"))</f>
        <v/>
      </c>
    </row>
    <row r="3463" spans="1:1" x14ac:dyDescent="0.25">
      <c r="A3463" t="str">
        <f>IF(E3463="","",CONCATENATE(IF(C3463="","",(CONCATENATE("- any ",C3463," droplet size"))),IF(#REF!="","",CONCATENATE(" - ",#REF!))," &amp; maximum wind speed of ",E3463," km/hr"))</f>
        <v/>
      </c>
    </row>
    <row r="3464" spans="1:1" x14ac:dyDescent="0.25">
      <c r="A3464" t="str">
        <f>IF(E3464="","",CONCATENATE(IF(C3464="","",(CONCATENATE("- any ",C3464," droplet size"))),IF(#REF!="","",CONCATENATE(" - ",#REF!))," &amp; maximum wind speed of ",E3464," km/hr"))</f>
        <v/>
      </c>
    </row>
    <row r="3465" spans="1:1" x14ac:dyDescent="0.25">
      <c r="A3465" t="str">
        <f>IF(E3465="","",CONCATENATE(IF(C3465="","",(CONCATENATE("- any ",C3465," droplet size"))),IF(#REF!="","",CONCATENATE(" - ",#REF!))," &amp; maximum wind speed of ",E3465," km/hr"))</f>
        <v/>
      </c>
    </row>
    <row r="3466" spans="1:1" x14ac:dyDescent="0.25">
      <c r="A3466" t="str">
        <f>IF(E3466="","",CONCATENATE(IF(C3466="","",(CONCATENATE("- any ",C3466," droplet size"))),IF(#REF!="","",CONCATENATE(" - ",#REF!))," &amp; maximum wind speed of ",E3466," km/hr"))</f>
        <v/>
      </c>
    </row>
    <row r="3467" spans="1:1" x14ac:dyDescent="0.25">
      <c r="A3467" t="str">
        <f>IF(E3467="","",CONCATENATE(IF(C3467="","",(CONCATENATE("- any ",C3467," droplet size"))),IF(#REF!="","",CONCATENATE(" - ",#REF!))," &amp; maximum wind speed of ",E3467," km/hr"))</f>
        <v/>
      </c>
    </row>
    <row r="3468" spans="1:1" x14ac:dyDescent="0.25">
      <c r="A3468" t="str">
        <f>IF(E3468="","",CONCATENATE(IF(C3468="","",(CONCATENATE("- any ",C3468," droplet size"))),IF(#REF!="","",CONCATENATE(" - ",#REF!))," &amp; maximum wind speed of ",E3468," km/hr"))</f>
        <v/>
      </c>
    </row>
    <row r="3469" spans="1:1" x14ac:dyDescent="0.25">
      <c r="A3469" t="str">
        <f>IF(E3469="","",CONCATENATE(IF(C3469="","",(CONCATENATE("- any ",C3469," droplet size"))),IF(#REF!="","",CONCATENATE(" - ",#REF!))," &amp; maximum wind speed of ",E3469," km/hr"))</f>
        <v/>
      </c>
    </row>
    <row r="3470" spans="1:1" x14ac:dyDescent="0.25">
      <c r="A3470" t="str">
        <f>IF(E3470="","",CONCATENATE(IF(C3470="","",(CONCATENATE("- any ",C3470," droplet size"))),IF(#REF!="","",CONCATENATE(" - ",#REF!))," &amp; maximum wind speed of ",E3470," km/hr"))</f>
        <v/>
      </c>
    </row>
    <row r="3471" spans="1:1" x14ac:dyDescent="0.25">
      <c r="A3471" t="str">
        <f>IF(E3471="","",CONCATENATE(IF(C3471="","",(CONCATENATE("- any ",C3471," droplet size"))),IF(#REF!="","",CONCATENATE(" - ",#REF!))," &amp; maximum wind speed of ",E3471," km/hr"))</f>
        <v/>
      </c>
    </row>
    <row r="3472" spans="1:1" x14ac:dyDescent="0.25">
      <c r="A3472" t="str">
        <f>IF(E3472="","",CONCATENATE(IF(C3472="","",(CONCATENATE("- any ",C3472," droplet size"))),IF(#REF!="","",CONCATENATE(" - ",#REF!))," &amp; maximum wind speed of ",E3472," km/hr"))</f>
        <v/>
      </c>
    </row>
    <row r="3473" spans="1:1" x14ac:dyDescent="0.25">
      <c r="A3473" t="str">
        <f>IF(E3473="","",CONCATENATE(IF(C3473="","",(CONCATENATE("- any ",C3473," droplet size"))),IF(#REF!="","",CONCATENATE(" - ",#REF!))," &amp; maximum wind speed of ",E3473," km/hr"))</f>
        <v/>
      </c>
    </row>
    <row r="3474" spans="1:1" x14ac:dyDescent="0.25">
      <c r="A3474" t="str">
        <f>IF(E3474="","",CONCATENATE(IF(C3474="","",(CONCATENATE("- any ",C3474," droplet size"))),IF(#REF!="","",CONCATENATE(" - ",#REF!))," &amp; maximum wind speed of ",E3474," km/hr"))</f>
        <v/>
      </c>
    </row>
    <row r="3475" spans="1:1" x14ac:dyDescent="0.25">
      <c r="A3475" t="str">
        <f>IF(E3475="","",CONCATENATE(IF(C3475="","",(CONCATENATE("- any ",C3475," droplet size"))),IF(#REF!="","",CONCATENATE(" - ",#REF!))," &amp; maximum wind speed of ",E3475," km/hr"))</f>
        <v/>
      </c>
    </row>
    <row r="3476" spans="1:1" x14ac:dyDescent="0.25">
      <c r="A3476" t="str">
        <f>IF(E3476="","",CONCATENATE(IF(C3476="","",(CONCATENATE("- any ",C3476," droplet size"))),IF(#REF!="","",CONCATENATE(" - ",#REF!))," &amp; maximum wind speed of ",E3476," km/hr"))</f>
        <v/>
      </c>
    </row>
    <row r="3477" spans="1:1" x14ac:dyDescent="0.25">
      <c r="A3477" t="str">
        <f>IF(E3477="","",CONCATENATE(IF(C3477="","",(CONCATENATE("- any ",C3477," droplet size"))),IF(#REF!="","",CONCATENATE(" - ",#REF!))," &amp; maximum wind speed of ",E3477," km/hr"))</f>
        <v/>
      </c>
    </row>
    <row r="3478" spans="1:1" x14ac:dyDescent="0.25">
      <c r="A3478" t="str">
        <f>IF(E3478="","",CONCATENATE(IF(C3478="","",(CONCATENATE("- any ",C3478," droplet size"))),IF(#REF!="","",CONCATENATE(" - ",#REF!))," &amp; maximum wind speed of ",E3478," km/hr"))</f>
        <v/>
      </c>
    </row>
    <row r="3479" spans="1:1" x14ac:dyDescent="0.25">
      <c r="A3479" t="str">
        <f>IF(E3479="","",CONCATENATE(IF(C3479="","",(CONCATENATE("- any ",C3479," droplet size"))),IF(#REF!="","",CONCATENATE(" - ",#REF!))," &amp; maximum wind speed of ",E3479," km/hr"))</f>
        <v/>
      </c>
    </row>
    <row r="3480" spans="1:1" x14ac:dyDescent="0.25">
      <c r="A3480" t="str">
        <f>IF(E3480="","",CONCATENATE(IF(C3480="","",(CONCATENATE("- any ",C3480," droplet size"))),IF(#REF!="","",CONCATENATE(" - ",#REF!))," &amp; maximum wind speed of ",E3480," km/hr"))</f>
        <v/>
      </c>
    </row>
    <row r="3481" spans="1:1" x14ac:dyDescent="0.25">
      <c r="A3481" t="str">
        <f>IF(E3481="","",CONCATENATE(IF(C3481="","",(CONCATENATE("- any ",C3481," droplet size"))),IF(#REF!="","",CONCATENATE(" - ",#REF!))," &amp; maximum wind speed of ",E3481," km/hr"))</f>
        <v/>
      </c>
    </row>
    <row r="3482" spans="1:1" x14ac:dyDescent="0.25">
      <c r="A3482" t="str">
        <f>IF(E3482="","",CONCATENATE(IF(C3482="","",(CONCATENATE("- any ",C3482," droplet size"))),IF(#REF!="","",CONCATENATE(" - ",#REF!))," &amp; maximum wind speed of ",E3482," km/hr"))</f>
        <v/>
      </c>
    </row>
    <row r="3483" spans="1:1" x14ac:dyDescent="0.25">
      <c r="A3483" t="str">
        <f>IF(E3483="","",CONCATENATE(IF(C3483="","",(CONCATENATE("- any ",C3483," droplet size"))),IF(#REF!="","",CONCATENATE(" - ",#REF!))," &amp; maximum wind speed of ",E3483," km/hr"))</f>
        <v/>
      </c>
    </row>
    <row r="3484" spans="1:1" x14ac:dyDescent="0.25">
      <c r="A3484" t="str">
        <f>IF(E3484="","",CONCATENATE(IF(C3484="","",(CONCATENATE("- any ",C3484," droplet size"))),IF(#REF!="","",CONCATENATE(" - ",#REF!))," &amp; maximum wind speed of ",E3484," km/hr"))</f>
        <v/>
      </c>
    </row>
    <row r="3485" spans="1:1" x14ac:dyDescent="0.25">
      <c r="A3485" t="str">
        <f>IF(E3485="","",CONCATENATE(IF(C3485="","",(CONCATENATE("- any ",C3485," droplet size"))),IF(#REF!="","",CONCATENATE(" - ",#REF!))," &amp; maximum wind speed of ",E3485," km/hr"))</f>
        <v/>
      </c>
    </row>
    <row r="3486" spans="1:1" x14ac:dyDescent="0.25">
      <c r="A3486" t="str">
        <f>IF(E3486="","",CONCATENATE(IF(C3486="","",(CONCATENATE("- any ",C3486," droplet size"))),IF(#REF!="","",CONCATENATE(" - ",#REF!))," &amp; maximum wind speed of ",E3486," km/hr"))</f>
        <v/>
      </c>
    </row>
    <row r="3487" spans="1:1" x14ac:dyDescent="0.25">
      <c r="A3487" t="str">
        <f>IF(E3487="","",CONCATENATE(IF(C3487="","",(CONCATENATE("- any ",C3487," droplet size"))),IF(#REF!="","",CONCATENATE(" - ",#REF!))," &amp; maximum wind speed of ",E3487," km/hr"))</f>
        <v/>
      </c>
    </row>
    <row r="3488" spans="1:1" x14ac:dyDescent="0.25">
      <c r="A3488" t="str">
        <f>IF(E3488="","",CONCATENATE(IF(C3488="","",(CONCATENATE("- any ",C3488," droplet size"))),IF(#REF!="","",CONCATENATE(" - ",#REF!))," &amp; maximum wind speed of ",E3488," km/hr"))</f>
        <v/>
      </c>
    </row>
    <row r="3489" spans="1:1" x14ac:dyDescent="0.25">
      <c r="A3489" t="str">
        <f>IF(E3489="","",CONCATENATE(IF(C3489="","",(CONCATENATE("- any ",C3489," droplet size"))),IF(#REF!="","",CONCATENATE(" - ",#REF!))," &amp; maximum wind speed of ",E3489," km/hr"))</f>
        <v/>
      </c>
    </row>
    <row r="3490" spans="1:1" x14ac:dyDescent="0.25">
      <c r="A3490" t="str">
        <f>IF(E3490="","",CONCATENATE(IF(C3490="","",(CONCATENATE("- any ",C3490," droplet size"))),IF(#REF!="","",CONCATENATE(" - ",#REF!))," &amp; maximum wind speed of ",E3490," km/hr"))</f>
        <v/>
      </c>
    </row>
    <row r="3491" spans="1:1" x14ac:dyDescent="0.25">
      <c r="A3491" t="str">
        <f>IF(E3491="","",CONCATENATE(IF(C3491="","",(CONCATENATE("- any ",C3491," droplet size"))),IF(#REF!="","",CONCATENATE(" - ",#REF!))," &amp; maximum wind speed of ",E3491," km/hr"))</f>
        <v/>
      </c>
    </row>
    <row r="3492" spans="1:1" x14ac:dyDescent="0.25">
      <c r="A3492" t="str">
        <f>IF(E3492="","",CONCATENATE(IF(C3492="","",(CONCATENATE("- any ",C3492," droplet size"))),IF(#REF!="","",CONCATENATE(" - ",#REF!))," &amp; maximum wind speed of ",E3492," km/hr"))</f>
        <v/>
      </c>
    </row>
    <row r="3493" spans="1:1" x14ac:dyDescent="0.25">
      <c r="A3493" t="str">
        <f>IF(E3493="","",CONCATENATE(IF(C3493="","",(CONCATENATE("- any ",C3493," droplet size"))),IF(#REF!="","",CONCATENATE(" - ",#REF!))," &amp; maximum wind speed of ",E3493," km/hr"))</f>
        <v/>
      </c>
    </row>
    <row r="3494" spans="1:1" x14ac:dyDescent="0.25">
      <c r="A3494" t="str">
        <f>IF(E3494="","",CONCATENATE(IF(C3494="","",(CONCATENATE("- any ",C3494," droplet size"))),IF(#REF!="","",CONCATENATE(" - ",#REF!))," &amp; maximum wind speed of ",E3494," km/hr"))</f>
        <v/>
      </c>
    </row>
    <row r="3495" spans="1:1" x14ac:dyDescent="0.25">
      <c r="A3495" t="str">
        <f>IF(E3495="","",CONCATENATE(IF(C3495="","",(CONCATENATE("- any ",C3495," droplet size"))),IF(#REF!="","",CONCATENATE(" - ",#REF!))," &amp; maximum wind speed of ",E3495," km/hr"))</f>
        <v/>
      </c>
    </row>
    <row r="3496" spans="1:1" x14ac:dyDescent="0.25">
      <c r="A3496" t="str">
        <f>IF(E3496="","",CONCATENATE(IF(C3496="","",(CONCATENATE("- any ",C3496," droplet size"))),IF(#REF!="","",CONCATENATE(" - ",#REF!))," &amp; maximum wind speed of ",E3496," km/hr"))</f>
        <v/>
      </c>
    </row>
    <row r="3497" spans="1:1" x14ac:dyDescent="0.25">
      <c r="A3497" t="str">
        <f>IF(E3497="","",CONCATENATE(IF(C3497="","",(CONCATENATE("- any ",C3497," droplet size"))),IF(#REF!="","",CONCATENATE(" - ",#REF!))," &amp; maximum wind speed of ",E3497," km/hr"))</f>
        <v/>
      </c>
    </row>
    <row r="3498" spans="1:1" x14ac:dyDescent="0.25">
      <c r="A3498" t="str">
        <f>IF(E3498="","",CONCATENATE(IF(C3498="","",(CONCATENATE("- any ",C3498," droplet size"))),IF(#REF!="","",CONCATENATE(" - ",#REF!))," &amp; maximum wind speed of ",E3498," km/hr"))</f>
        <v/>
      </c>
    </row>
    <row r="3499" spans="1:1" x14ac:dyDescent="0.25">
      <c r="A3499" t="str">
        <f>IF(E3499="","",CONCATENATE(IF(C3499="","",(CONCATENATE("- any ",C3499," droplet size"))),IF(#REF!="","",CONCATENATE(" - ",#REF!))," &amp; maximum wind speed of ",E3499," km/hr"))</f>
        <v/>
      </c>
    </row>
    <row r="3500" spans="1:1" x14ac:dyDescent="0.25">
      <c r="A3500" t="str">
        <f>IF(E3500="","",CONCATENATE(IF(C3500="","",(CONCATENATE("- any ",C3500," droplet size"))),IF(#REF!="","",CONCATENATE(" - ",#REF!))," &amp; maximum wind speed of ",E3500," km/hr"))</f>
        <v/>
      </c>
    </row>
    <row r="3501" spans="1:1" x14ac:dyDescent="0.25">
      <c r="A3501" t="str">
        <f>IF(E3501="","",CONCATENATE(IF(C3501="","",(CONCATENATE("- any ",C3501," droplet size"))),IF(#REF!="","",CONCATENATE(" - ",#REF!))," &amp; maximum wind speed of ",E3501," km/hr"))</f>
        <v/>
      </c>
    </row>
    <row r="3502" spans="1:1" x14ac:dyDescent="0.25">
      <c r="A3502" t="str">
        <f>IF(E3502="","",CONCATENATE(IF(C3502="","",(CONCATENATE("- any ",C3502," droplet size"))),IF(#REF!="","",CONCATENATE(" - ",#REF!))," &amp; maximum wind speed of ",E3502," km/hr"))</f>
        <v/>
      </c>
    </row>
    <row r="3503" spans="1:1" x14ac:dyDescent="0.25">
      <c r="A3503" t="str">
        <f>IF(E3503="","",CONCATENATE(IF(C3503="","",(CONCATENATE("- any ",C3503," droplet size"))),IF(#REF!="","",CONCATENATE(" - ",#REF!))," &amp; maximum wind speed of ",E3503," km/hr"))</f>
        <v/>
      </c>
    </row>
    <row r="3504" spans="1:1" x14ac:dyDescent="0.25">
      <c r="A3504" t="str">
        <f>IF(E3504="","",CONCATENATE(IF(C3504="","",(CONCATENATE("- any ",C3504," droplet size"))),IF(#REF!="","",CONCATENATE(" - ",#REF!))," &amp; maximum wind speed of ",E3504," km/hr"))</f>
        <v/>
      </c>
    </row>
    <row r="3505" spans="1:1" x14ac:dyDescent="0.25">
      <c r="A3505" t="str">
        <f>IF(E3505="","",CONCATENATE(IF(C3505="","",(CONCATENATE("- any ",C3505," droplet size"))),IF(#REF!="","",CONCATENATE(" - ",#REF!))," &amp; maximum wind speed of ",E3505," km/hr"))</f>
        <v/>
      </c>
    </row>
    <row r="3506" spans="1:1" x14ac:dyDescent="0.25">
      <c r="A3506" t="str">
        <f>IF(E3506="","",CONCATENATE(IF(C3506="","",(CONCATENATE("- any ",C3506," droplet size"))),IF(#REF!="","",CONCATENATE(" - ",#REF!))," &amp; maximum wind speed of ",E3506," km/hr"))</f>
        <v/>
      </c>
    </row>
    <row r="3507" spans="1:1" x14ac:dyDescent="0.25">
      <c r="A3507" t="str">
        <f>IF(E3507="","",CONCATENATE(IF(C3507="","",(CONCATENATE("- any ",C3507," droplet size"))),IF(#REF!="","",CONCATENATE(" - ",#REF!))," &amp; maximum wind speed of ",E3507," km/hr"))</f>
        <v/>
      </c>
    </row>
    <row r="3508" spans="1:1" x14ac:dyDescent="0.25">
      <c r="A3508" t="str">
        <f>IF(E3508="","",CONCATENATE(IF(C3508="","",(CONCATENATE("- any ",C3508," droplet size"))),IF(#REF!="","",CONCATENATE(" - ",#REF!))," &amp; maximum wind speed of ",E3508," km/hr"))</f>
        <v/>
      </c>
    </row>
    <row r="3509" spans="1:1" x14ac:dyDescent="0.25">
      <c r="A3509" t="str">
        <f>IF(E3509="","",CONCATENATE(IF(C3509="","",(CONCATENATE("- any ",C3509," droplet size"))),IF(#REF!="","",CONCATENATE(" - ",#REF!))," &amp; maximum wind speed of ",E3509," km/hr"))</f>
        <v/>
      </c>
    </row>
    <row r="3510" spans="1:1" x14ac:dyDescent="0.25">
      <c r="A3510" t="str">
        <f>IF(E3510="","",CONCATENATE(IF(C3510="","",(CONCATENATE("- any ",C3510," droplet size"))),IF(#REF!="","",CONCATENATE(" - ",#REF!))," &amp; maximum wind speed of ",E3510," km/hr"))</f>
        <v/>
      </c>
    </row>
    <row r="3511" spans="1:1" x14ac:dyDescent="0.25">
      <c r="A3511" t="str">
        <f>IF(E3511="","",CONCATENATE(IF(C3511="","",(CONCATENATE("- any ",C3511," droplet size"))),IF(#REF!="","",CONCATENATE(" - ",#REF!))," &amp; maximum wind speed of ",E3511," km/hr"))</f>
        <v/>
      </c>
    </row>
    <row r="3512" spans="1:1" x14ac:dyDescent="0.25">
      <c r="A3512" t="str">
        <f>IF(E3512="","",CONCATENATE(IF(C3512="","",(CONCATENATE("- any ",C3512," droplet size"))),IF(#REF!="","",CONCATENATE(" - ",#REF!))," &amp; maximum wind speed of ",E3512," km/hr"))</f>
        <v/>
      </c>
    </row>
    <row r="3513" spans="1:1" x14ac:dyDescent="0.25">
      <c r="A3513" t="str">
        <f>IF(E3513="","",CONCATENATE(IF(C3513="","",(CONCATENATE("- any ",C3513," droplet size"))),IF(#REF!="","",CONCATENATE(" - ",#REF!))," &amp; maximum wind speed of ",E3513," km/hr"))</f>
        <v/>
      </c>
    </row>
    <row r="3514" spans="1:1" x14ac:dyDescent="0.25">
      <c r="A3514" t="str">
        <f>IF(E3514="","",CONCATENATE(IF(C3514="","",(CONCATENATE("- any ",C3514," droplet size"))),IF(#REF!="","",CONCATENATE(" - ",#REF!))," &amp; maximum wind speed of ",E3514," km/hr"))</f>
        <v/>
      </c>
    </row>
    <row r="3515" spans="1:1" x14ac:dyDescent="0.25">
      <c r="A3515" t="str">
        <f>IF(E3515="","",CONCATENATE(IF(C3515="","",(CONCATENATE("- any ",C3515," droplet size"))),IF(#REF!="","",CONCATENATE(" - ",#REF!))," &amp; maximum wind speed of ",E3515," km/hr"))</f>
        <v/>
      </c>
    </row>
    <row r="3516" spans="1:1" x14ac:dyDescent="0.25">
      <c r="A3516" t="str">
        <f>IF(E3516="","",CONCATENATE(IF(C3516="","",(CONCATENATE("- any ",C3516," droplet size"))),IF(#REF!="","",CONCATENATE(" - ",#REF!))," &amp; maximum wind speed of ",E3516," km/hr"))</f>
        <v/>
      </c>
    </row>
    <row r="3517" spans="1:1" x14ac:dyDescent="0.25">
      <c r="A3517" t="str">
        <f>IF(E3517="","",CONCATENATE(IF(C3517="","",(CONCATENATE("- any ",C3517," droplet size"))),IF(#REF!="","",CONCATENATE(" - ",#REF!))," &amp; maximum wind speed of ",E3517," km/hr"))</f>
        <v/>
      </c>
    </row>
    <row r="3518" spans="1:1" x14ac:dyDescent="0.25">
      <c r="A3518" t="str">
        <f>IF(E3518="","",CONCATENATE(IF(C3518="","",(CONCATENATE("- any ",C3518," droplet size"))),IF(#REF!="","",CONCATENATE(" - ",#REF!))," &amp; maximum wind speed of ",E3518," km/hr"))</f>
        <v/>
      </c>
    </row>
    <row r="3519" spans="1:1" x14ac:dyDescent="0.25">
      <c r="A3519" t="str">
        <f>IF(E3519="","",CONCATENATE(IF(C3519="","",(CONCATENATE("- any ",C3519," droplet size"))),IF(#REF!="","",CONCATENATE(" - ",#REF!))," &amp; maximum wind speed of ",E3519," km/hr"))</f>
        <v/>
      </c>
    </row>
    <row r="3520" spans="1:1" x14ac:dyDescent="0.25">
      <c r="A3520" t="str">
        <f>IF(E3520="","",CONCATENATE(IF(C3520="","",(CONCATENATE("- any ",C3520," droplet size"))),IF(#REF!="","",CONCATENATE(" - ",#REF!))," &amp; maximum wind speed of ",E3520," km/hr"))</f>
        <v/>
      </c>
    </row>
    <row r="3521" spans="1:1" x14ac:dyDescent="0.25">
      <c r="A3521" t="str">
        <f>IF(E3521="","",CONCATENATE(IF(C3521="","",(CONCATENATE("- any ",C3521," droplet size"))),IF(#REF!="","",CONCATENATE(" - ",#REF!))," &amp; maximum wind speed of ",E3521," km/hr"))</f>
        <v/>
      </c>
    </row>
    <row r="3522" spans="1:1" x14ac:dyDescent="0.25">
      <c r="A3522" t="str">
        <f>IF(E3522="","",CONCATENATE(IF(C3522="","",(CONCATENATE("- any ",C3522," droplet size"))),IF(#REF!="","",CONCATENATE(" - ",#REF!))," &amp; maximum wind speed of ",E3522," km/hr"))</f>
        <v/>
      </c>
    </row>
    <row r="3523" spans="1:1" x14ac:dyDescent="0.25">
      <c r="A3523" t="str">
        <f>IF(E3523="","",CONCATENATE(IF(C3523="","",(CONCATENATE("- any ",C3523," droplet size"))),IF(#REF!="","",CONCATENATE(" - ",#REF!))," &amp; maximum wind speed of ",E3523," km/hr"))</f>
        <v/>
      </c>
    </row>
    <row r="3524" spans="1:1" x14ac:dyDescent="0.25">
      <c r="A3524" t="str">
        <f>IF(E3524="","",CONCATENATE(IF(C3524="","",(CONCATENATE("- any ",C3524," droplet size"))),IF(#REF!="","",CONCATENATE(" - ",#REF!))," &amp; maximum wind speed of ",E3524," km/hr"))</f>
        <v/>
      </c>
    </row>
    <row r="3525" spans="1:1" x14ac:dyDescent="0.25">
      <c r="A3525" t="str">
        <f>IF(E3525="","",CONCATENATE(IF(C3525="","",(CONCATENATE("- any ",C3525," droplet size"))),IF(#REF!="","",CONCATENATE(" - ",#REF!))," &amp; maximum wind speed of ",E3525," km/hr"))</f>
        <v/>
      </c>
    </row>
    <row r="3526" spans="1:1" x14ac:dyDescent="0.25">
      <c r="A3526" t="str">
        <f>IF(E3526="","",CONCATENATE(IF(C3526="","",(CONCATENATE("- any ",C3526," droplet size"))),IF(#REF!="","",CONCATENATE(" - ",#REF!))," &amp; maximum wind speed of ",E3526," km/hr"))</f>
        <v/>
      </c>
    </row>
    <row r="3527" spans="1:1" x14ac:dyDescent="0.25">
      <c r="A3527" t="str">
        <f>IF(E3527="","",CONCATENATE(IF(C3527="","",(CONCATENATE("- any ",C3527," droplet size"))),IF(#REF!="","",CONCATENATE(" - ",#REF!))," &amp; maximum wind speed of ",E3527," km/hr"))</f>
        <v/>
      </c>
    </row>
    <row r="3528" spans="1:1" x14ac:dyDescent="0.25">
      <c r="A3528" t="str">
        <f>IF(E3528="","",CONCATENATE(IF(C3528="","",(CONCATENATE("- any ",C3528," droplet size"))),IF(#REF!="","",CONCATENATE(" - ",#REF!))," &amp; maximum wind speed of ",E3528," km/hr"))</f>
        <v/>
      </c>
    </row>
    <row r="3529" spans="1:1" x14ac:dyDescent="0.25">
      <c r="A3529" t="str">
        <f>IF(E3529="","",CONCATENATE(IF(C3529="","",(CONCATENATE("- any ",C3529," droplet size"))),IF(#REF!="","",CONCATENATE(" - ",#REF!))," &amp; maximum wind speed of ",E3529," km/hr"))</f>
        <v/>
      </c>
    </row>
    <row r="3530" spans="1:1" x14ac:dyDescent="0.25">
      <c r="A3530" t="str">
        <f>IF(E3530="","",CONCATENATE(IF(C3530="","",(CONCATENATE("- any ",C3530," droplet size"))),IF(#REF!="","",CONCATENATE(" - ",#REF!))," &amp; maximum wind speed of ",E3530," km/hr"))</f>
        <v/>
      </c>
    </row>
    <row r="3531" spans="1:1" x14ac:dyDescent="0.25">
      <c r="A3531" t="str">
        <f>IF(E3531="","",CONCATENATE(IF(C3531="","",(CONCATENATE("- any ",C3531," droplet size"))),IF(#REF!="","",CONCATENATE(" - ",#REF!))," &amp; maximum wind speed of ",E3531," km/hr"))</f>
        <v/>
      </c>
    </row>
    <row r="3532" spans="1:1" x14ac:dyDescent="0.25">
      <c r="A3532" t="str">
        <f>IF(E3532="","",CONCATENATE(IF(C3532="","",(CONCATENATE("- any ",C3532," droplet size"))),IF(#REF!="","",CONCATENATE(" - ",#REF!))," &amp; maximum wind speed of ",E3532," km/hr"))</f>
        <v/>
      </c>
    </row>
    <row r="3533" spans="1:1" x14ac:dyDescent="0.25">
      <c r="A3533" t="str">
        <f>IF(E3533="","",CONCATENATE(IF(C3533="","",(CONCATENATE("- any ",C3533," droplet size"))),IF(#REF!="","",CONCATENATE(" - ",#REF!))," &amp; maximum wind speed of ",E3533," km/hr"))</f>
        <v/>
      </c>
    </row>
    <row r="3534" spans="1:1" x14ac:dyDescent="0.25">
      <c r="A3534" t="str">
        <f>IF(E3534="","",CONCATENATE(IF(C3534="","",(CONCATENATE("- any ",C3534," droplet size"))),IF(#REF!="","",CONCATENATE(" - ",#REF!))," &amp; maximum wind speed of ",E3534," km/hr"))</f>
        <v/>
      </c>
    </row>
    <row r="3535" spans="1:1" x14ac:dyDescent="0.25">
      <c r="A3535" t="str">
        <f>IF(E3535="","",CONCATENATE(IF(C3535="","",(CONCATENATE("- any ",C3535," droplet size"))),IF(#REF!="","",CONCATENATE(" - ",#REF!))," &amp; maximum wind speed of ",E3535," km/hr"))</f>
        <v/>
      </c>
    </row>
    <row r="3536" spans="1:1" x14ac:dyDescent="0.25">
      <c r="A3536" t="str">
        <f>IF(E3536="","",CONCATENATE(IF(C3536="","",(CONCATENATE("- any ",C3536," droplet size"))),IF(#REF!="","",CONCATENATE(" - ",#REF!))," &amp; maximum wind speed of ",E3536," km/hr"))</f>
        <v/>
      </c>
    </row>
    <row r="3537" spans="1:1" x14ac:dyDescent="0.25">
      <c r="A3537" t="str">
        <f>IF(E3537="","",CONCATENATE(IF(C3537="","",(CONCATENATE("- any ",C3537," droplet size"))),IF(#REF!="","",CONCATENATE(" - ",#REF!))," &amp; maximum wind speed of ",E3537," km/hr"))</f>
        <v/>
      </c>
    </row>
    <row r="3538" spans="1:1" x14ac:dyDescent="0.25">
      <c r="A3538" t="str">
        <f>IF(E3538="","",CONCATENATE(IF(C3538="","",(CONCATENATE("- any ",C3538," droplet size"))),IF(#REF!="","",CONCATENATE(" - ",#REF!))," &amp; maximum wind speed of ",E3538," km/hr"))</f>
        <v/>
      </c>
    </row>
    <row r="3539" spans="1:1" x14ac:dyDescent="0.25">
      <c r="A3539" t="str">
        <f>IF(E3539="","",CONCATENATE(IF(C3539="","",(CONCATENATE("- any ",C3539," droplet size"))),IF(#REF!="","",CONCATENATE(" - ",#REF!))," &amp; maximum wind speed of ",E3539," km/hr"))</f>
        <v/>
      </c>
    </row>
    <row r="3540" spans="1:1" x14ac:dyDescent="0.25">
      <c r="A3540" t="str">
        <f>IF(E3540="","",CONCATENATE(IF(C3540="","",(CONCATENATE("- any ",C3540," droplet size"))),IF(#REF!="","",CONCATENATE(" - ",#REF!))," &amp; maximum wind speed of ",E3540," km/hr"))</f>
        <v/>
      </c>
    </row>
    <row r="3541" spans="1:1" x14ac:dyDescent="0.25">
      <c r="A3541" t="str">
        <f>IF(E3541="","",CONCATENATE(IF(C3541="","",(CONCATENATE("- any ",C3541," droplet size"))),IF(#REF!="","",CONCATENATE(" - ",#REF!))," &amp; maximum wind speed of ",E3541," km/hr"))</f>
        <v/>
      </c>
    </row>
    <row r="3542" spans="1:1" x14ac:dyDescent="0.25">
      <c r="A3542" t="str">
        <f>IF(E3542="","",CONCATENATE(IF(C3542="","",(CONCATENATE("- any ",C3542," droplet size"))),IF(#REF!="","",CONCATENATE(" - ",#REF!))," &amp; maximum wind speed of ",E3542," km/hr"))</f>
        <v/>
      </c>
    </row>
    <row r="3543" spans="1:1" x14ac:dyDescent="0.25">
      <c r="A3543" t="str">
        <f>IF(E3543="","",CONCATENATE(IF(C3543="","",(CONCATENATE("- any ",C3543," droplet size"))),IF(#REF!="","",CONCATENATE(" - ",#REF!))," &amp; maximum wind speed of ",E3543," km/hr"))</f>
        <v/>
      </c>
    </row>
    <row r="3544" spans="1:1" x14ac:dyDescent="0.25">
      <c r="A3544" t="str">
        <f>IF(E3544="","",CONCATENATE(IF(C3544="","",(CONCATENATE("- any ",C3544," droplet size"))),IF(#REF!="","",CONCATENATE(" - ",#REF!))," &amp; maximum wind speed of ",E3544," km/hr"))</f>
        <v/>
      </c>
    </row>
    <row r="3545" spans="1:1" x14ac:dyDescent="0.25">
      <c r="A3545" t="str">
        <f>IF(E3545="","",CONCATENATE(IF(C3545="","",(CONCATENATE("- any ",C3545," droplet size"))),IF(#REF!="","",CONCATENATE(" - ",#REF!))," &amp; maximum wind speed of ",E3545," km/hr"))</f>
        <v/>
      </c>
    </row>
    <row r="3546" spans="1:1" x14ac:dyDescent="0.25">
      <c r="A3546" t="str">
        <f>IF(E3546="","",CONCATENATE(IF(C3546="","",(CONCATENATE("- any ",C3546," droplet size"))),IF(#REF!="","",CONCATENATE(" - ",#REF!))," &amp; maximum wind speed of ",E3546," km/hr"))</f>
        <v/>
      </c>
    </row>
    <row r="3547" spans="1:1" x14ac:dyDescent="0.25">
      <c r="A3547" t="str">
        <f>IF(E3547="","",CONCATENATE(IF(C3547="","",(CONCATENATE("- any ",C3547," droplet size"))),IF(#REF!="","",CONCATENATE(" - ",#REF!))," &amp; maximum wind speed of ",E3547," km/hr"))</f>
        <v/>
      </c>
    </row>
    <row r="3548" spans="1:1" x14ac:dyDescent="0.25">
      <c r="A3548" t="str">
        <f>IF(E3548="","",CONCATENATE(IF(C3548="","",(CONCATENATE("- any ",C3548," droplet size"))),IF(#REF!="","",CONCATENATE(" - ",#REF!))," &amp; maximum wind speed of ",E3548," km/hr"))</f>
        <v/>
      </c>
    </row>
    <row r="3549" spans="1:1" x14ac:dyDescent="0.25">
      <c r="A3549" t="str">
        <f>IF(E3549="","",CONCATENATE(IF(C3549="","",(CONCATENATE("- any ",C3549," droplet size"))),IF(#REF!="","",CONCATENATE(" - ",#REF!))," &amp; maximum wind speed of ",E3549," km/hr"))</f>
        <v/>
      </c>
    </row>
    <row r="3550" spans="1:1" x14ac:dyDescent="0.25">
      <c r="A3550" t="str">
        <f>IF(E3550="","",CONCATENATE(IF(C3550="","",(CONCATENATE("- any ",C3550," droplet size"))),IF(#REF!="","",CONCATENATE(" - ",#REF!))," &amp; maximum wind speed of ",E3550," km/hr"))</f>
        <v/>
      </c>
    </row>
    <row r="3551" spans="1:1" x14ac:dyDescent="0.25">
      <c r="A3551" t="str">
        <f>IF(E3551="","",CONCATENATE(IF(C3551="","",(CONCATENATE("- any ",C3551," droplet size"))),IF(#REF!="","",CONCATENATE(" - ",#REF!))," &amp; maximum wind speed of ",E3551," km/hr"))</f>
        <v/>
      </c>
    </row>
    <row r="3552" spans="1:1" x14ac:dyDescent="0.25">
      <c r="A3552" t="str">
        <f>IF(E3552="","",CONCATENATE(IF(C3552="","",(CONCATENATE("- any ",C3552," droplet size"))),IF(#REF!="","",CONCATENATE(" - ",#REF!))," &amp; maximum wind speed of ",E3552," km/hr"))</f>
        <v/>
      </c>
    </row>
    <row r="3553" spans="1:1" x14ac:dyDescent="0.25">
      <c r="A3553" t="str">
        <f>IF(E3553="","",CONCATENATE(IF(C3553="","",(CONCATENATE("- any ",C3553," droplet size"))),IF(#REF!="","",CONCATENATE(" - ",#REF!))," &amp; maximum wind speed of ",E3553," km/hr"))</f>
        <v/>
      </c>
    </row>
    <row r="3554" spans="1:1" x14ac:dyDescent="0.25">
      <c r="A3554" t="str">
        <f>IF(E3554="","",CONCATENATE(IF(C3554="","",(CONCATENATE("- any ",C3554," droplet size"))),IF(#REF!="","",CONCATENATE(" - ",#REF!))," &amp; maximum wind speed of ",E3554," km/hr"))</f>
        <v/>
      </c>
    </row>
    <row r="3555" spans="1:1" x14ac:dyDescent="0.25">
      <c r="A3555" t="str">
        <f>IF(E3555="","",CONCATENATE(IF(C3555="","",(CONCATENATE("- any ",C3555," droplet size"))),IF(#REF!="","",CONCATENATE(" - ",#REF!))," &amp; maximum wind speed of ",E3555," km/hr"))</f>
        <v/>
      </c>
    </row>
    <row r="3556" spans="1:1" x14ac:dyDescent="0.25">
      <c r="A3556" t="str">
        <f>IF(E3556="","",CONCATENATE(IF(C3556="","",(CONCATENATE("- any ",C3556," droplet size"))),IF(#REF!="","",CONCATENATE(" - ",#REF!))," &amp; maximum wind speed of ",E3556," km/hr"))</f>
        <v/>
      </c>
    </row>
    <row r="3557" spans="1:1" x14ac:dyDescent="0.25">
      <c r="A3557" t="str">
        <f>IF(E3557="","",CONCATENATE(IF(C3557="","",(CONCATENATE("- any ",C3557," droplet size"))),IF(#REF!="","",CONCATENATE(" - ",#REF!))," &amp; maximum wind speed of ",E3557," km/hr"))</f>
        <v/>
      </c>
    </row>
    <row r="3558" spans="1:1" x14ac:dyDescent="0.25">
      <c r="A3558" t="str">
        <f>IF(E3558="","",CONCATENATE(IF(C3558="","",(CONCATENATE("- any ",C3558," droplet size"))),IF(#REF!="","",CONCATENATE(" - ",#REF!))," &amp; maximum wind speed of ",E3558," km/hr"))</f>
        <v/>
      </c>
    </row>
    <row r="3559" spans="1:1" x14ac:dyDescent="0.25">
      <c r="A3559" t="str">
        <f>IF(E3559="","",CONCATENATE(IF(C3559="","",(CONCATENATE("- any ",C3559," droplet size"))),IF(#REF!="","",CONCATENATE(" - ",#REF!))," &amp; maximum wind speed of ",E3559," km/hr"))</f>
        <v/>
      </c>
    </row>
    <row r="3560" spans="1:1" x14ac:dyDescent="0.25">
      <c r="A3560" t="str">
        <f>IF(E3560="","",CONCATENATE(IF(C3560="","",(CONCATENATE("- any ",C3560," droplet size"))),IF(#REF!="","",CONCATENATE(" - ",#REF!))," &amp; maximum wind speed of ",E3560," km/hr"))</f>
        <v/>
      </c>
    </row>
    <row r="3561" spans="1:1" x14ac:dyDescent="0.25">
      <c r="A3561" t="str">
        <f>IF(E3561="","",CONCATENATE(IF(C3561="","",(CONCATENATE("- any ",C3561," droplet size"))),IF(#REF!="","",CONCATENATE(" - ",#REF!))," &amp; maximum wind speed of ",E3561," km/hr"))</f>
        <v/>
      </c>
    </row>
    <row r="3562" spans="1:1" x14ac:dyDescent="0.25">
      <c r="A3562" t="str">
        <f>IF(E3562="","",CONCATENATE(IF(C3562="","",(CONCATENATE("- any ",C3562," droplet size"))),IF(#REF!="","",CONCATENATE(" - ",#REF!))," &amp; maximum wind speed of ",E3562," km/hr"))</f>
        <v/>
      </c>
    </row>
    <row r="3563" spans="1:1" x14ac:dyDescent="0.25">
      <c r="A3563" t="str">
        <f>IF(E3563="","",CONCATENATE(IF(C3563="","",(CONCATENATE("- any ",C3563," droplet size"))),IF(#REF!="","",CONCATENATE(" - ",#REF!))," &amp; maximum wind speed of ",E3563," km/hr"))</f>
        <v/>
      </c>
    </row>
    <row r="3564" spans="1:1" x14ac:dyDescent="0.25">
      <c r="A3564" t="str">
        <f>IF(E3564="","",CONCATENATE(IF(C3564="","",(CONCATENATE("- any ",C3564," droplet size"))),IF(#REF!="","",CONCATENATE(" - ",#REF!))," &amp; maximum wind speed of ",E3564," km/hr"))</f>
        <v/>
      </c>
    </row>
    <row r="3565" spans="1:1" x14ac:dyDescent="0.25">
      <c r="A3565" t="str">
        <f>IF(E3565="","",CONCATENATE(IF(C3565="","",(CONCATENATE("- any ",C3565," droplet size"))),IF(#REF!="","",CONCATENATE(" - ",#REF!))," &amp; maximum wind speed of ",E3565," km/hr"))</f>
        <v/>
      </c>
    </row>
    <row r="3566" spans="1:1" x14ac:dyDescent="0.25">
      <c r="A3566" t="str">
        <f>IF(E3566="","",CONCATENATE(IF(C3566="","",(CONCATENATE("- any ",C3566," droplet size"))),IF(#REF!="","",CONCATENATE(" - ",#REF!))," &amp; maximum wind speed of ",E3566," km/hr"))</f>
        <v/>
      </c>
    </row>
    <row r="3567" spans="1:1" x14ac:dyDescent="0.25">
      <c r="A3567" t="str">
        <f>IF(E3567="","",CONCATENATE(IF(C3567="","",(CONCATENATE("- any ",C3567," droplet size"))),IF(#REF!="","",CONCATENATE(" - ",#REF!))," &amp; maximum wind speed of ",E3567," km/hr"))</f>
        <v/>
      </c>
    </row>
    <row r="3568" spans="1:1" x14ac:dyDescent="0.25">
      <c r="A3568" t="str">
        <f>IF(E3568="","",CONCATENATE(IF(C3568="","",(CONCATENATE("- any ",C3568," droplet size"))),IF(#REF!="","",CONCATENATE(" - ",#REF!))," &amp; maximum wind speed of ",E3568," km/hr"))</f>
        <v/>
      </c>
    </row>
    <row r="3569" spans="1:1" x14ac:dyDescent="0.25">
      <c r="A3569" t="str">
        <f>IF(E3569="","",CONCATENATE(IF(C3569="","",(CONCATENATE("- any ",C3569," droplet size"))),IF(#REF!="","",CONCATENATE(" - ",#REF!))," &amp; maximum wind speed of ",E3569," km/hr"))</f>
        <v/>
      </c>
    </row>
    <row r="3570" spans="1:1" x14ac:dyDescent="0.25">
      <c r="A3570" t="str">
        <f>IF(E3570="","",CONCATENATE(IF(C3570="","",(CONCATENATE("- any ",C3570," droplet size"))),IF(#REF!="","",CONCATENATE(" - ",#REF!))," &amp; maximum wind speed of ",E3570," km/hr"))</f>
        <v/>
      </c>
    </row>
    <row r="3571" spans="1:1" x14ac:dyDescent="0.25">
      <c r="A3571" t="str">
        <f>IF(E3571="","",CONCATENATE(IF(C3571="","",(CONCATENATE("- any ",C3571," droplet size"))),IF(#REF!="","",CONCATENATE(" - ",#REF!))," &amp; maximum wind speed of ",E3571," km/hr"))</f>
        <v/>
      </c>
    </row>
    <row r="3572" spans="1:1" x14ac:dyDescent="0.25">
      <c r="A3572" t="str">
        <f>IF(E3572="","",CONCATENATE(IF(C3572="","",(CONCATENATE("- any ",C3572," droplet size"))),IF(#REF!="","",CONCATENATE(" - ",#REF!))," &amp; maximum wind speed of ",E3572," km/hr"))</f>
        <v/>
      </c>
    </row>
    <row r="3573" spans="1:1" x14ac:dyDescent="0.25">
      <c r="A3573" t="str">
        <f>IF(E3573="","",CONCATENATE(IF(C3573="","",(CONCATENATE("- any ",C3573," droplet size"))),IF(#REF!="","",CONCATENATE(" - ",#REF!))," &amp; maximum wind speed of ",E3573," km/hr"))</f>
        <v/>
      </c>
    </row>
    <row r="3574" spans="1:1" x14ac:dyDescent="0.25">
      <c r="A3574" t="str">
        <f>IF(E3574="","",CONCATENATE(IF(C3574="","",(CONCATENATE("- any ",C3574," droplet size"))),IF(#REF!="","",CONCATENATE(" - ",#REF!))," &amp; maximum wind speed of ",E3574," km/hr"))</f>
        <v/>
      </c>
    </row>
    <row r="3575" spans="1:1" x14ac:dyDescent="0.25">
      <c r="A3575" t="str">
        <f>IF(E3575="","",CONCATENATE(IF(C3575="","",(CONCATENATE("- any ",C3575," droplet size"))),IF(#REF!="","",CONCATENATE(" - ",#REF!))," &amp; maximum wind speed of ",E3575," km/hr"))</f>
        <v/>
      </c>
    </row>
    <row r="3576" spans="1:1" x14ac:dyDescent="0.25">
      <c r="A3576" t="str">
        <f>IF(E3576="","",CONCATENATE(IF(C3576="","",(CONCATENATE("- any ",C3576," droplet size"))),IF(#REF!="","",CONCATENATE(" - ",#REF!))," &amp; maximum wind speed of ",E3576," km/hr"))</f>
        <v/>
      </c>
    </row>
    <row r="3577" spans="1:1" x14ac:dyDescent="0.25">
      <c r="A3577" t="str">
        <f>IF(E3577="","",CONCATENATE(IF(C3577="","",(CONCATENATE("- any ",C3577," droplet size"))),IF(#REF!="","",CONCATENATE(" - ",#REF!))," &amp; maximum wind speed of ",E3577," km/hr"))</f>
        <v/>
      </c>
    </row>
    <row r="3578" spans="1:1" x14ac:dyDescent="0.25">
      <c r="A3578" t="str">
        <f>IF(E3578="","",CONCATENATE(IF(C3578="","",(CONCATENATE("- any ",C3578," droplet size"))),IF(#REF!="","",CONCATENATE(" - ",#REF!))," &amp; maximum wind speed of ",E3578," km/hr"))</f>
        <v/>
      </c>
    </row>
    <row r="3579" spans="1:1" x14ac:dyDescent="0.25">
      <c r="A3579" t="str">
        <f>IF(E3579="","",CONCATENATE(IF(C3579="","",(CONCATENATE("- any ",C3579," droplet size"))),IF(#REF!="","",CONCATENATE(" - ",#REF!))," &amp; maximum wind speed of ",E3579," km/hr"))</f>
        <v/>
      </c>
    </row>
    <row r="3580" spans="1:1" x14ac:dyDescent="0.25">
      <c r="A3580" t="str">
        <f>IF(E3580="","",CONCATENATE(IF(C3580="","",(CONCATENATE("- any ",C3580," droplet size"))),IF(#REF!="","",CONCATENATE(" - ",#REF!))," &amp; maximum wind speed of ",E3580," km/hr"))</f>
        <v/>
      </c>
    </row>
    <row r="3581" spans="1:1" x14ac:dyDescent="0.25">
      <c r="A3581" t="str">
        <f>IF(E3581="","",CONCATENATE(IF(C3581="","",(CONCATENATE("- any ",C3581," droplet size"))),IF(#REF!="","",CONCATENATE(" - ",#REF!))," &amp; maximum wind speed of ",E3581," km/hr"))</f>
        <v/>
      </c>
    </row>
    <row r="3582" spans="1:1" x14ac:dyDescent="0.25">
      <c r="A3582" t="str">
        <f>IF(E3582="","",CONCATENATE(IF(C3582="","",(CONCATENATE("- any ",C3582," droplet size"))),IF(#REF!="","",CONCATENATE(" - ",#REF!))," &amp; maximum wind speed of ",E3582," km/hr"))</f>
        <v/>
      </c>
    </row>
    <row r="3583" spans="1:1" x14ac:dyDescent="0.25">
      <c r="A3583" t="str">
        <f>IF(E3583="","",CONCATENATE(IF(C3583="","",(CONCATENATE("- any ",C3583," droplet size"))),IF(#REF!="","",CONCATENATE(" - ",#REF!))," &amp; maximum wind speed of ",E3583," km/hr"))</f>
        <v/>
      </c>
    </row>
    <row r="3584" spans="1:1" x14ac:dyDescent="0.25">
      <c r="A3584" t="str">
        <f>IF(E3584="","",CONCATENATE(IF(C3584="","",(CONCATENATE("- any ",C3584," droplet size"))),IF(#REF!="","",CONCATENATE(" - ",#REF!))," &amp; maximum wind speed of ",E3584," km/hr"))</f>
        <v/>
      </c>
    </row>
    <row r="3585" spans="1:1" x14ac:dyDescent="0.25">
      <c r="A3585" t="str">
        <f>IF(E3585="","",CONCATENATE(IF(C3585="","",(CONCATENATE("- any ",C3585," droplet size"))),IF(#REF!="","",CONCATENATE(" - ",#REF!))," &amp; maximum wind speed of ",E3585," km/hr"))</f>
        <v/>
      </c>
    </row>
    <row r="3586" spans="1:1" x14ac:dyDescent="0.25">
      <c r="A3586" t="str">
        <f>IF(E3586="","",CONCATENATE(IF(C3586="","",(CONCATENATE("- any ",C3586," droplet size"))),IF(#REF!="","",CONCATENATE(" - ",#REF!))," &amp; maximum wind speed of ",E3586," km/hr"))</f>
        <v/>
      </c>
    </row>
    <row r="3587" spans="1:1" x14ac:dyDescent="0.25">
      <c r="A3587" t="str">
        <f>IF(E3587="","",CONCATENATE(IF(C3587="","",(CONCATENATE("- any ",C3587," droplet size"))),IF(#REF!="","",CONCATENATE(" - ",#REF!))," &amp; maximum wind speed of ",E3587," km/hr"))</f>
        <v/>
      </c>
    </row>
    <row r="3588" spans="1:1" x14ac:dyDescent="0.25">
      <c r="A3588" t="str">
        <f>IF(E3588="","",CONCATENATE(IF(C3588="","",(CONCATENATE("- any ",C3588," droplet size"))),IF(#REF!="","",CONCATENATE(" - ",#REF!))," &amp; maximum wind speed of ",E3588," km/hr"))</f>
        <v/>
      </c>
    </row>
    <row r="3589" spans="1:1" x14ac:dyDescent="0.25">
      <c r="A3589" t="str">
        <f>IF(E3589="","",CONCATENATE(IF(C3589="","",(CONCATENATE("- any ",C3589," droplet size"))),IF(#REF!="","",CONCATENATE(" - ",#REF!))," &amp; maximum wind speed of ",E3589," km/hr"))</f>
        <v/>
      </c>
    </row>
    <row r="3590" spans="1:1" x14ac:dyDescent="0.25">
      <c r="A3590" t="str">
        <f>IF(E3590="","",CONCATENATE(IF(C3590="","",(CONCATENATE("- any ",C3590," droplet size"))),IF(#REF!="","",CONCATENATE(" - ",#REF!))," &amp; maximum wind speed of ",E3590," km/hr"))</f>
        <v/>
      </c>
    </row>
    <row r="3591" spans="1:1" x14ac:dyDescent="0.25">
      <c r="A3591" t="str">
        <f>IF(E3591="","",CONCATENATE(IF(C3591="","",(CONCATENATE("- any ",C3591," droplet size"))),IF(#REF!="","",CONCATENATE(" - ",#REF!))," &amp; maximum wind speed of ",E3591," km/hr"))</f>
        <v/>
      </c>
    </row>
    <row r="3592" spans="1:1" x14ac:dyDescent="0.25">
      <c r="A3592" t="str">
        <f>IF(E3592="","",CONCATENATE(IF(C3592="","",(CONCATENATE("- any ",C3592," droplet size"))),IF(#REF!="","",CONCATENATE(" - ",#REF!))," &amp; maximum wind speed of ",E3592," km/hr"))</f>
        <v/>
      </c>
    </row>
    <row r="3593" spans="1:1" x14ac:dyDescent="0.25">
      <c r="A3593" t="str">
        <f>IF(E3593="","",CONCATENATE(IF(C3593="","",(CONCATENATE("- any ",C3593," droplet size"))),IF(#REF!="","",CONCATENATE(" - ",#REF!))," &amp; maximum wind speed of ",E3593," km/hr"))</f>
        <v/>
      </c>
    </row>
    <row r="3594" spans="1:1" x14ac:dyDescent="0.25">
      <c r="A3594" t="str">
        <f>IF(E3594="","",CONCATENATE(IF(C3594="","",(CONCATENATE("- any ",C3594," droplet size"))),IF(#REF!="","",CONCATENATE(" - ",#REF!))," &amp; maximum wind speed of ",E3594," km/hr"))</f>
        <v/>
      </c>
    </row>
    <row r="3595" spans="1:1" x14ac:dyDescent="0.25">
      <c r="A3595" t="str">
        <f>IF(E3595="","",CONCATENATE(IF(C3595="","",(CONCATENATE("- any ",C3595," droplet size"))),IF(#REF!="","",CONCATENATE(" - ",#REF!))," &amp; maximum wind speed of ",E3595," km/hr"))</f>
        <v/>
      </c>
    </row>
    <row r="3596" spans="1:1" x14ac:dyDescent="0.25">
      <c r="A3596" t="str">
        <f>IF(E3596="","",CONCATENATE(IF(C3596="","",(CONCATENATE("- any ",C3596," droplet size"))),IF(#REF!="","",CONCATENATE(" - ",#REF!))," &amp; maximum wind speed of ",E3596," km/hr"))</f>
        <v/>
      </c>
    </row>
    <row r="3597" spans="1:1" x14ac:dyDescent="0.25">
      <c r="A3597" t="str">
        <f>IF(E3597="","",CONCATENATE(IF(C3597="","",(CONCATENATE("- any ",C3597," droplet size"))),IF(#REF!="","",CONCATENATE(" - ",#REF!))," &amp; maximum wind speed of ",E3597," km/hr"))</f>
        <v/>
      </c>
    </row>
    <row r="3598" spans="1:1" x14ac:dyDescent="0.25">
      <c r="A3598" t="str">
        <f>IF(E3598="","",CONCATENATE(IF(C3598="","",(CONCATENATE("- any ",C3598," droplet size"))),IF(#REF!="","",CONCATENATE(" - ",#REF!))," &amp; maximum wind speed of ",E3598," km/hr"))</f>
        <v/>
      </c>
    </row>
    <row r="3599" spans="1:1" x14ac:dyDescent="0.25">
      <c r="A3599" t="str">
        <f>IF(E3599="","",CONCATENATE(IF(C3599="","",(CONCATENATE("- any ",C3599," droplet size"))),IF(#REF!="","",CONCATENATE(" - ",#REF!))," &amp; maximum wind speed of ",E3599," km/hr"))</f>
        <v/>
      </c>
    </row>
    <row r="3600" spans="1:1" x14ac:dyDescent="0.25">
      <c r="A3600" t="str">
        <f>IF(E3600="","",CONCATENATE(IF(C3600="","",(CONCATENATE("- any ",C3600," droplet size"))),IF(#REF!="","",CONCATENATE(" - ",#REF!))," &amp; maximum wind speed of ",E3600," km/hr"))</f>
        <v/>
      </c>
    </row>
    <row r="3601" spans="1:1" x14ac:dyDescent="0.25">
      <c r="A3601" t="str">
        <f>IF(E3601="","",CONCATENATE(IF(C3601="","",(CONCATENATE("- any ",C3601," droplet size"))),IF(#REF!="","",CONCATENATE(" - ",#REF!))," &amp; maximum wind speed of ",E3601," km/hr"))</f>
        <v/>
      </c>
    </row>
    <row r="3602" spans="1:1" x14ac:dyDescent="0.25">
      <c r="A3602" t="str">
        <f>IF(E3602="","",CONCATENATE(IF(C3602="","",(CONCATENATE("- any ",C3602," droplet size"))),IF(#REF!="","",CONCATENATE(" - ",#REF!))," &amp; maximum wind speed of ",E3602," km/hr"))</f>
        <v/>
      </c>
    </row>
    <row r="3603" spans="1:1" x14ac:dyDescent="0.25">
      <c r="A3603" t="str">
        <f>IF(E3603="","",CONCATENATE(IF(C3603="","",(CONCATENATE("- any ",C3603," droplet size"))),IF(#REF!="","",CONCATENATE(" - ",#REF!))," &amp; maximum wind speed of ",E3603," km/hr"))</f>
        <v/>
      </c>
    </row>
    <row r="3604" spans="1:1" x14ac:dyDescent="0.25">
      <c r="A3604" t="str">
        <f>IF(E3604="","",CONCATENATE(IF(C3604="","",(CONCATENATE("- any ",C3604," droplet size"))),IF(#REF!="","",CONCATENATE(" - ",#REF!))," &amp; maximum wind speed of ",E3604," km/hr"))</f>
        <v/>
      </c>
    </row>
    <row r="3605" spans="1:1" x14ac:dyDescent="0.25">
      <c r="A3605" t="str">
        <f>IF(E3605="","",CONCATENATE(IF(C3605="","",(CONCATENATE("- any ",C3605," droplet size"))),IF(#REF!="","",CONCATENATE(" - ",#REF!))," &amp; maximum wind speed of ",E3605," km/hr"))</f>
        <v/>
      </c>
    </row>
    <row r="3606" spans="1:1" x14ac:dyDescent="0.25">
      <c r="A3606" t="str">
        <f>IF(E3606="","",CONCATENATE(IF(C3606="","",(CONCATENATE("- any ",C3606," droplet size"))),IF(#REF!="","",CONCATENATE(" - ",#REF!))," &amp; maximum wind speed of ",E3606," km/hr"))</f>
        <v/>
      </c>
    </row>
    <row r="3607" spans="1:1" x14ac:dyDescent="0.25">
      <c r="A3607" t="str">
        <f>IF(E3607="","",CONCATENATE(IF(C3607="","",(CONCATENATE("- any ",C3607," droplet size"))),IF(#REF!="","",CONCATENATE(" - ",#REF!))," &amp; maximum wind speed of ",E3607," km/hr"))</f>
        <v/>
      </c>
    </row>
    <row r="3608" spans="1:1" x14ac:dyDescent="0.25">
      <c r="A3608" t="str">
        <f>IF(E3608="","",CONCATENATE(IF(C3608="","",(CONCATENATE("- any ",C3608," droplet size"))),IF(#REF!="","",CONCATENATE(" - ",#REF!))," &amp; maximum wind speed of ",E3608," km/hr"))</f>
        <v/>
      </c>
    </row>
    <row r="3609" spans="1:1" x14ac:dyDescent="0.25">
      <c r="A3609" t="str">
        <f>IF(E3609="","",CONCATENATE(IF(C3609="","",(CONCATENATE("- any ",C3609," droplet size"))),IF(#REF!="","",CONCATENATE(" - ",#REF!))," &amp; maximum wind speed of ",E3609," km/hr"))</f>
        <v/>
      </c>
    </row>
    <row r="3610" spans="1:1" x14ac:dyDescent="0.25">
      <c r="A3610" t="str">
        <f>IF(E3610="","",CONCATENATE(IF(C3610="","",(CONCATENATE("- any ",C3610," droplet size"))),IF(#REF!="","",CONCATENATE(" - ",#REF!))," &amp; maximum wind speed of ",E3610," km/hr"))</f>
        <v/>
      </c>
    </row>
    <row r="3611" spans="1:1" x14ac:dyDescent="0.25">
      <c r="A3611" t="str">
        <f>IF(E3611="","",CONCATENATE(IF(C3611="","",(CONCATENATE("- any ",C3611," droplet size"))),IF(#REF!="","",CONCATENATE(" - ",#REF!))," &amp; maximum wind speed of ",E3611," km/hr"))</f>
        <v/>
      </c>
    </row>
    <row r="3612" spans="1:1" x14ac:dyDescent="0.25">
      <c r="A3612" t="str">
        <f>IF(E3612="","",CONCATENATE(IF(C3612="","",(CONCATENATE("- any ",C3612," droplet size"))),IF(#REF!="","",CONCATENATE(" - ",#REF!))," &amp; maximum wind speed of ",E3612," km/hr"))</f>
        <v/>
      </c>
    </row>
    <row r="3613" spans="1:1" x14ac:dyDescent="0.25">
      <c r="A3613" t="str">
        <f>IF(E3613="","",CONCATENATE(IF(C3613="","",(CONCATENATE("- any ",C3613," droplet size"))),IF(#REF!="","",CONCATENATE(" - ",#REF!))," &amp; maximum wind speed of ",E3613," km/hr"))</f>
        <v/>
      </c>
    </row>
    <row r="3614" spans="1:1" x14ac:dyDescent="0.25">
      <c r="A3614" t="str">
        <f>IF(E3614="","",CONCATENATE(IF(C3614="","",(CONCATENATE("- any ",C3614," droplet size"))),IF(#REF!="","",CONCATENATE(" - ",#REF!))," &amp; maximum wind speed of ",E3614," km/hr"))</f>
        <v/>
      </c>
    </row>
    <row r="3615" spans="1:1" x14ac:dyDescent="0.25">
      <c r="A3615" t="str">
        <f>IF(E3615="","",CONCATENATE(IF(C3615="","",(CONCATENATE("- any ",C3615," droplet size"))),IF(#REF!="","",CONCATENATE(" - ",#REF!))," &amp; maximum wind speed of ",E3615," km/hr"))</f>
        <v/>
      </c>
    </row>
    <row r="3616" spans="1:1" x14ac:dyDescent="0.25">
      <c r="A3616" t="str">
        <f>IF(E3616="","",CONCATENATE(IF(C3616="","",(CONCATENATE("- any ",C3616," droplet size"))),IF(#REF!="","",CONCATENATE(" - ",#REF!))," &amp; maximum wind speed of ",E3616," km/hr"))</f>
        <v/>
      </c>
    </row>
    <row r="3617" spans="1:1" x14ac:dyDescent="0.25">
      <c r="A3617" t="str">
        <f>IF(E3617="","",CONCATENATE(IF(C3617="","",(CONCATENATE("- any ",C3617," droplet size"))),IF(#REF!="","",CONCATENATE(" - ",#REF!))," &amp; maximum wind speed of ",E3617," km/hr"))</f>
        <v/>
      </c>
    </row>
    <row r="3618" spans="1:1" x14ac:dyDescent="0.25">
      <c r="A3618" t="str">
        <f>IF(E3618="","",CONCATENATE(IF(C3618="","",(CONCATENATE("- any ",C3618," droplet size"))),IF(#REF!="","",CONCATENATE(" - ",#REF!))," &amp; maximum wind speed of ",E3618," km/hr"))</f>
        <v/>
      </c>
    </row>
    <row r="3619" spans="1:1" x14ac:dyDescent="0.25">
      <c r="A3619" t="str">
        <f>IF(E3619="","",CONCATENATE(IF(C3619="","",(CONCATENATE("- any ",C3619," droplet size"))),IF(#REF!="","",CONCATENATE(" - ",#REF!))," &amp; maximum wind speed of ",E3619," km/hr"))</f>
        <v/>
      </c>
    </row>
    <row r="3620" spans="1:1" x14ac:dyDescent="0.25">
      <c r="A3620" t="str">
        <f>IF(E3620="","",CONCATENATE(IF(C3620="","",(CONCATENATE("- any ",C3620," droplet size"))),IF(#REF!="","",CONCATENATE(" - ",#REF!))," &amp; maximum wind speed of ",E3620," km/hr"))</f>
        <v/>
      </c>
    </row>
    <row r="3621" spans="1:1" x14ac:dyDescent="0.25">
      <c r="A3621" t="str">
        <f>IF(E3621="","",CONCATENATE(IF(C3621="","",(CONCATENATE("- any ",C3621," droplet size"))),IF(#REF!="","",CONCATENATE(" - ",#REF!))," &amp; maximum wind speed of ",E3621," km/hr"))</f>
        <v/>
      </c>
    </row>
    <row r="3622" spans="1:1" x14ac:dyDescent="0.25">
      <c r="A3622" t="str">
        <f>IF(E3622="","",CONCATENATE(IF(C3622="","",(CONCATENATE("- any ",C3622," droplet size"))),IF(#REF!="","",CONCATENATE(" - ",#REF!))," &amp; maximum wind speed of ",E3622," km/hr"))</f>
        <v/>
      </c>
    </row>
    <row r="3623" spans="1:1" x14ac:dyDescent="0.25">
      <c r="A3623" t="str">
        <f>IF(E3623="","",CONCATENATE(IF(C3623="","",(CONCATENATE("- any ",C3623," droplet size"))),IF(#REF!="","",CONCATENATE(" - ",#REF!))," &amp; maximum wind speed of ",E3623," km/hr"))</f>
        <v/>
      </c>
    </row>
    <row r="3624" spans="1:1" x14ac:dyDescent="0.25">
      <c r="A3624" t="str">
        <f>IF(E3624="","",CONCATENATE(IF(C3624="","",(CONCATENATE("- any ",C3624," droplet size"))),IF(#REF!="","",CONCATENATE(" - ",#REF!))," &amp; maximum wind speed of ",E3624," km/hr"))</f>
        <v/>
      </c>
    </row>
    <row r="3625" spans="1:1" x14ac:dyDescent="0.25">
      <c r="A3625" t="str">
        <f>IF(E3625="","",CONCATENATE(IF(C3625="","",(CONCATENATE("- any ",C3625," droplet size"))),IF(#REF!="","",CONCATENATE(" - ",#REF!))," &amp; maximum wind speed of ",E3625," km/hr"))</f>
        <v/>
      </c>
    </row>
    <row r="3626" spans="1:1" x14ac:dyDescent="0.25">
      <c r="A3626" t="str">
        <f>IF(E3626="","",CONCATENATE(IF(C3626="","",(CONCATENATE("- any ",C3626," droplet size"))),IF(#REF!="","",CONCATENATE(" - ",#REF!))," &amp; maximum wind speed of ",E3626," km/hr"))</f>
        <v/>
      </c>
    </row>
    <row r="3627" spans="1:1" x14ac:dyDescent="0.25">
      <c r="A3627" t="str">
        <f>IF(E3627="","",CONCATENATE(IF(C3627="","",(CONCATENATE("- any ",C3627," droplet size"))),IF(#REF!="","",CONCATENATE(" - ",#REF!))," &amp; maximum wind speed of ",E3627," km/hr"))</f>
        <v/>
      </c>
    </row>
    <row r="3628" spans="1:1" x14ac:dyDescent="0.25">
      <c r="A3628" t="str">
        <f>IF(E3628="","",CONCATENATE(IF(C3628="","",(CONCATENATE("- any ",C3628," droplet size"))),IF(#REF!="","",CONCATENATE(" - ",#REF!))," &amp; maximum wind speed of ",E3628," km/hr"))</f>
        <v/>
      </c>
    </row>
    <row r="3629" spans="1:1" x14ac:dyDescent="0.25">
      <c r="A3629" t="str">
        <f>IF(E3629="","",CONCATENATE(IF(C3629="","",(CONCATENATE("- any ",C3629," droplet size"))),IF(#REF!="","",CONCATENATE(" - ",#REF!))," &amp; maximum wind speed of ",E3629," km/hr"))</f>
        <v/>
      </c>
    </row>
    <row r="3630" spans="1:1" x14ac:dyDescent="0.25">
      <c r="A3630" t="str">
        <f>IF(E3630="","",CONCATENATE(IF(C3630="","",(CONCATENATE("- any ",C3630," droplet size"))),IF(#REF!="","",CONCATENATE(" - ",#REF!))," &amp; maximum wind speed of ",E3630," km/hr"))</f>
        <v/>
      </c>
    </row>
    <row r="3631" spans="1:1" x14ac:dyDescent="0.25">
      <c r="A3631" t="str">
        <f>IF(E3631="","",CONCATENATE(IF(C3631="","",(CONCATENATE("- any ",C3631," droplet size"))),IF(#REF!="","",CONCATENATE(" - ",#REF!))," &amp; maximum wind speed of ",E3631," km/hr"))</f>
        <v/>
      </c>
    </row>
    <row r="3632" spans="1:1" x14ac:dyDescent="0.25">
      <c r="A3632" t="str">
        <f>IF(E3632="","",CONCATENATE(IF(C3632="","",(CONCATENATE("- any ",C3632," droplet size"))),IF(#REF!="","",CONCATENATE(" - ",#REF!))," &amp; maximum wind speed of ",E3632," km/hr"))</f>
        <v/>
      </c>
    </row>
    <row r="3633" spans="1:1" x14ac:dyDescent="0.25">
      <c r="A3633" t="str">
        <f>IF(E3633="","",CONCATENATE(IF(C3633="","",(CONCATENATE("- any ",C3633," droplet size"))),IF(#REF!="","",CONCATENATE(" - ",#REF!))," &amp; maximum wind speed of ",E3633," km/hr"))</f>
        <v/>
      </c>
    </row>
    <row r="3634" spans="1:1" x14ac:dyDescent="0.25">
      <c r="A3634" t="str">
        <f>IF(E3634="","",CONCATENATE(IF(C3634="","",(CONCATENATE("- any ",C3634," droplet size"))),IF(#REF!="","",CONCATENATE(" - ",#REF!))," &amp; maximum wind speed of ",E3634," km/hr"))</f>
        <v/>
      </c>
    </row>
    <row r="3635" spans="1:1" x14ac:dyDescent="0.25">
      <c r="A3635" t="str">
        <f>IF(E3635="","",CONCATENATE(IF(C3635="","",(CONCATENATE("- any ",C3635," droplet size"))),IF(#REF!="","",CONCATENATE(" - ",#REF!))," &amp; maximum wind speed of ",E3635," km/hr"))</f>
        <v/>
      </c>
    </row>
    <row r="3636" spans="1:1" x14ac:dyDescent="0.25">
      <c r="A3636" t="str">
        <f>IF(E3636="","",CONCATENATE(IF(C3636="","",(CONCATENATE("- any ",C3636," droplet size"))),IF(#REF!="","",CONCATENATE(" - ",#REF!))," &amp; maximum wind speed of ",E3636," km/hr"))</f>
        <v/>
      </c>
    </row>
    <row r="3637" spans="1:1" x14ac:dyDescent="0.25">
      <c r="A3637" t="str">
        <f>IF(E3637="","",CONCATENATE(IF(C3637="","",(CONCATENATE("- any ",C3637," droplet size"))),IF(#REF!="","",CONCATENATE(" - ",#REF!))," &amp; maximum wind speed of ",E3637," km/hr"))</f>
        <v/>
      </c>
    </row>
    <row r="3638" spans="1:1" x14ac:dyDescent="0.25">
      <c r="A3638" t="str">
        <f>IF(E3638="","",CONCATENATE(IF(C3638="","",(CONCATENATE("- any ",C3638," droplet size"))),IF(#REF!="","",CONCATENATE(" - ",#REF!))," &amp; maximum wind speed of ",E3638," km/hr"))</f>
        <v/>
      </c>
    </row>
    <row r="3639" spans="1:1" x14ac:dyDescent="0.25">
      <c r="A3639" t="str">
        <f>IF(E3639="","",CONCATENATE(IF(C3639="","",(CONCATENATE("- any ",C3639," droplet size"))),IF(#REF!="","",CONCATENATE(" - ",#REF!))," &amp; maximum wind speed of ",E3639," km/hr"))</f>
        <v/>
      </c>
    </row>
    <row r="3640" spans="1:1" x14ac:dyDescent="0.25">
      <c r="A3640" t="str">
        <f>IF(E3640="","",CONCATENATE(IF(C3640="","",(CONCATENATE("- any ",C3640," droplet size"))),IF(#REF!="","",CONCATENATE(" - ",#REF!))," &amp; maximum wind speed of ",E3640," km/hr"))</f>
        <v/>
      </c>
    </row>
    <row r="3641" spans="1:1" x14ac:dyDescent="0.25">
      <c r="A3641" t="str">
        <f>IF(E3641="","",CONCATENATE(IF(C3641="","",(CONCATENATE("- any ",C3641," droplet size"))),IF(#REF!="","",CONCATENATE(" - ",#REF!))," &amp; maximum wind speed of ",E3641," km/hr"))</f>
        <v/>
      </c>
    </row>
    <row r="3642" spans="1:1" x14ac:dyDescent="0.25">
      <c r="A3642" t="str">
        <f>IF(E3642="","",CONCATENATE(IF(C3642="","",(CONCATENATE("- any ",C3642," droplet size"))),IF(#REF!="","",CONCATENATE(" - ",#REF!))," &amp; maximum wind speed of ",E3642," km/hr"))</f>
        <v/>
      </c>
    </row>
    <row r="3643" spans="1:1" x14ac:dyDescent="0.25">
      <c r="A3643" t="str">
        <f>IF(E3643="","",CONCATENATE(IF(C3643="","",(CONCATENATE("- any ",C3643," droplet size"))),IF(#REF!="","",CONCATENATE(" - ",#REF!))," &amp; maximum wind speed of ",E3643," km/hr"))</f>
        <v/>
      </c>
    </row>
    <row r="3644" spans="1:1" x14ac:dyDescent="0.25">
      <c r="A3644" t="str">
        <f>IF(E3644="","",CONCATENATE(IF(C3644="","",(CONCATENATE("- any ",C3644," droplet size"))),IF(#REF!="","",CONCATENATE(" - ",#REF!))," &amp; maximum wind speed of ",E3644," km/hr"))</f>
        <v/>
      </c>
    </row>
    <row r="3645" spans="1:1" x14ac:dyDescent="0.25">
      <c r="A3645" t="str">
        <f>IF(E3645="","",CONCATENATE(IF(C3645="","",(CONCATENATE("- any ",C3645," droplet size"))),IF(#REF!="","",CONCATENATE(" - ",#REF!))," &amp; maximum wind speed of ",E3645," km/hr"))</f>
        <v/>
      </c>
    </row>
    <row r="3646" spans="1:1" x14ac:dyDescent="0.25">
      <c r="A3646" t="str">
        <f>IF(E3646="","",CONCATENATE(IF(C3646="","",(CONCATENATE("- any ",C3646," droplet size"))),IF(#REF!="","",CONCATENATE(" - ",#REF!))," &amp; maximum wind speed of ",E3646," km/hr"))</f>
        <v/>
      </c>
    </row>
    <row r="3647" spans="1:1" x14ac:dyDescent="0.25">
      <c r="A3647" t="str">
        <f>IF(E3647="","",CONCATENATE(IF(C3647="","",(CONCATENATE("- any ",C3647," droplet size"))),IF(#REF!="","",CONCATENATE(" - ",#REF!))," &amp; maximum wind speed of ",E3647," km/hr"))</f>
        <v/>
      </c>
    </row>
    <row r="3648" spans="1:1" x14ac:dyDescent="0.25">
      <c r="A3648" t="str">
        <f>IF(E3648="","",CONCATENATE(IF(C3648="","",(CONCATENATE("- any ",C3648," droplet size"))),IF(#REF!="","",CONCATENATE(" - ",#REF!))," &amp; maximum wind speed of ",E3648," km/hr"))</f>
        <v/>
      </c>
    </row>
    <row r="3649" spans="1:1" x14ac:dyDescent="0.25">
      <c r="A3649" t="str">
        <f>IF(E3649="","",CONCATENATE(IF(C3649="","",(CONCATENATE("- any ",C3649," droplet size"))),IF(#REF!="","",CONCATENATE(" - ",#REF!))," &amp; maximum wind speed of ",E3649," km/hr"))</f>
        <v/>
      </c>
    </row>
    <row r="3650" spans="1:1" x14ac:dyDescent="0.25">
      <c r="A3650" t="str">
        <f>IF(E3650="","",CONCATENATE(IF(C3650="","",(CONCATENATE("- any ",C3650," droplet size"))),IF(#REF!="","",CONCATENATE(" - ",#REF!))," &amp; maximum wind speed of ",E3650," km/hr"))</f>
        <v/>
      </c>
    </row>
    <row r="3651" spans="1:1" x14ac:dyDescent="0.25">
      <c r="A3651" t="str">
        <f>IF(E3651="","",CONCATENATE(IF(C3651="","",(CONCATENATE("- any ",C3651," droplet size"))),IF(#REF!="","",CONCATENATE(" - ",#REF!))," &amp; maximum wind speed of ",E3651," km/hr"))</f>
        <v/>
      </c>
    </row>
    <row r="3652" spans="1:1" x14ac:dyDescent="0.25">
      <c r="A3652" t="str">
        <f>IF(E3652="","",CONCATENATE(IF(C3652="","",(CONCATENATE("- any ",C3652," droplet size"))),IF(#REF!="","",CONCATENATE(" - ",#REF!))," &amp; maximum wind speed of ",E3652," km/hr"))</f>
        <v/>
      </c>
    </row>
    <row r="3653" spans="1:1" x14ac:dyDescent="0.25">
      <c r="A3653" t="str">
        <f>IF(E3653="","",CONCATENATE(IF(C3653="","",(CONCATENATE("- any ",C3653," droplet size"))),IF(#REF!="","",CONCATENATE(" - ",#REF!))," &amp; maximum wind speed of ",E3653," km/hr"))</f>
        <v/>
      </c>
    </row>
    <row r="3654" spans="1:1" x14ac:dyDescent="0.25">
      <c r="A3654" t="str">
        <f>IF(E3654="","",CONCATENATE(IF(C3654="","",(CONCATENATE("- any ",C3654," droplet size"))),IF(#REF!="","",CONCATENATE(" - ",#REF!))," &amp; maximum wind speed of ",E3654," km/hr"))</f>
        <v/>
      </c>
    </row>
    <row r="3655" spans="1:1" x14ac:dyDescent="0.25">
      <c r="A3655" t="str">
        <f>IF(E3655="","",CONCATENATE(IF(C3655="","",(CONCATENATE("- any ",C3655," droplet size"))),IF(#REF!="","",CONCATENATE(" - ",#REF!))," &amp; maximum wind speed of ",E3655," km/hr"))</f>
        <v/>
      </c>
    </row>
    <row r="3656" spans="1:1" x14ac:dyDescent="0.25">
      <c r="A3656" t="str">
        <f>IF(E3656="","",CONCATENATE(IF(C3656="","",(CONCATENATE("- any ",C3656," droplet size"))),IF(#REF!="","",CONCATENATE(" - ",#REF!))," &amp; maximum wind speed of ",E3656," km/hr"))</f>
        <v/>
      </c>
    </row>
    <row r="3657" spans="1:1" x14ac:dyDescent="0.25">
      <c r="A3657" t="str">
        <f>IF(E3657="","",CONCATENATE(IF(C3657="","",(CONCATENATE("- any ",C3657," droplet size"))),IF(#REF!="","",CONCATENATE(" - ",#REF!))," &amp; maximum wind speed of ",E3657," km/hr"))</f>
        <v/>
      </c>
    </row>
    <row r="3658" spans="1:1" x14ac:dyDescent="0.25">
      <c r="A3658" t="str">
        <f>IF(E3658="","",CONCATENATE(IF(C3658="","",(CONCATENATE("- any ",C3658," droplet size"))),IF(#REF!="","",CONCATENATE(" - ",#REF!))," &amp; maximum wind speed of ",E3658," km/hr"))</f>
        <v/>
      </c>
    </row>
    <row r="3659" spans="1:1" x14ac:dyDescent="0.25">
      <c r="A3659" t="str">
        <f>IF(E3659="","",CONCATENATE(IF(C3659="","",(CONCATENATE("- any ",C3659," droplet size"))),IF(#REF!="","",CONCATENATE(" - ",#REF!))," &amp; maximum wind speed of ",E3659," km/hr"))</f>
        <v/>
      </c>
    </row>
    <row r="3660" spans="1:1" x14ac:dyDescent="0.25">
      <c r="A3660" t="str">
        <f>IF(E3660="","",CONCATENATE(IF(C3660="","",(CONCATENATE("- any ",C3660," droplet size"))),IF(#REF!="","",CONCATENATE(" - ",#REF!))," &amp; maximum wind speed of ",E3660," km/hr"))</f>
        <v/>
      </c>
    </row>
    <row r="3661" spans="1:1" x14ac:dyDescent="0.25">
      <c r="A3661" t="str">
        <f>IF(E3661="","",CONCATENATE(IF(C3661="","",(CONCATENATE("- any ",C3661," droplet size"))),IF(#REF!="","",CONCATENATE(" - ",#REF!))," &amp; maximum wind speed of ",E3661," km/hr"))</f>
        <v/>
      </c>
    </row>
    <row r="3662" spans="1:1" x14ac:dyDescent="0.25">
      <c r="A3662" t="str">
        <f>IF(E3662="","",CONCATENATE(IF(C3662="","",(CONCATENATE("- any ",C3662," droplet size"))),IF(#REF!="","",CONCATENATE(" - ",#REF!))," &amp; maximum wind speed of ",E3662," km/hr"))</f>
        <v/>
      </c>
    </row>
    <row r="3663" spans="1:1" x14ac:dyDescent="0.25">
      <c r="A3663" t="str">
        <f>IF(E3663="","",CONCATENATE(IF(C3663="","",(CONCATENATE("- any ",C3663," droplet size"))),IF(#REF!="","",CONCATENATE(" - ",#REF!))," &amp; maximum wind speed of ",E3663," km/hr"))</f>
        <v/>
      </c>
    </row>
    <row r="3664" spans="1:1" x14ac:dyDescent="0.25">
      <c r="A3664" t="str">
        <f>IF(E3664="","",CONCATENATE(IF(C3664="","",(CONCATENATE("- any ",C3664," droplet size"))),IF(#REF!="","",CONCATENATE(" - ",#REF!))," &amp; maximum wind speed of ",E3664," km/hr"))</f>
        <v/>
      </c>
    </row>
    <row r="3665" spans="1:1" x14ac:dyDescent="0.25">
      <c r="A3665" t="str">
        <f>IF(E3665="","",CONCATENATE(IF(C3665="","",(CONCATENATE("- any ",C3665," droplet size"))),IF(#REF!="","",CONCATENATE(" - ",#REF!))," &amp; maximum wind speed of ",E3665," km/hr"))</f>
        <v/>
      </c>
    </row>
    <row r="3666" spans="1:1" x14ac:dyDescent="0.25">
      <c r="A3666" t="str">
        <f>IF(E3666="","",CONCATENATE(IF(C3666="","",(CONCATENATE("- any ",C3666," droplet size"))),IF(#REF!="","",CONCATENATE(" - ",#REF!))," &amp; maximum wind speed of ",E3666," km/hr"))</f>
        <v/>
      </c>
    </row>
    <row r="3667" spans="1:1" x14ac:dyDescent="0.25">
      <c r="A3667" t="str">
        <f>IF(E3667="","",CONCATENATE(IF(C3667="","",(CONCATENATE("- any ",C3667," droplet size"))),IF(#REF!="","",CONCATENATE(" - ",#REF!))," &amp; maximum wind speed of ",E3667," km/hr"))</f>
        <v/>
      </c>
    </row>
    <row r="3668" spans="1:1" x14ac:dyDescent="0.25">
      <c r="A3668" t="str">
        <f>IF(E3668="","",CONCATENATE(IF(C3668="","",(CONCATENATE("- any ",C3668," droplet size"))),IF(#REF!="","",CONCATENATE(" - ",#REF!))," &amp; maximum wind speed of ",E3668," km/hr"))</f>
        <v/>
      </c>
    </row>
    <row r="3669" spans="1:1" x14ac:dyDescent="0.25">
      <c r="A3669" t="str">
        <f>IF(E3669="","",CONCATENATE(IF(C3669="","",(CONCATENATE("- any ",C3669," droplet size"))),IF(#REF!="","",CONCATENATE(" - ",#REF!))," &amp; maximum wind speed of ",E3669," km/hr"))</f>
        <v/>
      </c>
    </row>
    <row r="3670" spans="1:1" x14ac:dyDescent="0.25">
      <c r="A3670" t="str">
        <f>IF(E3670="","",CONCATENATE(IF(C3670="","",(CONCATENATE("- any ",C3670," droplet size"))),IF(#REF!="","",CONCATENATE(" - ",#REF!))," &amp; maximum wind speed of ",E3670," km/hr"))</f>
        <v/>
      </c>
    </row>
    <row r="3671" spans="1:1" x14ac:dyDescent="0.25">
      <c r="A3671" t="str">
        <f>IF(E3671="","",CONCATENATE(IF(C3671="","",(CONCATENATE("- any ",C3671," droplet size"))),IF(#REF!="","",CONCATENATE(" - ",#REF!))," &amp; maximum wind speed of ",E3671," km/hr"))</f>
        <v/>
      </c>
    </row>
    <row r="3672" spans="1:1" x14ac:dyDescent="0.25">
      <c r="A3672" t="str">
        <f>IF(E3672="","",CONCATENATE(IF(C3672="","",(CONCATENATE("- any ",C3672," droplet size"))),IF(#REF!="","",CONCATENATE(" - ",#REF!))," &amp; maximum wind speed of ",E3672," km/hr"))</f>
        <v/>
      </c>
    </row>
    <row r="3673" spans="1:1" x14ac:dyDescent="0.25">
      <c r="A3673" t="str">
        <f>IF(E3673="","",CONCATENATE(IF(C3673="","",(CONCATENATE("- any ",C3673," droplet size"))),IF(#REF!="","",CONCATENATE(" - ",#REF!))," &amp; maximum wind speed of ",E3673," km/hr"))</f>
        <v/>
      </c>
    </row>
    <row r="3674" spans="1:1" x14ac:dyDescent="0.25">
      <c r="A3674" t="str">
        <f>IF(E3674="","",CONCATENATE(IF(C3674="","",(CONCATENATE("- any ",C3674," droplet size"))),IF(#REF!="","",CONCATENATE(" - ",#REF!))," &amp; maximum wind speed of ",E3674," km/hr"))</f>
        <v/>
      </c>
    </row>
    <row r="3675" spans="1:1" x14ac:dyDescent="0.25">
      <c r="A3675" t="str">
        <f>IF(E3675="","",CONCATENATE(IF(C3675="","",(CONCATENATE("- any ",C3675," droplet size"))),IF(#REF!="","",CONCATENATE(" - ",#REF!))," &amp; maximum wind speed of ",E3675," km/hr"))</f>
        <v/>
      </c>
    </row>
    <row r="3676" spans="1:1" x14ac:dyDescent="0.25">
      <c r="A3676" t="str">
        <f>IF(E3676="","",CONCATENATE(IF(C3676="","",(CONCATENATE("- any ",C3676," droplet size"))),IF(#REF!="","",CONCATENATE(" - ",#REF!))," &amp; maximum wind speed of ",E3676," km/hr"))</f>
        <v/>
      </c>
    </row>
    <row r="3677" spans="1:1" x14ac:dyDescent="0.25">
      <c r="A3677" t="str">
        <f>IF(E3677="","",CONCATENATE(IF(C3677="","",(CONCATENATE("- any ",C3677," droplet size"))),IF(#REF!="","",CONCATENATE(" - ",#REF!))," &amp; maximum wind speed of ",E3677," km/hr"))</f>
        <v/>
      </c>
    </row>
    <row r="3678" spans="1:1" x14ac:dyDescent="0.25">
      <c r="A3678" t="str">
        <f>IF(E3678="","",CONCATENATE(IF(C3678="","",(CONCATENATE("- any ",C3678," droplet size"))),IF(#REF!="","",CONCATENATE(" - ",#REF!))," &amp; maximum wind speed of ",E3678," km/hr"))</f>
        <v/>
      </c>
    </row>
    <row r="3679" spans="1:1" x14ac:dyDescent="0.25">
      <c r="A3679" t="str">
        <f>IF(E3679="","",CONCATENATE(IF(C3679="","",(CONCATENATE("- any ",C3679," droplet size"))),IF(#REF!="","",CONCATENATE(" - ",#REF!))," &amp; maximum wind speed of ",E3679," km/hr"))</f>
        <v/>
      </c>
    </row>
    <row r="3680" spans="1:1" x14ac:dyDescent="0.25">
      <c r="A3680" t="str">
        <f>IF(E3680="","",CONCATENATE(IF(C3680="","",(CONCATENATE("- any ",C3680," droplet size"))),IF(#REF!="","",CONCATENATE(" - ",#REF!))," &amp; maximum wind speed of ",E3680," km/hr"))</f>
        <v/>
      </c>
    </row>
    <row r="3681" spans="1:1" x14ac:dyDescent="0.25">
      <c r="A3681" t="str">
        <f>IF(E3681="","",CONCATENATE(IF(C3681="","",(CONCATENATE("- any ",C3681," droplet size"))),IF(#REF!="","",CONCATENATE(" - ",#REF!))," &amp; maximum wind speed of ",E3681," km/hr"))</f>
        <v/>
      </c>
    </row>
    <row r="3682" spans="1:1" x14ac:dyDescent="0.25">
      <c r="A3682" t="str">
        <f>IF(E3682="","",CONCATENATE(IF(C3682="","",(CONCATENATE("- any ",C3682," droplet size"))),IF(#REF!="","",CONCATENATE(" - ",#REF!))," &amp; maximum wind speed of ",E3682," km/hr"))</f>
        <v/>
      </c>
    </row>
    <row r="3683" spans="1:1" x14ac:dyDescent="0.25">
      <c r="A3683" t="str">
        <f>IF(E3683="","",CONCATENATE(IF(C3683="","",(CONCATENATE("- any ",C3683," droplet size"))),IF(#REF!="","",CONCATENATE(" - ",#REF!))," &amp; maximum wind speed of ",E3683," km/hr"))</f>
        <v/>
      </c>
    </row>
    <row r="3684" spans="1:1" x14ac:dyDescent="0.25">
      <c r="A3684" t="str">
        <f>IF(E3684="","",CONCATENATE(IF(C3684="","",(CONCATENATE("- any ",C3684," droplet size"))),IF(#REF!="","",CONCATENATE(" - ",#REF!))," &amp; maximum wind speed of ",E3684," km/hr"))</f>
        <v/>
      </c>
    </row>
    <row r="3685" spans="1:1" x14ac:dyDescent="0.25">
      <c r="A3685" t="str">
        <f>IF(E3685="","",CONCATENATE(IF(C3685="","",(CONCATENATE("- any ",C3685," droplet size"))),IF(#REF!="","",CONCATENATE(" - ",#REF!))," &amp; maximum wind speed of ",E3685," km/hr"))</f>
        <v/>
      </c>
    </row>
    <row r="3686" spans="1:1" x14ac:dyDescent="0.25">
      <c r="A3686" t="str">
        <f>IF(E3686="","",CONCATENATE(IF(C3686="","",(CONCATENATE("- any ",C3686," droplet size"))),IF(#REF!="","",CONCATENATE(" - ",#REF!))," &amp; maximum wind speed of ",E3686," km/hr"))</f>
        <v/>
      </c>
    </row>
    <row r="3687" spans="1:1" x14ac:dyDescent="0.25">
      <c r="A3687" t="str">
        <f>IF(E3687="","",CONCATENATE(IF(C3687="","",(CONCATENATE("- any ",C3687," droplet size"))),IF(#REF!="","",CONCATENATE(" - ",#REF!))," &amp; maximum wind speed of ",E3687," km/hr"))</f>
        <v/>
      </c>
    </row>
    <row r="3688" spans="1:1" x14ac:dyDescent="0.25">
      <c r="A3688" t="str">
        <f>IF(E3688="","",CONCATENATE(IF(C3688="","",(CONCATENATE("- any ",C3688," droplet size"))),IF(#REF!="","",CONCATENATE(" - ",#REF!))," &amp; maximum wind speed of ",E3688," km/hr"))</f>
        <v/>
      </c>
    </row>
    <row r="3689" spans="1:1" x14ac:dyDescent="0.25">
      <c r="A3689" t="str">
        <f>IF(E3689="","",CONCATENATE(IF(C3689="","",(CONCATENATE("- any ",C3689," droplet size"))),IF(#REF!="","",CONCATENATE(" - ",#REF!))," &amp; maximum wind speed of ",E3689," km/hr"))</f>
        <v/>
      </c>
    </row>
    <row r="3690" spans="1:1" x14ac:dyDescent="0.25">
      <c r="A3690" t="str">
        <f>IF(E3690="","",CONCATENATE(IF(C3690="","",(CONCATENATE("- any ",C3690," droplet size"))),IF(#REF!="","",CONCATENATE(" - ",#REF!))," &amp; maximum wind speed of ",E3690," km/hr"))</f>
        <v/>
      </c>
    </row>
    <row r="3691" spans="1:1" x14ac:dyDescent="0.25">
      <c r="A3691" t="str">
        <f>IF(E3691="","",CONCATENATE(IF(C3691="","",(CONCATENATE("- any ",C3691," droplet size"))),IF(#REF!="","",CONCATENATE(" - ",#REF!))," &amp; maximum wind speed of ",E3691," km/hr"))</f>
        <v/>
      </c>
    </row>
    <row r="3692" spans="1:1" x14ac:dyDescent="0.25">
      <c r="A3692" t="str">
        <f>IF(E3692="","",CONCATENATE(IF(C3692="","",(CONCATENATE("- any ",C3692," droplet size"))),IF(#REF!="","",CONCATENATE(" - ",#REF!))," &amp; maximum wind speed of ",E3692," km/hr"))</f>
        <v/>
      </c>
    </row>
    <row r="3693" spans="1:1" x14ac:dyDescent="0.25">
      <c r="A3693" t="str">
        <f>IF(E3693="","",CONCATENATE(IF(C3693="","",(CONCATENATE("- any ",C3693," droplet size"))),IF(#REF!="","",CONCATENATE(" - ",#REF!))," &amp; maximum wind speed of ",E3693," km/hr"))</f>
        <v/>
      </c>
    </row>
    <row r="3694" spans="1:1" x14ac:dyDescent="0.25">
      <c r="A3694" t="str">
        <f>IF(E3694="","",CONCATENATE(IF(C3694="","",(CONCATENATE("- any ",C3694," droplet size"))),IF(#REF!="","",CONCATENATE(" - ",#REF!))," &amp; maximum wind speed of ",E3694," km/hr"))</f>
        <v/>
      </c>
    </row>
    <row r="3695" spans="1:1" x14ac:dyDescent="0.25">
      <c r="A3695" t="str">
        <f>IF(E3695="","",CONCATENATE(IF(C3695="","",(CONCATENATE("- any ",C3695," droplet size"))),IF(#REF!="","",CONCATENATE(" - ",#REF!))," &amp; maximum wind speed of ",E3695," km/hr"))</f>
        <v/>
      </c>
    </row>
    <row r="3696" spans="1:1" x14ac:dyDescent="0.25">
      <c r="A3696" t="str">
        <f>IF(E3696="","",CONCATENATE(IF(C3696="","",(CONCATENATE("- any ",C3696," droplet size"))),IF(#REF!="","",CONCATENATE(" - ",#REF!))," &amp; maximum wind speed of ",E3696," km/hr"))</f>
        <v/>
      </c>
    </row>
    <row r="3697" spans="1:1" x14ac:dyDescent="0.25">
      <c r="A3697" t="str">
        <f>IF(E3697="","",CONCATENATE(IF(C3697="","",(CONCATENATE("- any ",C3697," droplet size"))),IF(#REF!="","",CONCATENATE(" - ",#REF!))," &amp; maximum wind speed of ",E3697," km/hr"))</f>
        <v/>
      </c>
    </row>
    <row r="3698" spans="1:1" x14ac:dyDescent="0.25">
      <c r="A3698" t="str">
        <f>IF(E3698="","",CONCATENATE(IF(C3698="","",(CONCATENATE("- any ",C3698," droplet size"))),IF(#REF!="","",CONCATENATE(" - ",#REF!))," &amp; maximum wind speed of ",E3698," km/hr"))</f>
        <v/>
      </c>
    </row>
    <row r="3699" spans="1:1" x14ac:dyDescent="0.25">
      <c r="A3699" t="str">
        <f>IF(E3699="","",CONCATENATE(IF(C3699="","",(CONCATENATE("- any ",C3699," droplet size"))),IF(#REF!="","",CONCATENATE(" - ",#REF!))," &amp; maximum wind speed of ",E3699," km/hr"))</f>
        <v/>
      </c>
    </row>
    <row r="3700" spans="1:1" x14ac:dyDescent="0.25">
      <c r="A3700" t="str">
        <f>IF(E3700="","",CONCATENATE(IF(C3700="","",(CONCATENATE("- any ",C3700," droplet size"))),IF(#REF!="","",CONCATENATE(" - ",#REF!))," &amp; maximum wind speed of ",E3700," km/hr"))</f>
        <v/>
      </c>
    </row>
    <row r="3701" spans="1:1" x14ac:dyDescent="0.25">
      <c r="A3701" t="str">
        <f>IF(E3701="","",CONCATENATE(IF(C3701="","",(CONCATENATE("- any ",C3701," droplet size"))),IF(#REF!="","",CONCATENATE(" - ",#REF!))," &amp; maximum wind speed of ",E3701," km/hr"))</f>
        <v/>
      </c>
    </row>
    <row r="3702" spans="1:1" x14ac:dyDescent="0.25">
      <c r="A3702" t="str">
        <f>IF(E3702="","",CONCATENATE(IF(C3702="","",(CONCATENATE("- any ",C3702," droplet size"))),IF(#REF!="","",CONCATENATE(" - ",#REF!))," &amp; maximum wind speed of ",E3702," km/hr"))</f>
        <v/>
      </c>
    </row>
    <row r="3703" spans="1:1" x14ac:dyDescent="0.25">
      <c r="A3703" t="str">
        <f>IF(E3703="","",CONCATENATE(IF(C3703="","",(CONCATENATE("- any ",C3703," droplet size"))),IF(#REF!="","",CONCATENATE(" - ",#REF!))," &amp; maximum wind speed of ",E3703," km/hr"))</f>
        <v/>
      </c>
    </row>
    <row r="3704" spans="1:1" x14ac:dyDescent="0.25">
      <c r="A3704" t="str">
        <f>IF(E3704="","",CONCATENATE(IF(C3704="","",(CONCATENATE("- any ",C3704," droplet size"))),IF(#REF!="","",CONCATENATE(" - ",#REF!))," &amp; maximum wind speed of ",E3704," km/hr"))</f>
        <v/>
      </c>
    </row>
    <row r="3705" spans="1:1" x14ac:dyDescent="0.25">
      <c r="A3705" t="str">
        <f>IF(E3705="","",CONCATENATE(IF(C3705="","",(CONCATENATE("- any ",C3705," droplet size"))),IF(#REF!="","",CONCATENATE(" - ",#REF!))," &amp; maximum wind speed of ",E3705," km/hr"))</f>
        <v/>
      </c>
    </row>
    <row r="3706" spans="1:1" x14ac:dyDescent="0.25">
      <c r="A3706" t="str">
        <f>IF(E3706="","",CONCATENATE(IF(C3706="","",(CONCATENATE("- any ",C3706," droplet size"))),IF(#REF!="","",CONCATENATE(" - ",#REF!))," &amp; maximum wind speed of ",E3706," km/hr"))</f>
        <v/>
      </c>
    </row>
    <row r="3707" spans="1:1" x14ac:dyDescent="0.25">
      <c r="A3707" t="str">
        <f>IF(E3707="","",CONCATENATE(IF(C3707="","",(CONCATENATE("- any ",C3707," droplet size"))),IF(#REF!="","",CONCATENATE(" - ",#REF!))," &amp; maximum wind speed of ",E3707," km/hr"))</f>
        <v/>
      </c>
    </row>
    <row r="3708" spans="1:1" x14ac:dyDescent="0.25">
      <c r="A3708" t="str">
        <f>IF(E3708="","",CONCATENATE(IF(C3708="","",(CONCATENATE("- any ",C3708," droplet size"))),IF(#REF!="","",CONCATENATE(" - ",#REF!))," &amp; maximum wind speed of ",E3708," km/hr"))</f>
        <v/>
      </c>
    </row>
    <row r="3709" spans="1:1" x14ac:dyDescent="0.25">
      <c r="A3709" t="str">
        <f>IF(E3709="","",CONCATENATE(IF(C3709="","",(CONCATENATE("- any ",C3709," droplet size"))),IF(#REF!="","",CONCATENATE(" - ",#REF!))," &amp; maximum wind speed of ",E3709," km/hr"))</f>
        <v/>
      </c>
    </row>
    <row r="3710" spans="1:1" x14ac:dyDescent="0.25">
      <c r="A3710" t="str">
        <f>IF(E3710="","",CONCATENATE(IF(C3710="","",(CONCATENATE("- any ",C3710," droplet size"))),IF(#REF!="","",CONCATENATE(" - ",#REF!))," &amp; maximum wind speed of ",E3710," km/hr"))</f>
        <v/>
      </c>
    </row>
    <row r="3711" spans="1:1" x14ac:dyDescent="0.25">
      <c r="A3711" t="str">
        <f>IF(E3711="","",CONCATENATE(IF(C3711="","",(CONCATENATE("- any ",C3711," droplet size"))),IF(#REF!="","",CONCATENATE(" - ",#REF!))," &amp; maximum wind speed of ",E3711," km/hr"))</f>
        <v/>
      </c>
    </row>
    <row r="3712" spans="1:1" x14ac:dyDescent="0.25">
      <c r="A3712" t="str">
        <f>IF(E3712="","",CONCATENATE(IF(C3712="","",(CONCATENATE("- any ",C3712," droplet size"))),IF(#REF!="","",CONCATENATE(" - ",#REF!))," &amp; maximum wind speed of ",E3712," km/hr"))</f>
        <v/>
      </c>
    </row>
    <row r="3713" spans="1:1" x14ac:dyDescent="0.25">
      <c r="A3713" t="str">
        <f>IF(E3713="","",CONCATENATE(IF(C3713="","",(CONCATENATE("- any ",C3713," droplet size"))),IF(#REF!="","",CONCATENATE(" - ",#REF!))," &amp; maximum wind speed of ",E3713," km/hr"))</f>
        <v/>
      </c>
    </row>
    <row r="3714" spans="1:1" x14ac:dyDescent="0.25">
      <c r="A3714" t="str">
        <f>IF(E3714="","",CONCATENATE(IF(C3714="","",(CONCATENATE("- any ",C3714," droplet size"))),IF(#REF!="","",CONCATENATE(" - ",#REF!))," &amp; maximum wind speed of ",E3714," km/hr"))</f>
        <v/>
      </c>
    </row>
    <row r="3715" spans="1:1" x14ac:dyDescent="0.25">
      <c r="A3715" t="str">
        <f>IF(E3715="","",CONCATENATE(IF(C3715="","",(CONCATENATE("- any ",C3715," droplet size"))),IF(#REF!="","",CONCATENATE(" - ",#REF!))," &amp; maximum wind speed of ",E3715," km/hr"))</f>
        <v/>
      </c>
    </row>
    <row r="3716" spans="1:1" x14ac:dyDescent="0.25">
      <c r="A3716" t="str">
        <f>IF(E3716="","",CONCATENATE(IF(C3716="","",(CONCATENATE("- any ",C3716," droplet size"))),IF(#REF!="","",CONCATENATE(" - ",#REF!))," &amp; maximum wind speed of ",E3716," km/hr"))</f>
        <v/>
      </c>
    </row>
    <row r="3717" spans="1:1" x14ac:dyDescent="0.25">
      <c r="A3717" t="str">
        <f>IF(E3717="","",CONCATENATE(IF(C3717="","",(CONCATENATE("- any ",C3717," droplet size"))),IF(#REF!="","",CONCATENATE(" - ",#REF!))," &amp; maximum wind speed of ",E3717," km/hr"))</f>
        <v/>
      </c>
    </row>
    <row r="3718" spans="1:1" x14ac:dyDescent="0.25">
      <c r="A3718" t="str">
        <f>IF(E3718="","",CONCATENATE(IF(C3718="","",(CONCATENATE("- any ",C3718," droplet size"))),IF(#REF!="","",CONCATENATE(" - ",#REF!))," &amp; maximum wind speed of ",E3718," km/hr"))</f>
        <v/>
      </c>
    </row>
    <row r="3719" spans="1:1" x14ac:dyDescent="0.25">
      <c r="A3719" t="str">
        <f>IF(E3719="","",CONCATENATE(IF(C3719="","",(CONCATENATE("- any ",C3719," droplet size"))),IF(#REF!="","",CONCATENATE(" - ",#REF!))," &amp; maximum wind speed of ",E3719," km/hr"))</f>
        <v/>
      </c>
    </row>
    <row r="3720" spans="1:1" x14ac:dyDescent="0.25">
      <c r="A3720" t="str">
        <f>IF(E3720="","",CONCATENATE(IF(C3720="","",(CONCATENATE("- any ",C3720," droplet size"))),IF(#REF!="","",CONCATENATE(" - ",#REF!))," &amp; maximum wind speed of ",E3720," km/hr"))</f>
        <v/>
      </c>
    </row>
    <row r="3721" spans="1:1" x14ac:dyDescent="0.25">
      <c r="A3721" t="str">
        <f>IF(E3721="","",CONCATENATE(IF(C3721="","",(CONCATENATE("- any ",C3721," droplet size"))),IF(#REF!="","",CONCATENATE(" - ",#REF!))," &amp; maximum wind speed of ",E3721," km/hr"))</f>
        <v/>
      </c>
    </row>
    <row r="3722" spans="1:1" x14ac:dyDescent="0.25">
      <c r="A3722" t="str">
        <f>IF(E3722="","",CONCATENATE(IF(C3722="","",(CONCATENATE("- any ",C3722," droplet size"))),IF(#REF!="","",CONCATENATE(" - ",#REF!))," &amp; maximum wind speed of ",E3722," km/hr"))</f>
        <v/>
      </c>
    </row>
    <row r="3723" spans="1:1" x14ac:dyDescent="0.25">
      <c r="A3723" t="str">
        <f>IF(E3723="","",CONCATENATE(IF(C3723="","",(CONCATENATE("- any ",C3723," droplet size"))),IF(#REF!="","",CONCATENATE(" - ",#REF!))," &amp; maximum wind speed of ",E3723," km/hr"))</f>
        <v/>
      </c>
    </row>
    <row r="3724" spans="1:1" x14ac:dyDescent="0.25">
      <c r="A3724" t="str">
        <f>IF(E3724="","",CONCATENATE(IF(C3724="","",(CONCATENATE("- any ",C3724," droplet size"))),IF(#REF!="","",CONCATENATE(" - ",#REF!))," &amp; maximum wind speed of ",E3724," km/hr"))</f>
        <v/>
      </c>
    </row>
    <row r="3725" spans="1:1" x14ac:dyDescent="0.25">
      <c r="A3725" t="str">
        <f>IF(E3725="","",CONCATENATE(IF(C3725="","",(CONCATENATE("- any ",C3725," droplet size"))),IF(#REF!="","",CONCATENATE(" - ",#REF!))," &amp; maximum wind speed of ",E3725," km/hr"))</f>
        <v/>
      </c>
    </row>
    <row r="3726" spans="1:1" x14ac:dyDescent="0.25">
      <c r="A3726" t="str">
        <f>IF(E3726="","",CONCATENATE(IF(C3726="","",(CONCATENATE("- any ",C3726," droplet size"))),IF(#REF!="","",CONCATENATE(" - ",#REF!))," &amp; maximum wind speed of ",E3726," km/hr"))</f>
        <v/>
      </c>
    </row>
    <row r="3727" spans="1:1" x14ac:dyDescent="0.25">
      <c r="A3727" t="str">
        <f>IF(E3727="","",CONCATENATE(IF(C3727="","",(CONCATENATE("- any ",C3727," droplet size"))),IF(#REF!="","",CONCATENATE(" - ",#REF!))," &amp; maximum wind speed of ",E3727," km/hr"))</f>
        <v/>
      </c>
    </row>
    <row r="3728" spans="1:1" x14ac:dyDescent="0.25">
      <c r="A3728" t="str">
        <f>IF(E3728="","",CONCATENATE(IF(C3728="","",(CONCATENATE("- any ",C3728," droplet size"))),IF(#REF!="","",CONCATENATE(" - ",#REF!))," &amp; maximum wind speed of ",E3728," km/hr"))</f>
        <v/>
      </c>
    </row>
    <row r="3729" spans="1:1" x14ac:dyDescent="0.25">
      <c r="A3729" t="str">
        <f>IF(E3729="","",CONCATENATE(IF(C3729="","",(CONCATENATE("- any ",C3729," droplet size"))),IF(#REF!="","",CONCATENATE(" - ",#REF!))," &amp; maximum wind speed of ",E3729," km/hr"))</f>
        <v/>
      </c>
    </row>
    <row r="3730" spans="1:1" x14ac:dyDescent="0.25">
      <c r="A3730" t="str">
        <f>IF(E3730="","",CONCATENATE(IF(C3730="","",(CONCATENATE("- any ",C3730," droplet size"))),IF(#REF!="","",CONCATENATE(" - ",#REF!))," &amp; maximum wind speed of ",E3730," km/hr"))</f>
        <v/>
      </c>
    </row>
    <row r="3731" spans="1:1" x14ac:dyDescent="0.25">
      <c r="A3731" t="str">
        <f>IF(E3731="","",CONCATENATE(IF(C3731="","",(CONCATENATE("- any ",C3731," droplet size"))),IF(#REF!="","",CONCATENATE(" - ",#REF!))," &amp; maximum wind speed of ",E3731," km/hr"))</f>
        <v/>
      </c>
    </row>
    <row r="3732" spans="1:1" x14ac:dyDescent="0.25">
      <c r="A3732" t="str">
        <f>IF(E3732="","",CONCATENATE(IF(C3732="","",(CONCATENATE("- any ",C3732," droplet size"))),IF(#REF!="","",CONCATENATE(" - ",#REF!))," &amp; maximum wind speed of ",E3732," km/hr"))</f>
        <v/>
      </c>
    </row>
    <row r="3733" spans="1:1" x14ac:dyDescent="0.25">
      <c r="A3733" t="str">
        <f>IF(E3733="","",CONCATENATE(IF(C3733="","",(CONCATENATE("- any ",C3733," droplet size"))),IF(#REF!="","",CONCATENATE(" - ",#REF!))," &amp; maximum wind speed of ",E3733," km/hr"))</f>
        <v/>
      </c>
    </row>
    <row r="3734" spans="1:1" x14ac:dyDescent="0.25">
      <c r="A3734" t="str">
        <f>IF(E3734="","",CONCATENATE(IF(C3734="","",(CONCATENATE("- any ",C3734," droplet size"))),IF(#REF!="","",CONCATENATE(" - ",#REF!))," &amp; maximum wind speed of ",E3734," km/hr"))</f>
        <v/>
      </c>
    </row>
    <row r="3735" spans="1:1" x14ac:dyDescent="0.25">
      <c r="A3735" t="str">
        <f>IF(E3735="","",CONCATENATE(IF(C3735="","",(CONCATENATE("- any ",C3735," droplet size"))),IF(#REF!="","",CONCATENATE(" - ",#REF!))," &amp; maximum wind speed of ",E3735," km/hr"))</f>
        <v/>
      </c>
    </row>
    <row r="3736" spans="1:1" x14ac:dyDescent="0.25">
      <c r="A3736" t="str">
        <f>IF(E3736="","",CONCATENATE(IF(C3736="","",(CONCATENATE("- any ",C3736," droplet size"))),IF(#REF!="","",CONCATENATE(" - ",#REF!))," &amp; maximum wind speed of ",E3736," km/hr"))</f>
        <v/>
      </c>
    </row>
    <row r="3737" spans="1:1" x14ac:dyDescent="0.25">
      <c r="A3737" t="str">
        <f>IF(E3737="","",CONCATENATE(IF(C3737="","",(CONCATENATE("- any ",C3737," droplet size"))),IF(#REF!="","",CONCATENATE(" - ",#REF!))," &amp; maximum wind speed of ",E3737," km/hr"))</f>
        <v/>
      </c>
    </row>
    <row r="3738" spans="1:1" x14ac:dyDescent="0.25">
      <c r="A3738" t="str">
        <f>IF(E3738="","",CONCATENATE(IF(C3738="","",(CONCATENATE("- any ",C3738," droplet size"))),IF(#REF!="","",CONCATENATE(" - ",#REF!))," &amp; maximum wind speed of ",E3738," km/hr"))</f>
        <v/>
      </c>
    </row>
    <row r="3739" spans="1:1" x14ac:dyDescent="0.25">
      <c r="A3739" t="str">
        <f>IF(E3739="","",CONCATENATE(IF(C3739="","",(CONCATENATE("- any ",C3739," droplet size"))),IF(#REF!="","",CONCATENATE(" - ",#REF!))," &amp; maximum wind speed of ",E3739," km/hr"))</f>
        <v/>
      </c>
    </row>
    <row r="3740" spans="1:1" x14ac:dyDescent="0.25">
      <c r="A3740" t="str">
        <f>IF(E3740="","",CONCATENATE(IF(C3740="","",(CONCATENATE("- any ",C3740," droplet size"))),IF(#REF!="","",CONCATENATE(" - ",#REF!))," &amp; maximum wind speed of ",E3740," km/hr"))</f>
        <v/>
      </c>
    </row>
    <row r="3741" spans="1:1" x14ac:dyDescent="0.25">
      <c r="A3741" t="str">
        <f>IF(E3741="","",CONCATENATE(IF(C3741="","",(CONCATENATE("- any ",C3741," droplet size"))),IF(#REF!="","",CONCATENATE(" - ",#REF!))," &amp; maximum wind speed of ",E3741," km/hr"))</f>
        <v/>
      </c>
    </row>
    <row r="3742" spans="1:1" x14ac:dyDescent="0.25">
      <c r="A3742" t="str">
        <f>IF(E3742="","",CONCATENATE(IF(C3742="","",(CONCATENATE("- any ",C3742," droplet size"))),IF(#REF!="","",CONCATENATE(" - ",#REF!))," &amp; maximum wind speed of ",E3742," km/hr"))</f>
        <v/>
      </c>
    </row>
    <row r="3743" spans="1:1" x14ac:dyDescent="0.25">
      <c r="A3743" t="str">
        <f>IF(E3743="","",CONCATENATE(IF(C3743="","",(CONCATENATE("- any ",C3743," droplet size"))),IF(#REF!="","",CONCATENATE(" - ",#REF!))," &amp; maximum wind speed of ",E3743," km/hr"))</f>
        <v/>
      </c>
    </row>
    <row r="3744" spans="1:1" x14ac:dyDescent="0.25">
      <c r="A3744" t="str">
        <f>IF(E3744="","",CONCATENATE(IF(C3744="","",(CONCATENATE("- any ",C3744," droplet size"))),IF(#REF!="","",CONCATENATE(" - ",#REF!))," &amp; maximum wind speed of ",E3744," km/hr"))</f>
        <v/>
      </c>
    </row>
    <row r="3745" spans="1:1" x14ac:dyDescent="0.25">
      <c r="A3745" t="str">
        <f>IF(E3745="","",CONCATENATE(IF(C3745="","",(CONCATENATE("- any ",C3745," droplet size"))),IF(#REF!="","",CONCATENATE(" - ",#REF!))," &amp; maximum wind speed of ",E3745," km/hr"))</f>
        <v/>
      </c>
    </row>
    <row r="3746" spans="1:1" x14ac:dyDescent="0.25">
      <c r="A3746" t="str">
        <f>IF(E3746="","",CONCATENATE(IF(C3746="","",(CONCATENATE("- any ",C3746," droplet size"))),IF(#REF!="","",CONCATENATE(" - ",#REF!))," &amp; maximum wind speed of ",E3746," km/hr"))</f>
        <v/>
      </c>
    </row>
    <row r="3747" spans="1:1" x14ac:dyDescent="0.25">
      <c r="A3747" t="str">
        <f>IF(E3747="","",CONCATENATE(IF(C3747="","",(CONCATENATE("- any ",C3747," droplet size"))),IF(#REF!="","",CONCATENATE(" - ",#REF!))," &amp; maximum wind speed of ",E3747," km/hr"))</f>
        <v/>
      </c>
    </row>
    <row r="3748" spans="1:1" x14ac:dyDescent="0.25">
      <c r="A3748" t="str">
        <f>IF(E3748="","",CONCATENATE(IF(C3748="","",(CONCATENATE("- any ",C3748," droplet size"))),IF(#REF!="","",CONCATENATE(" - ",#REF!))," &amp; maximum wind speed of ",E3748," km/hr"))</f>
        <v/>
      </c>
    </row>
    <row r="3749" spans="1:1" x14ac:dyDescent="0.25">
      <c r="A3749" t="str">
        <f>IF(E3749="","",CONCATENATE(IF(C3749="","",(CONCATENATE("- any ",C3749," droplet size"))),IF(#REF!="","",CONCATENATE(" - ",#REF!))," &amp; maximum wind speed of ",E3749," km/hr"))</f>
        <v/>
      </c>
    </row>
    <row r="3750" spans="1:1" x14ac:dyDescent="0.25">
      <c r="A3750" t="str">
        <f>IF(E3750="","",CONCATENATE(IF(C3750="","",(CONCATENATE("- any ",C3750," droplet size"))),IF(#REF!="","",CONCATENATE(" - ",#REF!))," &amp; maximum wind speed of ",E3750," km/hr"))</f>
        <v/>
      </c>
    </row>
    <row r="3751" spans="1:1" x14ac:dyDescent="0.25">
      <c r="A3751" t="str">
        <f>IF(E3751="","",CONCATENATE(IF(C3751="","",(CONCATENATE("- any ",C3751," droplet size"))),IF(#REF!="","",CONCATENATE(" - ",#REF!))," &amp; maximum wind speed of ",E3751," km/hr"))</f>
        <v/>
      </c>
    </row>
    <row r="3752" spans="1:1" x14ac:dyDescent="0.25">
      <c r="A3752" t="str">
        <f>IF(E3752="","",CONCATENATE(IF(C3752="","",(CONCATENATE("- any ",C3752," droplet size"))),IF(#REF!="","",CONCATENATE(" - ",#REF!))," &amp; maximum wind speed of ",E3752," km/hr"))</f>
        <v/>
      </c>
    </row>
    <row r="3753" spans="1:1" x14ac:dyDescent="0.25">
      <c r="A3753" t="str">
        <f>IF(E3753="","",CONCATENATE(IF(C3753="","",(CONCATENATE("- any ",C3753," droplet size"))),IF(#REF!="","",CONCATENATE(" - ",#REF!))," &amp; maximum wind speed of ",E3753," km/hr"))</f>
        <v/>
      </c>
    </row>
    <row r="3754" spans="1:1" x14ac:dyDescent="0.25">
      <c r="A3754" t="str">
        <f>IF(E3754="","",CONCATENATE(IF(C3754="","",(CONCATENATE("- any ",C3754," droplet size"))),IF(#REF!="","",CONCATENATE(" - ",#REF!))," &amp; maximum wind speed of ",E3754," km/hr"))</f>
        <v/>
      </c>
    </row>
    <row r="3755" spans="1:1" x14ac:dyDescent="0.25">
      <c r="A3755" t="str">
        <f>IF(E3755="","",CONCATENATE(IF(C3755="","",(CONCATENATE("- any ",C3755," droplet size"))),IF(#REF!="","",CONCATENATE(" - ",#REF!))," &amp; maximum wind speed of ",E3755," km/hr"))</f>
        <v/>
      </c>
    </row>
    <row r="3756" spans="1:1" x14ac:dyDescent="0.25">
      <c r="A3756" t="str">
        <f>IF(E3756="","",CONCATENATE(IF(C3756="","",(CONCATENATE("- any ",C3756," droplet size"))),IF(#REF!="","",CONCATENATE(" - ",#REF!))," &amp; maximum wind speed of ",E3756," km/hr"))</f>
        <v/>
      </c>
    </row>
    <row r="3757" spans="1:1" x14ac:dyDescent="0.25">
      <c r="A3757" t="str">
        <f>IF(E3757="","",CONCATENATE(IF(C3757="","",(CONCATENATE("- any ",C3757," droplet size"))),IF(#REF!="","",CONCATENATE(" - ",#REF!))," &amp; maximum wind speed of ",E3757," km/hr"))</f>
        <v/>
      </c>
    </row>
    <row r="3758" spans="1:1" x14ac:dyDescent="0.25">
      <c r="A3758" t="str">
        <f>IF(E3758="","",CONCATENATE(IF(C3758="","",(CONCATENATE("- any ",C3758," droplet size"))),IF(#REF!="","",CONCATENATE(" - ",#REF!))," &amp; maximum wind speed of ",E3758," km/hr"))</f>
        <v/>
      </c>
    </row>
    <row r="3759" spans="1:1" x14ac:dyDescent="0.25">
      <c r="A3759" t="str">
        <f>IF(E3759="","",CONCATENATE(IF(C3759="","",(CONCATENATE("- any ",C3759," droplet size"))),IF(#REF!="","",CONCATENATE(" - ",#REF!))," &amp; maximum wind speed of ",E3759," km/hr"))</f>
        <v/>
      </c>
    </row>
    <row r="3760" spans="1:1" x14ac:dyDescent="0.25">
      <c r="A3760" t="str">
        <f>IF(E3760="","",CONCATENATE(IF(C3760="","",(CONCATENATE("- any ",C3760," droplet size"))),IF(#REF!="","",CONCATENATE(" - ",#REF!))," &amp; maximum wind speed of ",E3760," km/hr"))</f>
        <v/>
      </c>
    </row>
    <row r="3761" spans="1:1" x14ac:dyDescent="0.25">
      <c r="A3761" t="str">
        <f>IF(E3761="","",CONCATENATE(IF(C3761="","",(CONCATENATE("- any ",C3761," droplet size"))),IF(#REF!="","",CONCATENATE(" - ",#REF!))," &amp; maximum wind speed of ",E3761," km/hr"))</f>
        <v/>
      </c>
    </row>
    <row r="3762" spans="1:1" x14ac:dyDescent="0.25">
      <c r="A3762" t="str">
        <f>IF(E3762="","",CONCATENATE(IF(C3762="","",(CONCATENATE("- any ",C3762," droplet size"))),IF(#REF!="","",CONCATENATE(" - ",#REF!))," &amp; maximum wind speed of ",E3762," km/hr"))</f>
        <v/>
      </c>
    </row>
    <row r="3763" spans="1:1" x14ac:dyDescent="0.25">
      <c r="A3763" t="str">
        <f>IF(E3763="","",CONCATENATE(IF(C3763="","",(CONCATENATE("- any ",C3763," droplet size"))),IF(#REF!="","",CONCATENATE(" - ",#REF!))," &amp; maximum wind speed of ",E3763," km/hr"))</f>
        <v/>
      </c>
    </row>
    <row r="3764" spans="1:1" x14ac:dyDescent="0.25">
      <c r="A3764" t="str">
        <f>IF(E3764="","",CONCATENATE(IF(C3764="","",(CONCATENATE("- any ",C3764," droplet size"))),IF(#REF!="","",CONCATENATE(" - ",#REF!))," &amp; maximum wind speed of ",E3764," km/hr"))</f>
        <v/>
      </c>
    </row>
    <row r="3765" spans="1:1" x14ac:dyDescent="0.25">
      <c r="A3765" t="str">
        <f>IF(E3765="","",CONCATENATE(IF(C3765="","",(CONCATENATE("- any ",C3765," droplet size"))),IF(#REF!="","",CONCATENATE(" - ",#REF!))," &amp; maximum wind speed of ",E3765," km/hr"))</f>
        <v/>
      </c>
    </row>
    <row r="3766" spans="1:1" x14ac:dyDescent="0.25">
      <c r="A3766" t="str">
        <f>IF(E3766="","",CONCATENATE(IF(C3766="","",(CONCATENATE("- any ",C3766," droplet size"))),IF(#REF!="","",CONCATENATE(" - ",#REF!))," &amp; maximum wind speed of ",E3766," km/hr"))</f>
        <v/>
      </c>
    </row>
    <row r="3767" spans="1:1" x14ac:dyDescent="0.25">
      <c r="A3767" t="str">
        <f>IF(E3767="","",CONCATENATE(IF(C3767="","",(CONCATENATE("- any ",C3767," droplet size"))),IF(#REF!="","",CONCATENATE(" - ",#REF!))," &amp; maximum wind speed of ",E3767," km/hr"))</f>
        <v/>
      </c>
    </row>
    <row r="3768" spans="1:1" x14ac:dyDescent="0.25">
      <c r="A3768" t="str">
        <f>IF(E3768="","",CONCATENATE(IF(C3768="","",(CONCATENATE("- any ",C3768," droplet size"))),IF(#REF!="","",CONCATENATE(" - ",#REF!))," &amp; maximum wind speed of ",E3768," km/hr"))</f>
        <v/>
      </c>
    </row>
    <row r="3769" spans="1:1" x14ac:dyDescent="0.25">
      <c r="A3769" t="str">
        <f>IF(E3769="","",CONCATENATE(IF(C3769="","",(CONCATENATE("- any ",C3769," droplet size"))),IF(#REF!="","",CONCATENATE(" - ",#REF!))," &amp; maximum wind speed of ",E3769," km/hr"))</f>
        <v/>
      </c>
    </row>
    <row r="3770" spans="1:1" x14ac:dyDescent="0.25">
      <c r="A3770" t="str">
        <f>IF(E3770="","",CONCATENATE(IF(C3770="","",(CONCATENATE("- any ",C3770," droplet size"))),IF(#REF!="","",CONCATENATE(" - ",#REF!))," &amp; maximum wind speed of ",E3770," km/hr"))</f>
        <v/>
      </c>
    </row>
    <row r="3771" spans="1:1" x14ac:dyDescent="0.25">
      <c r="A3771" t="str">
        <f>IF(E3771="","",CONCATENATE(IF(C3771="","",(CONCATENATE("- any ",C3771," droplet size"))),IF(#REF!="","",CONCATENATE(" - ",#REF!))," &amp; maximum wind speed of ",E3771," km/hr"))</f>
        <v/>
      </c>
    </row>
    <row r="3772" spans="1:1" x14ac:dyDescent="0.25">
      <c r="A3772" t="str">
        <f>IF(E3772="","",CONCATENATE(IF(C3772="","",(CONCATENATE("- any ",C3772," droplet size"))),IF(#REF!="","",CONCATENATE(" - ",#REF!))," &amp; maximum wind speed of ",E3772," km/hr"))</f>
        <v/>
      </c>
    </row>
    <row r="3773" spans="1:1" x14ac:dyDescent="0.25">
      <c r="A3773" t="str">
        <f>IF(E3773="","",CONCATENATE(IF(C3773="","",(CONCATENATE("- any ",C3773," droplet size"))),IF(#REF!="","",CONCATENATE(" - ",#REF!))," &amp; maximum wind speed of ",E3773," km/hr"))</f>
        <v/>
      </c>
    </row>
    <row r="3774" spans="1:1" x14ac:dyDescent="0.25">
      <c r="A3774" t="str">
        <f>IF(E3774="","",CONCATENATE(IF(C3774="","",(CONCATENATE("- any ",C3774," droplet size"))),IF(#REF!="","",CONCATENATE(" - ",#REF!))," &amp; maximum wind speed of ",E3774," km/hr"))</f>
        <v/>
      </c>
    </row>
    <row r="3775" spans="1:1" x14ac:dyDescent="0.25">
      <c r="A3775" t="str">
        <f>IF(E3775="","",CONCATENATE(IF(C3775="","",(CONCATENATE("- any ",C3775," droplet size"))),IF(#REF!="","",CONCATENATE(" - ",#REF!))," &amp; maximum wind speed of ",E3775," km/hr"))</f>
        <v/>
      </c>
    </row>
    <row r="3776" spans="1:1" x14ac:dyDescent="0.25">
      <c r="A3776" t="str">
        <f>IF(E3776="","",CONCATENATE(IF(C3776="","",(CONCATENATE("- any ",C3776," droplet size"))),IF(#REF!="","",CONCATENATE(" - ",#REF!))," &amp; maximum wind speed of ",E3776," km/hr"))</f>
        <v/>
      </c>
    </row>
    <row r="3777" spans="1:1" x14ac:dyDescent="0.25">
      <c r="A3777" t="str">
        <f>IF(E3777="","",CONCATENATE(IF(C3777="","",(CONCATENATE("- any ",C3777," droplet size"))),IF(#REF!="","",CONCATENATE(" - ",#REF!))," &amp; maximum wind speed of ",E3777," km/hr"))</f>
        <v/>
      </c>
    </row>
    <row r="3778" spans="1:1" x14ac:dyDescent="0.25">
      <c r="A3778" t="str">
        <f>IF(E3778="","",CONCATENATE(IF(C3778="","",(CONCATENATE("- any ",C3778," droplet size"))),IF(#REF!="","",CONCATENATE(" - ",#REF!))," &amp; maximum wind speed of ",E3778," km/hr"))</f>
        <v/>
      </c>
    </row>
    <row r="3779" spans="1:1" x14ac:dyDescent="0.25">
      <c r="A3779" t="str">
        <f>IF(E3779="","",CONCATENATE(IF(C3779="","",(CONCATENATE("- any ",C3779," droplet size"))),IF(#REF!="","",CONCATENATE(" - ",#REF!))," &amp; maximum wind speed of ",E3779," km/hr"))</f>
        <v/>
      </c>
    </row>
    <row r="3780" spans="1:1" x14ac:dyDescent="0.25">
      <c r="A3780" t="str">
        <f>IF(E3780="","",CONCATENATE(IF(C3780="","",(CONCATENATE("- any ",C3780," droplet size"))),IF(#REF!="","",CONCATENATE(" - ",#REF!))," &amp; maximum wind speed of ",E3780," km/hr"))</f>
        <v/>
      </c>
    </row>
    <row r="3781" spans="1:1" x14ac:dyDescent="0.25">
      <c r="A3781" t="str">
        <f>IF(E3781="","",CONCATENATE(IF(C3781="","",(CONCATENATE("- any ",C3781," droplet size"))),IF(#REF!="","",CONCATENATE(" - ",#REF!))," &amp; maximum wind speed of ",E3781," km/hr"))</f>
        <v/>
      </c>
    </row>
    <row r="3782" spans="1:1" x14ac:dyDescent="0.25">
      <c r="A3782" t="str">
        <f>IF(E3782="","",CONCATENATE(IF(C3782="","",(CONCATENATE("- any ",C3782," droplet size"))),IF(#REF!="","",CONCATENATE(" - ",#REF!))," &amp; maximum wind speed of ",E3782," km/hr"))</f>
        <v/>
      </c>
    </row>
    <row r="3783" spans="1:1" x14ac:dyDescent="0.25">
      <c r="A3783" t="str">
        <f>IF(E3783="","",CONCATENATE(IF(C3783="","",(CONCATENATE("- any ",C3783," droplet size"))),IF(#REF!="","",CONCATENATE(" - ",#REF!))," &amp; maximum wind speed of ",E3783," km/hr"))</f>
        <v/>
      </c>
    </row>
    <row r="3784" spans="1:1" x14ac:dyDescent="0.25">
      <c r="A3784" t="str">
        <f>IF(E3784="","",CONCATENATE(IF(C3784="","",(CONCATENATE("- any ",C3784," droplet size"))),IF(#REF!="","",CONCATENATE(" - ",#REF!))," &amp; maximum wind speed of ",E3784," km/hr"))</f>
        <v/>
      </c>
    </row>
    <row r="3785" spans="1:1" x14ac:dyDescent="0.25">
      <c r="A3785" t="str">
        <f>IF(E3785="","",CONCATENATE(IF(C3785="","",(CONCATENATE("- any ",C3785," droplet size"))),IF(#REF!="","",CONCATENATE(" - ",#REF!))," &amp; maximum wind speed of ",E3785," km/hr"))</f>
        <v/>
      </c>
    </row>
    <row r="3786" spans="1:1" x14ac:dyDescent="0.25">
      <c r="A3786" t="str">
        <f>IF(E3786="","",CONCATENATE(IF(C3786="","",(CONCATENATE("- any ",C3786," droplet size"))),IF(#REF!="","",CONCATENATE(" - ",#REF!))," &amp; maximum wind speed of ",E3786," km/hr"))</f>
        <v/>
      </c>
    </row>
    <row r="3787" spans="1:1" x14ac:dyDescent="0.25">
      <c r="A3787" t="str">
        <f>IF(E3787="","",CONCATENATE(IF(C3787="","",(CONCATENATE("- any ",C3787," droplet size"))),IF(#REF!="","",CONCATENATE(" - ",#REF!))," &amp; maximum wind speed of ",E3787," km/hr"))</f>
        <v/>
      </c>
    </row>
    <row r="3788" spans="1:1" x14ac:dyDescent="0.25">
      <c r="A3788" t="str">
        <f>IF(E3788="","",CONCATENATE(IF(C3788="","",(CONCATENATE("- any ",C3788," droplet size"))),IF(#REF!="","",CONCATENATE(" - ",#REF!))," &amp; maximum wind speed of ",E3788," km/hr"))</f>
        <v/>
      </c>
    </row>
    <row r="3789" spans="1:1" x14ac:dyDescent="0.25">
      <c r="A3789" t="str">
        <f>IF(E3789="","",CONCATENATE(IF(C3789="","",(CONCATENATE("- any ",C3789," droplet size"))),IF(#REF!="","",CONCATENATE(" - ",#REF!))," &amp; maximum wind speed of ",E3789," km/hr"))</f>
        <v/>
      </c>
    </row>
    <row r="3790" spans="1:1" x14ac:dyDescent="0.25">
      <c r="A3790" t="str">
        <f>IF(E3790="","",CONCATENATE(IF(C3790="","",(CONCATENATE("- any ",C3790," droplet size"))),IF(#REF!="","",CONCATENATE(" - ",#REF!))," &amp; maximum wind speed of ",E3790," km/hr"))</f>
        <v/>
      </c>
    </row>
    <row r="3791" spans="1:1" x14ac:dyDescent="0.25">
      <c r="A3791" t="str">
        <f>IF(E3791="","",CONCATENATE(IF(C3791="","",(CONCATENATE("- any ",C3791," droplet size"))),IF(#REF!="","",CONCATENATE(" - ",#REF!))," &amp; maximum wind speed of ",E3791," km/hr"))</f>
        <v/>
      </c>
    </row>
    <row r="3792" spans="1:1" x14ac:dyDescent="0.25">
      <c r="A3792" t="str">
        <f>IF(E3792="","",CONCATENATE(IF(C3792="","",(CONCATENATE("- any ",C3792," droplet size"))),IF(#REF!="","",CONCATENATE(" - ",#REF!))," &amp; maximum wind speed of ",E3792," km/hr"))</f>
        <v/>
      </c>
    </row>
    <row r="3793" spans="1:1" x14ac:dyDescent="0.25">
      <c r="A3793" t="str">
        <f>IF(E3793="","",CONCATENATE(IF(C3793="","",(CONCATENATE("- any ",C3793," droplet size"))),IF(#REF!="","",CONCATENATE(" - ",#REF!))," &amp; maximum wind speed of ",E3793," km/hr"))</f>
        <v/>
      </c>
    </row>
    <row r="3794" spans="1:1" x14ac:dyDescent="0.25">
      <c r="A3794" t="str">
        <f>IF(E3794="","",CONCATENATE(IF(C3794="","",(CONCATENATE("- any ",C3794," droplet size"))),IF(#REF!="","",CONCATENATE(" - ",#REF!))," &amp; maximum wind speed of ",E3794," km/hr"))</f>
        <v/>
      </c>
    </row>
    <row r="3795" spans="1:1" x14ac:dyDescent="0.25">
      <c r="A3795" t="str">
        <f>IF(E3795="","",CONCATENATE(IF(C3795="","",(CONCATENATE("- any ",C3795," droplet size"))),IF(#REF!="","",CONCATENATE(" - ",#REF!))," &amp; maximum wind speed of ",E3795," km/hr"))</f>
        <v/>
      </c>
    </row>
    <row r="3796" spans="1:1" x14ac:dyDescent="0.25">
      <c r="A3796" t="str">
        <f>IF(E3796="","",CONCATENATE(IF(C3796="","",(CONCATENATE("- any ",C3796," droplet size"))),IF(#REF!="","",CONCATENATE(" - ",#REF!))," &amp; maximum wind speed of ",E3796," km/hr"))</f>
        <v/>
      </c>
    </row>
    <row r="3797" spans="1:1" x14ac:dyDescent="0.25">
      <c r="A3797" t="str">
        <f>IF(E3797="","",CONCATENATE(IF(C3797="","",(CONCATENATE("- any ",C3797," droplet size"))),IF(#REF!="","",CONCATENATE(" - ",#REF!))," &amp; maximum wind speed of ",E3797," km/hr"))</f>
        <v/>
      </c>
    </row>
    <row r="3798" spans="1:1" x14ac:dyDescent="0.25">
      <c r="A3798" t="str">
        <f>IF(E3798="","",CONCATENATE(IF(C3798="","",(CONCATENATE("- any ",C3798," droplet size"))),IF(#REF!="","",CONCATENATE(" - ",#REF!))," &amp; maximum wind speed of ",E3798," km/hr"))</f>
        <v/>
      </c>
    </row>
    <row r="3799" spans="1:1" x14ac:dyDescent="0.25">
      <c r="A3799" t="str">
        <f>IF(E3799="","",CONCATENATE(IF(C3799="","",(CONCATENATE("- any ",C3799," droplet size"))),IF(#REF!="","",CONCATENATE(" - ",#REF!))," &amp; maximum wind speed of ",E3799," km/hr"))</f>
        <v/>
      </c>
    </row>
    <row r="3800" spans="1:1" x14ac:dyDescent="0.25">
      <c r="A3800" t="str">
        <f>IF(E3800="","",CONCATENATE(IF(C3800="","",(CONCATENATE("- any ",C3800," droplet size"))),IF(#REF!="","",CONCATENATE(" - ",#REF!))," &amp; maximum wind speed of ",E3800," km/hr"))</f>
        <v/>
      </c>
    </row>
    <row r="3801" spans="1:1" x14ac:dyDescent="0.25">
      <c r="A3801" t="str">
        <f>IF(E3801="","",CONCATENATE(IF(C3801="","",(CONCATENATE("- any ",C3801," droplet size"))),IF(#REF!="","",CONCATENATE(" - ",#REF!))," &amp; maximum wind speed of ",E3801," km/hr"))</f>
        <v/>
      </c>
    </row>
    <row r="3802" spans="1:1" x14ac:dyDescent="0.25">
      <c r="A3802" t="str">
        <f>IF(E3802="","",CONCATENATE(IF(C3802="","",(CONCATENATE("- any ",C3802," droplet size"))),IF(#REF!="","",CONCATENATE(" - ",#REF!))," &amp; maximum wind speed of ",E3802," km/hr"))</f>
        <v/>
      </c>
    </row>
    <row r="3803" spans="1:1" x14ac:dyDescent="0.25">
      <c r="A3803" t="str">
        <f>IF(E3803="","",CONCATENATE(IF(C3803="","",(CONCATENATE("- any ",C3803," droplet size"))),IF(#REF!="","",CONCATENATE(" - ",#REF!))," &amp; maximum wind speed of ",E3803," km/hr"))</f>
        <v/>
      </c>
    </row>
    <row r="3804" spans="1:1" x14ac:dyDescent="0.25">
      <c r="A3804" t="str">
        <f>IF(E3804="","",CONCATENATE(IF(C3804="","",(CONCATENATE("- any ",C3804," droplet size"))),IF(#REF!="","",CONCATENATE(" - ",#REF!))," &amp; maximum wind speed of ",E3804," km/hr"))</f>
        <v/>
      </c>
    </row>
    <row r="3805" spans="1:1" x14ac:dyDescent="0.25">
      <c r="A3805" t="str">
        <f>IF(E3805="","",CONCATENATE(IF(C3805="","",(CONCATENATE("- any ",C3805," droplet size"))),IF(#REF!="","",CONCATENATE(" - ",#REF!))," &amp; maximum wind speed of ",E3805," km/hr"))</f>
        <v/>
      </c>
    </row>
    <row r="3806" spans="1:1" x14ac:dyDescent="0.25">
      <c r="A3806" t="str">
        <f>IF(E3806="","",CONCATENATE(IF(C3806="","",(CONCATENATE("- any ",C3806," droplet size"))),IF(#REF!="","",CONCATENATE(" - ",#REF!))," &amp; maximum wind speed of ",E3806," km/hr"))</f>
        <v/>
      </c>
    </row>
    <row r="3807" spans="1:1" x14ac:dyDescent="0.25">
      <c r="A3807" t="str">
        <f>IF(E3807="","",CONCATENATE(IF(C3807="","",(CONCATENATE("- any ",C3807," droplet size"))),IF(#REF!="","",CONCATENATE(" - ",#REF!))," &amp; maximum wind speed of ",E3807," km/hr"))</f>
        <v/>
      </c>
    </row>
    <row r="3808" spans="1:1" x14ac:dyDescent="0.25">
      <c r="A3808" t="str">
        <f>IF(E3808="","",CONCATENATE(IF(C3808="","",(CONCATENATE("- any ",C3808," droplet size"))),IF(#REF!="","",CONCATENATE(" - ",#REF!))," &amp; maximum wind speed of ",E3808," km/hr"))</f>
        <v/>
      </c>
    </row>
    <row r="3809" spans="1:1" x14ac:dyDescent="0.25">
      <c r="A3809" t="str">
        <f>IF(E3809="","",CONCATENATE(IF(C3809="","",(CONCATENATE("- any ",C3809," droplet size"))),IF(#REF!="","",CONCATENATE(" - ",#REF!))," &amp; maximum wind speed of ",E3809," km/hr"))</f>
        <v/>
      </c>
    </row>
    <row r="3810" spans="1:1" x14ac:dyDescent="0.25">
      <c r="A3810" t="str">
        <f>IF(E3810="","",CONCATENATE(IF(C3810="","",(CONCATENATE("- any ",C3810," droplet size"))),IF(#REF!="","",CONCATENATE(" - ",#REF!))," &amp; maximum wind speed of ",E3810," km/hr"))</f>
        <v/>
      </c>
    </row>
    <row r="3811" spans="1:1" x14ac:dyDescent="0.25">
      <c r="A3811" t="str">
        <f>IF(E3811="","",CONCATENATE(IF(C3811="","",(CONCATENATE("- any ",C3811," droplet size"))),IF(#REF!="","",CONCATENATE(" - ",#REF!))," &amp; maximum wind speed of ",E3811," km/hr"))</f>
        <v/>
      </c>
    </row>
    <row r="3812" spans="1:1" x14ac:dyDescent="0.25">
      <c r="A3812" t="str">
        <f>IF(E3812="","",CONCATENATE(IF(C3812="","",(CONCATENATE("- any ",C3812," droplet size"))),IF(#REF!="","",CONCATENATE(" - ",#REF!))," &amp; maximum wind speed of ",E3812," km/hr"))</f>
        <v/>
      </c>
    </row>
    <row r="3813" spans="1:1" x14ac:dyDescent="0.25">
      <c r="A3813" t="str">
        <f>IF(E3813="","",CONCATENATE(IF(C3813="","",(CONCATENATE("- any ",C3813," droplet size"))),IF(#REF!="","",CONCATENATE(" - ",#REF!))," &amp; maximum wind speed of ",E3813," km/hr"))</f>
        <v/>
      </c>
    </row>
    <row r="3814" spans="1:1" x14ac:dyDescent="0.25">
      <c r="A3814" t="str">
        <f>IF(E3814="","",CONCATENATE(IF(C3814="","",(CONCATENATE("- any ",C3814," droplet size"))),IF(#REF!="","",CONCATENATE(" - ",#REF!))," &amp; maximum wind speed of ",E3814," km/hr"))</f>
        <v/>
      </c>
    </row>
    <row r="3815" spans="1:1" x14ac:dyDescent="0.25">
      <c r="A3815" t="str">
        <f>IF(E3815="","",CONCATENATE(IF(C3815="","",(CONCATENATE("- any ",C3815," droplet size"))),IF(#REF!="","",CONCATENATE(" - ",#REF!))," &amp; maximum wind speed of ",E3815," km/hr"))</f>
        <v/>
      </c>
    </row>
    <row r="3816" spans="1:1" x14ac:dyDescent="0.25">
      <c r="A3816" t="str">
        <f>IF(E3816="","",CONCATENATE(IF(C3816="","",(CONCATENATE("- any ",C3816," droplet size"))),IF(#REF!="","",CONCATENATE(" - ",#REF!))," &amp; maximum wind speed of ",E3816," km/hr"))</f>
        <v/>
      </c>
    </row>
    <row r="3817" spans="1:1" x14ac:dyDescent="0.25">
      <c r="A3817" t="str">
        <f>IF(E3817="","",CONCATENATE(IF(C3817="","",(CONCATENATE("- any ",C3817," droplet size"))),IF(#REF!="","",CONCATENATE(" - ",#REF!))," &amp; maximum wind speed of ",E3817," km/hr"))</f>
        <v/>
      </c>
    </row>
    <row r="3818" spans="1:1" x14ac:dyDescent="0.25">
      <c r="A3818" t="str">
        <f>IF(E3818="","",CONCATENATE(IF(C3818="","",(CONCATENATE("- any ",C3818," droplet size"))),IF(#REF!="","",CONCATENATE(" - ",#REF!))," &amp; maximum wind speed of ",E3818," km/hr"))</f>
        <v/>
      </c>
    </row>
    <row r="3819" spans="1:1" x14ac:dyDescent="0.25">
      <c r="A3819" t="str">
        <f>IF(E3819="","",CONCATENATE(IF(C3819="","",(CONCATENATE("- any ",C3819," droplet size"))),IF(#REF!="","",CONCATENATE(" - ",#REF!))," &amp; maximum wind speed of ",E3819," km/hr"))</f>
        <v/>
      </c>
    </row>
    <row r="3820" spans="1:1" x14ac:dyDescent="0.25">
      <c r="A3820" t="str">
        <f>IF(E3820="","",CONCATENATE(IF(C3820="","",(CONCATENATE("- any ",C3820," droplet size"))),IF(#REF!="","",CONCATENATE(" - ",#REF!))," &amp; maximum wind speed of ",E3820," km/hr"))</f>
        <v/>
      </c>
    </row>
    <row r="3821" spans="1:1" x14ac:dyDescent="0.25">
      <c r="A3821" t="str">
        <f>IF(E3821="","",CONCATENATE(IF(C3821="","",(CONCATENATE("- any ",C3821," droplet size"))),IF(#REF!="","",CONCATENATE(" - ",#REF!))," &amp; maximum wind speed of ",E3821," km/hr"))</f>
        <v/>
      </c>
    </row>
    <row r="3822" spans="1:1" x14ac:dyDescent="0.25">
      <c r="A3822" t="str">
        <f>IF(E3822="","",CONCATENATE(IF(C3822="","",(CONCATENATE("- any ",C3822," droplet size"))),IF(#REF!="","",CONCATENATE(" - ",#REF!))," &amp; maximum wind speed of ",E3822," km/hr"))</f>
        <v/>
      </c>
    </row>
    <row r="3823" spans="1:1" x14ac:dyDescent="0.25">
      <c r="A3823" t="str">
        <f>IF(E3823="","",CONCATENATE(IF(C3823="","",(CONCATENATE("- any ",C3823," droplet size"))),IF(#REF!="","",CONCATENATE(" - ",#REF!))," &amp; maximum wind speed of ",E3823," km/hr"))</f>
        <v/>
      </c>
    </row>
    <row r="3824" spans="1:1" x14ac:dyDescent="0.25">
      <c r="A3824" t="str">
        <f>IF(E3824="","",CONCATENATE(IF(C3824="","",(CONCATENATE("- any ",C3824," droplet size"))),IF(#REF!="","",CONCATENATE(" - ",#REF!))," &amp; maximum wind speed of ",E3824," km/hr"))</f>
        <v/>
      </c>
    </row>
    <row r="3825" spans="1:1" x14ac:dyDescent="0.25">
      <c r="A3825" t="str">
        <f>IF(E3825="","",CONCATENATE(IF(C3825="","",(CONCATENATE("- any ",C3825," droplet size"))),IF(#REF!="","",CONCATENATE(" - ",#REF!))," &amp; maximum wind speed of ",E3825," km/hr"))</f>
        <v/>
      </c>
    </row>
    <row r="3826" spans="1:1" x14ac:dyDescent="0.25">
      <c r="A3826" t="str">
        <f>IF(E3826="","",CONCATENATE(IF(C3826="","",(CONCATENATE("- any ",C3826," droplet size"))),IF(#REF!="","",CONCATENATE(" - ",#REF!))," &amp; maximum wind speed of ",E3826," km/hr"))</f>
        <v/>
      </c>
    </row>
    <row r="3827" spans="1:1" x14ac:dyDescent="0.25">
      <c r="A3827" t="str">
        <f>IF(E3827="","",CONCATENATE(IF(C3827="","",(CONCATENATE("- any ",C3827," droplet size"))),IF(#REF!="","",CONCATENATE(" - ",#REF!))," &amp; maximum wind speed of ",E3827," km/hr"))</f>
        <v/>
      </c>
    </row>
    <row r="3828" spans="1:1" x14ac:dyDescent="0.25">
      <c r="A3828" t="str">
        <f>IF(E3828="","",CONCATENATE(IF(C3828="","",(CONCATENATE("- any ",C3828," droplet size"))),IF(#REF!="","",CONCATENATE(" - ",#REF!))," &amp; maximum wind speed of ",E3828," km/hr"))</f>
        <v/>
      </c>
    </row>
    <row r="3829" spans="1:1" x14ac:dyDescent="0.25">
      <c r="A3829" t="str">
        <f>IF(E3829="","",CONCATENATE(IF(C3829="","",(CONCATENATE("- any ",C3829," droplet size"))),IF(#REF!="","",CONCATENATE(" - ",#REF!))," &amp; maximum wind speed of ",E3829," km/hr"))</f>
        <v/>
      </c>
    </row>
    <row r="3830" spans="1:1" x14ac:dyDescent="0.25">
      <c r="A3830" t="str">
        <f>IF(E3830="","",CONCATENATE(IF(C3830="","",(CONCATENATE("- any ",C3830," droplet size"))),IF(#REF!="","",CONCATENATE(" - ",#REF!))," &amp; maximum wind speed of ",E3830," km/hr"))</f>
        <v/>
      </c>
    </row>
    <row r="3831" spans="1:1" x14ac:dyDescent="0.25">
      <c r="A3831" t="str">
        <f>IF(E3831="","",CONCATENATE(IF(C3831="","",(CONCATENATE("- any ",C3831," droplet size"))),IF(#REF!="","",CONCATENATE(" - ",#REF!))," &amp; maximum wind speed of ",E3831," km/hr"))</f>
        <v/>
      </c>
    </row>
    <row r="3832" spans="1:1" x14ac:dyDescent="0.25">
      <c r="A3832" t="str">
        <f>IF(E3832="","",CONCATENATE(IF(C3832="","",(CONCATENATE("- any ",C3832," droplet size"))),IF(#REF!="","",CONCATENATE(" - ",#REF!))," &amp; maximum wind speed of ",E3832," km/hr"))</f>
        <v/>
      </c>
    </row>
    <row r="3833" spans="1:1" x14ac:dyDescent="0.25">
      <c r="A3833" t="str">
        <f>IF(E3833="","",CONCATENATE(IF(C3833="","",(CONCATENATE("- any ",C3833," droplet size"))),IF(#REF!="","",CONCATENATE(" - ",#REF!))," &amp; maximum wind speed of ",E3833," km/hr"))</f>
        <v/>
      </c>
    </row>
    <row r="3834" spans="1:1" x14ac:dyDescent="0.25">
      <c r="A3834" t="str">
        <f>IF(E3834="","",CONCATENATE(IF(C3834="","",(CONCATENATE("- any ",C3834," droplet size"))),IF(#REF!="","",CONCATENATE(" - ",#REF!))," &amp; maximum wind speed of ",E3834," km/hr"))</f>
        <v/>
      </c>
    </row>
    <row r="3835" spans="1:1" x14ac:dyDescent="0.25">
      <c r="A3835" t="str">
        <f>IF(E3835="","",CONCATENATE(IF(C3835="","",(CONCATENATE("- any ",C3835," droplet size"))),IF(#REF!="","",CONCATENATE(" - ",#REF!))," &amp; maximum wind speed of ",E3835," km/hr"))</f>
        <v/>
      </c>
    </row>
    <row r="3836" spans="1:1" x14ac:dyDescent="0.25">
      <c r="A3836" t="str">
        <f>IF(E3836="","",CONCATENATE(IF(C3836="","",(CONCATENATE("- any ",C3836," droplet size"))),IF(#REF!="","",CONCATENATE(" - ",#REF!))," &amp; maximum wind speed of ",E3836," km/hr"))</f>
        <v/>
      </c>
    </row>
    <row r="3837" spans="1:1" x14ac:dyDescent="0.25">
      <c r="A3837" t="str">
        <f>IF(E3837="","",CONCATENATE(IF(C3837="","",(CONCATENATE("- any ",C3837," droplet size"))),IF(#REF!="","",CONCATENATE(" - ",#REF!))," &amp; maximum wind speed of ",E3837," km/hr"))</f>
        <v/>
      </c>
    </row>
    <row r="3838" spans="1:1" x14ac:dyDescent="0.25">
      <c r="A3838" t="str">
        <f>IF(E3838="","",CONCATENATE(IF(C3838="","",(CONCATENATE("- any ",C3838," droplet size"))),IF(#REF!="","",CONCATENATE(" - ",#REF!))," &amp; maximum wind speed of ",E3838," km/hr"))</f>
        <v/>
      </c>
    </row>
    <row r="3839" spans="1:1" x14ac:dyDescent="0.25">
      <c r="A3839" t="str">
        <f>IF(E3839="","",CONCATENATE(IF(C3839="","",(CONCATENATE("- any ",C3839," droplet size"))),IF(#REF!="","",CONCATENATE(" - ",#REF!))," &amp; maximum wind speed of ",E3839," km/hr"))</f>
        <v/>
      </c>
    </row>
    <row r="3840" spans="1:1" x14ac:dyDescent="0.25">
      <c r="A3840" t="str">
        <f>IF(E3840="","",CONCATENATE(IF(C3840="","",(CONCATENATE("- any ",C3840," droplet size"))),IF(#REF!="","",CONCATENATE(" - ",#REF!))," &amp; maximum wind speed of ",E3840," km/hr"))</f>
        <v/>
      </c>
    </row>
    <row r="3841" spans="1:1" x14ac:dyDescent="0.25">
      <c r="A3841" t="str">
        <f>IF(E3841="","",CONCATENATE(IF(C3841="","",(CONCATENATE("- any ",C3841," droplet size"))),IF(#REF!="","",CONCATENATE(" - ",#REF!))," &amp; maximum wind speed of ",E3841," km/hr"))</f>
        <v/>
      </c>
    </row>
    <row r="3842" spans="1:1" x14ac:dyDescent="0.25">
      <c r="A3842" t="str">
        <f>IF(E3842="","",CONCATENATE(IF(C3842="","",(CONCATENATE("- any ",C3842," droplet size"))),IF(#REF!="","",CONCATENATE(" - ",#REF!))," &amp; maximum wind speed of ",E3842," km/hr"))</f>
        <v/>
      </c>
    </row>
    <row r="3843" spans="1:1" x14ac:dyDescent="0.25">
      <c r="A3843" t="str">
        <f>IF(E3843="","",CONCATENATE(IF(C3843="","",(CONCATENATE("- any ",C3843," droplet size"))),IF(#REF!="","",CONCATENATE(" - ",#REF!))," &amp; maximum wind speed of ",E3843," km/hr"))</f>
        <v/>
      </c>
    </row>
    <row r="3844" spans="1:1" x14ac:dyDescent="0.25">
      <c r="A3844" t="str">
        <f>IF(E3844="","",CONCATENATE(IF(C3844="","",(CONCATENATE("- any ",C3844," droplet size"))),IF(#REF!="","",CONCATENATE(" - ",#REF!))," &amp; maximum wind speed of ",E3844," km/hr"))</f>
        <v/>
      </c>
    </row>
    <row r="3845" spans="1:1" x14ac:dyDescent="0.25">
      <c r="A3845" t="str">
        <f>IF(E3845="","",CONCATENATE(IF(C3845="","",(CONCATENATE("- any ",C3845," droplet size"))),IF(#REF!="","",CONCATENATE(" - ",#REF!))," &amp; maximum wind speed of ",E3845," km/hr"))</f>
        <v/>
      </c>
    </row>
    <row r="3846" spans="1:1" x14ac:dyDescent="0.25">
      <c r="A3846" t="str">
        <f>IF(E3846="","",CONCATENATE(IF(C3846="","",(CONCATENATE("- any ",C3846," droplet size"))),IF(#REF!="","",CONCATENATE(" - ",#REF!))," &amp; maximum wind speed of ",E3846," km/hr"))</f>
        <v/>
      </c>
    </row>
    <row r="3847" spans="1:1" x14ac:dyDescent="0.25">
      <c r="A3847" t="str">
        <f>IF(E3847="","",CONCATENATE(IF(C3847="","",(CONCATENATE("- any ",C3847," droplet size"))),IF(#REF!="","",CONCATENATE(" - ",#REF!))," &amp; maximum wind speed of ",E3847," km/hr"))</f>
        <v/>
      </c>
    </row>
    <row r="3848" spans="1:1" x14ac:dyDescent="0.25">
      <c r="A3848" t="str">
        <f>IF(E3848="","",CONCATENATE(IF(C3848="","",(CONCATENATE("- any ",C3848," droplet size"))),IF(#REF!="","",CONCATENATE(" - ",#REF!))," &amp; maximum wind speed of ",E3848," km/hr"))</f>
        <v/>
      </c>
    </row>
    <row r="3849" spans="1:1" x14ac:dyDescent="0.25">
      <c r="A3849" t="str">
        <f>IF(E3849="","",CONCATENATE(IF(C3849="","",(CONCATENATE("- any ",C3849," droplet size"))),IF(#REF!="","",CONCATENATE(" - ",#REF!))," &amp; maximum wind speed of ",E3849," km/hr"))</f>
        <v/>
      </c>
    </row>
    <row r="3850" spans="1:1" x14ac:dyDescent="0.25">
      <c r="A3850" t="str">
        <f>IF(E3850="","",CONCATENATE(IF(C3850="","",(CONCATENATE("- any ",C3850," droplet size"))),IF(#REF!="","",CONCATENATE(" - ",#REF!))," &amp; maximum wind speed of ",E3850," km/hr"))</f>
        <v/>
      </c>
    </row>
    <row r="3851" spans="1:1" x14ac:dyDescent="0.25">
      <c r="A3851" t="str">
        <f>IF(E3851="","",CONCATENATE(IF(C3851="","",(CONCATENATE("- any ",C3851," droplet size"))),IF(#REF!="","",CONCATENATE(" - ",#REF!))," &amp; maximum wind speed of ",E3851," km/hr"))</f>
        <v/>
      </c>
    </row>
    <row r="3852" spans="1:1" x14ac:dyDescent="0.25">
      <c r="A3852" t="str">
        <f>IF(E3852="","",CONCATENATE(IF(C3852="","",(CONCATENATE("- any ",C3852," droplet size"))),IF(#REF!="","",CONCATENATE(" - ",#REF!))," &amp; maximum wind speed of ",E3852," km/hr"))</f>
        <v/>
      </c>
    </row>
    <row r="3853" spans="1:1" x14ac:dyDescent="0.25">
      <c r="A3853" t="str">
        <f>IF(E3853="","",CONCATENATE(IF(C3853="","",(CONCATENATE("- any ",C3853," droplet size"))),IF(#REF!="","",CONCATENATE(" - ",#REF!))," &amp; maximum wind speed of ",E3853," km/hr"))</f>
        <v/>
      </c>
    </row>
    <row r="3854" spans="1:1" x14ac:dyDescent="0.25">
      <c r="A3854" t="str">
        <f>IF(E3854="","",CONCATENATE(IF(C3854="","",(CONCATENATE("- any ",C3854," droplet size"))),IF(#REF!="","",CONCATENATE(" - ",#REF!))," &amp; maximum wind speed of ",E3854," km/hr"))</f>
        <v/>
      </c>
    </row>
    <row r="3855" spans="1:1" x14ac:dyDescent="0.25">
      <c r="A3855" t="str">
        <f>IF(E3855="","",CONCATENATE(IF(C3855="","",(CONCATENATE("- any ",C3855," droplet size"))),IF(#REF!="","",CONCATENATE(" - ",#REF!))," &amp; maximum wind speed of ",E3855," km/hr"))</f>
        <v/>
      </c>
    </row>
    <row r="3856" spans="1:1" x14ac:dyDescent="0.25">
      <c r="A3856" t="str">
        <f>IF(E3856="","",CONCATENATE(IF(C3856="","",(CONCATENATE("- any ",C3856," droplet size"))),IF(#REF!="","",CONCATENATE(" - ",#REF!))," &amp; maximum wind speed of ",E3856," km/hr"))</f>
        <v/>
      </c>
    </row>
    <row r="3857" spans="1:1" x14ac:dyDescent="0.25">
      <c r="A3857" t="str">
        <f>IF(E3857="","",CONCATENATE(IF(C3857="","",(CONCATENATE("- any ",C3857," droplet size"))),IF(#REF!="","",CONCATENATE(" - ",#REF!))," &amp; maximum wind speed of ",E3857," km/hr"))</f>
        <v/>
      </c>
    </row>
    <row r="3858" spans="1:1" x14ac:dyDescent="0.25">
      <c r="A3858" t="str">
        <f>IF(E3858="","",CONCATENATE(IF(C3858="","",(CONCATENATE("- any ",C3858," droplet size"))),IF(#REF!="","",CONCATENATE(" - ",#REF!))," &amp; maximum wind speed of ",E3858," km/hr"))</f>
        <v/>
      </c>
    </row>
    <row r="3859" spans="1:1" x14ac:dyDescent="0.25">
      <c r="A3859" t="str">
        <f>IF(E3859="","",CONCATENATE(IF(C3859="","",(CONCATENATE("- any ",C3859," droplet size"))),IF(#REF!="","",CONCATENATE(" - ",#REF!))," &amp; maximum wind speed of ",E3859," km/hr"))</f>
        <v/>
      </c>
    </row>
    <row r="3860" spans="1:1" x14ac:dyDescent="0.25">
      <c r="A3860" t="str">
        <f>IF(E3860="","",CONCATENATE(IF(C3860="","",(CONCATENATE("- any ",C3860," droplet size"))),IF(#REF!="","",CONCATENATE(" - ",#REF!))," &amp; maximum wind speed of ",E3860," km/hr"))</f>
        <v/>
      </c>
    </row>
    <row r="3861" spans="1:1" x14ac:dyDescent="0.25">
      <c r="A3861" t="str">
        <f>IF(E3861="","",CONCATENATE(IF(C3861="","",(CONCATENATE("- any ",C3861," droplet size"))),IF(#REF!="","",CONCATENATE(" - ",#REF!))," &amp; maximum wind speed of ",E3861," km/hr"))</f>
        <v/>
      </c>
    </row>
    <row r="3862" spans="1:1" x14ac:dyDescent="0.25">
      <c r="A3862" t="str">
        <f>IF(E3862="","",CONCATENATE(IF(C3862="","",(CONCATENATE("- any ",C3862," droplet size"))),IF(#REF!="","",CONCATENATE(" - ",#REF!))," &amp; maximum wind speed of ",E3862," km/hr"))</f>
        <v/>
      </c>
    </row>
    <row r="3863" spans="1:1" x14ac:dyDescent="0.25">
      <c r="A3863" t="str">
        <f>IF(E3863="","",CONCATENATE(IF(C3863="","",(CONCATENATE("- any ",C3863," droplet size"))),IF(#REF!="","",CONCATENATE(" - ",#REF!))," &amp; maximum wind speed of ",E3863," km/hr"))</f>
        <v/>
      </c>
    </row>
    <row r="3864" spans="1:1" x14ac:dyDescent="0.25">
      <c r="A3864" t="str">
        <f>IF(E3864="","",CONCATENATE(IF(C3864="","",(CONCATENATE("- any ",C3864," droplet size"))),IF(#REF!="","",CONCATENATE(" - ",#REF!))," &amp; maximum wind speed of ",E3864," km/hr"))</f>
        <v/>
      </c>
    </row>
    <row r="3865" spans="1:1" x14ac:dyDescent="0.25">
      <c r="A3865" t="str">
        <f>IF(E3865="","",CONCATENATE(IF(C3865="","",(CONCATENATE("- any ",C3865," droplet size"))),IF(#REF!="","",CONCATENATE(" - ",#REF!))," &amp; maximum wind speed of ",E3865," km/hr"))</f>
        <v/>
      </c>
    </row>
    <row r="3866" spans="1:1" x14ac:dyDescent="0.25">
      <c r="A3866" t="str">
        <f>IF(E3866="","",CONCATENATE(IF(C3866="","",(CONCATENATE("- any ",C3866," droplet size"))),IF(#REF!="","",CONCATENATE(" - ",#REF!))," &amp; maximum wind speed of ",E3866," km/hr"))</f>
        <v/>
      </c>
    </row>
    <row r="3867" spans="1:1" x14ac:dyDescent="0.25">
      <c r="A3867" t="str">
        <f>IF(E3867="","",CONCATENATE(IF(C3867="","",(CONCATENATE("- any ",C3867," droplet size"))),IF(#REF!="","",CONCATENATE(" - ",#REF!))," &amp; maximum wind speed of ",E3867," km/hr"))</f>
        <v/>
      </c>
    </row>
    <row r="3868" spans="1:1" x14ac:dyDescent="0.25">
      <c r="A3868" t="str">
        <f>IF(E3868="","",CONCATENATE(IF(C3868="","",(CONCATENATE("- any ",C3868," droplet size"))),IF(#REF!="","",CONCATENATE(" - ",#REF!))," &amp; maximum wind speed of ",E3868," km/hr"))</f>
        <v/>
      </c>
    </row>
    <row r="3869" spans="1:1" x14ac:dyDescent="0.25">
      <c r="A3869" t="str">
        <f>IF(E3869="","",CONCATENATE(IF(C3869="","",(CONCATENATE("- any ",C3869," droplet size"))),IF(#REF!="","",CONCATENATE(" - ",#REF!))," &amp; maximum wind speed of ",E3869," km/hr"))</f>
        <v/>
      </c>
    </row>
    <row r="3870" spans="1:1" x14ac:dyDescent="0.25">
      <c r="A3870" t="str">
        <f>IF(E3870="","",CONCATENATE(IF(C3870="","",(CONCATENATE("- any ",C3870," droplet size"))),IF(#REF!="","",CONCATENATE(" - ",#REF!))," &amp; maximum wind speed of ",E3870," km/hr"))</f>
        <v/>
      </c>
    </row>
    <row r="3871" spans="1:1" x14ac:dyDescent="0.25">
      <c r="A3871" t="str">
        <f>IF(E3871="","",CONCATENATE(IF(C3871="","",(CONCATENATE("- any ",C3871," droplet size"))),IF(#REF!="","",CONCATENATE(" - ",#REF!))," &amp; maximum wind speed of ",E3871," km/hr"))</f>
        <v/>
      </c>
    </row>
    <row r="3872" spans="1:1" x14ac:dyDescent="0.25">
      <c r="A3872" t="str">
        <f>IF(E3872="","",CONCATENATE(IF(C3872="","",(CONCATENATE("- any ",C3872," droplet size"))),IF(#REF!="","",CONCATENATE(" - ",#REF!))," &amp; maximum wind speed of ",E3872," km/hr"))</f>
        <v/>
      </c>
    </row>
    <row r="3873" spans="1:1" x14ac:dyDescent="0.25">
      <c r="A3873" t="str">
        <f>IF(E3873="","",CONCATENATE(IF(C3873="","",(CONCATENATE("- any ",C3873," droplet size"))),IF(#REF!="","",CONCATENATE(" - ",#REF!))," &amp; maximum wind speed of ",E3873," km/hr"))</f>
        <v/>
      </c>
    </row>
    <row r="3874" spans="1:1" x14ac:dyDescent="0.25">
      <c r="A3874" t="str">
        <f>IF(E3874="","",CONCATENATE(IF(C3874="","",(CONCATENATE("- any ",C3874," droplet size"))),IF(#REF!="","",CONCATENATE(" - ",#REF!))," &amp; maximum wind speed of ",E3874," km/hr"))</f>
        <v/>
      </c>
    </row>
    <row r="3875" spans="1:1" x14ac:dyDescent="0.25">
      <c r="A3875" t="str">
        <f>IF(E3875="","",CONCATENATE(IF(C3875="","",(CONCATENATE("- any ",C3875," droplet size"))),IF(#REF!="","",CONCATENATE(" - ",#REF!))," &amp; maximum wind speed of ",E3875," km/hr"))</f>
        <v/>
      </c>
    </row>
    <row r="3876" spans="1:1" x14ac:dyDescent="0.25">
      <c r="A3876" t="str">
        <f>IF(E3876="","",CONCATENATE(IF(C3876="","",(CONCATENATE("- any ",C3876," droplet size"))),IF(#REF!="","",CONCATENATE(" - ",#REF!))," &amp; maximum wind speed of ",E3876," km/hr"))</f>
        <v/>
      </c>
    </row>
    <row r="3877" spans="1:1" x14ac:dyDescent="0.25">
      <c r="A3877" t="str">
        <f>IF(E3877="","",CONCATENATE(IF(C3877="","",(CONCATENATE("- any ",C3877," droplet size"))),IF(#REF!="","",CONCATENATE(" - ",#REF!))," &amp; maximum wind speed of ",E3877," km/hr"))</f>
        <v/>
      </c>
    </row>
    <row r="3878" spans="1:1" x14ac:dyDescent="0.25">
      <c r="A3878" t="str">
        <f>IF(E3878="","",CONCATENATE(IF(C3878="","",(CONCATENATE("- any ",C3878," droplet size"))),IF(#REF!="","",CONCATENATE(" - ",#REF!))," &amp; maximum wind speed of ",E3878," km/hr"))</f>
        <v/>
      </c>
    </row>
    <row r="3879" spans="1:1" x14ac:dyDescent="0.25">
      <c r="A3879" t="str">
        <f>IF(E3879="","",CONCATENATE(IF(C3879="","",(CONCATENATE("- any ",C3879," droplet size"))),IF(#REF!="","",CONCATENATE(" - ",#REF!))," &amp; maximum wind speed of ",E3879," km/hr"))</f>
        <v/>
      </c>
    </row>
    <row r="3880" spans="1:1" x14ac:dyDescent="0.25">
      <c r="A3880" t="str">
        <f>IF(E3880="","",CONCATENATE(IF(C3880="","",(CONCATENATE("- any ",C3880," droplet size"))),IF(#REF!="","",CONCATENATE(" - ",#REF!))," &amp; maximum wind speed of ",E3880," km/hr"))</f>
        <v/>
      </c>
    </row>
    <row r="3881" spans="1:1" x14ac:dyDescent="0.25">
      <c r="A3881" t="str">
        <f>IF(E3881="","",CONCATENATE(IF(C3881="","",(CONCATENATE("- any ",C3881," droplet size"))),IF(#REF!="","",CONCATENATE(" - ",#REF!))," &amp; maximum wind speed of ",E3881," km/hr"))</f>
        <v/>
      </c>
    </row>
    <row r="3882" spans="1:1" x14ac:dyDescent="0.25">
      <c r="A3882" t="str">
        <f>IF(E3882="","",CONCATENATE(IF(C3882="","",(CONCATENATE("- any ",C3882," droplet size"))),IF(#REF!="","",CONCATENATE(" - ",#REF!))," &amp; maximum wind speed of ",E3882," km/hr"))</f>
        <v/>
      </c>
    </row>
    <row r="3883" spans="1:1" x14ac:dyDescent="0.25">
      <c r="A3883" t="str">
        <f>IF(E3883="","",CONCATENATE(IF(C3883="","",(CONCATENATE("- any ",C3883," droplet size"))),IF(#REF!="","",CONCATENATE(" - ",#REF!))," &amp; maximum wind speed of ",E3883," km/hr"))</f>
        <v/>
      </c>
    </row>
    <row r="3884" spans="1:1" x14ac:dyDescent="0.25">
      <c r="A3884" t="str">
        <f>IF(E3884="","",CONCATENATE(IF(C3884="","",(CONCATENATE("- any ",C3884," droplet size"))),IF(#REF!="","",CONCATENATE(" - ",#REF!))," &amp; maximum wind speed of ",E3884," km/hr"))</f>
        <v/>
      </c>
    </row>
    <row r="3885" spans="1:1" x14ac:dyDescent="0.25">
      <c r="A3885" t="str">
        <f>IF(E3885="","",CONCATENATE(IF(C3885="","",(CONCATENATE("- any ",C3885," droplet size"))),IF(#REF!="","",CONCATENATE(" - ",#REF!))," &amp; maximum wind speed of ",E3885," km/hr"))</f>
        <v/>
      </c>
    </row>
    <row r="3886" spans="1:1" x14ac:dyDescent="0.25">
      <c r="A3886" t="str">
        <f>IF(E3886="","",CONCATENATE(IF(C3886="","",(CONCATENATE("- any ",C3886," droplet size"))),IF(#REF!="","",CONCATENATE(" - ",#REF!))," &amp; maximum wind speed of ",E3886," km/hr"))</f>
        <v/>
      </c>
    </row>
    <row r="3887" spans="1:1" x14ac:dyDescent="0.25">
      <c r="A3887" t="str">
        <f>IF(E3887="","",CONCATENATE(IF(C3887="","",(CONCATENATE("- any ",C3887," droplet size"))),IF(#REF!="","",CONCATENATE(" - ",#REF!))," &amp; maximum wind speed of ",E3887," km/hr"))</f>
        <v/>
      </c>
    </row>
    <row r="3888" spans="1:1" x14ac:dyDescent="0.25">
      <c r="A3888" t="str">
        <f>IF(E3888="","",CONCATENATE(IF(C3888="","",(CONCATENATE("- any ",C3888," droplet size"))),IF(#REF!="","",CONCATENATE(" - ",#REF!))," &amp; maximum wind speed of ",E3888," km/hr"))</f>
        <v/>
      </c>
    </row>
    <row r="3889" spans="1:1" x14ac:dyDescent="0.25">
      <c r="A3889" t="str">
        <f>IF(E3889="","",CONCATENATE(IF(C3889="","",(CONCATENATE("- any ",C3889," droplet size"))),IF(#REF!="","",CONCATENATE(" - ",#REF!))," &amp; maximum wind speed of ",E3889," km/hr"))</f>
        <v/>
      </c>
    </row>
    <row r="3890" spans="1:1" x14ac:dyDescent="0.25">
      <c r="A3890" t="str">
        <f>IF(E3890="","",CONCATENATE(IF(C3890="","",(CONCATENATE("- any ",C3890," droplet size"))),IF(#REF!="","",CONCATENATE(" - ",#REF!))," &amp; maximum wind speed of ",E3890," km/hr"))</f>
        <v/>
      </c>
    </row>
    <row r="3891" spans="1:1" x14ac:dyDescent="0.25">
      <c r="A3891" t="str">
        <f>IF(E3891="","",CONCATENATE(IF(C3891="","",(CONCATENATE("- any ",C3891," droplet size"))),IF(#REF!="","",CONCATENATE(" - ",#REF!))," &amp; maximum wind speed of ",E3891," km/hr"))</f>
        <v/>
      </c>
    </row>
    <row r="3892" spans="1:1" x14ac:dyDescent="0.25">
      <c r="A3892" t="str">
        <f>IF(E3892="","",CONCATENATE(IF(C3892="","",(CONCATENATE("- any ",C3892," droplet size"))),IF(#REF!="","",CONCATENATE(" - ",#REF!))," &amp; maximum wind speed of ",E3892," km/hr"))</f>
        <v/>
      </c>
    </row>
    <row r="3893" spans="1:1" x14ac:dyDescent="0.25">
      <c r="A3893" t="str">
        <f>IF(E3893="","",CONCATENATE(IF(C3893="","",(CONCATENATE("- any ",C3893," droplet size"))),IF(#REF!="","",CONCATENATE(" - ",#REF!))," &amp; maximum wind speed of ",E3893," km/hr"))</f>
        <v/>
      </c>
    </row>
    <row r="3894" spans="1:1" x14ac:dyDescent="0.25">
      <c r="A3894" t="str">
        <f>IF(E3894="","",CONCATENATE(IF(C3894="","",(CONCATENATE("- any ",C3894," droplet size"))),IF(#REF!="","",CONCATENATE(" - ",#REF!))," &amp; maximum wind speed of ",E3894," km/hr"))</f>
        <v/>
      </c>
    </row>
    <row r="3895" spans="1:1" x14ac:dyDescent="0.25">
      <c r="A3895" t="str">
        <f>IF(E3895="","",CONCATENATE(IF(C3895="","",(CONCATENATE("- any ",C3895," droplet size"))),IF(#REF!="","",CONCATENATE(" - ",#REF!))," &amp; maximum wind speed of ",E3895," km/hr"))</f>
        <v/>
      </c>
    </row>
    <row r="3896" spans="1:1" x14ac:dyDescent="0.25">
      <c r="A3896" t="str">
        <f>IF(E3896="","",CONCATENATE(IF(C3896="","",(CONCATENATE("- any ",C3896," droplet size"))),IF(#REF!="","",CONCATENATE(" - ",#REF!))," &amp; maximum wind speed of ",E3896," km/hr"))</f>
        <v/>
      </c>
    </row>
    <row r="3897" spans="1:1" x14ac:dyDescent="0.25">
      <c r="A3897" t="str">
        <f>IF(E3897="","",CONCATENATE(IF(C3897="","",(CONCATENATE("- any ",C3897," droplet size"))),IF(#REF!="","",CONCATENATE(" - ",#REF!))," &amp; maximum wind speed of ",E3897," km/hr"))</f>
        <v/>
      </c>
    </row>
    <row r="3898" spans="1:1" x14ac:dyDescent="0.25">
      <c r="A3898" t="str">
        <f>IF(E3898="","",CONCATENATE(IF(C3898="","",(CONCATENATE("- any ",C3898," droplet size"))),IF(#REF!="","",CONCATENATE(" - ",#REF!))," &amp; maximum wind speed of ",E3898," km/hr"))</f>
        <v/>
      </c>
    </row>
    <row r="3899" spans="1:1" x14ac:dyDescent="0.25">
      <c r="A3899" t="str">
        <f>IF(E3899="","",CONCATENATE(IF(C3899="","",(CONCATENATE("- any ",C3899," droplet size"))),IF(#REF!="","",CONCATENATE(" - ",#REF!))," &amp; maximum wind speed of ",E3899," km/hr"))</f>
        <v/>
      </c>
    </row>
    <row r="3900" spans="1:1" x14ac:dyDescent="0.25">
      <c r="A3900" t="str">
        <f>IF(E3900="","",CONCATENATE(IF(C3900="","",(CONCATENATE("- any ",C3900," droplet size"))),IF(#REF!="","",CONCATENATE(" - ",#REF!))," &amp; maximum wind speed of ",E3900," km/hr"))</f>
        <v/>
      </c>
    </row>
    <row r="3901" spans="1:1" x14ac:dyDescent="0.25">
      <c r="A3901" t="str">
        <f>IF(E3901="","",CONCATENATE(IF(C3901="","",(CONCATENATE("- any ",C3901," droplet size"))),IF(#REF!="","",CONCATENATE(" - ",#REF!))," &amp; maximum wind speed of ",E3901," km/hr"))</f>
        <v/>
      </c>
    </row>
    <row r="3902" spans="1:1" x14ac:dyDescent="0.25">
      <c r="A3902" t="str">
        <f>IF(E3902="","",CONCATENATE(IF(C3902="","",(CONCATENATE("- any ",C3902," droplet size"))),IF(#REF!="","",CONCATENATE(" - ",#REF!))," &amp; maximum wind speed of ",E3902," km/hr"))</f>
        <v/>
      </c>
    </row>
    <row r="3903" spans="1:1" x14ac:dyDescent="0.25">
      <c r="A3903" t="str">
        <f>IF(E3903="","",CONCATENATE(IF(C3903="","",(CONCATENATE("- any ",C3903," droplet size"))),IF(#REF!="","",CONCATENATE(" - ",#REF!))," &amp; maximum wind speed of ",E3903," km/hr"))</f>
        <v/>
      </c>
    </row>
    <row r="3904" spans="1:1" x14ac:dyDescent="0.25">
      <c r="A3904" t="str">
        <f>IF(E3904="","",CONCATENATE(IF(C3904="","",(CONCATENATE("- any ",C3904," droplet size"))),IF(#REF!="","",CONCATENATE(" - ",#REF!))," &amp; maximum wind speed of ",E3904," km/hr"))</f>
        <v/>
      </c>
    </row>
    <row r="3905" spans="1:1" x14ac:dyDescent="0.25">
      <c r="A3905" t="str">
        <f>IF(E3905="","",CONCATENATE(IF(C3905="","",(CONCATENATE("- any ",C3905," droplet size"))),IF(#REF!="","",CONCATENATE(" - ",#REF!))," &amp; maximum wind speed of ",E3905," km/hr"))</f>
        <v/>
      </c>
    </row>
    <row r="3906" spans="1:1" x14ac:dyDescent="0.25">
      <c r="A3906" t="str">
        <f>IF(E3906="","",CONCATENATE(IF(C3906="","",(CONCATENATE("- any ",C3906," droplet size"))),IF(#REF!="","",CONCATENATE(" - ",#REF!))," &amp; maximum wind speed of ",E3906," km/hr"))</f>
        <v/>
      </c>
    </row>
    <row r="3907" spans="1:1" x14ac:dyDescent="0.25">
      <c r="A3907" t="str">
        <f>IF(E3907="","",CONCATENATE(IF(C3907="","",(CONCATENATE("- any ",C3907," droplet size"))),IF(#REF!="","",CONCATENATE(" - ",#REF!))," &amp; maximum wind speed of ",E3907," km/hr"))</f>
        <v/>
      </c>
    </row>
    <row r="3908" spans="1:1" x14ac:dyDescent="0.25">
      <c r="A3908" t="str">
        <f>IF(E3908="","",CONCATENATE(IF(C3908="","",(CONCATENATE("- any ",C3908," droplet size"))),IF(#REF!="","",CONCATENATE(" - ",#REF!))," &amp; maximum wind speed of ",E3908," km/hr"))</f>
        <v/>
      </c>
    </row>
    <row r="3909" spans="1:1" x14ac:dyDescent="0.25">
      <c r="A3909" t="str">
        <f>IF(E3909="","",CONCATENATE(IF(C3909="","",(CONCATENATE("- any ",C3909," droplet size"))),IF(#REF!="","",CONCATENATE(" - ",#REF!))," &amp; maximum wind speed of ",E3909," km/hr"))</f>
        <v/>
      </c>
    </row>
    <row r="3910" spans="1:1" x14ac:dyDescent="0.25">
      <c r="A3910" t="str">
        <f>IF(E3910="","",CONCATENATE(IF(C3910="","",(CONCATENATE("- any ",C3910," droplet size"))),IF(#REF!="","",CONCATENATE(" - ",#REF!))," &amp; maximum wind speed of ",E3910," km/hr"))</f>
        <v/>
      </c>
    </row>
    <row r="3911" spans="1:1" x14ac:dyDescent="0.25">
      <c r="A3911" t="str">
        <f>IF(E3911="","",CONCATENATE(IF(C3911="","",(CONCATENATE("- any ",C3911," droplet size"))),IF(#REF!="","",CONCATENATE(" - ",#REF!))," &amp; maximum wind speed of ",E3911," km/hr"))</f>
        <v/>
      </c>
    </row>
    <row r="3912" spans="1:1" x14ac:dyDescent="0.25">
      <c r="A3912" t="str">
        <f>IF(E3912="","",CONCATENATE(IF(C3912="","",(CONCATENATE("- any ",C3912," droplet size"))),IF(#REF!="","",CONCATENATE(" - ",#REF!))," &amp; maximum wind speed of ",E3912," km/hr"))</f>
        <v/>
      </c>
    </row>
    <row r="3913" spans="1:1" x14ac:dyDescent="0.25">
      <c r="A3913" t="str">
        <f>IF(E3913="","",CONCATENATE(IF(C3913="","",(CONCATENATE("- any ",C3913," droplet size"))),IF(#REF!="","",CONCATENATE(" - ",#REF!))," &amp; maximum wind speed of ",E3913," km/hr"))</f>
        <v/>
      </c>
    </row>
    <row r="3914" spans="1:1" x14ac:dyDescent="0.25">
      <c r="A3914" t="str">
        <f>IF(E3914="","",CONCATENATE(IF(C3914="","",(CONCATENATE("- any ",C3914," droplet size"))),IF(#REF!="","",CONCATENATE(" - ",#REF!))," &amp; maximum wind speed of ",E3914," km/hr"))</f>
        <v/>
      </c>
    </row>
    <row r="3915" spans="1:1" x14ac:dyDescent="0.25">
      <c r="A3915" t="str">
        <f>IF(E3915="","",CONCATENATE(IF(C3915="","",(CONCATENATE("- any ",C3915," droplet size"))),IF(#REF!="","",CONCATENATE(" - ",#REF!))," &amp; maximum wind speed of ",E3915," km/hr"))</f>
        <v/>
      </c>
    </row>
    <row r="3916" spans="1:1" x14ac:dyDescent="0.25">
      <c r="A3916" t="str">
        <f>IF(E3916="","",CONCATENATE(IF(C3916="","",(CONCATENATE("- any ",C3916," droplet size"))),IF(#REF!="","",CONCATENATE(" - ",#REF!))," &amp; maximum wind speed of ",E3916," km/hr"))</f>
        <v/>
      </c>
    </row>
    <row r="3917" spans="1:1" x14ac:dyDescent="0.25">
      <c r="A3917" t="str">
        <f>IF(E3917="","",CONCATENATE(IF(C3917="","",(CONCATENATE("- any ",C3917," droplet size"))),IF(#REF!="","",CONCATENATE(" - ",#REF!))," &amp; maximum wind speed of ",E3917," km/hr"))</f>
        <v/>
      </c>
    </row>
    <row r="3918" spans="1:1" x14ac:dyDescent="0.25">
      <c r="A3918" t="str">
        <f>IF(E3918="","",CONCATENATE(IF(C3918="","",(CONCATENATE("- any ",C3918," droplet size"))),IF(#REF!="","",CONCATENATE(" - ",#REF!))," &amp; maximum wind speed of ",E3918," km/hr"))</f>
        <v/>
      </c>
    </row>
    <row r="3919" spans="1:1" x14ac:dyDescent="0.25">
      <c r="A3919" t="str">
        <f>IF(E3919="","",CONCATENATE(IF(C3919="","",(CONCATENATE("- any ",C3919," droplet size"))),IF(#REF!="","",CONCATENATE(" - ",#REF!))," &amp; maximum wind speed of ",E3919," km/hr"))</f>
        <v/>
      </c>
    </row>
    <row r="3920" spans="1:1" x14ac:dyDescent="0.25">
      <c r="A3920" t="str">
        <f>IF(E3920="","",CONCATENATE(IF(C3920="","",(CONCATENATE("- any ",C3920," droplet size"))),IF(#REF!="","",CONCATENATE(" - ",#REF!))," &amp; maximum wind speed of ",E3920," km/hr"))</f>
        <v/>
      </c>
    </row>
    <row r="3921" spans="1:1" x14ac:dyDescent="0.25">
      <c r="A3921" t="str">
        <f>IF(E3921="","",CONCATENATE(IF(C3921="","",(CONCATENATE("- any ",C3921," droplet size"))),IF(#REF!="","",CONCATENATE(" - ",#REF!))," &amp; maximum wind speed of ",E3921," km/hr"))</f>
        <v/>
      </c>
    </row>
    <row r="3922" spans="1:1" x14ac:dyDescent="0.25">
      <c r="A3922" t="str">
        <f>IF(E3922="","",CONCATENATE(IF(C3922="","",(CONCATENATE("- any ",C3922," droplet size"))),IF(#REF!="","",CONCATENATE(" - ",#REF!))," &amp; maximum wind speed of ",E3922," km/hr"))</f>
        <v/>
      </c>
    </row>
    <row r="3923" spans="1:1" x14ac:dyDescent="0.25">
      <c r="A3923" t="str">
        <f>IF(E3923="","",CONCATENATE(IF(C3923="","",(CONCATENATE("- any ",C3923," droplet size"))),IF(#REF!="","",CONCATENATE(" - ",#REF!))," &amp; maximum wind speed of ",E3923," km/hr"))</f>
        <v/>
      </c>
    </row>
    <row r="3924" spans="1:1" x14ac:dyDescent="0.25">
      <c r="A3924" t="str">
        <f>IF(E3924="","",CONCATENATE(IF(C3924="","",(CONCATENATE("- any ",C3924," droplet size"))),IF(#REF!="","",CONCATENATE(" - ",#REF!))," &amp; maximum wind speed of ",E3924," km/hr"))</f>
        <v/>
      </c>
    </row>
    <row r="3925" spans="1:1" x14ac:dyDescent="0.25">
      <c r="A3925" t="str">
        <f>IF(E3925="","",CONCATENATE(IF(C3925="","",(CONCATENATE("- any ",C3925," droplet size"))),IF(#REF!="","",CONCATENATE(" - ",#REF!))," &amp; maximum wind speed of ",E3925," km/hr"))</f>
        <v/>
      </c>
    </row>
    <row r="3926" spans="1:1" x14ac:dyDescent="0.25">
      <c r="A3926" t="str">
        <f>IF(E3926="","",CONCATENATE(IF(C3926="","",(CONCATENATE("- any ",C3926," droplet size"))),IF(#REF!="","",CONCATENATE(" - ",#REF!))," &amp; maximum wind speed of ",E3926," km/hr"))</f>
        <v/>
      </c>
    </row>
    <row r="3927" spans="1:1" x14ac:dyDescent="0.25">
      <c r="A3927" t="str">
        <f>IF(E3927="","",CONCATENATE(IF(C3927="","",(CONCATENATE("- any ",C3927," droplet size"))),IF(#REF!="","",CONCATENATE(" - ",#REF!))," &amp; maximum wind speed of ",E3927," km/hr"))</f>
        <v/>
      </c>
    </row>
    <row r="3928" spans="1:1" x14ac:dyDescent="0.25">
      <c r="A3928" t="str">
        <f>IF(E3928="","",CONCATENATE(IF(C3928="","",(CONCATENATE("- any ",C3928," droplet size"))),IF(#REF!="","",CONCATENATE(" - ",#REF!))," &amp; maximum wind speed of ",E3928," km/hr"))</f>
        <v/>
      </c>
    </row>
    <row r="3929" spans="1:1" x14ac:dyDescent="0.25">
      <c r="A3929" t="str">
        <f>IF(E3929="","",CONCATENATE(IF(C3929="","",(CONCATENATE("- any ",C3929," droplet size"))),IF(#REF!="","",CONCATENATE(" - ",#REF!))," &amp; maximum wind speed of ",E3929," km/hr"))</f>
        <v/>
      </c>
    </row>
    <row r="3930" spans="1:1" x14ac:dyDescent="0.25">
      <c r="A3930" t="str">
        <f>IF(E3930="","",CONCATENATE(IF(C3930="","",(CONCATENATE("- any ",C3930," droplet size"))),IF(#REF!="","",CONCATENATE(" - ",#REF!))," &amp; maximum wind speed of ",E3930," km/hr"))</f>
        <v/>
      </c>
    </row>
    <row r="3931" spans="1:1" x14ac:dyDescent="0.25">
      <c r="A3931" t="str">
        <f>IF(E3931="","",CONCATENATE(IF(C3931="","",(CONCATENATE("- any ",C3931," droplet size"))),IF(#REF!="","",CONCATENATE(" - ",#REF!))," &amp; maximum wind speed of ",E3931," km/hr"))</f>
        <v/>
      </c>
    </row>
    <row r="3932" spans="1:1" x14ac:dyDescent="0.25">
      <c r="A3932" t="str">
        <f>IF(E3932="","",CONCATENATE(IF(C3932="","",(CONCATENATE("- any ",C3932," droplet size"))),IF(#REF!="","",CONCATENATE(" - ",#REF!))," &amp; maximum wind speed of ",E3932," km/hr"))</f>
        <v/>
      </c>
    </row>
    <row r="3933" spans="1:1" x14ac:dyDescent="0.25">
      <c r="A3933" t="str">
        <f>IF(E3933="","",CONCATENATE(IF(C3933="","",(CONCATENATE("- any ",C3933," droplet size"))),IF(#REF!="","",CONCATENATE(" - ",#REF!))," &amp; maximum wind speed of ",E3933," km/hr"))</f>
        <v/>
      </c>
    </row>
    <row r="3934" spans="1:1" x14ac:dyDescent="0.25">
      <c r="A3934" t="str">
        <f>IF(E3934="","",CONCATENATE(IF(C3934="","",(CONCATENATE("- any ",C3934," droplet size"))),IF(#REF!="","",CONCATENATE(" - ",#REF!))," &amp; maximum wind speed of ",E3934," km/hr"))</f>
        <v/>
      </c>
    </row>
    <row r="3935" spans="1:1" x14ac:dyDescent="0.25">
      <c r="A3935" t="str">
        <f>IF(E3935="","",CONCATENATE(IF(C3935="","",(CONCATENATE("- any ",C3935," droplet size"))),IF(#REF!="","",CONCATENATE(" - ",#REF!))," &amp; maximum wind speed of ",E3935," km/hr"))</f>
        <v/>
      </c>
    </row>
    <row r="3936" spans="1:1" x14ac:dyDescent="0.25">
      <c r="A3936" t="str">
        <f>IF(E3936="","",CONCATENATE(IF(C3936="","",(CONCATENATE("- any ",C3936," droplet size"))),IF(#REF!="","",CONCATENATE(" - ",#REF!))," &amp; maximum wind speed of ",E3936," km/hr"))</f>
        <v/>
      </c>
    </row>
    <row r="3937" spans="1:1" x14ac:dyDescent="0.25">
      <c r="A3937" t="str">
        <f>IF(E3937="","",CONCATENATE(IF(C3937="","",(CONCATENATE("- any ",C3937," droplet size"))),IF(#REF!="","",CONCATENATE(" - ",#REF!))," &amp; maximum wind speed of ",E3937," km/hr"))</f>
        <v/>
      </c>
    </row>
    <row r="3938" spans="1:1" x14ac:dyDescent="0.25">
      <c r="A3938" t="str">
        <f>IF(E3938="","",CONCATENATE(IF(C3938="","",(CONCATENATE("- any ",C3938," droplet size"))),IF(#REF!="","",CONCATENATE(" - ",#REF!))," &amp; maximum wind speed of ",E3938," km/hr"))</f>
        <v/>
      </c>
    </row>
    <row r="3939" spans="1:1" x14ac:dyDescent="0.25">
      <c r="A3939" t="str">
        <f>IF(E3939="","",CONCATENATE(IF(C3939="","",(CONCATENATE("- any ",C3939," droplet size"))),IF(#REF!="","",CONCATENATE(" - ",#REF!))," &amp; maximum wind speed of ",E3939," km/hr"))</f>
        <v/>
      </c>
    </row>
    <row r="3940" spans="1:1" x14ac:dyDescent="0.25">
      <c r="A3940" t="str">
        <f>IF(E3940="","",CONCATENATE(IF(C3940="","",(CONCATENATE("- any ",C3940," droplet size"))),IF(#REF!="","",CONCATENATE(" - ",#REF!))," &amp; maximum wind speed of ",E3940," km/hr"))</f>
        <v/>
      </c>
    </row>
    <row r="3941" spans="1:1" x14ac:dyDescent="0.25">
      <c r="A3941" t="str">
        <f>IF(E3941="","",CONCATENATE(IF(C3941="","",(CONCATENATE("- any ",C3941," droplet size"))),IF(#REF!="","",CONCATENATE(" - ",#REF!))," &amp; maximum wind speed of ",E3941," km/hr"))</f>
        <v/>
      </c>
    </row>
    <row r="3942" spans="1:1" x14ac:dyDescent="0.25">
      <c r="A3942" t="str">
        <f>IF(E3942="","",CONCATENATE(IF(C3942="","",(CONCATENATE("- any ",C3942," droplet size"))),IF(#REF!="","",CONCATENATE(" - ",#REF!))," &amp; maximum wind speed of ",E3942," km/hr"))</f>
        <v/>
      </c>
    </row>
    <row r="3943" spans="1:1" x14ac:dyDescent="0.25">
      <c r="A3943" t="str">
        <f>IF(E3943="","",CONCATENATE(IF(C3943="","",(CONCATENATE("- any ",C3943," droplet size"))),IF(#REF!="","",CONCATENATE(" - ",#REF!))," &amp; maximum wind speed of ",E3943," km/hr"))</f>
        <v/>
      </c>
    </row>
    <row r="3944" spans="1:1" x14ac:dyDescent="0.25">
      <c r="A3944" t="str">
        <f>IF(E3944="","",CONCATENATE(IF(C3944="","",(CONCATENATE("- any ",C3944," droplet size"))),IF(#REF!="","",CONCATENATE(" - ",#REF!))," &amp; maximum wind speed of ",E3944," km/hr"))</f>
        <v/>
      </c>
    </row>
    <row r="3945" spans="1:1" x14ac:dyDescent="0.25">
      <c r="A3945" t="str">
        <f>IF(E3945="","",CONCATENATE(IF(C3945="","",(CONCATENATE("- any ",C3945," droplet size"))),IF(#REF!="","",CONCATENATE(" - ",#REF!))," &amp; maximum wind speed of ",E3945," km/hr"))</f>
        <v/>
      </c>
    </row>
    <row r="3946" spans="1:1" x14ac:dyDescent="0.25">
      <c r="A3946" t="str">
        <f>IF(E3946="","",CONCATENATE(IF(C3946="","",(CONCATENATE("- any ",C3946," droplet size"))),IF(#REF!="","",CONCATENATE(" - ",#REF!))," &amp; maximum wind speed of ",E3946," km/hr"))</f>
        <v/>
      </c>
    </row>
    <row r="3947" spans="1:1" x14ac:dyDescent="0.25">
      <c r="A3947" t="str">
        <f>IF(E3947="","",CONCATENATE(IF(C3947="","",(CONCATENATE("- any ",C3947," droplet size"))),IF(#REF!="","",CONCATENATE(" - ",#REF!))," &amp; maximum wind speed of ",E3947," km/hr"))</f>
        <v/>
      </c>
    </row>
    <row r="3948" spans="1:1" x14ac:dyDescent="0.25">
      <c r="A3948" t="str">
        <f>IF(E3948="","",CONCATENATE(IF(C3948="","",(CONCATENATE("- any ",C3948," droplet size"))),IF(#REF!="","",CONCATENATE(" - ",#REF!))," &amp; maximum wind speed of ",E3948," km/hr"))</f>
        <v/>
      </c>
    </row>
    <row r="3949" spans="1:1" x14ac:dyDescent="0.25">
      <c r="A3949" t="str">
        <f>IF(E3949="","",CONCATENATE(IF(C3949="","",(CONCATENATE("- any ",C3949," droplet size"))),IF(#REF!="","",CONCATENATE(" - ",#REF!))," &amp; maximum wind speed of ",E3949," km/hr"))</f>
        <v/>
      </c>
    </row>
    <row r="3950" spans="1:1" x14ac:dyDescent="0.25">
      <c r="A3950" t="str">
        <f>IF(E3950="","",CONCATENATE(IF(C3950="","",(CONCATENATE("- any ",C3950," droplet size"))),IF(#REF!="","",CONCATENATE(" - ",#REF!))," &amp; maximum wind speed of ",E3950," km/hr"))</f>
        <v/>
      </c>
    </row>
    <row r="3951" spans="1:1" x14ac:dyDescent="0.25">
      <c r="A3951" t="str">
        <f>IF(E3951="","",CONCATENATE(IF(C3951="","",(CONCATENATE("- any ",C3951," droplet size"))),IF(#REF!="","",CONCATENATE(" - ",#REF!))," &amp; maximum wind speed of ",E3951," km/hr"))</f>
        <v/>
      </c>
    </row>
    <row r="3952" spans="1:1" x14ac:dyDescent="0.25">
      <c r="A3952" t="str">
        <f>IF(E3952="","",CONCATENATE(IF(C3952="","",(CONCATENATE("- any ",C3952," droplet size"))),IF(#REF!="","",CONCATENATE(" - ",#REF!))," &amp; maximum wind speed of ",E3952," km/hr"))</f>
        <v/>
      </c>
    </row>
    <row r="3953" spans="1:1" x14ac:dyDescent="0.25">
      <c r="A3953" t="str">
        <f>IF(E3953="","",CONCATENATE(IF(C3953="","",(CONCATENATE("- any ",C3953," droplet size"))),IF(#REF!="","",CONCATENATE(" - ",#REF!))," &amp; maximum wind speed of ",E3953," km/hr"))</f>
        <v/>
      </c>
    </row>
    <row r="3954" spans="1:1" x14ac:dyDescent="0.25">
      <c r="A3954" t="str">
        <f>IF(E3954="","",CONCATENATE(IF(C3954="","",(CONCATENATE("- any ",C3954," droplet size"))),IF(#REF!="","",CONCATENATE(" - ",#REF!))," &amp; maximum wind speed of ",E3954," km/hr"))</f>
        <v/>
      </c>
    </row>
    <row r="3955" spans="1:1" x14ac:dyDescent="0.25">
      <c r="A3955" t="str">
        <f>IF(E3955="","",CONCATENATE(IF(C3955="","",(CONCATENATE("- any ",C3955," droplet size"))),IF(#REF!="","",CONCATENATE(" - ",#REF!))," &amp; maximum wind speed of ",E3955," km/hr"))</f>
        <v/>
      </c>
    </row>
    <row r="3956" spans="1:1" x14ac:dyDescent="0.25">
      <c r="A3956" t="str">
        <f>IF(E3956="","",CONCATENATE(IF(C3956="","",(CONCATENATE("- any ",C3956," droplet size"))),IF(#REF!="","",CONCATENATE(" - ",#REF!))," &amp; maximum wind speed of ",E3956," km/hr"))</f>
        <v/>
      </c>
    </row>
    <row r="3957" spans="1:1" x14ac:dyDescent="0.25">
      <c r="A3957" t="str">
        <f>IF(E3957="","",CONCATENATE(IF(C3957="","",(CONCATENATE("- any ",C3957," droplet size"))),IF(#REF!="","",CONCATENATE(" - ",#REF!))," &amp; maximum wind speed of ",E3957," km/hr"))</f>
        <v/>
      </c>
    </row>
    <row r="3958" spans="1:1" x14ac:dyDescent="0.25">
      <c r="A3958" t="str">
        <f>IF(E3958="","",CONCATENATE(IF(C3958="","",(CONCATENATE("- any ",C3958," droplet size"))),IF(#REF!="","",CONCATENATE(" - ",#REF!))," &amp; maximum wind speed of ",E3958," km/hr"))</f>
        <v/>
      </c>
    </row>
    <row r="3959" spans="1:1" x14ac:dyDescent="0.25">
      <c r="A3959" t="str">
        <f>IF(E3959="","",CONCATENATE(IF(C3959="","",(CONCATENATE("- any ",C3959," droplet size"))),IF(#REF!="","",CONCATENATE(" - ",#REF!))," &amp; maximum wind speed of ",E3959," km/hr"))</f>
        <v/>
      </c>
    </row>
    <row r="3960" spans="1:1" x14ac:dyDescent="0.25">
      <c r="A3960" t="str">
        <f>IF(E3960="","",CONCATENATE(IF(C3960="","",(CONCATENATE("- any ",C3960," droplet size"))),IF(#REF!="","",CONCATENATE(" - ",#REF!))," &amp; maximum wind speed of ",E3960," km/hr"))</f>
        <v/>
      </c>
    </row>
    <row r="3961" spans="1:1" x14ac:dyDescent="0.25">
      <c r="A3961" t="str">
        <f>IF(E3961="","",CONCATENATE(IF(C3961="","",(CONCATENATE("- any ",C3961," droplet size"))),IF(#REF!="","",CONCATENATE(" - ",#REF!))," &amp; maximum wind speed of ",E3961," km/hr"))</f>
        <v/>
      </c>
    </row>
    <row r="3962" spans="1:1" x14ac:dyDescent="0.25">
      <c r="A3962" t="str">
        <f>IF(E3962="","",CONCATENATE(IF(C3962="","",(CONCATENATE("- any ",C3962," droplet size"))),IF(#REF!="","",CONCATENATE(" - ",#REF!))," &amp; maximum wind speed of ",E3962," km/hr"))</f>
        <v/>
      </c>
    </row>
    <row r="3963" spans="1:1" x14ac:dyDescent="0.25">
      <c r="A3963" t="str">
        <f>IF(E3963="","",CONCATENATE(IF(C3963="","",(CONCATENATE("- any ",C3963," droplet size"))),IF(#REF!="","",CONCATENATE(" - ",#REF!))," &amp; maximum wind speed of ",E3963," km/hr"))</f>
        <v/>
      </c>
    </row>
    <row r="3964" spans="1:1" x14ac:dyDescent="0.25">
      <c r="A3964" t="str">
        <f>IF(E3964="","",CONCATENATE(IF(C3964="","",(CONCATENATE("- any ",C3964," droplet size"))),IF(#REF!="","",CONCATENATE(" - ",#REF!))," &amp; maximum wind speed of ",E3964," km/hr"))</f>
        <v/>
      </c>
    </row>
    <row r="3965" spans="1:1" x14ac:dyDescent="0.25">
      <c r="A3965" t="str">
        <f>IF(E3965="","",CONCATENATE(IF(C3965="","",(CONCATENATE("- any ",C3965," droplet size"))),IF(#REF!="","",CONCATENATE(" - ",#REF!))," &amp; maximum wind speed of ",E3965," km/hr"))</f>
        <v/>
      </c>
    </row>
    <row r="3966" spans="1:1" x14ac:dyDescent="0.25">
      <c r="A3966" t="str">
        <f>IF(E3966="","",CONCATENATE(IF(C3966="","",(CONCATENATE("- any ",C3966," droplet size"))),IF(#REF!="","",CONCATENATE(" - ",#REF!))," &amp; maximum wind speed of ",E3966," km/hr"))</f>
        <v/>
      </c>
    </row>
    <row r="3967" spans="1:1" x14ac:dyDescent="0.25">
      <c r="A3967" t="str">
        <f>IF(E3967="","",CONCATENATE(IF(C3967="","",(CONCATENATE("- any ",C3967," droplet size"))),IF(#REF!="","",CONCATENATE(" - ",#REF!))," &amp; maximum wind speed of ",E3967," km/hr"))</f>
        <v/>
      </c>
    </row>
    <row r="3968" spans="1:1" x14ac:dyDescent="0.25">
      <c r="A3968" t="str">
        <f>IF(E3968="","",CONCATENATE(IF(C3968="","",(CONCATENATE("- any ",C3968," droplet size"))),IF(#REF!="","",CONCATENATE(" - ",#REF!))," &amp; maximum wind speed of ",E3968," km/hr"))</f>
        <v/>
      </c>
    </row>
    <row r="3969" spans="1:1" x14ac:dyDescent="0.25">
      <c r="A3969" t="str">
        <f>IF(E3969="","",CONCATENATE(IF(C3969="","",(CONCATENATE("- any ",C3969," droplet size"))),IF(#REF!="","",CONCATENATE(" - ",#REF!))," &amp; maximum wind speed of ",E3969," km/hr"))</f>
        <v/>
      </c>
    </row>
    <row r="3970" spans="1:1" x14ac:dyDescent="0.25">
      <c r="A3970" t="str">
        <f>IF(E3970="","",CONCATENATE(IF(C3970="","",(CONCATENATE("- any ",C3970," droplet size"))),IF(#REF!="","",CONCATENATE(" - ",#REF!))," &amp; maximum wind speed of ",E3970," km/hr"))</f>
        <v/>
      </c>
    </row>
    <row r="3971" spans="1:1" x14ac:dyDescent="0.25">
      <c r="A3971" t="str">
        <f>IF(E3971="","",CONCATENATE(IF(C3971="","",(CONCATENATE("- any ",C3971," droplet size"))),IF(#REF!="","",CONCATENATE(" - ",#REF!))," &amp; maximum wind speed of ",E3971," km/hr"))</f>
        <v/>
      </c>
    </row>
    <row r="3972" spans="1:1" x14ac:dyDescent="0.25">
      <c r="A3972" t="str">
        <f>IF(E3972="","",CONCATENATE(IF(C3972="","",(CONCATENATE("- any ",C3972," droplet size"))),IF(#REF!="","",CONCATENATE(" - ",#REF!))," &amp; maximum wind speed of ",E3972," km/hr"))</f>
        <v/>
      </c>
    </row>
    <row r="3973" spans="1:1" x14ac:dyDescent="0.25">
      <c r="A3973" t="str">
        <f>IF(E3973="","",CONCATENATE(IF(C3973="","",(CONCATENATE("- any ",C3973," droplet size"))),IF(#REF!="","",CONCATENATE(" - ",#REF!))," &amp; maximum wind speed of ",E3973," km/hr"))</f>
        <v/>
      </c>
    </row>
    <row r="3974" spans="1:1" x14ac:dyDescent="0.25">
      <c r="A3974" t="str">
        <f>IF(E3974="","",CONCATENATE(IF(C3974="","",(CONCATENATE("- any ",C3974," droplet size"))),IF(#REF!="","",CONCATENATE(" - ",#REF!))," &amp; maximum wind speed of ",E3974," km/hr"))</f>
        <v/>
      </c>
    </row>
    <row r="3975" spans="1:1" x14ac:dyDescent="0.25">
      <c r="A3975" t="str">
        <f>IF(E3975="","",CONCATENATE(IF(C3975="","",(CONCATENATE("- any ",C3975," droplet size"))),IF(#REF!="","",CONCATENATE(" - ",#REF!))," &amp; maximum wind speed of ",E3975," km/hr"))</f>
        <v/>
      </c>
    </row>
    <row r="3976" spans="1:1" x14ac:dyDescent="0.25">
      <c r="A3976" t="str">
        <f>IF(E3976="","",CONCATENATE(IF(C3976="","",(CONCATENATE("- any ",C3976," droplet size"))),IF(#REF!="","",CONCATENATE(" - ",#REF!))," &amp; maximum wind speed of ",E3976," km/hr"))</f>
        <v/>
      </c>
    </row>
    <row r="3977" spans="1:1" x14ac:dyDescent="0.25">
      <c r="A3977" t="str">
        <f>IF(E3977="","",CONCATENATE(IF(C3977="","",(CONCATENATE("- any ",C3977," droplet size"))),IF(#REF!="","",CONCATENATE(" - ",#REF!))," &amp; maximum wind speed of ",E3977," km/hr"))</f>
        <v/>
      </c>
    </row>
    <row r="3978" spans="1:1" x14ac:dyDescent="0.25">
      <c r="A3978" t="str">
        <f>IF(E3978="","",CONCATENATE(IF(C3978="","",(CONCATENATE("- any ",C3978," droplet size"))),IF(#REF!="","",CONCATENATE(" - ",#REF!))," &amp; maximum wind speed of ",E3978," km/hr"))</f>
        <v/>
      </c>
    </row>
    <row r="3979" spans="1:1" x14ac:dyDescent="0.25">
      <c r="A3979" t="str">
        <f>IF(E3979="","",CONCATENATE(IF(C3979="","",(CONCATENATE("- any ",C3979," droplet size"))),IF(#REF!="","",CONCATENATE(" - ",#REF!))," &amp; maximum wind speed of ",E3979," km/hr"))</f>
        <v/>
      </c>
    </row>
    <row r="3980" spans="1:1" x14ac:dyDescent="0.25">
      <c r="A3980" t="str">
        <f>IF(E3980="","",CONCATENATE(IF(C3980="","",(CONCATENATE("- any ",C3980," droplet size"))),IF(#REF!="","",CONCATENATE(" - ",#REF!))," &amp; maximum wind speed of ",E3980," km/hr"))</f>
        <v/>
      </c>
    </row>
    <row r="3981" spans="1:1" x14ac:dyDescent="0.25">
      <c r="A3981" t="str">
        <f>IF(E3981="","",CONCATENATE(IF(C3981="","",(CONCATENATE("- any ",C3981," droplet size"))),IF(#REF!="","",CONCATENATE(" - ",#REF!))," &amp; maximum wind speed of ",E3981," km/hr"))</f>
        <v/>
      </c>
    </row>
    <row r="3982" spans="1:1" x14ac:dyDescent="0.25">
      <c r="A3982" t="str">
        <f>IF(E3982="","",CONCATENATE(IF(C3982="","",(CONCATENATE("- any ",C3982," droplet size"))),IF(#REF!="","",CONCATENATE(" - ",#REF!))," &amp; maximum wind speed of ",E3982," km/hr"))</f>
        <v/>
      </c>
    </row>
    <row r="3983" spans="1:1" x14ac:dyDescent="0.25">
      <c r="A3983" t="str">
        <f>IF(E3983="","",CONCATENATE(IF(C3983="","",(CONCATENATE("- any ",C3983," droplet size"))),IF(#REF!="","",CONCATENATE(" - ",#REF!))," &amp; maximum wind speed of ",E3983," km/hr"))</f>
        <v/>
      </c>
    </row>
    <row r="3984" spans="1:1" x14ac:dyDescent="0.25">
      <c r="A3984" t="str">
        <f>IF(E3984="","",CONCATENATE(IF(C3984="","",(CONCATENATE("- any ",C3984," droplet size"))),IF(#REF!="","",CONCATENATE(" - ",#REF!))," &amp; maximum wind speed of ",E3984," km/hr"))</f>
        <v/>
      </c>
    </row>
    <row r="3985" spans="1:1" x14ac:dyDescent="0.25">
      <c r="A3985" t="str">
        <f>IF(E3985="","",CONCATENATE(IF(C3985="","",(CONCATENATE("- any ",C3985," droplet size"))),IF(#REF!="","",CONCATENATE(" - ",#REF!))," &amp; maximum wind speed of ",E3985," km/hr"))</f>
        <v/>
      </c>
    </row>
    <row r="3986" spans="1:1" x14ac:dyDescent="0.25">
      <c r="A3986" t="str">
        <f>IF(E3986="","",CONCATENATE(IF(C3986="","",(CONCATENATE("- any ",C3986," droplet size"))),IF(#REF!="","",CONCATENATE(" - ",#REF!))," &amp; maximum wind speed of ",E3986," km/hr"))</f>
        <v/>
      </c>
    </row>
    <row r="3987" spans="1:1" x14ac:dyDescent="0.25">
      <c r="A3987" t="str">
        <f>IF(E3987="","",CONCATENATE(IF(C3987="","",(CONCATENATE("- any ",C3987," droplet size"))),IF(#REF!="","",CONCATENATE(" - ",#REF!))," &amp; maximum wind speed of ",E3987," km/hr"))</f>
        <v/>
      </c>
    </row>
    <row r="3988" spans="1:1" x14ac:dyDescent="0.25">
      <c r="A3988" t="str">
        <f>IF(E3988="","",CONCATENATE(IF(C3988="","",(CONCATENATE("- any ",C3988," droplet size"))),IF(#REF!="","",CONCATENATE(" - ",#REF!))," &amp; maximum wind speed of ",E3988," km/hr"))</f>
        <v/>
      </c>
    </row>
    <row r="3989" spans="1:1" x14ac:dyDescent="0.25">
      <c r="A3989" t="str">
        <f>IF(E3989="","",CONCATENATE(IF(C3989="","",(CONCATENATE("- any ",C3989," droplet size"))),IF(#REF!="","",CONCATENATE(" - ",#REF!))," &amp; maximum wind speed of ",E3989," km/hr"))</f>
        <v/>
      </c>
    </row>
    <row r="3990" spans="1:1" x14ac:dyDescent="0.25">
      <c r="A3990" t="str">
        <f>IF(E3990="","",CONCATENATE(IF(C3990="","",(CONCATENATE("- any ",C3990," droplet size"))),IF(#REF!="","",CONCATENATE(" - ",#REF!))," &amp; maximum wind speed of ",E3990," km/hr"))</f>
        <v/>
      </c>
    </row>
    <row r="3991" spans="1:1" x14ac:dyDescent="0.25">
      <c r="A3991" t="str">
        <f>IF(E3991="","",CONCATENATE(IF(C3991="","",(CONCATENATE("- any ",C3991," droplet size"))),IF(#REF!="","",CONCATENATE(" - ",#REF!))," &amp; maximum wind speed of ",E3991," km/hr"))</f>
        <v/>
      </c>
    </row>
    <row r="3992" spans="1:1" x14ac:dyDescent="0.25">
      <c r="A3992" t="str">
        <f>IF(E3992="","",CONCATENATE(IF(C3992="","",(CONCATENATE("- any ",C3992," droplet size"))),IF(#REF!="","",CONCATENATE(" - ",#REF!))," &amp; maximum wind speed of ",E3992," km/hr"))</f>
        <v/>
      </c>
    </row>
    <row r="3993" spans="1:1" x14ac:dyDescent="0.25">
      <c r="A3993" t="str">
        <f>IF(E3993="","",CONCATENATE(IF(C3993="","",(CONCATENATE("- any ",C3993," droplet size"))),IF(#REF!="","",CONCATENATE(" - ",#REF!))," &amp; maximum wind speed of ",E3993," km/hr"))</f>
        <v/>
      </c>
    </row>
    <row r="3994" spans="1:1" x14ac:dyDescent="0.25">
      <c r="A3994" t="str">
        <f>IF(E3994="","",CONCATENATE(IF(C3994="","",(CONCATENATE("- any ",C3994," droplet size"))),IF(#REF!="","",CONCATENATE(" - ",#REF!))," &amp; maximum wind speed of ",E3994," km/hr"))</f>
        <v/>
      </c>
    </row>
    <row r="3995" spans="1:1" x14ac:dyDescent="0.25">
      <c r="A3995" t="str">
        <f>IF(E3995="","",CONCATENATE(IF(C3995="","",(CONCATENATE("- any ",C3995," droplet size"))),IF(#REF!="","",CONCATENATE(" - ",#REF!))," &amp; maximum wind speed of ",E3995," km/hr"))</f>
        <v/>
      </c>
    </row>
    <row r="3996" spans="1:1" x14ac:dyDescent="0.25">
      <c r="A3996" t="str">
        <f>IF(E3996="","",CONCATENATE(IF(C3996="","",(CONCATENATE("- any ",C3996," droplet size"))),IF(#REF!="","",CONCATENATE(" - ",#REF!))," &amp; maximum wind speed of ",E3996," km/hr"))</f>
        <v/>
      </c>
    </row>
    <row r="3997" spans="1:1" x14ac:dyDescent="0.25">
      <c r="A3997" t="str">
        <f>IF(E3997="","",CONCATENATE(IF(C3997="","",(CONCATENATE("- any ",C3997," droplet size"))),IF(#REF!="","",CONCATENATE(" - ",#REF!))," &amp; maximum wind speed of ",E3997," km/hr"))</f>
        <v/>
      </c>
    </row>
    <row r="3998" spans="1:1" x14ac:dyDescent="0.25">
      <c r="A3998" t="str">
        <f>IF(E3998="","",CONCATENATE(IF(C3998="","",(CONCATENATE("- any ",C3998," droplet size"))),IF(#REF!="","",CONCATENATE(" - ",#REF!))," &amp; maximum wind speed of ",E3998," km/hr"))</f>
        <v/>
      </c>
    </row>
    <row r="3999" spans="1:1" x14ac:dyDescent="0.25">
      <c r="A3999" t="str">
        <f>IF(E3999="","",CONCATENATE(IF(C3999="","",(CONCATENATE("- any ",C3999," droplet size"))),IF(#REF!="","",CONCATENATE(" - ",#REF!))," &amp; maximum wind speed of ",E3999," km/hr"))</f>
        <v/>
      </c>
    </row>
    <row r="4000" spans="1:1" x14ac:dyDescent="0.25">
      <c r="A4000" t="str">
        <f>IF(E4000="","",CONCATENATE(IF(C4000="","",(CONCATENATE("- any ",C4000," droplet size"))),IF(#REF!="","",CONCATENATE(" - ",#REF!))," &amp; maximum wind speed of ",E4000," km/hr"))</f>
        <v/>
      </c>
    </row>
    <row r="4001" spans="1:1" x14ac:dyDescent="0.25">
      <c r="A4001" t="str">
        <f>IF(E4001="","",CONCATENATE(IF(C4001="","",(CONCATENATE("- any ",C4001," droplet size"))),IF(#REF!="","",CONCATENATE(" - ",#REF!))," &amp; maximum wind speed of ",E4001," km/hr"))</f>
        <v/>
      </c>
    </row>
    <row r="4002" spans="1:1" x14ac:dyDescent="0.25">
      <c r="A4002" t="str">
        <f>IF(E4002="","",CONCATENATE(IF(C4002="","",(CONCATENATE("- any ",C4002," droplet size"))),IF(#REF!="","",CONCATENATE(" - ",#REF!))," &amp; maximum wind speed of ",E4002," km/hr"))</f>
        <v/>
      </c>
    </row>
    <row r="4003" spans="1:1" x14ac:dyDescent="0.25">
      <c r="A4003" t="str">
        <f>IF(E4003="","",CONCATENATE(IF(C4003="","",(CONCATENATE("- any ",C4003," droplet size"))),IF(#REF!="","",CONCATENATE(" - ",#REF!))," &amp; maximum wind speed of ",E4003," km/hr"))</f>
        <v/>
      </c>
    </row>
    <row r="4004" spans="1:1" x14ac:dyDescent="0.25">
      <c r="A4004" t="str">
        <f>IF(E4004="","",CONCATENATE(IF(C4004="","",(CONCATENATE("- any ",C4004," droplet size"))),IF(#REF!="","",CONCATENATE(" - ",#REF!))," &amp; maximum wind speed of ",E4004," km/hr"))</f>
        <v/>
      </c>
    </row>
    <row r="4005" spans="1:1" x14ac:dyDescent="0.25">
      <c r="A4005" t="str">
        <f>IF(E4005="","",CONCATENATE(IF(C4005="","",(CONCATENATE("- any ",C4005," droplet size"))),IF(#REF!="","",CONCATENATE(" - ",#REF!))," &amp; maximum wind speed of ",E4005," km/hr"))</f>
        <v/>
      </c>
    </row>
    <row r="4006" spans="1:1" x14ac:dyDescent="0.25">
      <c r="A4006" t="str">
        <f>IF(E4006="","",CONCATENATE(IF(C4006="","",(CONCATENATE("- any ",C4006," droplet size"))),IF(#REF!="","",CONCATENATE(" - ",#REF!))," &amp; maximum wind speed of ",E4006," km/hr"))</f>
        <v/>
      </c>
    </row>
    <row r="4007" spans="1:1" x14ac:dyDescent="0.25">
      <c r="A4007" t="str">
        <f>IF(E4007="","",CONCATENATE(IF(C4007="","",(CONCATENATE("- any ",C4007," droplet size"))),IF(#REF!="","",CONCATENATE(" - ",#REF!))," &amp; maximum wind speed of ",E4007," km/hr"))</f>
        <v/>
      </c>
    </row>
    <row r="4008" spans="1:1" x14ac:dyDescent="0.25">
      <c r="A4008" t="str">
        <f>IF(E4008="","",CONCATENATE(IF(C4008="","",(CONCATENATE("- any ",C4008," droplet size"))),IF(#REF!="","",CONCATENATE(" - ",#REF!))," &amp; maximum wind speed of ",E4008," km/hr"))</f>
        <v/>
      </c>
    </row>
    <row r="4009" spans="1:1" x14ac:dyDescent="0.25">
      <c r="A4009" t="str">
        <f>IF(E4009="","",CONCATENATE(IF(C4009="","",(CONCATENATE("- any ",C4009," droplet size"))),IF(#REF!="","",CONCATENATE(" - ",#REF!))," &amp; maximum wind speed of ",E4009," km/hr"))</f>
        <v/>
      </c>
    </row>
    <row r="4010" spans="1:1" x14ac:dyDescent="0.25">
      <c r="A4010" t="str">
        <f>IF(E4010="","",CONCATENATE(IF(C4010="","",(CONCATENATE("- any ",C4010," droplet size"))),IF(#REF!="","",CONCATENATE(" - ",#REF!))," &amp; maximum wind speed of ",E4010," km/hr"))</f>
        <v/>
      </c>
    </row>
    <row r="4011" spans="1:1" x14ac:dyDescent="0.25">
      <c r="A4011" t="str">
        <f>IF(E4011="","",CONCATENATE(IF(C4011="","",(CONCATENATE("- any ",C4011," droplet size"))),IF(#REF!="","",CONCATENATE(" - ",#REF!))," &amp; maximum wind speed of ",E4011," km/hr"))</f>
        <v/>
      </c>
    </row>
    <row r="4012" spans="1:1" x14ac:dyDescent="0.25">
      <c r="A4012" t="str">
        <f>IF(E4012="","",CONCATENATE(IF(C4012="","",(CONCATENATE("- any ",C4012," droplet size"))),IF(#REF!="","",CONCATENATE(" - ",#REF!))," &amp; maximum wind speed of ",E4012," km/hr"))</f>
        <v/>
      </c>
    </row>
    <row r="4013" spans="1:1" x14ac:dyDescent="0.25">
      <c r="A4013" t="str">
        <f>IF(E4013="","",CONCATENATE(IF(C4013="","",(CONCATENATE("- any ",C4013," droplet size"))),IF(#REF!="","",CONCATENATE(" - ",#REF!))," &amp; maximum wind speed of ",E4013," km/hr"))</f>
        <v/>
      </c>
    </row>
    <row r="4014" spans="1:1" x14ac:dyDescent="0.25">
      <c r="A4014" t="str">
        <f>IF(E4014="","",CONCATENATE(IF(C4014="","",(CONCATENATE("- any ",C4014," droplet size"))),IF(#REF!="","",CONCATENATE(" - ",#REF!))," &amp; maximum wind speed of ",E4014," km/hr"))</f>
        <v/>
      </c>
    </row>
    <row r="4015" spans="1:1" x14ac:dyDescent="0.25">
      <c r="A4015" t="str">
        <f>IF(E4015="","",CONCATENATE(IF(C4015="","",(CONCATENATE("- any ",C4015," droplet size"))),IF(#REF!="","",CONCATENATE(" - ",#REF!))," &amp; maximum wind speed of ",E4015," km/hr"))</f>
        <v/>
      </c>
    </row>
    <row r="4016" spans="1:1" x14ac:dyDescent="0.25">
      <c r="A4016" t="str">
        <f>IF(E4016="","",CONCATENATE(IF(C4016="","",(CONCATENATE("- any ",C4016," droplet size"))),IF(#REF!="","",CONCATENATE(" - ",#REF!))," &amp; maximum wind speed of ",E4016," km/hr"))</f>
        <v/>
      </c>
    </row>
    <row r="4017" spans="1:1" x14ac:dyDescent="0.25">
      <c r="A4017" t="str">
        <f>IF(E4017="","",CONCATENATE(IF(C4017="","",(CONCATENATE("- any ",C4017," droplet size"))),IF(#REF!="","",CONCATENATE(" - ",#REF!))," &amp; maximum wind speed of ",E4017," km/hr"))</f>
        <v/>
      </c>
    </row>
    <row r="4018" spans="1:1" x14ac:dyDescent="0.25">
      <c r="A4018" t="str">
        <f>IF(E4018="","",CONCATENATE(IF(C4018="","",(CONCATENATE("- any ",C4018," droplet size"))),IF(#REF!="","",CONCATENATE(" - ",#REF!))," &amp; maximum wind speed of ",E4018," km/hr"))</f>
        <v/>
      </c>
    </row>
    <row r="4019" spans="1:1" x14ac:dyDescent="0.25">
      <c r="A4019" t="str">
        <f>IF(E4019="","",CONCATENATE(IF(C4019="","",(CONCATENATE("- any ",C4019," droplet size"))),IF(#REF!="","",CONCATENATE(" - ",#REF!))," &amp; maximum wind speed of ",E4019," km/hr"))</f>
        <v/>
      </c>
    </row>
    <row r="4020" spans="1:1" x14ac:dyDescent="0.25">
      <c r="A4020" t="str">
        <f>IF(E4020="","",CONCATENATE(IF(C4020="","",(CONCATENATE("- any ",C4020," droplet size"))),IF(#REF!="","",CONCATENATE(" - ",#REF!))," &amp; maximum wind speed of ",E4020," km/hr"))</f>
        <v/>
      </c>
    </row>
    <row r="4021" spans="1:1" x14ac:dyDescent="0.25">
      <c r="A4021" t="str">
        <f>IF(E4021="","",CONCATENATE(IF(C4021="","",(CONCATENATE("- any ",C4021," droplet size"))),IF(#REF!="","",CONCATENATE(" - ",#REF!))," &amp; maximum wind speed of ",E4021," km/hr"))</f>
        <v/>
      </c>
    </row>
    <row r="4022" spans="1:1" x14ac:dyDescent="0.25">
      <c r="A4022" t="str">
        <f>IF(E4022="","",CONCATENATE(IF(C4022="","",(CONCATENATE("- any ",C4022," droplet size"))),IF(#REF!="","",CONCATENATE(" - ",#REF!))," &amp; maximum wind speed of ",E4022," km/hr"))</f>
        <v/>
      </c>
    </row>
    <row r="4023" spans="1:1" x14ac:dyDescent="0.25">
      <c r="A4023" t="str">
        <f>IF(E4023="","",CONCATENATE(IF(C4023="","",(CONCATENATE("- any ",C4023," droplet size"))),IF(#REF!="","",CONCATENATE(" - ",#REF!))," &amp; maximum wind speed of ",E4023," km/hr"))</f>
        <v/>
      </c>
    </row>
    <row r="4024" spans="1:1" x14ac:dyDescent="0.25">
      <c r="A4024" t="str">
        <f>IF(E4024="","",CONCATENATE(IF(C4024="","",(CONCATENATE("- any ",C4024," droplet size"))),IF(#REF!="","",CONCATENATE(" - ",#REF!))," &amp; maximum wind speed of ",E4024," km/hr"))</f>
        <v/>
      </c>
    </row>
    <row r="4025" spans="1:1" x14ac:dyDescent="0.25">
      <c r="A4025" t="str">
        <f>IF(E4025="","",CONCATENATE(IF(C4025="","",(CONCATENATE("- any ",C4025," droplet size"))),IF(#REF!="","",CONCATENATE(" - ",#REF!))," &amp; maximum wind speed of ",E4025," km/hr"))</f>
        <v/>
      </c>
    </row>
    <row r="4026" spans="1:1" x14ac:dyDescent="0.25">
      <c r="A4026" t="str">
        <f>IF(E4026="","",CONCATENATE(IF(C4026="","",(CONCATENATE("- any ",C4026," droplet size"))),IF(#REF!="","",CONCATENATE(" - ",#REF!))," &amp; maximum wind speed of ",E4026," km/hr"))</f>
        <v/>
      </c>
    </row>
    <row r="4027" spans="1:1" x14ac:dyDescent="0.25">
      <c r="A4027" t="str">
        <f>IF(E4027="","",CONCATENATE(IF(C4027="","",(CONCATENATE("- any ",C4027," droplet size"))),IF(#REF!="","",CONCATENATE(" - ",#REF!))," &amp; maximum wind speed of ",E4027," km/hr"))</f>
        <v/>
      </c>
    </row>
    <row r="4028" spans="1:1" x14ac:dyDescent="0.25">
      <c r="A4028" t="str">
        <f>IF(E4028="","",CONCATENATE(IF(C4028="","",(CONCATENATE("- any ",C4028," droplet size"))),IF(#REF!="","",CONCATENATE(" - ",#REF!))," &amp; maximum wind speed of ",E4028," km/hr"))</f>
        <v/>
      </c>
    </row>
    <row r="4029" spans="1:1" x14ac:dyDescent="0.25">
      <c r="A4029" t="str">
        <f>IF(E4029="","",CONCATENATE(IF(C4029="","",(CONCATENATE("- any ",C4029," droplet size"))),IF(#REF!="","",CONCATENATE(" - ",#REF!))," &amp; maximum wind speed of ",E4029," km/hr"))</f>
        <v/>
      </c>
    </row>
    <row r="4030" spans="1:1" x14ac:dyDescent="0.25">
      <c r="A4030" t="str">
        <f>IF(E4030="","",CONCATENATE(IF(C4030="","",(CONCATENATE("- any ",C4030," droplet size"))),IF(#REF!="","",CONCATENATE(" - ",#REF!))," &amp; maximum wind speed of ",E4030," km/hr"))</f>
        <v/>
      </c>
    </row>
    <row r="4031" spans="1:1" x14ac:dyDescent="0.25">
      <c r="A4031" t="str">
        <f>IF(E4031="","",CONCATENATE(IF(C4031="","",(CONCATENATE("- any ",C4031," droplet size"))),IF(#REF!="","",CONCATENATE(" - ",#REF!))," &amp; maximum wind speed of ",E4031," km/hr"))</f>
        <v/>
      </c>
    </row>
    <row r="4032" spans="1:1" x14ac:dyDescent="0.25">
      <c r="A4032" t="str">
        <f>IF(E4032="","",CONCATENATE(IF(C4032="","",(CONCATENATE("- any ",C4032," droplet size"))),IF(#REF!="","",CONCATENATE(" - ",#REF!))," &amp; maximum wind speed of ",E4032," km/hr"))</f>
        <v/>
      </c>
    </row>
    <row r="4033" spans="1:1" x14ac:dyDescent="0.25">
      <c r="A4033" t="str">
        <f>IF(E4033="","",CONCATENATE(IF(C4033="","",(CONCATENATE("- any ",C4033," droplet size"))),IF(#REF!="","",CONCATENATE(" - ",#REF!))," &amp; maximum wind speed of ",E4033," km/hr"))</f>
        <v/>
      </c>
    </row>
    <row r="4034" spans="1:1" x14ac:dyDescent="0.25">
      <c r="A4034" t="str">
        <f>IF(E4034="","",CONCATENATE(IF(C4034="","",(CONCATENATE("- any ",C4034," droplet size"))),IF(#REF!="","",CONCATENATE(" - ",#REF!))," &amp; maximum wind speed of ",E4034," km/hr"))</f>
        <v/>
      </c>
    </row>
    <row r="4035" spans="1:1" x14ac:dyDescent="0.25">
      <c r="A4035" t="str">
        <f>IF(E4035="","",CONCATENATE(IF(C4035="","",(CONCATENATE("- any ",C4035," droplet size"))),IF(#REF!="","",CONCATENATE(" - ",#REF!))," &amp; maximum wind speed of ",E4035," km/hr"))</f>
        <v/>
      </c>
    </row>
    <row r="4036" spans="1:1" x14ac:dyDescent="0.25">
      <c r="A4036" t="str">
        <f>IF(E4036="","",CONCATENATE(IF(C4036="","",(CONCATENATE("- any ",C4036," droplet size"))),IF(#REF!="","",CONCATENATE(" - ",#REF!))," &amp; maximum wind speed of ",E4036," km/hr"))</f>
        <v/>
      </c>
    </row>
    <row r="4037" spans="1:1" x14ac:dyDescent="0.25">
      <c r="A4037" t="str">
        <f>IF(E4037="","",CONCATENATE(IF(C4037="","",(CONCATENATE("- any ",C4037," droplet size"))),IF(#REF!="","",CONCATENATE(" - ",#REF!))," &amp; maximum wind speed of ",E4037," km/hr"))</f>
        <v/>
      </c>
    </row>
    <row r="4038" spans="1:1" x14ac:dyDescent="0.25">
      <c r="A4038" t="str">
        <f>IF(E4038="","",CONCATENATE(IF(C4038="","",(CONCATENATE("- any ",C4038," droplet size"))),IF(#REF!="","",CONCATENATE(" - ",#REF!))," &amp; maximum wind speed of ",E4038," km/hr"))</f>
        <v/>
      </c>
    </row>
    <row r="4039" spans="1:1" x14ac:dyDescent="0.25">
      <c r="A4039" t="str">
        <f>IF(E4039="","",CONCATENATE(IF(C4039="","",(CONCATENATE("- any ",C4039," droplet size"))),IF(#REF!="","",CONCATENATE(" - ",#REF!))," &amp; maximum wind speed of ",E4039," km/hr"))</f>
        <v/>
      </c>
    </row>
    <row r="4040" spans="1:1" x14ac:dyDescent="0.25">
      <c r="A4040" t="str">
        <f>IF(E4040="","",CONCATENATE(IF(C4040="","",(CONCATENATE("- any ",C4040," droplet size"))),IF(#REF!="","",CONCATENATE(" - ",#REF!))," &amp; maximum wind speed of ",E4040," km/hr"))</f>
        <v/>
      </c>
    </row>
    <row r="4041" spans="1:1" x14ac:dyDescent="0.25">
      <c r="A4041" t="str">
        <f>IF(E4041="","",CONCATENATE(IF(C4041="","",(CONCATENATE("- any ",C4041," droplet size"))),IF(#REF!="","",CONCATENATE(" - ",#REF!))," &amp; maximum wind speed of ",E4041," km/hr"))</f>
        <v/>
      </c>
    </row>
    <row r="4042" spans="1:1" x14ac:dyDescent="0.25">
      <c r="A4042" t="str">
        <f>IF(E4042="","",CONCATENATE(IF(C4042="","",(CONCATENATE("- any ",C4042," droplet size"))),IF(#REF!="","",CONCATENATE(" - ",#REF!))," &amp; maximum wind speed of ",E4042," km/hr"))</f>
        <v/>
      </c>
    </row>
    <row r="4043" spans="1:1" x14ac:dyDescent="0.25">
      <c r="A4043" t="str">
        <f>IF(E4043="","",CONCATENATE(IF(C4043="","",(CONCATENATE("- any ",C4043," droplet size"))),IF(#REF!="","",CONCATENATE(" - ",#REF!))," &amp; maximum wind speed of ",E4043," km/hr"))</f>
        <v/>
      </c>
    </row>
    <row r="4044" spans="1:1" x14ac:dyDescent="0.25">
      <c r="A4044" t="str">
        <f>IF(E4044="","",CONCATENATE(IF(C4044="","",(CONCATENATE("- any ",C4044," droplet size"))),IF(#REF!="","",CONCATENATE(" - ",#REF!))," &amp; maximum wind speed of ",E4044," km/hr"))</f>
        <v/>
      </c>
    </row>
    <row r="4045" spans="1:1" x14ac:dyDescent="0.25">
      <c r="A4045" t="str">
        <f>IF(E4045="","",CONCATENATE(IF(C4045="","",(CONCATENATE("- any ",C4045," droplet size"))),IF(#REF!="","",CONCATENATE(" - ",#REF!))," &amp; maximum wind speed of ",E4045," km/hr"))</f>
        <v/>
      </c>
    </row>
    <row r="4046" spans="1:1" x14ac:dyDescent="0.25">
      <c r="A4046" t="str">
        <f>IF(E4046="","",CONCATENATE(IF(C4046="","",(CONCATENATE("- any ",C4046," droplet size"))),IF(#REF!="","",CONCATENATE(" - ",#REF!))," &amp; maximum wind speed of ",E4046," km/hr"))</f>
        <v/>
      </c>
    </row>
    <row r="4047" spans="1:1" x14ac:dyDescent="0.25">
      <c r="A4047" t="str">
        <f>IF(E4047="","",CONCATENATE(IF(C4047="","",(CONCATENATE("- any ",C4047," droplet size"))),IF(#REF!="","",CONCATENATE(" - ",#REF!))," &amp; maximum wind speed of ",E4047," km/hr"))</f>
        <v/>
      </c>
    </row>
    <row r="4048" spans="1:1" x14ac:dyDescent="0.25">
      <c r="A4048" t="str">
        <f>IF(E4048="","",CONCATENATE(IF(C4048="","",(CONCATENATE("- any ",C4048," droplet size"))),IF(#REF!="","",CONCATENATE(" - ",#REF!))," &amp; maximum wind speed of ",E4048," km/hr"))</f>
        <v/>
      </c>
    </row>
    <row r="4049" spans="1:1" x14ac:dyDescent="0.25">
      <c r="A4049" t="str">
        <f>IF(E4049="","",CONCATENATE(IF(C4049="","",(CONCATENATE("- any ",C4049," droplet size"))),IF(#REF!="","",CONCATENATE(" - ",#REF!))," &amp; maximum wind speed of ",E4049," km/hr"))</f>
        <v/>
      </c>
    </row>
    <row r="4050" spans="1:1" x14ac:dyDescent="0.25">
      <c r="A4050" t="str">
        <f>IF(E4050="","",CONCATENATE(IF(C4050="","",(CONCATENATE("- any ",C4050," droplet size"))),IF(#REF!="","",CONCATENATE(" - ",#REF!))," &amp; maximum wind speed of ",E4050," km/hr"))</f>
        <v/>
      </c>
    </row>
    <row r="4051" spans="1:1" x14ac:dyDescent="0.25">
      <c r="A4051" t="str">
        <f>IF(E4051="","",CONCATENATE(IF(C4051="","",(CONCATENATE("- any ",C4051," droplet size"))),IF(#REF!="","",CONCATENATE(" - ",#REF!))," &amp; maximum wind speed of ",E4051," km/hr"))</f>
        <v/>
      </c>
    </row>
    <row r="4052" spans="1:1" x14ac:dyDescent="0.25">
      <c r="A4052" t="str">
        <f>IF(E4052="","",CONCATENATE(IF(C4052="","",(CONCATENATE("- any ",C4052," droplet size"))),IF(#REF!="","",CONCATENATE(" - ",#REF!))," &amp; maximum wind speed of ",E4052," km/hr"))</f>
        <v/>
      </c>
    </row>
    <row r="4053" spans="1:1" x14ac:dyDescent="0.25">
      <c r="A4053" t="str">
        <f>IF(E4053="","",CONCATENATE(IF(C4053="","",(CONCATENATE("- any ",C4053," droplet size"))),IF(#REF!="","",CONCATENATE(" - ",#REF!))," &amp; maximum wind speed of ",E4053," km/hr"))</f>
        <v/>
      </c>
    </row>
    <row r="4054" spans="1:1" x14ac:dyDescent="0.25">
      <c r="A4054" t="str">
        <f>IF(E4054="","",CONCATENATE(IF(C4054="","",(CONCATENATE("- any ",C4054," droplet size"))),IF(#REF!="","",CONCATENATE(" - ",#REF!))," &amp; maximum wind speed of ",E4054," km/hr"))</f>
        <v/>
      </c>
    </row>
    <row r="4055" spans="1:1" x14ac:dyDescent="0.25">
      <c r="A4055" t="str">
        <f>IF(E4055="","",CONCATENATE(IF(C4055="","",(CONCATENATE("- any ",C4055," droplet size"))),IF(#REF!="","",CONCATENATE(" - ",#REF!))," &amp; maximum wind speed of ",E4055," km/hr"))</f>
        <v/>
      </c>
    </row>
    <row r="4056" spans="1:1" x14ac:dyDescent="0.25">
      <c r="A4056" t="str">
        <f>IF(E4056="","",CONCATENATE(IF(C4056="","",(CONCATENATE("- any ",C4056," droplet size"))),IF(#REF!="","",CONCATENATE(" - ",#REF!))," &amp; maximum wind speed of ",E4056," km/hr"))</f>
        <v/>
      </c>
    </row>
    <row r="4057" spans="1:1" x14ac:dyDescent="0.25">
      <c r="A4057" t="str">
        <f>IF(E4057="","",CONCATENATE(IF(C4057="","",(CONCATENATE("- any ",C4057," droplet size"))),IF(#REF!="","",CONCATENATE(" - ",#REF!))," &amp; maximum wind speed of ",E4057," km/hr"))</f>
        <v/>
      </c>
    </row>
    <row r="4058" spans="1:1" x14ac:dyDescent="0.25">
      <c r="A4058" t="str">
        <f>IF(E4058="","",CONCATENATE(IF(C4058="","",(CONCATENATE("- any ",C4058," droplet size"))),IF(#REF!="","",CONCATENATE(" - ",#REF!))," &amp; maximum wind speed of ",E4058," km/hr"))</f>
        <v/>
      </c>
    </row>
    <row r="4059" spans="1:1" x14ac:dyDescent="0.25">
      <c r="A4059" t="str">
        <f>IF(E4059="","",CONCATENATE(IF(C4059="","",(CONCATENATE("- any ",C4059," droplet size"))),IF(#REF!="","",CONCATENATE(" - ",#REF!))," &amp; maximum wind speed of ",E4059," km/hr"))</f>
        <v/>
      </c>
    </row>
    <row r="4060" spans="1:1" x14ac:dyDescent="0.25">
      <c r="A4060" t="str">
        <f>IF(E4060="","",CONCATENATE(IF(C4060="","",(CONCATENATE("- any ",C4060," droplet size"))),IF(#REF!="","",CONCATENATE(" - ",#REF!))," &amp; maximum wind speed of ",E4060," km/hr"))</f>
        <v/>
      </c>
    </row>
    <row r="4061" spans="1:1" x14ac:dyDescent="0.25">
      <c r="A4061" t="str">
        <f>IF(E4061="","",CONCATENATE(IF(C4061="","",(CONCATENATE("- any ",C4061," droplet size"))),IF(#REF!="","",CONCATENATE(" - ",#REF!))," &amp; maximum wind speed of ",E4061," km/hr"))</f>
        <v/>
      </c>
    </row>
    <row r="4062" spans="1:1" x14ac:dyDescent="0.25">
      <c r="A4062" t="str">
        <f>IF(E4062="","",CONCATENATE(IF(C4062="","",(CONCATENATE("- any ",C4062," droplet size"))),IF(#REF!="","",CONCATENATE(" - ",#REF!))," &amp; maximum wind speed of ",E4062," km/hr"))</f>
        <v/>
      </c>
    </row>
    <row r="4063" spans="1:1" x14ac:dyDescent="0.25">
      <c r="A4063" t="str">
        <f>IF(E4063="","",CONCATENATE(IF(C4063="","",(CONCATENATE("- any ",C4063," droplet size"))),IF(#REF!="","",CONCATENATE(" - ",#REF!))," &amp; maximum wind speed of ",E4063," km/hr"))</f>
        <v/>
      </c>
    </row>
    <row r="4064" spans="1:1" x14ac:dyDescent="0.25">
      <c r="A4064" t="str">
        <f>IF(E4064="","",CONCATENATE(IF(C4064="","",(CONCATENATE("- any ",C4064," droplet size"))),IF(#REF!="","",CONCATENATE(" - ",#REF!))," &amp; maximum wind speed of ",E4064," km/hr"))</f>
        <v/>
      </c>
    </row>
    <row r="4065" spans="1:1" x14ac:dyDescent="0.25">
      <c r="A4065" t="str">
        <f>IF(E4065="","",CONCATENATE(IF(C4065="","",(CONCATENATE("- any ",C4065," droplet size"))),IF(#REF!="","",CONCATENATE(" - ",#REF!))," &amp; maximum wind speed of ",E4065," km/hr"))</f>
        <v/>
      </c>
    </row>
    <row r="4066" spans="1:1" x14ac:dyDescent="0.25">
      <c r="A4066" t="str">
        <f>IF(E4066="","",CONCATENATE(IF(C4066="","",(CONCATENATE("- any ",C4066," droplet size"))),IF(#REF!="","",CONCATENATE(" - ",#REF!))," &amp; maximum wind speed of ",E4066," km/hr"))</f>
        <v/>
      </c>
    </row>
    <row r="4067" spans="1:1" x14ac:dyDescent="0.25">
      <c r="A4067" t="str">
        <f>IF(E4067="","",CONCATENATE(IF(C4067="","",(CONCATENATE("- any ",C4067," droplet size"))),IF(#REF!="","",CONCATENATE(" - ",#REF!))," &amp; maximum wind speed of ",E4067," km/hr"))</f>
        <v/>
      </c>
    </row>
    <row r="4068" spans="1:1" x14ac:dyDescent="0.25">
      <c r="A4068" t="str">
        <f>IF(E4068="","",CONCATENATE(IF(C4068="","",(CONCATENATE("- any ",C4068," droplet size"))),IF(#REF!="","",CONCATENATE(" - ",#REF!))," &amp; maximum wind speed of ",E4068," km/hr"))</f>
        <v/>
      </c>
    </row>
    <row r="4069" spans="1:1" x14ac:dyDescent="0.25">
      <c r="A4069" t="str">
        <f>IF(E4069="","",CONCATENATE(IF(C4069="","",(CONCATENATE("- any ",C4069," droplet size"))),IF(#REF!="","",CONCATENATE(" - ",#REF!))," &amp; maximum wind speed of ",E4069," km/hr"))</f>
        <v/>
      </c>
    </row>
    <row r="4070" spans="1:1" x14ac:dyDescent="0.25">
      <c r="A4070" t="str">
        <f>IF(E4070="","",CONCATENATE(IF(C4070="","",(CONCATENATE("- any ",C4070," droplet size"))),IF(#REF!="","",CONCATENATE(" - ",#REF!))," &amp; maximum wind speed of ",E4070," km/hr"))</f>
        <v/>
      </c>
    </row>
    <row r="4071" spans="1:1" x14ac:dyDescent="0.25">
      <c r="A4071" t="str">
        <f>IF(E4071="","",CONCATENATE(IF(C4071="","",(CONCATENATE("- any ",C4071," droplet size"))),IF(#REF!="","",CONCATENATE(" - ",#REF!))," &amp; maximum wind speed of ",E4071," km/hr"))</f>
        <v/>
      </c>
    </row>
    <row r="4072" spans="1:1" x14ac:dyDescent="0.25">
      <c r="A4072" t="str">
        <f>IF(E4072="","",CONCATENATE(IF(C4072="","",(CONCATENATE("- any ",C4072," droplet size"))),IF(#REF!="","",CONCATENATE(" - ",#REF!))," &amp; maximum wind speed of ",E4072," km/hr"))</f>
        <v/>
      </c>
    </row>
    <row r="4073" spans="1:1" x14ac:dyDescent="0.25">
      <c r="A4073" t="str">
        <f>IF(E4073="","",CONCATENATE(IF(C4073="","",(CONCATENATE("- any ",C4073," droplet size"))),IF(#REF!="","",CONCATENATE(" - ",#REF!))," &amp; maximum wind speed of ",E4073," km/hr"))</f>
        <v/>
      </c>
    </row>
    <row r="4074" spans="1:1" x14ac:dyDescent="0.25">
      <c r="A4074" t="str">
        <f>IF(E4074="","",CONCATENATE(IF(C4074="","",(CONCATENATE("- any ",C4074," droplet size"))),IF(#REF!="","",CONCATENATE(" - ",#REF!))," &amp; maximum wind speed of ",E4074," km/hr"))</f>
        <v/>
      </c>
    </row>
    <row r="4075" spans="1:1" x14ac:dyDescent="0.25">
      <c r="A4075" t="str">
        <f>IF(E4075="","",CONCATENATE(IF(C4075="","",(CONCATENATE("- any ",C4075," droplet size"))),IF(#REF!="","",CONCATENATE(" - ",#REF!))," &amp; maximum wind speed of ",E4075," km/hr"))</f>
        <v/>
      </c>
    </row>
    <row r="4076" spans="1:1" x14ac:dyDescent="0.25">
      <c r="A4076" t="str">
        <f>IF(E4076="","",CONCATENATE(IF(C4076="","",(CONCATENATE("- any ",C4076," droplet size"))),IF(#REF!="","",CONCATENATE(" - ",#REF!))," &amp; maximum wind speed of ",E4076," km/hr"))</f>
        <v/>
      </c>
    </row>
    <row r="4077" spans="1:1" x14ac:dyDescent="0.25">
      <c r="A4077" t="str">
        <f>IF(E4077="","",CONCATENATE(IF(C4077="","",(CONCATENATE("- any ",C4077," droplet size"))),IF(#REF!="","",CONCATENATE(" - ",#REF!))," &amp; maximum wind speed of ",E4077," km/hr"))</f>
        <v/>
      </c>
    </row>
    <row r="4078" spans="1:1" x14ac:dyDescent="0.25">
      <c r="A4078" t="str">
        <f>IF(E4078="","",CONCATENATE(IF(C4078="","",(CONCATENATE("- any ",C4078," droplet size"))),IF(#REF!="","",CONCATENATE(" - ",#REF!))," &amp; maximum wind speed of ",E4078," km/hr"))</f>
        <v/>
      </c>
    </row>
    <row r="4079" spans="1:1" x14ac:dyDescent="0.25">
      <c r="A4079" t="str">
        <f>IF(E4079="","",CONCATENATE(IF(C4079="","",(CONCATENATE("- any ",C4079," droplet size"))),IF(#REF!="","",CONCATENATE(" - ",#REF!))," &amp; maximum wind speed of ",E4079," km/hr"))</f>
        <v/>
      </c>
    </row>
    <row r="4080" spans="1:1" x14ac:dyDescent="0.25">
      <c r="A4080" t="str">
        <f>IF(E4080="","",CONCATENATE(IF(C4080="","",(CONCATENATE("- any ",C4080," droplet size"))),IF(#REF!="","",CONCATENATE(" - ",#REF!))," &amp; maximum wind speed of ",E4080," km/hr"))</f>
        <v/>
      </c>
    </row>
    <row r="4081" spans="1:1" x14ac:dyDescent="0.25">
      <c r="A4081" t="str">
        <f>IF(E4081="","",CONCATENATE(IF(C4081="","",(CONCATENATE("- any ",C4081," droplet size"))),IF(#REF!="","",CONCATENATE(" - ",#REF!))," &amp; maximum wind speed of ",E4081," km/hr"))</f>
        <v/>
      </c>
    </row>
    <row r="4082" spans="1:1" x14ac:dyDescent="0.25">
      <c r="A4082" t="str">
        <f>IF(E4082="","",CONCATENATE(IF(C4082="","",(CONCATENATE("- any ",C4082," droplet size"))),IF(#REF!="","",CONCATENATE(" - ",#REF!))," &amp; maximum wind speed of ",E4082," km/hr"))</f>
        <v/>
      </c>
    </row>
    <row r="4083" spans="1:1" x14ac:dyDescent="0.25">
      <c r="A4083" t="str">
        <f>IF(E4083="","",CONCATENATE(IF(C4083="","",(CONCATENATE("- any ",C4083," droplet size"))),IF(#REF!="","",CONCATENATE(" - ",#REF!))," &amp; maximum wind speed of ",E4083," km/hr"))</f>
        <v/>
      </c>
    </row>
    <row r="4084" spans="1:1" x14ac:dyDescent="0.25">
      <c r="A4084" t="str">
        <f>IF(E4084="","",CONCATENATE(IF(C4084="","",(CONCATENATE("- any ",C4084," droplet size"))),IF(#REF!="","",CONCATENATE(" - ",#REF!))," &amp; maximum wind speed of ",E4084," km/hr"))</f>
        <v/>
      </c>
    </row>
    <row r="4085" spans="1:1" x14ac:dyDescent="0.25">
      <c r="A4085" t="str">
        <f>IF(E4085="","",CONCATENATE(IF(C4085="","",(CONCATENATE("- any ",C4085," droplet size"))),IF(#REF!="","",CONCATENATE(" - ",#REF!))," &amp; maximum wind speed of ",E4085," km/hr"))</f>
        <v/>
      </c>
    </row>
    <row r="4086" spans="1:1" x14ac:dyDescent="0.25">
      <c r="A4086" t="str">
        <f>IF(E4086="","",CONCATENATE(IF(C4086="","",(CONCATENATE("- any ",C4086," droplet size"))),IF(#REF!="","",CONCATENATE(" - ",#REF!))," &amp; maximum wind speed of ",E4086," km/hr"))</f>
        <v/>
      </c>
    </row>
    <row r="4087" spans="1:1" x14ac:dyDescent="0.25">
      <c r="A4087" t="str">
        <f>IF(E4087="","",CONCATENATE(IF(C4087="","",(CONCATENATE("- any ",C4087," droplet size"))),IF(#REF!="","",CONCATENATE(" - ",#REF!))," &amp; maximum wind speed of ",E4087," km/hr"))</f>
        <v/>
      </c>
    </row>
    <row r="4088" spans="1:1" x14ac:dyDescent="0.25">
      <c r="A4088" t="str">
        <f>IF(E4088="","",CONCATENATE(IF(C4088="","",(CONCATENATE("- any ",C4088," droplet size"))),IF(#REF!="","",CONCATENATE(" - ",#REF!))," &amp; maximum wind speed of ",E4088," km/hr"))</f>
        <v/>
      </c>
    </row>
    <row r="4089" spans="1:1" x14ac:dyDescent="0.25">
      <c r="A4089" t="str">
        <f>IF(E4089="","",CONCATENATE(IF(C4089="","",(CONCATENATE("- any ",C4089," droplet size"))),IF(#REF!="","",CONCATENATE(" - ",#REF!))," &amp; maximum wind speed of ",E4089," km/hr"))</f>
        <v/>
      </c>
    </row>
    <row r="4090" spans="1:1" x14ac:dyDescent="0.25">
      <c r="A4090" t="str">
        <f>IF(E4090="","",CONCATENATE(IF(C4090="","",(CONCATENATE("- any ",C4090," droplet size"))),IF(#REF!="","",CONCATENATE(" - ",#REF!))," &amp; maximum wind speed of ",E4090," km/hr"))</f>
        <v/>
      </c>
    </row>
    <row r="4091" spans="1:1" x14ac:dyDescent="0.25">
      <c r="A4091" t="str">
        <f>IF(E4091="","",CONCATENATE(IF(C4091="","",(CONCATENATE("- any ",C4091," droplet size"))),IF(#REF!="","",CONCATENATE(" - ",#REF!))," &amp; maximum wind speed of ",E4091," km/hr"))</f>
        <v/>
      </c>
    </row>
    <row r="4092" spans="1:1" x14ac:dyDescent="0.25">
      <c r="A4092" t="str">
        <f>IF(E4092="","",CONCATENATE(IF(C4092="","",(CONCATENATE("- any ",C4092," droplet size"))),IF(#REF!="","",CONCATENATE(" - ",#REF!))," &amp; maximum wind speed of ",E4092," km/hr"))</f>
        <v/>
      </c>
    </row>
    <row r="4093" spans="1:1" x14ac:dyDescent="0.25">
      <c r="A4093" t="str">
        <f>IF(E4093="","",CONCATENATE(IF(C4093="","",(CONCATENATE("- any ",C4093," droplet size"))),IF(#REF!="","",CONCATENATE(" - ",#REF!))," &amp; maximum wind speed of ",E4093," km/hr"))</f>
        <v/>
      </c>
    </row>
    <row r="4094" spans="1:1" x14ac:dyDescent="0.25">
      <c r="A4094" t="str">
        <f>IF(E4094="","",CONCATENATE(IF(C4094="","",(CONCATENATE("- any ",C4094," droplet size"))),IF(#REF!="","",CONCATENATE(" - ",#REF!))," &amp; maximum wind speed of ",E4094," km/hr"))</f>
        <v/>
      </c>
    </row>
    <row r="4095" spans="1:1" x14ac:dyDescent="0.25">
      <c r="A4095" t="str">
        <f>IF(E4095="","",CONCATENATE(IF(C4095="","",(CONCATENATE("- any ",C4095," droplet size"))),IF(#REF!="","",CONCATENATE(" - ",#REF!))," &amp; maximum wind speed of ",E4095," km/hr"))</f>
        <v/>
      </c>
    </row>
    <row r="4096" spans="1:1" x14ac:dyDescent="0.25">
      <c r="A4096" t="str">
        <f>IF(E4096="","",CONCATENATE(IF(C4096="","",(CONCATENATE("- any ",C4096," droplet size"))),IF(#REF!="","",CONCATENATE(" - ",#REF!))," &amp; maximum wind speed of ",E4096," km/hr"))</f>
        <v/>
      </c>
    </row>
    <row r="4097" spans="1:1" x14ac:dyDescent="0.25">
      <c r="A4097" t="str">
        <f>IF(E4097="","",CONCATENATE(IF(C4097="","",(CONCATENATE("- any ",C4097," droplet size"))),IF(#REF!="","",CONCATENATE(" - ",#REF!))," &amp; maximum wind speed of ",E4097," km/hr"))</f>
        <v/>
      </c>
    </row>
    <row r="4098" spans="1:1" x14ac:dyDescent="0.25">
      <c r="A4098" t="str">
        <f>IF(E4098="","",CONCATENATE(IF(C4098="","",(CONCATENATE("- any ",C4098," droplet size"))),IF(#REF!="","",CONCATENATE(" - ",#REF!))," &amp; maximum wind speed of ",E4098," km/hr"))</f>
        <v/>
      </c>
    </row>
    <row r="4099" spans="1:1" x14ac:dyDescent="0.25">
      <c r="A4099" t="str">
        <f>IF(E4099="","",CONCATENATE(IF(C4099="","",(CONCATENATE("- any ",C4099," droplet size"))),IF(#REF!="","",CONCATENATE(" - ",#REF!))," &amp; maximum wind speed of ",E4099," km/hr"))</f>
        <v/>
      </c>
    </row>
    <row r="4100" spans="1:1" x14ac:dyDescent="0.25">
      <c r="A4100" t="str">
        <f>IF(E4100="","",CONCATENATE(IF(C4100="","",(CONCATENATE("- any ",C4100," droplet size"))),IF(#REF!="","",CONCATENATE(" - ",#REF!))," &amp; maximum wind speed of ",E4100," km/hr"))</f>
        <v/>
      </c>
    </row>
    <row r="4101" spans="1:1" x14ac:dyDescent="0.25">
      <c r="A4101" t="str">
        <f>IF(E4101="","",CONCATENATE(IF(C4101="","",(CONCATENATE("- any ",C4101," droplet size"))),IF(#REF!="","",CONCATENATE(" - ",#REF!))," &amp; maximum wind speed of ",E4101," km/hr"))</f>
        <v/>
      </c>
    </row>
    <row r="4102" spans="1:1" x14ac:dyDescent="0.25">
      <c r="A4102" t="str">
        <f>IF(E4102="","",CONCATENATE(IF(C4102="","",(CONCATENATE("- any ",C4102," droplet size"))),IF(#REF!="","",CONCATENATE(" - ",#REF!))," &amp; maximum wind speed of ",E4102," km/hr"))</f>
        <v/>
      </c>
    </row>
    <row r="4103" spans="1:1" x14ac:dyDescent="0.25">
      <c r="A4103" t="str">
        <f>IF(E4103="","",CONCATENATE(IF(C4103="","",(CONCATENATE("- any ",C4103," droplet size"))),IF(#REF!="","",CONCATENATE(" - ",#REF!))," &amp; maximum wind speed of ",E4103," km/hr"))</f>
        <v/>
      </c>
    </row>
    <row r="4104" spans="1:1" x14ac:dyDescent="0.25">
      <c r="A4104" t="str">
        <f>IF(E4104="","",CONCATENATE(IF(C4104="","",(CONCATENATE("- any ",C4104," droplet size"))),IF(#REF!="","",CONCATENATE(" - ",#REF!))," &amp; maximum wind speed of ",E4104," km/hr"))</f>
        <v/>
      </c>
    </row>
    <row r="4105" spans="1:1" x14ac:dyDescent="0.25">
      <c r="A4105" t="str">
        <f>IF(E4105="","",CONCATENATE(IF(C4105="","",(CONCATENATE("- any ",C4105," droplet size"))),IF(#REF!="","",CONCATENATE(" - ",#REF!))," &amp; maximum wind speed of ",E4105," km/hr"))</f>
        <v/>
      </c>
    </row>
    <row r="4106" spans="1:1" x14ac:dyDescent="0.25">
      <c r="A4106" t="str">
        <f>IF(E4106="","",CONCATENATE(IF(C4106="","",(CONCATENATE("- any ",C4106," droplet size"))),IF(#REF!="","",CONCATENATE(" - ",#REF!))," &amp; maximum wind speed of ",E4106," km/hr"))</f>
        <v/>
      </c>
    </row>
    <row r="4107" spans="1:1" x14ac:dyDescent="0.25">
      <c r="A4107" t="str">
        <f>IF(E4107="","",CONCATENATE(IF(C4107="","",(CONCATENATE("- any ",C4107," droplet size"))),IF(#REF!="","",CONCATENATE(" - ",#REF!))," &amp; maximum wind speed of ",E4107," km/hr"))</f>
        <v/>
      </c>
    </row>
    <row r="4108" spans="1:1" x14ac:dyDescent="0.25">
      <c r="A4108" t="str">
        <f>IF(E4108="","",CONCATENATE(IF(C4108="","",(CONCATENATE("- any ",C4108," droplet size"))),IF(#REF!="","",CONCATENATE(" - ",#REF!))," &amp; maximum wind speed of ",E4108," km/hr"))</f>
        <v/>
      </c>
    </row>
    <row r="4109" spans="1:1" x14ac:dyDescent="0.25">
      <c r="A4109" t="str">
        <f>IF(E4109="","",CONCATENATE(IF(C4109="","",(CONCATENATE("- any ",C4109," droplet size"))),IF(#REF!="","",CONCATENATE(" - ",#REF!))," &amp; maximum wind speed of ",E4109," km/hr"))</f>
        <v/>
      </c>
    </row>
    <row r="4110" spans="1:1" x14ac:dyDescent="0.25">
      <c r="A4110" t="str">
        <f>IF(E4110="","",CONCATENATE(IF(C4110="","",(CONCATENATE("- any ",C4110," droplet size"))),IF(#REF!="","",CONCATENATE(" - ",#REF!))," &amp; maximum wind speed of ",E4110," km/hr"))</f>
        <v/>
      </c>
    </row>
    <row r="4111" spans="1:1" x14ac:dyDescent="0.25">
      <c r="A4111" t="str">
        <f>IF(E4111="","",CONCATENATE(IF(C4111="","",(CONCATENATE("- any ",C4111," droplet size"))),IF(#REF!="","",CONCATENATE(" - ",#REF!))," &amp; maximum wind speed of ",E4111," km/hr"))</f>
        <v/>
      </c>
    </row>
    <row r="4112" spans="1:1" x14ac:dyDescent="0.25">
      <c r="A4112" t="str">
        <f>IF(E4112="","",CONCATENATE(IF(C4112="","",(CONCATENATE("- any ",C4112," droplet size"))),IF(#REF!="","",CONCATENATE(" - ",#REF!))," &amp; maximum wind speed of ",E4112," km/hr"))</f>
        <v/>
      </c>
    </row>
    <row r="4113" spans="1:1" x14ac:dyDescent="0.25">
      <c r="A4113" t="str">
        <f>IF(E4113="","",CONCATENATE(IF(C4113="","",(CONCATENATE("- any ",C4113," droplet size"))),IF(#REF!="","",CONCATENATE(" - ",#REF!))," &amp; maximum wind speed of ",E4113," km/hr"))</f>
        <v/>
      </c>
    </row>
    <row r="4114" spans="1:1" x14ac:dyDescent="0.25">
      <c r="A4114" t="str">
        <f>IF(E4114="","",CONCATENATE(IF(C4114="","",(CONCATENATE("- any ",C4114," droplet size"))),IF(#REF!="","",CONCATENATE(" - ",#REF!))," &amp; maximum wind speed of ",E4114," km/hr"))</f>
        <v/>
      </c>
    </row>
    <row r="4115" spans="1:1" x14ac:dyDescent="0.25">
      <c r="A4115" t="str">
        <f>IF(E4115="","",CONCATENATE(IF(C4115="","",(CONCATENATE("- any ",C4115," droplet size"))),IF(#REF!="","",CONCATENATE(" - ",#REF!))," &amp; maximum wind speed of ",E4115," km/hr"))</f>
        <v/>
      </c>
    </row>
    <row r="4116" spans="1:1" x14ac:dyDescent="0.25">
      <c r="A4116" t="str">
        <f>IF(E4116="","",CONCATENATE(IF(C4116="","",(CONCATENATE("- any ",C4116," droplet size"))),IF(#REF!="","",CONCATENATE(" - ",#REF!))," &amp; maximum wind speed of ",E4116," km/hr"))</f>
        <v/>
      </c>
    </row>
    <row r="4117" spans="1:1" x14ac:dyDescent="0.25">
      <c r="A4117" t="str">
        <f>IF(E4117="","",CONCATENATE(IF(C4117="","",(CONCATENATE("- any ",C4117," droplet size"))),IF(#REF!="","",CONCATENATE(" - ",#REF!))," &amp; maximum wind speed of ",E4117," km/hr"))</f>
        <v/>
      </c>
    </row>
    <row r="4118" spans="1:1" x14ac:dyDescent="0.25">
      <c r="A4118" t="str">
        <f>IF(E4118="","",CONCATENATE(IF(C4118="","",(CONCATENATE("- any ",C4118," droplet size"))),IF(#REF!="","",CONCATENATE(" - ",#REF!))," &amp; maximum wind speed of ",E4118," km/hr"))</f>
        <v/>
      </c>
    </row>
    <row r="4119" spans="1:1" x14ac:dyDescent="0.25">
      <c r="A4119" t="str">
        <f>IF(E4119="","",CONCATENATE(IF(C4119="","",(CONCATENATE("- any ",C4119," droplet size"))),IF(#REF!="","",CONCATENATE(" - ",#REF!))," &amp; maximum wind speed of ",E4119," km/hr"))</f>
        <v/>
      </c>
    </row>
    <row r="4120" spans="1:1" x14ac:dyDescent="0.25">
      <c r="A4120" t="str">
        <f>IF(E4120="","",CONCATENATE(IF(C4120="","",(CONCATENATE("- any ",C4120," droplet size"))),IF(#REF!="","",CONCATENATE(" - ",#REF!))," &amp; maximum wind speed of ",E4120," km/hr"))</f>
        <v/>
      </c>
    </row>
    <row r="4121" spans="1:1" x14ac:dyDescent="0.25">
      <c r="A4121" t="str">
        <f>IF(E4121="","",CONCATENATE(IF(C4121="","",(CONCATENATE("- any ",C4121," droplet size"))),IF(#REF!="","",CONCATENATE(" - ",#REF!))," &amp; maximum wind speed of ",E4121," km/hr"))</f>
        <v/>
      </c>
    </row>
    <row r="4122" spans="1:1" x14ac:dyDescent="0.25">
      <c r="A4122" t="str">
        <f>IF(E4122="","",CONCATENATE(IF(C4122="","",(CONCATENATE("- any ",C4122," droplet size"))),IF(#REF!="","",CONCATENATE(" - ",#REF!))," &amp; maximum wind speed of ",E4122," km/hr"))</f>
        <v/>
      </c>
    </row>
    <row r="4123" spans="1:1" x14ac:dyDescent="0.25">
      <c r="A4123" t="str">
        <f>IF(E4123="","",CONCATENATE(IF(C4123="","",(CONCATENATE("- any ",C4123," droplet size"))),IF(#REF!="","",CONCATENATE(" - ",#REF!))," &amp; maximum wind speed of ",E4123," km/hr"))</f>
        <v/>
      </c>
    </row>
    <row r="4124" spans="1:1" x14ac:dyDescent="0.25">
      <c r="A4124" t="str">
        <f>IF(E4124="","",CONCATENATE(IF(C4124="","",(CONCATENATE("- any ",C4124," droplet size"))),IF(#REF!="","",CONCATENATE(" - ",#REF!))," &amp; maximum wind speed of ",E4124," km/hr"))</f>
        <v/>
      </c>
    </row>
    <row r="4125" spans="1:1" x14ac:dyDescent="0.25">
      <c r="A4125" t="str">
        <f>IF(E4125="","",CONCATENATE(IF(C4125="","",(CONCATENATE("- any ",C4125," droplet size"))),IF(#REF!="","",CONCATENATE(" - ",#REF!))," &amp; maximum wind speed of ",E4125," km/hr"))</f>
        <v/>
      </c>
    </row>
    <row r="4126" spans="1:1" x14ac:dyDescent="0.25">
      <c r="A4126" t="str">
        <f>IF(E4126="","",CONCATENATE(IF(C4126="","",(CONCATENATE("- any ",C4126," droplet size"))),IF(#REF!="","",CONCATENATE(" - ",#REF!))," &amp; maximum wind speed of ",E4126," km/hr"))</f>
        <v/>
      </c>
    </row>
    <row r="4127" spans="1:1" x14ac:dyDescent="0.25">
      <c r="A4127" t="str">
        <f>IF(E4127="","",CONCATENATE(IF(C4127="","",(CONCATENATE("- any ",C4127," droplet size"))),IF(#REF!="","",CONCATENATE(" - ",#REF!))," &amp; maximum wind speed of ",E4127," km/hr"))</f>
        <v/>
      </c>
    </row>
    <row r="4128" spans="1:1" x14ac:dyDescent="0.25">
      <c r="A4128" t="str">
        <f>IF(E4128="","",CONCATENATE(IF(C4128="","",(CONCATENATE("- any ",C4128," droplet size"))),IF(#REF!="","",CONCATENATE(" - ",#REF!))," &amp; maximum wind speed of ",E4128," km/hr"))</f>
        <v/>
      </c>
    </row>
    <row r="4129" spans="1:1" x14ac:dyDescent="0.25">
      <c r="A4129" t="str">
        <f>IF(E4129="","",CONCATENATE(IF(C4129="","",(CONCATENATE("- any ",C4129," droplet size"))),IF(#REF!="","",CONCATENATE(" - ",#REF!))," &amp; maximum wind speed of ",E4129," km/hr"))</f>
        <v/>
      </c>
    </row>
    <row r="4130" spans="1:1" x14ac:dyDescent="0.25">
      <c r="A4130" t="str">
        <f>IF(E4130="","",CONCATENATE(IF(C4130="","",(CONCATENATE("- any ",C4130," droplet size"))),IF(#REF!="","",CONCATENATE(" - ",#REF!))," &amp; maximum wind speed of ",E4130," km/hr"))</f>
        <v/>
      </c>
    </row>
    <row r="4131" spans="1:1" x14ac:dyDescent="0.25">
      <c r="A4131" t="str">
        <f>IF(E4131="","",CONCATENATE(IF(C4131="","",(CONCATENATE("- any ",C4131," droplet size"))),IF(#REF!="","",CONCATENATE(" - ",#REF!))," &amp; maximum wind speed of ",E4131," km/hr"))</f>
        <v/>
      </c>
    </row>
    <row r="4132" spans="1:1" x14ac:dyDescent="0.25">
      <c r="A4132" t="str">
        <f>IF(E4132="","",CONCATENATE(IF(C4132="","",(CONCATENATE("- any ",C4132," droplet size"))),IF(#REF!="","",CONCATENATE(" - ",#REF!))," &amp; maximum wind speed of ",E4132," km/hr"))</f>
        <v/>
      </c>
    </row>
    <row r="4133" spans="1:1" x14ac:dyDescent="0.25">
      <c r="A4133" t="str">
        <f>IF(E4133="","",CONCATENATE(IF(C4133="","",(CONCATENATE("- any ",C4133," droplet size"))),IF(#REF!="","",CONCATENATE(" - ",#REF!))," &amp; maximum wind speed of ",E4133," km/hr"))</f>
        <v/>
      </c>
    </row>
    <row r="4134" spans="1:1" x14ac:dyDescent="0.25">
      <c r="A4134" t="str">
        <f>IF(E4134="","",CONCATENATE(IF(C4134="","",(CONCATENATE("- any ",C4134," droplet size"))),IF(#REF!="","",CONCATENATE(" - ",#REF!))," &amp; maximum wind speed of ",E4134," km/hr"))</f>
        <v/>
      </c>
    </row>
    <row r="4135" spans="1:1" x14ac:dyDescent="0.25">
      <c r="A4135" t="str">
        <f>IF(E4135="","",CONCATENATE(IF(C4135="","",(CONCATENATE("- any ",C4135," droplet size"))),IF(#REF!="","",CONCATENATE(" - ",#REF!))," &amp; maximum wind speed of ",E4135," km/hr"))</f>
        <v/>
      </c>
    </row>
    <row r="4136" spans="1:1" x14ac:dyDescent="0.25">
      <c r="A4136" t="str">
        <f>IF(E4136="","",CONCATENATE(IF(C4136="","",(CONCATENATE("- any ",C4136," droplet size"))),IF(#REF!="","",CONCATENATE(" - ",#REF!))," &amp; maximum wind speed of ",E4136," km/hr"))</f>
        <v/>
      </c>
    </row>
    <row r="4137" spans="1:1" x14ac:dyDescent="0.25">
      <c r="A4137" t="str">
        <f>IF(E4137="","",CONCATENATE(IF(C4137="","",(CONCATENATE("- any ",C4137," droplet size"))),IF(#REF!="","",CONCATENATE(" - ",#REF!))," &amp; maximum wind speed of ",E4137," km/hr"))</f>
        <v/>
      </c>
    </row>
    <row r="4138" spans="1:1" x14ac:dyDescent="0.25">
      <c r="A4138" t="str">
        <f>IF(E4138="","",CONCATENATE(IF(C4138="","",(CONCATENATE("- any ",C4138," droplet size"))),IF(#REF!="","",CONCATENATE(" - ",#REF!))," &amp; maximum wind speed of ",E4138," km/hr"))</f>
        <v/>
      </c>
    </row>
    <row r="4139" spans="1:1" x14ac:dyDescent="0.25">
      <c r="A4139" t="str">
        <f>IF(E4139="","",CONCATENATE(IF(C4139="","",(CONCATENATE("- any ",C4139," droplet size"))),IF(#REF!="","",CONCATENATE(" - ",#REF!))," &amp; maximum wind speed of ",E4139," km/hr"))</f>
        <v/>
      </c>
    </row>
    <row r="4140" spans="1:1" x14ac:dyDescent="0.25">
      <c r="A4140" t="str">
        <f>IF(E4140="","",CONCATENATE(IF(C4140="","",(CONCATENATE("- any ",C4140," droplet size"))),IF(#REF!="","",CONCATENATE(" - ",#REF!))," &amp; maximum wind speed of ",E4140," km/hr"))</f>
        <v/>
      </c>
    </row>
    <row r="4141" spans="1:1" x14ac:dyDescent="0.25">
      <c r="A4141" t="str">
        <f>IF(E4141="","",CONCATENATE(IF(C4141="","",(CONCATENATE("- any ",C4141," droplet size"))),IF(#REF!="","",CONCATENATE(" - ",#REF!))," &amp; maximum wind speed of ",E4141," km/hr"))</f>
        <v/>
      </c>
    </row>
    <row r="4142" spans="1:1" x14ac:dyDescent="0.25">
      <c r="A4142" t="str">
        <f>IF(E4142="","",CONCATENATE(IF(C4142="","",(CONCATENATE("- any ",C4142," droplet size"))),IF(#REF!="","",CONCATENATE(" - ",#REF!))," &amp; maximum wind speed of ",E4142," km/hr"))</f>
        <v/>
      </c>
    </row>
    <row r="4143" spans="1:1" x14ac:dyDescent="0.25">
      <c r="A4143" t="str">
        <f>IF(E4143="","",CONCATENATE(IF(C4143="","",(CONCATENATE("- any ",C4143," droplet size"))),IF(#REF!="","",CONCATENATE(" - ",#REF!))," &amp; maximum wind speed of ",E4143," km/hr"))</f>
        <v/>
      </c>
    </row>
    <row r="4144" spans="1:1" x14ac:dyDescent="0.25">
      <c r="A4144" t="str">
        <f>IF(E4144="","",CONCATENATE(IF(C4144="","",(CONCATENATE("- any ",C4144," droplet size"))),IF(#REF!="","",CONCATENATE(" - ",#REF!))," &amp; maximum wind speed of ",E4144," km/hr"))</f>
        <v/>
      </c>
    </row>
    <row r="4145" spans="1:1" x14ac:dyDescent="0.25">
      <c r="A4145" t="str">
        <f>IF(E4145="","",CONCATENATE(IF(C4145="","",(CONCATENATE("- any ",C4145," droplet size"))),IF(#REF!="","",CONCATENATE(" - ",#REF!))," &amp; maximum wind speed of ",E4145," km/hr"))</f>
        <v/>
      </c>
    </row>
    <row r="4146" spans="1:1" x14ac:dyDescent="0.25">
      <c r="A4146" t="str">
        <f>IF(E4146="","",CONCATENATE(IF(C4146="","",(CONCATENATE("- any ",C4146," droplet size"))),IF(#REF!="","",CONCATENATE(" - ",#REF!))," &amp; maximum wind speed of ",E4146," km/hr"))</f>
        <v/>
      </c>
    </row>
    <row r="4147" spans="1:1" x14ac:dyDescent="0.25">
      <c r="A4147" t="str">
        <f>IF(E4147="","",CONCATENATE(IF(C4147="","",(CONCATENATE("- any ",C4147," droplet size"))),IF(#REF!="","",CONCATENATE(" - ",#REF!))," &amp; maximum wind speed of ",E4147," km/hr"))</f>
        <v/>
      </c>
    </row>
    <row r="4148" spans="1:1" x14ac:dyDescent="0.25">
      <c r="A4148" t="str">
        <f>IF(E4148="","",CONCATENATE(IF(C4148="","",(CONCATENATE("- any ",C4148," droplet size"))),IF(#REF!="","",CONCATENATE(" - ",#REF!))," &amp; maximum wind speed of ",E4148," km/hr"))</f>
        <v/>
      </c>
    </row>
    <row r="4149" spans="1:1" x14ac:dyDescent="0.25">
      <c r="A4149" t="str">
        <f>IF(E4149="","",CONCATENATE(IF(C4149="","",(CONCATENATE("- any ",C4149," droplet size"))),IF(#REF!="","",CONCATENATE(" - ",#REF!))," &amp; maximum wind speed of ",E4149," km/hr"))</f>
        <v/>
      </c>
    </row>
    <row r="4150" spans="1:1" x14ac:dyDescent="0.25">
      <c r="A4150" t="str">
        <f>IF(E4150="","",CONCATENATE(IF(C4150="","",(CONCATENATE("- any ",C4150," droplet size"))),IF(#REF!="","",CONCATENATE(" - ",#REF!))," &amp; maximum wind speed of ",E4150," km/hr"))</f>
        <v/>
      </c>
    </row>
    <row r="4151" spans="1:1" x14ac:dyDescent="0.25">
      <c r="A4151" t="str">
        <f>IF(E4151="","",CONCATENATE(IF(C4151="","",(CONCATENATE("- any ",C4151," droplet size"))),IF(#REF!="","",CONCATENATE(" - ",#REF!))," &amp; maximum wind speed of ",E4151," km/hr"))</f>
        <v/>
      </c>
    </row>
    <row r="4152" spans="1:1" x14ac:dyDescent="0.25">
      <c r="A4152" t="str">
        <f>IF(E4152="","",CONCATENATE(IF(C4152="","",(CONCATENATE("- any ",C4152," droplet size"))),IF(#REF!="","",CONCATENATE(" - ",#REF!))," &amp; maximum wind speed of ",E4152," km/hr"))</f>
        <v/>
      </c>
    </row>
    <row r="4153" spans="1:1" x14ac:dyDescent="0.25">
      <c r="A4153" t="str">
        <f>IF(E4153="","",CONCATENATE(IF(C4153="","",(CONCATENATE("- any ",C4153," droplet size"))),IF(#REF!="","",CONCATENATE(" - ",#REF!))," &amp; maximum wind speed of ",E4153," km/hr"))</f>
        <v/>
      </c>
    </row>
    <row r="4154" spans="1:1" x14ac:dyDescent="0.25">
      <c r="A4154" t="str">
        <f>IF(E4154="","",CONCATENATE(IF(C4154="","",(CONCATENATE("- any ",C4154," droplet size"))),IF(#REF!="","",CONCATENATE(" - ",#REF!))," &amp; maximum wind speed of ",E4154," km/hr"))</f>
        <v/>
      </c>
    </row>
    <row r="4155" spans="1:1" x14ac:dyDescent="0.25">
      <c r="A4155" t="str">
        <f>IF(E4155="","",CONCATENATE(IF(C4155="","",(CONCATENATE("- any ",C4155," droplet size"))),IF(#REF!="","",CONCATENATE(" - ",#REF!))," &amp; maximum wind speed of ",E4155," km/hr"))</f>
        <v/>
      </c>
    </row>
    <row r="4156" spans="1:1" x14ac:dyDescent="0.25">
      <c r="A4156" t="str">
        <f>IF(E4156="","",CONCATENATE(IF(C4156="","",(CONCATENATE("- any ",C4156," droplet size"))),IF(#REF!="","",CONCATENATE(" - ",#REF!))," &amp; maximum wind speed of ",E4156," km/hr"))</f>
        <v/>
      </c>
    </row>
    <row r="4157" spans="1:1" x14ac:dyDescent="0.25">
      <c r="A4157" t="str">
        <f>IF(E4157="","",CONCATENATE(IF(C4157="","",(CONCATENATE("- any ",C4157," droplet size"))),IF(#REF!="","",CONCATENATE(" - ",#REF!))," &amp; maximum wind speed of ",E4157," km/hr"))</f>
        <v/>
      </c>
    </row>
    <row r="4158" spans="1:1" x14ac:dyDescent="0.25">
      <c r="A4158" t="str">
        <f>IF(E4158="","",CONCATENATE(IF(C4158="","",(CONCATENATE("- any ",C4158," droplet size"))),IF(#REF!="","",CONCATENATE(" - ",#REF!))," &amp; maximum wind speed of ",E4158," km/hr"))</f>
        <v/>
      </c>
    </row>
    <row r="4159" spans="1:1" x14ac:dyDescent="0.25">
      <c r="A4159" t="str">
        <f>IF(E4159="","",CONCATENATE(IF(C4159="","",(CONCATENATE("- any ",C4159," droplet size"))),IF(#REF!="","",CONCATENATE(" - ",#REF!))," &amp; maximum wind speed of ",E4159," km/hr"))</f>
        <v/>
      </c>
    </row>
    <row r="4160" spans="1:1" x14ac:dyDescent="0.25">
      <c r="A4160" t="str">
        <f>IF(E4160="","",CONCATENATE(IF(C4160="","",(CONCATENATE("- any ",C4160," droplet size"))),IF(#REF!="","",CONCATENATE(" - ",#REF!))," &amp; maximum wind speed of ",E4160," km/hr"))</f>
        <v/>
      </c>
    </row>
    <row r="4161" spans="1:1" x14ac:dyDescent="0.25">
      <c r="A4161" t="str">
        <f>IF(E4161="","",CONCATENATE(IF(C4161="","",(CONCATENATE("- any ",C4161," droplet size"))),IF(#REF!="","",CONCATENATE(" - ",#REF!))," &amp; maximum wind speed of ",E4161," km/hr"))</f>
        <v/>
      </c>
    </row>
    <row r="4162" spans="1:1" x14ac:dyDescent="0.25">
      <c r="A4162" t="str">
        <f>IF(E4162="","",CONCATENATE(IF(C4162="","",(CONCATENATE("- any ",C4162," droplet size"))),IF(#REF!="","",CONCATENATE(" - ",#REF!))," &amp; maximum wind speed of ",E4162," km/hr"))</f>
        <v/>
      </c>
    </row>
    <row r="4163" spans="1:1" x14ac:dyDescent="0.25">
      <c r="A4163" t="str">
        <f>IF(E4163="","",CONCATENATE(IF(C4163="","",(CONCATENATE("- any ",C4163," droplet size"))),IF(#REF!="","",CONCATENATE(" - ",#REF!))," &amp; maximum wind speed of ",E4163," km/hr"))</f>
        <v/>
      </c>
    </row>
    <row r="4164" spans="1:1" x14ac:dyDescent="0.25">
      <c r="A4164" t="str">
        <f>IF(E4164="","",CONCATENATE(IF(C4164="","",(CONCATENATE("- any ",C4164," droplet size"))),IF(#REF!="","",CONCATENATE(" - ",#REF!))," &amp; maximum wind speed of ",E4164," km/hr"))</f>
        <v/>
      </c>
    </row>
    <row r="4165" spans="1:1" x14ac:dyDescent="0.25">
      <c r="A4165" t="str">
        <f>IF(E4165="","",CONCATENATE(IF(C4165="","",(CONCATENATE("- any ",C4165," droplet size"))),IF(#REF!="","",CONCATENATE(" - ",#REF!))," &amp; maximum wind speed of ",E4165," km/hr"))</f>
        <v/>
      </c>
    </row>
    <row r="4166" spans="1:1" x14ac:dyDescent="0.25">
      <c r="A4166" t="str">
        <f>IF(E4166="","",CONCATENATE(IF(C4166="","",(CONCATENATE("- any ",C4166," droplet size"))),IF(#REF!="","",CONCATENATE(" - ",#REF!))," &amp; maximum wind speed of ",E4166," km/hr"))</f>
        <v/>
      </c>
    </row>
    <row r="4167" spans="1:1" x14ac:dyDescent="0.25">
      <c r="A4167" t="str">
        <f>IF(E4167="","",CONCATENATE(IF(C4167="","",(CONCATENATE("- any ",C4167," droplet size"))),IF(#REF!="","",CONCATENATE(" - ",#REF!))," &amp; maximum wind speed of ",E4167," km/hr"))</f>
        <v/>
      </c>
    </row>
    <row r="4168" spans="1:1" x14ac:dyDescent="0.25">
      <c r="A4168" t="str">
        <f>IF(E4168="","",CONCATENATE(IF(C4168="","",(CONCATENATE("- any ",C4168," droplet size"))),IF(#REF!="","",CONCATENATE(" - ",#REF!))," &amp; maximum wind speed of ",E4168," km/hr"))</f>
        <v/>
      </c>
    </row>
    <row r="4169" spans="1:1" x14ac:dyDescent="0.25">
      <c r="A4169" t="str">
        <f>IF(E4169="","",CONCATENATE(IF(C4169="","",(CONCATENATE("- any ",C4169," droplet size"))),IF(#REF!="","",CONCATENATE(" - ",#REF!))," &amp; maximum wind speed of ",E4169," km/hr"))</f>
        <v/>
      </c>
    </row>
    <row r="4170" spans="1:1" x14ac:dyDescent="0.25">
      <c r="A4170" t="str">
        <f>IF(E4170="","",CONCATENATE(IF(C4170="","",(CONCATENATE("- any ",C4170," droplet size"))),IF(#REF!="","",CONCATENATE(" - ",#REF!))," &amp; maximum wind speed of ",E4170," km/hr"))</f>
        <v/>
      </c>
    </row>
    <row r="4171" spans="1:1" x14ac:dyDescent="0.25">
      <c r="A4171" t="str">
        <f>IF(E4171="","",CONCATENATE(IF(C4171="","",(CONCATENATE("- any ",C4171," droplet size"))),IF(#REF!="","",CONCATENATE(" - ",#REF!))," &amp; maximum wind speed of ",E4171," km/hr"))</f>
        <v/>
      </c>
    </row>
    <row r="4172" spans="1:1" x14ac:dyDescent="0.25">
      <c r="A4172" t="str">
        <f>IF(E4172="","",CONCATENATE(IF(C4172="","",(CONCATENATE("- any ",C4172," droplet size"))),IF(#REF!="","",CONCATENATE(" - ",#REF!))," &amp; maximum wind speed of ",E4172," km/hr"))</f>
        <v/>
      </c>
    </row>
    <row r="4173" spans="1:1" x14ac:dyDescent="0.25">
      <c r="A4173" t="str">
        <f>IF(E4173="","",CONCATENATE(IF(C4173="","",(CONCATENATE("- any ",C4173," droplet size"))),IF(#REF!="","",CONCATENATE(" - ",#REF!))," &amp; maximum wind speed of ",E4173," km/hr"))</f>
        <v/>
      </c>
    </row>
    <row r="4174" spans="1:1" x14ac:dyDescent="0.25">
      <c r="A4174" t="str">
        <f>IF(E4174="","",CONCATENATE(IF(C4174="","",(CONCATENATE("- any ",C4174," droplet size"))),IF(#REF!="","",CONCATENATE(" - ",#REF!))," &amp; maximum wind speed of ",E4174," km/hr"))</f>
        <v/>
      </c>
    </row>
    <row r="4175" spans="1:1" x14ac:dyDescent="0.25">
      <c r="A4175" t="str">
        <f>IF(E4175="","",CONCATENATE(IF(C4175="","",(CONCATENATE("- any ",C4175," droplet size"))),IF(#REF!="","",CONCATENATE(" - ",#REF!))," &amp; maximum wind speed of ",E4175," km/hr"))</f>
        <v/>
      </c>
    </row>
    <row r="4176" spans="1:1" x14ac:dyDescent="0.25">
      <c r="A4176" t="str">
        <f>IF(E4176="","",CONCATENATE(IF(C4176="","",(CONCATENATE("- any ",C4176," droplet size"))),IF(#REF!="","",CONCATENATE(" - ",#REF!))," &amp; maximum wind speed of ",E4176," km/hr"))</f>
        <v/>
      </c>
    </row>
    <row r="4177" spans="1:1" x14ac:dyDescent="0.25">
      <c r="A4177" t="str">
        <f>IF(E4177="","",CONCATENATE(IF(C4177="","",(CONCATENATE("- any ",C4177," droplet size"))),IF(#REF!="","",CONCATENATE(" - ",#REF!))," &amp; maximum wind speed of ",E4177," km/hr"))</f>
        <v/>
      </c>
    </row>
    <row r="4178" spans="1:1" x14ac:dyDescent="0.25">
      <c r="A4178" t="str">
        <f>IF(E4178="","",CONCATENATE(IF(C4178="","",(CONCATENATE("- any ",C4178," droplet size"))),IF(#REF!="","",CONCATENATE(" - ",#REF!))," &amp; maximum wind speed of ",E4178," km/hr"))</f>
        <v/>
      </c>
    </row>
    <row r="4179" spans="1:1" x14ac:dyDescent="0.25">
      <c r="A4179" t="str">
        <f>IF(E4179="","",CONCATENATE(IF(C4179="","",(CONCATENATE("- any ",C4179," droplet size"))),IF(#REF!="","",CONCATENATE(" - ",#REF!))," &amp; maximum wind speed of ",E4179," km/hr"))</f>
        <v/>
      </c>
    </row>
    <row r="4180" spans="1:1" x14ac:dyDescent="0.25">
      <c r="A4180" t="str">
        <f>IF(E4180="","",CONCATENATE(IF(C4180="","",(CONCATENATE("- any ",C4180," droplet size"))),IF(#REF!="","",CONCATENATE(" - ",#REF!))," &amp; maximum wind speed of ",E4180," km/hr"))</f>
        <v/>
      </c>
    </row>
    <row r="4181" spans="1:1" x14ac:dyDescent="0.25">
      <c r="A4181" t="str">
        <f>IF(E4181="","",CONCATENATE(IF(C4181="","",(CONCATENATE("- any ",C4181," droplet size"))),IF(#REF!="","",CONCATENATE(" - ",#REF!))," &amp; maximum wind speed of ",E4181," km/hr"))</f>
        <v/>
      </c>
    </row>
    <row r="4182" spans="1:1" x14ac:dyDescent="0.25">
      <c r="A4182" t="str">
        <f>IF(E4182="","",CONCATENATE(IF(C4182="","",(CONCATENATE("- any ",C4182," droplet size"))),IF(#REF!="","",CONCATENATE(" - ",#REF!))," &amp; maximum wind speed of ",E4182," km/hr"))</f>
        <v/>
      </c>
    </row>
    <row r="4183" spans="1:1" x14ac:dyDescent="0.25">
      <c r="A4183" t="str">
        <f>IF(E4183="","",CONCATENATE(IF(C4183="","",(CONCATENATE("- any ",C4183," droplet size"))),IF(#REF!="","",CONCATENATE(" - ",#REF!))," &amp; maximum wind speed of ",E4183," km/hr"))</f>
        <v/>
      </c>
    </row>
    <row r="4184" spans="1:1" x14ac:dyDescent="0.25">
      <c r="A4184" t="str">
        <f>IF(E4184="","",CONCATENATE(IF(C4184="","",(CONCATENATE("- any ",C4184," droplet size"))),IF(#REF!="","",CONCATENATE(" - ",#REF!))," &amp; maximum wind speed of ",E4184," km/hr"))</f>
        <v/>
      </c>
    </row>
    <row r="4185" spans="1:1" x14ac:dyDescent="0.25">
      <c r="A4185" t="str">
        <f>IF(E4185="","",CONCATENATE(IF(C4185="","",(CONCATENATE("- any ",C4185," droplet size"))),IF(#REF!="","",CONCATENATE(" - ",#REF!))," &amp; maximum wind speed of ",E4185," km/hr"))</f>
        <v/>
      </c>
    </row>
    <row r="4186" spans="1:1" x14ac:dyDescent="0.25">
      <c r="A4186" t="str">
        <f>IF(E4186="","",CONCATENATE(IF(C4186="","",(CONCATENATE("- any ",C4186," droplet size"))),IF(#REF!="","",CONCATENATE(" - ",#REF!))," &amp; maximum wind speed of ",E4186," km/hr"))</f>
        <v/>
      </c>
    </row>
    <row r="4187" spans="1:1" x14ac:dyDescent="0.25">
      <c r="A4187" t="str">
        <f>IF(E4187="","",CONCATENATE(IF(C4187="","",(CONCATENATE("- any ",C4187," droplet size"))),IF(#REF!="","",CONCATENATE(" - ",#REF!))," &amp; maximum wind speed of ",E4187," km/hr"))</f>
        <v/>
      </c>
    </row>
    <row r="4188" spans="1:1" x14ac:dyDescent="0.25">
      <c r="A4188" t="str">
        <f>IF(E4188="","",CONCATENATE(IF(C4188="","",(CONCATENATE("- any ",C4188," droplet size"))),IF(#REF!="","",CONCATENATE(" - ",#REF!))," &amp; maximum wind speed of ",E4188," km/hr"))</f>
        <v/>
      </c>
    </row>
    <row r="4189" spans="1:1" x14ac:dyDescent="0.25">
      <c r="A4189" t="str">
        <f>IF(E4189="","",CONCATENATE(IF(C4189="","",(CONCATENATE("- any ",C4189," droplet size"))),IF(#REF!="","",CONCATENATE(" - ",#REF!))," &amp; maximum wind speed of ",E4189," km/hr"))</f>
        <v/>
      </c>
    </row>
    <row r="4190" spans="1:1" x14ac:dyDescent="0.25">
      <c r="A4190" t="str">
        <f>IF(E4190="","",CONCATENATE(IF(C4190="","",(CONCATENATE("- any ",C4190," droplet size"))),IF(#REF!="","",CONCATENATE(" - ",#REF!))," &amp; maximum wind speed of ",E4190," km/hr"))</f>
        <v/>
      </c>
    </row>
    <row r="4191" spans="1:1" x14ac:dyDescent="0.25">
      <c r="A4191" t="str">
        <f>IF(E4191="","",CONCATENATE(IF(C4191="","",(CONCATENATE("- any ",C4191," droplet size"))),IF(#REF!="","",CONCATENATE(" - ",#REF!))," &amp; maximum wind speed of ",E4191," km/hr"))</f>
        <v/>
      </c>
    </row>
    <row r="4192" spans="1:1" x14ac:dyDescent="0.25">
      <c r="A4192" t="str">
        <f>IF(E4192="","",CONCATENATE(IF(C4192="","",(CONCATENATE("- any ",C4192," droplet size"))),IF(#REF!="","",CONCATENATE(" - ",#REF!))," &amp; maximum wind speed of ",E4192," km/hr"))</f>
        <v/>
      </c>
    </row>
    <row r="4193" spans="1:1" x14ac:dyDescent="0.25">
      <c r="A4193" t="str">
        <f>IF(E4193="","",CONCATENATE(IF(C4193="","",(CONCATENATE("- any ",C4193," droplet size"))),IF(#REF!="","",CONCATENATE(" - ",#REF!))," &amp; maximum wind speed of ",E4193," km/hr"))</f>
        <v/>
      </c>
    </row>
    <row r="4194" spans="1:1" x14ac:dyDescent="0.25">
      <c r="A4194" t="str">
        <f>IF(E4194="","",CONCATENATE(IF(C4194="","",(CONCATENATE("- any ",C4194," droplet size"))),IF(#REF!="","",CONCATENATE(" - ",#REF!))," &amp; maximum wind speed of ",E4194," km/hr"))</f>
        <v/>
      </c>
    </row>
    <row r="4195" spans="1:1" x14ac:dyDescent="0.25">
      <c r="A4195" t="str">
        <f>IF(E4195="","",CONCATENATE(IF(C4195="","",(CONCATENATE("- any ",C4195," droplet size"))),IF(#REF!="","",CONCATENATE(" - ",#REF!))," &amp; maximum wind speed of ",E4195," km/hr"))</f>
        <v/>
      </c>
    </row>
    <row r="4196" spans="1:1" x14ac:dyDescent="0.25">
      <c r="A4196" t="str">
        <f>IF(E4196="","",CONCATENATE(IF(C4196="","",(CONCATENATE("- any ",C4196," droplet size"))),IF(#REF!="","",CONCATENATE(" - ",#REF!))," &amp; maximum wind speed of ",E4196," km/hr"))</f>
        <v/>
      </c>
    </row>
    <row r="4197" spans="1:1" x14ac:dyDescent="0.25">
      <c r="A4197" t="str">
        <f>IF(E4197="","",CONCATENATE(IF(C4197="","",(CONCATENATE("- any ",C4197," droplet size"))),IF(#REF!="","",CONCATENATE(" - ",#REF!))," &amp; maximum wind speed of ",E4197," km/hr"))</f>
        <v/>
      </c>
    </row>
    <row r="4198" spans="1:1" x14ac:dyDescent="0.25">
      <c r="A4198" t="str">
        <f>IF(E4198="","",CONCATENATE(IF(C4198="","",(CONCATENATE("- any ",C4198," droplet size"))),IF(#REF!="","",CONCATENATE(" - ",#REF!))," &amp; maximum wind speed of ",E4198," km/hr"))</f>
        <v/>
      </c>
    </row>
    <row r="4199" spans="1:1" x14ac:dyDescent="0.25">
      <c r="A4199" t="str">
        <f>IF(E4199="","",CONCATENATE(IF(C4199="","",(CONCATENATE("- any ",C4199," droplet size"))),IF(#REF!="","",CONCATENATE(" - ",#REF!))," &amp; maximum wind speed of ",E4199," km/hr"))</f>
        <v/>
      </c>
    </row>
    <row r="4200" spans="1:1" x14ac:dyDescent="0.25">
      <c r="A4200" t="str">
        <f>IF(E4200="","",CONCATENATE(IF(C4200="","",(CONCATENATE("- any ",C4200," droplet size"))),IF(#REF!="","",CONCATENATE(" - ",#REF!))," &amp; maximum wind speed of ",E4200," km/hr"))</f>
        <v/>
      </c>
    </row>
    <row r="4201" spans="1:1" x14ac:dyDescent="0.25">
      <c r="A4201" t="str">
        <f>IF(E4201="","",CONCATENATE(IF(C4201="","",(CONCATENATE("- any ",C4201," droplet size"))),IF(#REF!="","",CONCATENATE(" - ",#REF!))," &amp; maximum wind speed of ",E4201," km/hr"))</f>
        <v/>
      </c>
    </row>
    <row r="4202" spans="1:1" x14ac:dyDescent="0.25">
      <c r="A4202" t="str">
        <f>IF(E4202="","",CONCATENATE(IF(C4202="","",(CONCATENATE("- any ",C4202," droplet size"))),IF(#REF!="","",CONCATENATE(" - ",#REF!))," &amp; maximum wind speed of ",E4202," km/hr"))</f>
        <v/>
      </c>
    </row>
    <row r="4203" spans="1:1" x14ac:dyDescent="0.25">
      <c r="A4203" t="str">
        <f>IF(E4203="","",CONCATENATE(IF(C4203="","",(CONCATENATE("- any ",C4203," droplet size"))),IF(#REF!="","",CONCATENATE(" - ",#REF!))," &amp; maximum wind speed of ",E4203," km/hr"))</f>
        <v/>
      </c>
    </row>
    <row r="4204" spans="1:1" x14ac:dyDescent="0.25">
      <c r="A4204" t="str">
        <f>IF(E4204="","",CONCATENATE(IF(C4204="","",(CONCATENATE("- any ",C4204," droplet size"))),IF(#REF!="","",CONCATENATE(" - ",#REF!))," &amp; maximum wind speed of ",E4204," km/hr"))</f>
        <v/>
      </c>
    </row>
    <row r="4205" spans="1:1" x14ac:dyDescent="0.25">
      <c r="A4205" t="str">
        <f>IF(E4205="","",CONCATENATE(IF(C4205="","",(CONCATENATE("- any ",C4205," droplet size"))),IF(#REF!="","",CONCATENATE(" - ",#REF!))," &amp; maximum wind speed of ",E4205," km/hr"))</f>
        <v/>
      </c>
    </row>
    <row r="4206" spans="1:1" x14ac:dyDescent="0.25">
      <c r="A4206" t="str">
        <f>IF(E4206="","",CONCATENATE(IF(C4206="","",(CONCATENATE("- any ",C4206," droplet size"))),IF(#REF!="","",CONCATENATE(" - ",#REF!))," &amp; maximum wind speed of ",E4206," km/hr"))</f>
        <v/>
      </c>
    </row>
    <row r="4207" spans="1:1" x14ac:dyDescent="0.25">
      <c r="A4207" t="str">
        <f>IF(E4207="","",CONCATENATE(IF(C4207="","",(CONCATENATE("- any ",C4207," droplet size"))),IF(#REF!="","",CONCATENATE(" - ",#REF!))," &amp; maximum wind speed of ",E4207," km/hr"))</f>
        <v/>
      </c>
    </row>
  </sheetData>
  <sheetProtection algorithmName="SHA-512" hashValue="KLOnvbZynjEPj6tuJQmbErX9z5zth8qSIY7ejPiUrlmlMbmmozE5oD2HQlmBonNN/RWaTlgGhdoEOIAYNYO3Xg==" saltValue="LL/Yz1IFM0nS2Tq7zSN2FQ==" spinCount="100000" sheet="1" objects="1" scenarios="1"/>
  <mergeCells count="1">
    <mergeCell ref="G1:OP1"/>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N423"/>
  <sheetViews>
    <sheetView workbookViewId="0">
      <selection activeCell="G25" sqref="G25"/>
    </sheetView>
  </sheetViews>
  <sheetFormatPr defaultRowHeight="15" x14ac:dyDescent="0.25"/>
  <cols>
    <col min="1" max="1" width="22.42578125" bestFit="1" customWidth="1"/>
    <col min="2" max="2" width="18.28515625" customWidth="1"/>
    <col min="3" max="3" width="11" customWidth="1"/>
    <col min="4" max="4" width="15.7109375" customWidth="1"/>
    <col min="5" max="7" width="11" customWidth="1"/>
    <col min="8" max="8" width="22.42578125" bestFit="1" customWidth="1"/>
  </cols>
  <sheetData>
    <row r="1" spans="1:8" x14ac:dyDescent="0.25">
      <c r="A1" t="s">
        <v>17</v>
      </c>
      <c r="B1">
        <f>'Use Details'!B5</f>
        <v>1001</v>
      </c>
      <c r="E1" t="s">
        <v>25</v>
      </c>
      <c r="F1" t="str">
        <f>IF(OR(B5=0,'Use Details'!C44=""),"Not assessed",(IF('P1 - Risk Re-assessment'!B16=H4,"Assessed - Not acceptable",(IF('P1 - Risk Re-assessment'!B18=H4,"Assessed - Not acceptable",(IF('P1 - Risk Re-assessment'!B19=H4,"Assessed - Not acceptable","Assessed - Acceptable")))))))</f>
        <v>Assessed - Acceptable</v>
      </c>
    </row>
    <row r="2" spans="1:8" x14ac:dyDescent="0.25">
      <c r="A2" t="s">
        <v>18</v>
      </c>
      <c r="B2" t="str">
        <f>'Use Details'!B6</f>
        <v>Herbicide One</v>
      </c>
    </row>
    <row r="3" spans="1:8" x14ac:dyDescent="0.25">
      <c r="A3" t="s">
        <v>16</v>
      </c>
      <c r="B3" s="2">
        <f>VLOOKUP('Use Details'!B5,Products!A:I,3)</f>
        <v>500</v>
      </c>
      <c r="C3" t="str">
        <f>VLOOKUP('Use Details'!B5,Products!A:I,4)</f>
        <v>g/L</v>
      </c>
      <c r="E3" s="14"/>
    </row>
    <row r="4" spans="1:8" x14ac:dyDescent="0.25">
      <c r="A4" t="s">
        <v>57</v>
      </c>
      <c r="B4" s="2" t="str">
        <f>IF('Use Details'!C44="","",'Use Details'!C44)</f>
        <v>Boom-COARSE-0.6-20-Any</v>
      </c>
      <c r="E4" t="s">
        <v>229</v>
      </c>
      <c r="G4">
        <f>IF('Use Details'!B14="Fixed Wing Aircraft",800,IF('Use Details'!B14="Helicopter",800,IF('Use Details'!B14="Boom Sprayer",300,IF('Use Details'!B14="Vertical Sprayer",250,""))))</f>
        <v>300</v>
      </c>
      <c r="H4" t="str">
        <f>CONCATENATE("Over ",G4," metres")</f>
        <v>Over 300 metres</v>
      </c>
    </row>
    <row r="5" spans="1:8" x14ac:dyDescent="0.25">
      <c r="A5" t="s">
        <v>20</v>
      </c>
      <c r="B5" s="2">
        <f>IF('Use Details'!B7="Enter my application rate per hectare directly",'Use Details'!B9,(('Use Details'!B10/100)*'Use Details'!B11))</f>
        <v>2100</v>
      </c>
      <c r="C5" t="str">
        <f>IF((VLOOKUP('Use Details'!B5,Products!A:I,4))="g/L","mL/ha","g/ha")</f>
        <v>mL/ha</v>
      </c>
      <c r="E5" t="s">
        <v>230</v>
      </c>
      <c r="F5" s="2">
        <f>IF('Use Details'!B7="Enter my application rate per hectare directly",'Use Details'!B9,'Use Details'!B11)</f>
        <v>2100</v>
      </c>
      <c r="G5" s="2" t="str">
        <f>IF('Use Details'!B7="Enter my application rate per hectare directly",'Use Details'!C9,'Use Details'!C11)</f>
        <v>mL/ha</v>
      </c>
    </row>
    <row r="6" spans="1:8" x14ac:dyDescent="0.25">
      <c r="A6" t="s">
        <v>19</v>
      </c>
      <c r="B6" s="2">
        <f>B5*(B3/1000)</f>
        <v>1050</v>
      </c>
      <c r="C6" t="s">
        <v>13</v>
      </c>
    </row>
    <row r="7" spans="1:8" x14ac:dyDescent="0.25">
      <c r="B7" s="2"/>
    </row>
    <row r="8" spans="1:8" x14ac:dyDescent="0.25">
      <c r="B8" s="2" t="s">
        <v>24</v>
      </c>
    </row>
    <row r="9" spans="1:8" x14ac:dyDescent="0.25">
      <c r="A9" t="s">
        <v>2</v>
      </c>
      <c r="B9" s="2">
        <f>IF(VLOOKUP('Use Details'!B5,Products!A:I,5)="","",VLOOKUP('Use Details'!B5,Products!A:I,5))</f>
        <v>20</v>
      </c>
      <c r="C9" s="1" t="s">
        <v>12</v>
      </c>
      <c r="D9">
        <f>B9/1000000*45000/0.03</f>
        <v>30.000000000000004</v>
      </c>
      <c r="E9" t="s">
        <v>13</v>
      </c>
      <c r="F9" s="89">
        <f>D9/$B$6*('Use Details'!G54/15)</f>
        <v>2.8571428571428574E-2</v>
      </c>
      <c r="G9" t="s">
        <v>15</v>
      </c>
    </row>
    <row r="10" spans="1:8" x14ac:dyDescent="0.25">
      <c r="A10" t="s">
        <v>3</v>
      </c>
      <c r="B10" s="2">
        <f>IF(VLOOKUP('Use Details'!B5,Products!A:I,6)="","",VLOOKUP('Use Details'!B5,Products!A:I,6))</f>
        <v>7.5</v>
      </c>
      <c r="C10" t="s">
        <v>13</v>
      </c>
      <c r="D10">
        <f>B10</f>
        <v>7.5</v>
      </c>
      <c r="E10" t="s">
        <v>13</v>
      </c>
      <c r="F10">
        <f>D10/$B$6</f>
        <v>7.1428571428571426E-3</v>
      </c>
      <c r="G10" t="s">
        <v>15</v>
      </c>
    </row>
    <row r="11" spans="1:8" x14ac:dyDescent="0.25">
      <c r="A11" t="s">
        <v>6</v>
      </c>
      <c r="B11" s="2">
        <f>IF(VLOOKUP('Use Details'!B5,Products!A:I,7)="","",VLOOKUP('Use Details'!B5,Products!A:I,7))</f>
        <v>900</v>
      </c>
      <c r="C11" t="s">
        <v>13</v>
      </c>
      <c r="D11">
        <f t="shared" ref="D11:D12" si="0">B11</f>
        <v>900</v>
      </c>
      <c r="E11" t="s">
        <v>13</v>
      </c>
      <c r="F11">
        <f>D11/$B$6</f>
        <v>0.8571428571428571</v>
      </c>
      <c r="G11" t="s">
        <v>15</v>
      </c>
    </row>
    <row r="12" spans="1:8" x14ac:dyDescent="0.25">
      <c r="A12" t="s">
        <v>4</v>
      </c>
      <c r="B12" s="2">
        <f>IF(VLOOKUP('Use Details'!B5,Products!A:I,8)="","",VLOOKUP('Use Details'!B5,Products!A:I,8))</f>
        <v>31</v>
      </c>
      <c r="C12" t="s">
        <v>13</v>
      </c>
      <c r="D12">
        <f t="shared" si="0"/>
        <v>31</v>
      </c>
      <c r="E12" t="s">
        <v>13</v>
      </c>
      <c r="F12">
        <f>D12/$B$6</f>
        <v>2.9523809523809525E-2</v>
      </c>
      <c r="G12" t="s">
        <v>15</v>
      </c>
    </row>
    <row r="13" spans="1:8" x14ac:dyDescent="0.25">
      <c r="A13" t="s">
        <v>5</v>
      </c>
      <c r="B13" s="2">
        <f>IF(VLOOKUP('Use Details'!B5,Products!A:I,9)="","",VLOOKUP('Use Details'!B5,Products!A:I,9))</f>
        <v>500</v>
      </c>
      <c r="C13" t="s">
        <v>14</v>
      </c>
      <c r="D13">
        <f>B13*3000/1000</f>
        <v>1500</v>
      </c>
      <c r="E13" t="s">
        <v>13</v>
      </c>
      <c r="F13">
        <f>D13/$B$6</f>
        <v>1.4285714285714286</v>
      </c>
      <c r="G13" t="s">
        <v>15</v>
      </c>
    </row>
    <row r="15" spans="1:8" x14ac:dyDescent="0.25">
      <c r="A15" t="s">
        <v>22</v>
      </c>
      <c r="B15" t="s">
        <v>23</v>
      </c>
    </row>
    <row r="16" spans="1:8" x14ac:dyDescent="0.25">
      <c r="A16" t="s">
        <v>7</v>
      </c>
      <c r="B16" t="str">
        <f>IF(OR(B4="",B5=0,B9=""),"Not yet assessed",(IF((ISNUMBER(((INDEX(E24:J423,MATCH(F9,E24:E423,-1),6))+2))),(IF(((INDEX(E24:J423,MATCH(F9,E24:E423,-1),6))+2)&lt;G4,((INDEX(E24:J423,MATCH(F9,E24:E423,-1),6))+2),H4)),"Not required")))</f>
        <v>Not required</v>
      </c>
    </row>
    <row r="17" spans="1:14" x14ac:dyDescent="0.25">
      <c r="A17" t="s">
        <v>8</v>
      </c>
      <c r="B17">
        <f>IF(OR(B4="",B5=0,B10=""),"Not yet assessed",(IF((ISNUMBER(((INDEX(F24:J423,MATCH(F10,F24:F423,-1),5))+2))),(IF(((INDEX(F24:J423,MATCH(F10,F24:F423,-1),5))+2)&lt;G4,((INDEX(F24:J423,MATCH(F10,F24:F423,-1),5))+2),H4)),"Not required")))</f>
        <v>88</v>
      </c>
    </row>
    <row r="18" spans="1:14" x14ac:dyDescent="0.25">
      <c r="A18" t="s">
        <v>21</v>
      </c>
      <c r="B18" t="str">
        <f>IF(OR(B4="",B5=0,B11=""),"Not yet assessed",(IF((ISNUMBER(((INDEX(G24:J423,MATCH(F11,G24:G423,-1),4))+2))),(IF(((INDEX(G24:J423,MATCH(F11,G24:G423,-1),4))+2)&lt;G4,((INDEX(G24:J423,MATCH(F11,G24:G423,-1),4))+2),H4)),"Not required")))</f>
        <v>Not required</v>
      </c>
    </row>
    <row r="19" spans="1:14" x14ac:dyDescent="0.25">
      <c r="A19" t="s">
        <v>9</v>
      </c>
      <c r="B19" t="str">
        <f>IF(OR(B4="",B5=0,B12=""),"Not yet assessed",(IF((ISNUMBER(((INDEX(H24:J423,MATCH(F12,H24:H423,-1),3))+2))),(IF(((INDEX(H24:J423,MATCH(F12,H24:H423,-1),3))+2)&lt;G4,((INDEX(H24:J423,MATCH(F12,H24:H423,-1),3))+2),H4)),"Not required")))</f>
        <v>Not required</v>
      </c>
    </row>
    <row r="20" spans="1:14" x14ac:dyDescent="0.25">
      <c r="A20" t="s">
        <v>10</v>
      </c>
      <c r="B20" t="str">
        <f>IF(OR(B4="",B5=0,B13=""),"Not yet assessed",(IF((ISNUMBER(((INDEX(I24:J423,MATCH(F13,I24:I423,-1),2))+2))),(IF(((INDEX(I24:J423,MATCH(F13,I24:I423,-1),2))+2)&lt;G4,((INDEX(I24:J423,MATCH(F13,I24:I423,-1),2))+2),H4)),"Not required")))</f>
        <v>Not required</v>
      </c>
    </row>
    <row r="23" spans="1:14" x14ac:dyDescent="0.25">
      <c r="A23" t="s">
        <v>0</v>
      </c>
      <c r="B23" t="s">
        <v>186</v>
      </c>
      <c r="C23" t="s">
        <v>143</v>
      </c>
      <c r="D23" t="s">
        <v>11</v>
      </c>
      <c r="E23" t="s">
        <v>7</v>
      </c>
      <c r="F23" t="s">
        <v>8</v>
      </c>
      <c r="G23" t="s">
        <v>21</v>
      </c>
      <c r="H23" t="s">
        <v>9</v>
      </c>
      <c r="I23" t="s">
        <v>10</v>
      </c>
      <c r="J23" t="s">
        <v>0</v>
      </c>
    </row>
    <row r="24" spans="1:14" x14ac:dyDescent="0.25">
      <c r="A24">
        <v>2</v>
      </c>
      <c r="B24">
        <f>VLOOKUP($B$4,'Deposition Curves'!A:OQ,(A24/2+6),FALSE)</f>
        <v>2.7847150000000001E-2</v>
      </c>
      <c r="C24">
        <f>IF(B24=0," ",IF('Use Details'!$B$23="Yes",Barrier!V5,1))</f>
        <v>1</v>
      </c>
      <c r="D24">
        <f>IF(B24=0," ",B24*C24)</f>
        <v>2.7847150000000001E-2</v>
      </c>
      <c r="E24">
        <f>IF(B25=0," ",AVERAGE(AVERAGE(D24:D25),D25,AVERAGE(D25:D26)))</f>
        <v>2.5276706666666666E-2</v>
      </c>
      <c r="F24">
        <f>IF(B25=0," ",AVERAGE(AVERAGE(D24:D25),D25,AVERAGE(D25:D26)))</f>
        <v>2.5276706666666666E-2</v>
      </c>
      <c r="G24">
        <f>IF(B25=0," ",AVERAGE(AVERAGE(D24:D25),D25,AVERAGE(D25:D26)))</f>
        <v>2.5276706666666666E-2</v>
      </c>
      <c r="H24">
        <f>IF(B25=0," ",AVERAGE(D24:D34))</f>
        <v>2.0173673636363638E-2</v>
      </c>
      <c r="I24">
        <f>IF(B25=0," ",AVERAGE(D24:D74))</f>
        <v>1.157484282352941E-2</v>
      </c>
      <c r="J24">
        <v>2</v>
      </c>
      <c r="N24" s="15"/>
    </row>
    <row r="25" spans="1:14" x14ac:dyDescent="0.25">
      <c r="A25">
        <v>4</v>
      </c>
      <c r="B25">
        <f>VLOOKUP($B$4,'Deposition Curves'!A:OQ,(A25/2+6),FALSE)</f>
        <v>2.5434890000000002E-2</v>
      </c>
      <c r="C25">
        <f>IF(B25=0," ",IF('Use Details'!$B$23="Yes",Barrier!V6,1))</f>
        <v>1</v>
      </c>
      <c r="D25">
        <f t="shared" ref="D25:D88" si="1">IF(B25=0," ",B25*C25)</f>
        <v>2.5434890000000002E-2</v>
      </c>
      <c r="E25">
        <f t="shared" ref="E25:E88" si="2">IF(B26=0," ",AVERAGE(AVERAGE(D25:D26),D26,AVERAGE(D26:D27)))</f>
        <v>2.2453010000000006E-2</v>
      </c>
      <c r="F25">
        <f t="shared" ref="F25:F88" si="3">IF(B26=0," ",AVERAGE(AVERAGE(D25:D26),D26,AVERAGE(D26:D27)))</f>
        <v>2.2453010000000006E-2</v>
      </c>
      <c r="G25">
        <f t="shared" ref="G25:G88" si="4">IF(B26=0," ",AVERAGE(AVERAGE(D25:D26),D26,AVERAGE(D26:D27)))</f>
        <v>2.2453010000000006E-2</v>
      </c>
      <c r="H25">
        <f t="shared" ref="H25:H88" si="5">IF(B26=0," ",AVERAGE(D25:D35))</f>
        <v>1.9003074545454548E-2</v>
      </c>
      <c r="I25">
        <f t="shared" ref="I25:I88" si="6">IF(B26=0," ",AVERAGE(D25:D75))</f>
        <v>1.1157420823529409E-2</v>
      </c>
      <c r="J25">
        <v>4</v>
      </c>
      <c r="N25" s="15"/>
    </row>
    <row r="26" spans="1:14" x14ac:dyDescent="0.25">
      <c r="A26">
        <v>6</v>
      </c>
      <c r="B26">
        <f>VLOOKUP($B$4,'Deposition Curves'!A:OQ,(A26/2+6),FALSE)</f>
        <v>2.2073530000000001E-2</v>
      </c>
      <c r="C26">
        <f>IF(B26=0," ",IF('Use Details'!$B$23="Yes",Barrier!V7,1))</f>
        <v>1</v>
      </c>
      <c r="D26">
        <f t="shared" si="1"/>
        <v>2.2073530000000001E-2</v>
      </c>
      <c r="E26">
        <f t="shared" si="2"/>
        <v>2.0730781666666667E-2</v>
      </c>
      <c r="F26">
        <f t="shared" si="3"/>
        <v>2.0730781666666667E-2</v>
      </c>
      <c r="G26">
        <f t="shared" si="4"/>
        <v>2.0730781666666667E-2</v>
      </c>
      <c r="H26">
        <f t="shared" si="5"/>
        <v>1.7989839090909093E-2</v>
      </c>
      <c r="I26">
        <f t="shared" si="6"/>
        <v>1.0785954215686275E-2</v>
      </c>
      <c r="J26">
        <v>6</v>
      </c>
      <c r="N26" s="15"/>
    </row>
    <row r="27" spans="1:14" x14ac:dyDescent="0.25">
      <c r="A27">
        <v>8</v>
      </c>
      <c r="B27">
        <f>VLOOKUP($B$4,'Deposition Curves'!A:OQ,(A27/2+6),FALSE)</f>
        <v>2.0989049999999999E-2</v>
      </c>
      <c r="C27">
        <f>IF(B27=0," ",IF('Use Details'!$B$23="Yes",Barrier!V8,1))</f>
        <v>1</v>
      </c>
      <c r="D27">
        <f t="shared" si="1"/>
        <v>2.0989049999999999E-2</v>
      </c>
      <c r="E27">
        <f t="shared" si="2"/>
        <v>1.882850833333333E-2</v>
      </c>
      <c r="F27">
        <f t="shared" si="3"/>
        <v>1.882850833333333E-2</v>
      </c>
      <c r="G27">
        <f t="shared" si="4"/>
        <v>1.882850833333333E-2</v>
      </c>
      <c r="H27">
        <f t="shared" si="5"/>
        <v>1.7221957272727271E-2</v>
      </c>
      <c r="I27">
        <f t="shared" si="6"/>
        <v>1.0479024196078431E-2</v>
      </c>
      <c r="J27">
        <v>8</v>
      </c>
      <c r="N27" s="15"/>
    </row>
    <row r="28" spans="1:14" x14ac:dyDescent="0.25">
      <c r="A28">
        <v>10</v>
      </c>
      <c r="B28">
        <f>VLOOKUP($B$4,'Deposition Curves'!A:OQ,(A28/2+6),FALSE)</f>
        <v>1.835496E-2</v>
      </c>
      <c r="C28">
        <f>IF(B28=0," ",IF('Use Details'!$B$23="Yes",Barrier!V9,1))</f>
        <v>1</v>
      </c>
      <c r="D28">
        <f t="shared" si="1"/>
        <v>1.835496E-2</v>
      </c>
      <c r="E28">
        <f t="shared" si="2"/>
        <v>1.8510095000000001E-2</v>
      </c>
      <c r="F28">
        <f t="shared" si="3"/>
        <v>1.8510095000000001E-2</v>
      </c>
      <c r="G28">
        <f t="shared" si="4"/>
        <v>1.8510095000000001E-2</v>
      </c>
      <c r="H28">
        <f t="shared" si="5"/>
        <v>1.6495233636363637E-2</v>
      </c>
      <c r="I28">
        <f t="shared" si="6"/>
        <v>1.0191978294117646E-2</v>
      </c>
      <c r="J28">
        <v>10</v>
      </c>
      <c r="N28" s="15"/>
    </row>
    <row r="29" spans="1:14" x14ac:dyDescent="0.25">
      <c r="A29">
        <v>12</v>
      </c>
      <c r="B29">
        <f>VLOOKUP($B$4,'Deposition Curves'!A:OQ,(A29/2+6),FALSE)</f>
        <v>1.8562160000000001E-2</v>
      </c>
      <c r="C29">
        <f>IF(B29=0," ",IF('Use Details'!$B$23="Yes",Barrier!V10,1))</f>
        <v>1</v>
      </c>
      <c r="D29">
        <f t="shared" si="1"/>
        <v>1.8562160000000001E-2</v>
      </c>
      <c r="E29">
        <f t="shared" si="2"/>
        <v>1.845988833333333E-2</v>
      </c>
      <c r="F29">
        <f t="shared" si="3"/>
        <v>1.845988833333333E-2</v>
      </c>
      <c r="G29">
        <f t="shared" si="4"/>
        <v>1.845988833333333E-2</v>
      </c>
      <c r="H29">
        <f t="shared" si="5"/>
        <v>1.595398272727273E-2</v>
      </c>
      <c r="I29">
        <f t="shared" si="6"/>
        <v>9.9552665098039221E-3</v>
      </c>
      <c r="J29">
        <v>12</v>
      </c>
      <c r="N29" s="15"/>
    </row>
    <row r="30" spans="1:14" x14ac:dyDescent="0.25">
      <c r="A30">
        <v>14</v>
      </c>
      <c r="B30">
        <f>VLOOKUP($B$4,'Deposition Curves'!A:OQ,(A30/2+6),FALSE)</f>
        <v>1.845697E-2</v>
      </c>
      <c r="C30">
        <f>IF(B30=0," ",IF('Use Details'!$B$23="Yes",Barrier!V11,1))</f>
        <v>1</v>
      </c>
      <c r="D30">
        <f t="shared" si="1"/>
        <v>1.845697E-2</v>
      </c>
      <c r="E30">
        <f t="shared" si="2"/>
        <v>1.8356104999999998E-2</v>
      </c>
      <c r="F30">
        <f t="shared" si="3"/>
        <v>1.8356104999999998E-2</v>
      </c>
      <c r="G30">
        <f t="shared" si="4"/>
        <v>1.8356104999999998E-2</v>
      </c>
      <c r="H30">
        <f t="shared" si="5"/>
        <v>1.5342450000000002E-2</v>
      </c>
      <c r="I30">
        <f t="shared" si="6"/>
        <v>9.7132277647058833E-3</v>
      </c>
      <c r="J30">
        <v>14</v>
      </c>
      <c r="N30" s="15"/>
    </row>
    <row r="31" spans="1:14" x14ac:dyDescent="0.25">
      <c r="A31">
        <v>16</v>
      </c>
      <c r="B31">
        <f>VLOOKUP($B$4,'Deposition Curves'!A:OQ,(A31/2+6),FALSE)</f>
        <v>1.836929E-2</v>
      </c>
      <c r="C31">
        <f>IF(B31=0," ",IF('Use Details'!$B$23="Yes",Barrier!V12,1))</f>
        <v>1</v>
      </c>
      <c r="D31">
        <f t="shared" si="1"/>
        <v>1.836929E-2</v>
      </c>
      <c r="E31">
        <f t="shared" si="2"/>
        <v>1.8088171666666666E-2</v>
      </c>
      <c r="F31">
        <f t="shared" si="3"/>
        <v>1.8088171666666666E-2</v>
      </c>
      <c r="G31">
        <f t="shared" si="4"/>
        <v>1.8088171666666666E-2</v>
      </c>
      <c r="H31">
        <f t="shared" si="5"/>
        <v>1.4700219090909093E-2</v>
      </c>
      <c r="I31">
        <f t="shared" si="6"/>
        <v>9.4720126470588233E-3</v>
      </c>
      <c r="J31">
        <v>16</v>
      </c>
      <c r="N31" s="15"/>
    </row>
    <row r="32" spans="1:14" x14ac:dyDescent="0.25">
      <c r="A32">
        <v>18</v>
      </c>
      <c r="B32">
        <f>VLOOKUP($B$4,'Deposition Curves'!A:OQ,(A32/2+6),FALSE)</f>
        <v>1.82025E-2</v>
      </c>
      <c r="C32">
        <f>IF(B32=0," ",IF('Use Details'!$B$23="Yes",Barrier!V13,1))</f>
        <v>1</v>
      </c>
      <c r="D32">
        <f t="shared" si="1"/>
        <v>1.82025E-2</v>
      </c>
      <c r="E32">
        <f t="shared" si="2"/>
        <v>1.7311938333333332E-2</v>
      </c>
      <c r="F32">
        <f t="shared" si="3"/>
        <v>1.7311938333333332E-2</v>
      </c>
      <c r="G32">
        <f t="shared" si="4"/>
        <v>1.7311938333333332E-2</v>
      </c>
      <c r="H32">
        <f t="shared" si="5"/>
        <v>1.4031485454545457E-2</v>
      </c>
      <c r="I32">
        <f t="shared" si="6"/>
        <v>9.2312584509803928E-3</v>
      </c>
      <c r="J32">
        <v>18</v>
      </c>
      <c r="N32" s="15"/>
    </row>
    <row r="33" spans="1:14" x14ac:dyDescent="0.25">
      <c r="A33">
        <v>20</v>
      </c>
      <c r="B33">
        <f>VLOOKUP($B$4,'Deposition Curves'!A:OQ,(A33/2+6),FALSE)</f>
        <v>1.7349739999999999E-2</v>
      </c>
      <c r="C33">
        <f>IF(B33=0," ",IF('Use Details'!$B$23="Yes",Barrier!V14,1))</f>
        <v>1</v>
      </c>
      <c r="D33">
        <f t="shared" si="1"/>
        <v>1.7349739999999999E-2</v>
      </c>
      <c r="E33">
        <f t="shared" si="2"/>
        <v>1.6233496666666666E-2</v>
      </c>
      <c r="F33">
        <f t="shared" si="3"/>
        <v>1.6233496666666666E-2</v>
      </c>
      <c r="G33">
        <f t="shared" si="4"/>
        <v>1.6233496666666666E-2</v>
      </c>
      <c r="H33">
        <f t="shared" si="5"/>
        <v>1.3350870000000003E-2</v>
      </c>
      <c r="I33">
        <f t="shared" si="6"/>
        <v>8.9924267647058832E-3</v>
      </c>
      <c r="J33">
        <v>20</v>
      </c>
      <c r="N33" s="15"/>
    </row>
    <row r="34" spans="1:14" x14ac:dyDescent="0.25">
      <c r="A34">
        <v>22</v>
      </c>
      <c r="B34">
        <f>VLOOKUP($B$4,'Deposition Curves'!A:OQ,(A34/2+6),FALSE)</f>
        <v>1.627017E-2</v>
      </c>
      <c r="C34">
        <f>IF(B34=0," ",IF('Use Details'!$B$23="Yes",Barrier!V15,1))</f>
        <v>1</v>
      </c>
      <c r="D34">
        <f t="shared" si="1"/>
        <v>1.627017E-2</v>
      </c>
      <c r="E34">
        <f t="shared" si="2"/>
        <v>1.5073618333333335E-2</v>
      </c>
      <c r="F34">
        <f t="shared" si="3"/>
        <v>1.5073618333333335E-2</v>
      </c>
      <c r="G34">
        <f t="shared" si="4"/>
        <v>1.5073618333333335E-2</v>
      </c>
      <c r="H34">
        <f t="shared" si="5"/>
        <v>1.2724735454545454E-2</v>
      </c>
      <c r="I34">
        <f t="shared" si="6"/>
        <v>8.7688455882352946E-3</v>
      </c>
      <c r="J34">
        <v>22</v>
      </c>
      <c r="N34" s="15"/>
    </row>
    <row r="35" spans="1:14" x14ac:dyDescent="0.25">
      <c r="A35">
        <v>24</v>
      </c>
      <c r="B35">
        <f>VLOOKUP($B$4,'Deposition Curves'!A:OQ,(A35/2+6),FALSE)</f>
        <v>1.4970560000000001E-2</v>
      </c>
      <c r="C35">
        <f>IF(B35=0," ",IF('Use Details'!$B$23="Yes",Barrier!V16,1))</f>
        <v>1</v>
      </c>
      <c r="D35">
        <f t="shared" si="1"/>
        <v>1.4970560000000001E-2</v>
      </c>
      <c r="E35">
        <f t="shared" si="2"/>
        <v>1.4292431666666666E-2</v>
      </c>
      <c r="F35">
        <f t="shared" si="3"/>
        <v>1.4292431666666666E-2</v>
      </c>
      <c r="G35">
        <f t="shared" si="4"/>
        <v>1.4292431666666666E-2</v>
      </c>
      <c r="H35">
        <f t="shared" si="5"/>
        <v>1.2180296363636363E-2</v>
      </c>
      <c r="I35">
        <f t="shared" si="6"/>
        <v>8.5647059803921552E-3</v>
      </c>
      <c r="J35">
        <v>24</v>
      </c>
      <c r="N35" s="15"/>
    </row>
    <row r="36" spans="1:14" x14ac:dyDescent="0.25">
      <c r="A36">
        <v>26</v>
      </c>
      <c r="B36">
        <f>VLOOKUP($B$4,'Deposition Curves'!A:OQ,(A36/2+6),FALSE)</f>
        <v>1.42893E-2</v>
      </c>
      <c r="C36">
        <f>IF(B36=0," ",IF('Use Details'!$B$23="Yes",Barrier!V17,1))</f>
        <v>1</v>
      </c>
      <c r="D36">
        <f t="shared" si="1"/>
        <v>1.42893E-2</v>
      </c>
      <c r="E36">
        <f t="shared" si="2"/>
        <v>1.3631951666666664E-2</v>
      </c>
      <c r="F36">
        <f t="shared" si="3"/>
        <v>1.3631951666666664E-2</v>
      </c>
      <c r="G36">
        <f t="shared" si="4"/>
        <v>1.3631951666666664E-2</v>
      </c>
      <c r="H36">
        <f t="shared" si="5"/>
        <v>1.1738004545454546E-2</v>
      </c>
      <c r="I36">
        <f t="shared" si="6"/>
        <v>8.3840083725490212E-3</v>
      </c>
      <c r="J36">
        <v>26</v>
      </c>
      <c r="N36" s="15"/>
    </row>
    <row r="37" spans="1:14" x14ac:dyDescent="0.25">
      <c r="A37">
        <v>28</v>
      </c>
      <c r="B37">
        <f>VLOOKUP($B$4,'Deposition Curves'!A:OQ,(A37/2+6),FALSE)</f>
        <v>1.3626829999999999E-2</v>
      </c>
      <c r="C37">
        <f>IF(B37=0," ",IF('Use Details'!$B$23="Yes",Barrier!V18,1))</f>
        <v>1</v>
      </c>
      <c r="D37">
        <f t="shared" si="1"/>
        <v>1.3626829999999999E-2</v>
      </c>
      <c r="E37">
        <f t="shared" si="2"/>
        <v>1.3001398333333336E-2</v>
      </c>
      <c r="F37">
        <f t="shared" si="3"/>
        <v>1.3001398333333336E-2</v>
      </c>
      <c r="G37">
        <f t="shared" si="4"/>
        <v>1.3001398333333336E-2</v>
      </c>
      <c r="H37">
        <f t="shared" si="5"/>
        <v>1.1342169636363636E-2</v>
      </c>
      <c r="I37">
        <f t="shared" si="6"/>
        <v>8.2146224313725501E-3</v>
      </c>
      <c r="J37">
        <v>28</v>
      </c>
      <c r="N37" s="15"/>
    </row>
    <row r="38" spans="1:14" x14ac:dyDescent="0.25">
      <c r="A38">
        <v>30</v>
      </c>
      <c r="B38">
        <f>VLOOKUP($B$4,'Deposition Curves'!A:OQ,(A38/2+6),FALSE)</f>
        <v>1.2995090000000001E-2</v>
      </c>
      <c r="C38">
        <f>IF(B38=0," ",IF('Use Details'!$B$23="Yes",Barrier!V19,1))</f>
        <v>1</v>
      </c>
      <c r="D38">
        <f t="shared" si="1"/>
        <v>1.2995090000000001E-2</v>
      </c>
      <c r="E38">
        <f t="shared" si="2"/>
        <v>1.2405865000000002E-2</v>
      </c>
      <c r="F38">
        <f t="shared" si="3"/>
        <v>1.2405865000000002E-2</v>
      </c>
      <c r="G38">
        <f t="shared" si="4"/>
        <v>1.2405865000000002E-2</v>
      </c>
      <c r="H38">
        <f t="shared" si="5"/>
        <v>1.0990847545454548E-2</v>
      </c>
      <c r="I38">
        <f t="shared" si="6"/>
        <v>8.0563070588235298E-3</v>
      </c>
      <c r="J38">
        <v>30</v>
      </c>
      <c r="N38" s="15"/>
    </row>
    <row r="39" spans="1:14" x14ac:dyDescent="0.25">
      <c r="A39">
        <v>32</v>
      </c>
      <c r="B39">
        <f>VLOOKUP($B$4,'Deposition Curves'!A:OQ,(A39/2+6),FALSE)</f>
        <v>1.2401199999999999E-2</v>
      </c>
      <c r="C39">
        <f>IF(B39=0," ",IF('Use Details'!$B$23="Yes",Barrier!V20,1))</f>
        <v>1</v>
      </c>
      <c r="D39">
        <f t="shared" si="1"/>
        <v>1.2401199999999999E-2</v>
      </c>
      <c r="E39">
        <f t="shared" si="2"/>
        <v>1.1855805000000002E-2</v>
      </c>
      <c r="F39">
        <f t="shared" si="3"/>
        <v>1.1855805000000002E-2</v>
      </c>
      <c r="G39">
        <f t="shared" si="4"/>
        <v>1.1855805000000002E-2</v>
      </c>
      <c r="H39">
        <f t="shared" si="5"/>
        <v>1.0680669E-2</v>
      </c>
      <c r="I39">
        <f t="shared" si="6"/>
        <v>7.9086810588235284E-3</v>
      </c>
      <c r="J39">
        <v>32</v>
      </c>
      <c r="N39" s="15"/>
    </row>
    <row r="40" spans="1:14" x14ac:dyDescent="0.25">
      <c r="A40">
        <v>34</v>
      </c>
      <c r="B40">
        <f>VLOOKUP($B$4,'Deposition Curves'!A:OQ,(A40/2+6),FALSE)</f>
        <v>1.18353E-2</v>
      </c>
      <c r="C40">
        <f>IF(B40=0," ",IF('Use Details'!$B$23="Yes",Barrier!V21,1))</f>
        <v>1</v>
      </c>
      <c r="D40">
        <f t="shared" si="1"/>
        <v>1.18353E-2</v>
      </c>
      <c r="E40">
        <f t="shared" si="2"/>
        <v>1.1403040000000001E-2</v>
      </c>
      <c r="F40">
        <f t="shared" si="3"/>
        <v>1.1403040000000001E-2</v>
      </c>
      <c r="G40">
        <f t="shared" si="4"/>
        <v>1.1403040000000001E-2</v>
      </c>
      <c r="H40">
        <f t="shared" si="5"/>
        <v>1.0409206454545454E-2</v>
      </c>
      <c r="I40">
        <f t="shared" si="6"/>
        <v>7.7711966666666648E-3</v>
      </c>
      <c r="J40">
        <v>34</v>
      </c>
      <c r="N40" s="15"/>
    </row>
    <row r="41" spans="1:14" x14ac:dyDescent="0.25">
      <c r="A41">
        <v>36</v>
      </c>
      <c r="B41">
        <f>VLOOKUP($B$4,'Deposition Curves'!A:OQ,(A41/2+6),FALSE)</f>
        <v>1.139243E-2</v>
      </c>
      <c r="C41">
        <f>IF(B41=0," ",IF('Use Details'!$B$23="Yes",Barrier!V22,1))</f>
        <v>1</v>
      </c>
      <c r="D41">
        <f t="shared" si="1"/>
        <v>1.139243E-2</v>
      </c>
      <c r="E41">
        <f t="shared" si="2"/>
        <v>1.1026840000000001E-2</v>
      </c>
      <c r="F41">
        <f t="shared" si="3"/>
        <v>1.1026840000000001E-2</v>
      </c>
      <c r="G41">
        <f t="shared" si="4"/>
        <v>1.1026840000000001E-2</v>
      </c>
      <c r="H41">
        <f t="shared" si="5"/>
        <v>1.0174926090909092E-2</v>
      </c>
      <c r="I41">
        <f t="shared" si="6"/>
        <v>7.6434457254901944E-3</v>
      </c>
      <c r="J41">
        <v>36</v>
      </c>
      <c r="N41" s="15"/>
    </row>
    <row r="42" spans="1:14" x14ac:dyDescent="0.25">
      <c r="A42">
        <v>38</v>
      </c>
      <c r="B42">
        <f>VLOOKUP($B$4,'Deposition Curves'!A:OQ,(A42/2+6),FALSE)</f>
        <v>1.1013220000000001E-2</v>
      </c>
      <c r="C42">
        <f>IF(B42=0," ",IF('Use Details'!$B$23="Yes",Barrier!V23,1))</f>
        <v>1</v>
      </c>
      <c r="D42">
        <f t="shared" si="1"/>
        <v>1.1013220000000001E-2</v>
      </c>
      <c r="E42">
        <f t="shared" si="2"/>
        <v>1.0723066666666664E-2</v>
      </c>
      <c r="F42">
        <f t="shared" si="3"/>
        <v>1.0723066666666664E-2</v>
      </c>
      <c r="G42">
        <f t="shared" si="4"/>
        <v>1.0723066666666664E-2</v>
      </c>
      <c r="H42">
        <f t="shared" si="5"/>
        <v>9.9676742727272723E-3</v>
      </c>
      <c r="I42">
        <f t="shared" si="6"/>
        <v>7.5231113529411761E-3</v>
      </c>
      <c r="J42">
        <v>38</v>
      </c>
      <c r="N42" s="15"/>
    </row>
    <row r="43" spans="1:14" x14ac:dyDescent="0.25">
      <c r="A43">
        <v>40</v>
      </c>
      <c r="B43">
        <f>VLOOKUP($B$4,'Deposition Curves'!A:OQ,(A43/2+6),FALSE)</f>
        <v>1.071573E-2</v>
      </c>
      <c r="C43">
        <f>IF(B43=0," ",IF('Use Details'!$B$23="Yes",Barrier!V24,1))</f>
        <v>1</v>
      </c>
      <c r="D43">
        <f t="shared" si="1"/>
        <v>1.071573E-2</v>
      </c>
      <c r="E43">
        <f t="shared" si="2"/>
        <v>1.0474351666666666E-2</v>
      </c>
      <c r="F43">
        <f t="shared" si="3"/>
        <v>1.0474351666666666E-2</v>
      </c>
      <c r="G43">
        <f t="shared" si="4"/>
        <v>1.0474351666666666E-2</v>
      </c>
      <c r="H43">
        <f t="shared" si="5"/>
        <v>9.7822510000000005E-3</v>
      </c>
      <c r="I43">
        <f t="shared" si="6"/>
        <v>7.4090360392156862E-3</v>
      </c>
      <c r="J43">
        <v>40</v>
      </c>
      <c r="N43" s="15"/>
    </row>
    <row r="44" spans="1:14" x14ac:dyDescent="0.25">
      <c r="A44">
        <v>42</v>
      </c>
      <c r="B44">
        <f>VLOOKUP($B$4,'Deposition Curves'!A:OQ,(A44/2+6),FALSE)</f>
        <v>1.0462259999999999E-2</v>
      </c>
      <c r="C44">
        <f>IF(B44=0," ",IF('Use Details'!$B$23="Yes",Barrier!V25,1))</f>
        <v>1</v>
      </c>
      <c r="D44">
        <f t="shared" si="1"/>
        <v>1.0462259999999999E-2</v>
      </c>
      <c r="E44">
        <f t="shared" si="2"/>
        <v>1.0282161666666666E-2</v>
      </c>
      <c r="F44">
        <f t="shared" si="3"/>
        <v>1.0282161666666666E-2</v>
      </c>
      <c r="G44">
        <f t="shared" si="4"/>
        <v>1.0282161666666666E-2</v>
      </c>
      <c r="H44">
        <f t="shared" si="5"/>
        <v>9.6102996363636364E-3</v>
      </c>
      <c r="I44">
        <f t="shared" si="6"/>
        <v>7.2996831568627437E-3</v>
      </c>
      <c r="J44">
        <v>42</v>
      </c>
      <c r="N44" s="15"/>
    </row>
    <row r="45" spans="1:14" x14ac:dyDescent="0.25">
      <c r="A45">
        <v>44</v>
      </c>
      <c r="B45">
        <f>VLOOKUP($B$4,'Deposition Curves'!A:OQ,(A45/2+6),FALSE)</f>
        <v>1.028134E-2</v>
      </c>
      <c r="C45">
        <f>IF(B45=0," ",IF('Use Details'!$B$23="Yes",Barrier!V26,1))</f>
        <v>1</v>
      </c>
      <c r="D45">
        <f t="shared" si="1"/>
        <v>1.028134E-2</v>
      </c>
      <c r="E45">
        <f t="shared" si="2"/>
        <v>1.0106309333333332E-2</v>
      </c>
      <c r="F45">
        <f t="shared" si="3"/>
        <v>1.0106309333333332E-2</v>
      </c>
      <c r="G45">
        <f t="shared" si="4"/>
        <v>1.0106309333333332E-2</v>
      </c>
      <c r="H45">
        <f t="shared" si="5"/>
        <v>9.4468411818181813E-3</v>
      </c>
      <c r="I45">
        <f t="shared" si="6"/>
        <v>7.1942603137254892E-3</v>
      </c>
      <c r="J45">
        <v>44</v>
      </c>
      <c r="N45" s="15"/>
    </row>
    <row r="46" spans="1:14" x14ac:dyDescent="0.25">
      <c r="A46">
        <v>46</v>
      </c>
      <c r="B46">
        <f>VLOOKUP($B$4,'Deposition Curves'!A:OQ,(A46/2+6),FALSE)</f>
        <v>1.0105350000000001E-2</v>
      </c>
      <c r="C46">
        <f>IF(B46=0," ",IF('Use Details'!$B$23="Yes",Barrier!V27,1))</f>
        <v>1</v>
      </c>
      <c r="D46">
        <f t="shared" si="1"/>
        <v>1.0105350000000001E-2</v>
      </c>
      <c r="E46">
        <f t="shared" si="2"/>
        <v>9.9346835000000012E-3</v>
      </c>
      <c r="F46">
        <f t="shared" si="3"/>
        <v>9.9346835000000012E-3</v>
      </c>
      <c r="G46">
        <f t="shared" si="4"/>
        <v>9.9346835000000012E-3</v>
      </c>
      <c r="H46">
        <f t="shared" si="5"/>
        <v>9.2841984545454538E-3</v>
      </c>
      <c r="I46">
        <f t="shared" si="6"/>
        <v>7.0913958039215694E-3</v>
      </c>
      <c r="J46">
        <v>46</v>
      </c>
      <c r="N46" s="15"/>
    </row>
    <row r="47" spans="1:14" x14ac:dyDescent="0.25">
      <c r="A47">
        <v>48</v>
      </c>
      <c r="B47">
        <f>VLOOKUP($B$4,'Deposition Curves'!A:OQ,(A47/2+6),FALSE)</f>
        <v>9.9351160000000008E-3</v>
      </c>
      <c r="C47">
        <f>IF(B47=0," ",IF('Use Details'!$B$23="Yes",Barrier!V28,1))</f>
        <v>1</v>
      </c>
      <c r="D47">
        <f t="shared" si="1"/>
        <v>9.9351160000000008E-3</v>
      </c>
      <c r="E47">
        <f t="shared" si="2"/>
        <v>9.7612316666666667E-3</v>
      </c>
      <c r="F47">
        <f t="shared" si="3"/>
        <v>9.7612316666666667E-3</v>
      </c>
      <c r="G47">
        <f t="shared" si="4"/>
        <v>9.7612316666666667E-3</v>
      </c>
      <c r="H47">
        <f t="shared" si="5"/>
        <v>9.1213987272727275E-3</v>
      </c>
      <c r="I47">
        <f t="shared" si="6"/>
        <v>6.9910487450980394E-3</v>
      </c>
      <c r="J47">
        <v>48</v>
      </c>
      <c r="N47" s="15"/>
    </row>
    <row r="48" spans="1:14" x14ac:dyDescent="0.25">
      <c r="A48">
        <v>50</v>
      </c>
      <c r="B48">
        <f>VLOOKUP($B$4,'Deposition Curves'!A:OQ,(A48/2+6),FALSE)</f>
        <v>9.7622869999999997E-3</v>
      </c>
      <c r="C48">
        <f>IF(B48=0," ",IF('Use Details'!$B$23="Yes",Barrier!V29,1))</f>
        <v>1</v>
      </c>
      <c r="D48">
        <f t="shared" si="1"/>
        <v>9.7622869999999997E-3</v>
      </c>
      <c r="E48">
        <f t="shared" si="2"/>
        <v>9.5849838333333329E-3</v>
      </c>
      <c r="F48">
        <f t="shared" si="3"/>
        <v>9.5849838333333329E-3</v>
      </c>
      <c r="G48">
        <f t="shared" si="4"/>
        <v>9.5849838333333329E-3</v>
      </c>
      <c r="H48">
        <f t="shared" si="5"/>
        <v>8.9577759999999989E-3</v>
      </c>
      <c r="I48">
        <f t="shared" si="6"/>
        <v>6.8931125098039212E-3</v>
      </c>
      <c r="J48">
        <v>50</v>
      </c>
      <c r="N48" s="15"/>
    </row>
    <row r="49" spans="1:14" x14ac:dyDescent="0.25">
      <c r="A49">
        <v>52</v>
      </c>
      <c r="B49">
        <f>VLOOKUP($B$4,'Deposition Curves'!A:OQ,(A49/2+6),FALSE)</f>
        <v>9.5831260000000008E-3</v>
      </c>
      <c r="C49">
        <f>IF(B49=0," ",IF('Use Details'!$B$23="Yes",Barrier!V30,1))</f>
        <v>1</v>
      </c>
      <c r="D49">
        <f t="shared" si="1"/>
        <v>9.5831260000000008E-3</v>
      </c>
      <c r="E49">
        <f t="shared" si="2"/>
        <v>9.4169649999999994E-3</v>
      </c>
      <c r="F49">
        <f t="shared" si="3"/>
        <v>9.4169649999999994E-3</v>
      </c>
      <c r="G49">
        <f t="shared" si="4"/>
        <v>9.4169649999999994E-3</v>
      </c>
      <c r="H49">
        <f t="shared" si="5"/>
        <v>8.794995454545455E-3</v>
      </c>
      <c r="I49">
        <f t="shared" si="6"/>
        <v>6.7976942156862744E-3</v>
      </c>
      <c r="J49">
        <v>52</v>
      </c>
      <c r="N49" s="15"/>
    </row>
    <row r="50" spans="1:14" x14ac:dyDescent="0.25">
      <c r="A50">
        <v>54</v>
      </c>
      <c r="B50">
        <f>VLOOKUP($B$4,'Deposition Curves'!A:OQ,(A50/2+6),FALSE)</f>
        <v>9.4151119999999998E-3</v>
      </c>
      <c r="C50">
        <f>IF(B50=0," ",IF('Use Details'!$B$23="Yes",Barrier!V31,1))</f>
        <v>1</v>
      </c>
      <c r="D50">
        <f t="shared" si="1"/>
        <v>9.4151119999999998E-3</v>
      </c>
      <c r="E50">
        <f t="shared" si="2"/>
        <v>9.2601060000000006E-3</v>
      </c>
      <c r="F50">
        <f t="shared" si="3"/>
        <v>9.2601060000000006E-3</v>
      </c>
      <c r="G50">
        <f t="shared" si="4"/>
        <v>9.2601060000000006E-3</v>
      </c>
      <c r="H50">
        <f t="shared" si="5"/>
        <v>8.6362419090909096E-3</v>
      </c>
      <c r="I50">
        <f t="shared" si="6"/>
        <v>6.7049584509803915E-3</v>
      </c>
      <c r="J50">
        <v>54</v>
      </c>
      <c r="N50" s="15"/>
    </row>
    <row r="51" spans="1:14" x14ac:dyDescent="0.25">
      <c r="A51">
        <v>56</v>
      </c>
      <c r="B51">
        <f>VLOOKUP($B$4,'Deposition Curves'!A:OQ,(A51/2+6),FALSE)</f>
        <v>9.2582159999999997E-3</v>
      </c>
      <c r="C51">
        <f>IF(B51=0," ",IF('Use Details'!$B$23="Yes",Barrier!V32,1))</f>
        <v>1</v>
      </c>
      <c r="D51">
        <f t="shared" si="1"/>
        <v>9.2582159999999997E-3</v>
      </c>
      <c r="E51">
        <f t="shared" si="2"/>
        <v>9.1137366666666653E-3</v>
      </c>
      <c r="F51">
        <f t="shared" si="3"/>
        <v>9.1137366666666653E-3</v>
      </c>
      <c r="G51">
        <f t="shared" si="4"/>
        <v>9.1137366666666653E-3</v>
      </c>
      <c r="H51">
        <f t="shared" si="5"/>
        <v>8.4824346363636376E-3</v>
      </c>
      <c r="I51">
        <f t="shared" si="6"/>
        <v>6.6147083725490207E-3</v>
      </c>
      <c r="J51">
        <v>56</v>
      </c>
      <c r="N51" s="15"/>
    </row>
    <row r="52" spans="1:14" x14ac:dyDescent="0.25">
      <c r="A52">
        <v>58</v>
      </c>
      <c r="B52">
        <f>VLOOKUP($B$4,'Deposition Curves'!A:OQ,(A52/2+6),FALSE)</f>
        <v>9.1126599999999999E-3</v>
      </c>
      <c r="C52">
        <f>IF(B52=0," ",IF('Use Details'!$B$23="Yes",Barrier!V33,1))</f>
        <v>1</v>
      </c>
      <c r="D52">
        <f t="shared" si="1"/>
        <v>9.1126599999999999E-3</v>
      </c>
      <c r="E52">
        <f t="shared" si="2"/>
        <v>8.9718634999999998E-3</v>
      </c>
      <c r="F52">
        <f t="shared" si="3"/>
        <v>8.9718634999999998E-3</v>
      </c>
      <c r="G52">
        <f t="shared" si="4"/>
        <v>8.9718634999999998E-3</v>
      </c>
      <c r="H52">
        <f t="shared" si="5"/>
        <v>8.333612181818181E-3</v>
      </c>
      <c r="I52">
        <f t="shared" si="6"/>
        <v>6.526717431372551E-3</v>
      </c>
      <c r="J52">
        <v>58</v>
      </c>
      <c r="N52" s="15"/>
    </row>
    <row r="53" spans="1:14" x14ac:dyDescent="0.25">
      <c r="A53">
        <v>60</v>
      </c>
      <c r="B53">
        <f>VLOOKUP($B$4,'Deposition Curves'!A:OQ,(A53/2+6),FALSE)</f>
        <v>8.9735639999999998E-3</v>
      </c>
      <c r="C53">
        <f>IF(B53=0," ",IF('Use Details'!$B$23="Yes",Barrier!V34,1))</f>
        <v>1</v>
      </c>
      <c r="D53">
        <f t="shared" si="1"/>
        <v>8.9735639999999998E-3</v>
      </c>
      <c r="E53">
        <f t="shared" si="2"/>
        <v>8.8224734999999988E-3</v>
      </c>
      <c r="F53">
        <f t="shared" si="3"/>
        <v>8.8224734999999988E-3</v>
      </c>
      <c r="G53">
        <f t="shared" si="4"/>
        <v>8.8224734999999988E-3</v>
      </c>
      <c r="H53">
        <f t="shared" si="5"/>
        <v>8.1893286363636363E-3</v>
      </c>
      <c r="I53">
        <f t="shared" si="6"/>
        <v>6.4407698235294112E-3</v>
      </c>
      <c r="J53">
        <v>60</v>
      </c>
      <c r="N53" s="15"/>
    </row>
    <row r="54" spans="1:14" x14ac:dyDescent="0.25">
      <c r="A54">
        <v>62</v>
      </c>
      <c r="B54">
        <f>VLOOKUP($B$4,'Deposition Curves'!A:OQ,(A54/2+6),FALSE)</f>
        <v>8.8242649999999995E-3</v>
      </c>
      <c r="C54">
        <f>IF(B54=0," ",IF('Use Details'!$B$23="Yes",Barrier!V35,1))</f>
        <v>1</v>
      </c>
      <c r="D54">
        <f t="shared" si="1"/>
        <v>8.8242649999999995E-3</v>
      </c>
      <c r="E54">
        <f t="shared" si="2"/>
        <v>8.662233833333333E-3</v>
      </c>
      <c r="F54">
        <f t="shared" si="3"/>
        <v>8.662233833333333E-3</v>
      </c>
      <c r="G54">
        <f t="shared" si="4"/>
        <v>8.662233833333333E-3</v>
      </c>
      <c r="H54">
        <f t="shared" si="5"/>
        <v>8.0493685454545438E-3</v>
      </c>
      <c r="I54">
        <f t="shared" si="6"/>
        <v>6.3567477254901942E-3</v>
      </c>
      <c r="J54">
        <v>62</v>
      </c>
      <c r="N54" s="15"/>
    </row>
    <row r="55" spans="1:14" x14ac:dyDescent="0.25">
      <c r="A55">
        <v>64</v>
      </c>
      <c r="B55">
        <f>VLOOKUP($B$4,'Deposition Curves'!A:OQ,(A55/2+6),FALSE)</f>
        <v>8.6642170000000001E-3</v>
      </c>
      <c r="C55">
        <f>IF(B55=0," ",IF('Use Details'!$B$23="Yes",Barrier!V36,1))</f>
        <v>1</v>
      </c>
      <c r="D55">
        <f t="shared" si="1"/>
        <v>8.6642170000000001E-3</v>
      </c>
      <c r="E55">
        <f t="shared" si="2"/>
        <v>8.4913083333333327E-3</v>
      </c>
      <c r="F55">
        <f t="shared" si="3"/>
        <v>8.4913083333333327E-3</v>
      </c>
      <c r="G55">
        <f t="shared" si="4"/>
        <v>8.4913083333333327E-3</v>
      </c>
      <c r="H55">
        <f t="shared" si="5"/>
        <v>7.915146454545453E-3</v>
      </c>
      <c r="I55">
        <f t="shared" si="6"/>
        <v>6.2748665490196063E-3</v>
      </c>
      <c r="J55">
        <v>64</v>
      </c>
      <c r="N55" s="15"/>
    </row>
    <row r="56" spans="1:14" x14ac:dyDescent="0.25">
      <c r="A56">
        <v>66</v>
      </c>
      <c r="B56">
        <f>VLOOKUP($B$4,'Deposition Curves'!A:OQ,(A56/2+6),FALSE)</f>
        <v>8.4922699999999997E-3</v>
      </c>
      <c r="C56">
        <f>IF(B56=0," ",IF('Use Details'!$B$23="Yes",Barrier!V37,1))</f>
        <v>1</v>
      </c>
      <c r="D56">
        <f t="shared" si="1"/>
        <v>8.4922699999999997E-3</v>
      </c>
      <c r="E56">
        <f t="shared" si="2"/>
        <v>8.3142913333333346E-3</v>
      </c>
      <c r="F56">
        <f t="shared" si="3"/>
        <v>8.3142913333333346E-3</v>
      </c>
      <c r="G56">
        <f t="shared" si="4"/>
        <v>8.3142913333333346E-3</v>
      </c>
      <c r="H56">
        <f t="shared" si="5"/>
        <v>7.787580363636362E-3</v>
      </c>
      <c r="I56">
        <f t="shared" si="6"/>
        <v>6.195341607843137E-3</v>
      </c>
      <c r="J56">
        <v>66</v>
      </c>
      <c r="N56" s="15"/>
    </row>
    <row r="57" spans="1:14" x14ac:dyDescent="0.25">
      <c r="A57">
        <v>68</v>
      </c>
      <c r="B57">
        <f>VLOOKUP($B$4,'Deposition Curves'!A:OQ,(A57/2+6),FALSE)</f>
        <v>8.3145530000000006E-3</v>
      </c>
      <c r="C57">
        <f>IF(B57=0," ",IF('Use Details'!$B$23="Yes",Barrier!V38,1))</f>
        <v>1</v>
      </c>
      <c r="D57">
        <f t="shared" si="1"/>
        <v>8.3145530000000006E-3</v>
      </c>
      <c r="E57">
        <f t="shared" si="2"/>
        <v>8.1378863333333336E-3</v>
      </c>
      <c r="F57">
        <f t="shared" si="3"/>
        <v>8.1378863333333336E-3</v>
      </c>
      <c r="G57">
        <f t="shared" si="4"/>
        <v>8.1378863333333336E-3</v>
      </c>
      <c r="H57">
        <f t="shared" si="5"/>
        <v>7.6677067272727254E-3</v>
      </c>
      <c r="I57">
        <f t="shared" si="6"/>
        <v>6.1184317647058816E-3</v>
      </c>
      <c r="J57">
        <v>68</v>
      </c>
      <c r="N57" s="15"/>
    </row>
    <row r="58" spans="1:14" x14ac:dyDescent="0.25">
      <c r="A58">
        <v>70</v>
      </c>
      <c r="B58">
        <f>VLOOKUP($B$4,'Deposition Curves'!A:OQ,(A58/2+6),FALSE)</f>
        <v>8.1352660000000004E-3</v>
      </c>
      <c r="C58">
        <f>IF(B58=0," ",IF('Use Details'!$B$23="Yes",Barrier!V39,1))</f>
        <v>1</v>
      </c>
      <c r="D58">
        <f t="shared" si="1"/>
        <v>8.1352660000000004E-3</v>
      </c>
      <c r="E58">
        <f t="shared" si="2"/>
        <v>7.9764844999999987E-3</v>
      </c>
      <c r="F58">
        <f t="shared" si="3"/>
        <v>7.9764844999999987E-3</v>
      </c>
      <c r="G58">
        <f t="shared" si="4"/>
        <v>7.9764844999999987E-3</v>
      </c>
      <c r="H58">
        <f t="shared" si="5"/>
        <v>7.5560859090909073E-3</v>
      </c>
      <c r="I58">
        <f t="shared" si="6"/>
        <v>6.0442320784313708E-3</v>
      </c>
      <c r="J58">
        <v>70</v>
      </c>
      <c r="N58" s="19"/>
    </row>
    <row r="59" spans="1:14" x14ac:dyDescent="0.25">
      <c r="A59">
        <v>72</v>
      </c>
      <c r="B59">
        <f>VLOOKUP($B$4,'Deposition Curves'!A:OQ,(A59/2+6),FALSE)</f>
        <v>7.9717009999999994E-3</v>
      </c>
      <c r="C59">
        <f>IF(B59=0," ",IF('Use Details'!$B$23="Yes",Barrier!V40,1))</f>
        <v>1</v>
      </c>
      <c r="D59">
        <f t="shared" si="1"/>
        <v>7.9717009999999994E-3</v>
      </c>
      <c r="E59">
        <f t="shared" si="2"/>
        <v>7.8403801666666658E-3</v>
      </c>
      <c r="F59">
        <f t="shared" si="3"/>
        <v>7.8403801666666658E-3</v>
      </c>
      <c r="G59">
        <f t="shared" si="4"/>
        <v>7.8403801666666658E-3</v>
      </c>
      <c r="H59">
        <f t="shared" si="5"/>
        <v>7.4532046363636369E-3</v>
      </c>
      <c r="I59">
        <f t="shared" si="6"/>
        <v>5.9728175490196067E-3</v>
      </c>
      <c r="J59">
        <v>72</v>
      </c>
      <c r="N59" s="19"/>
    </row>
    <row r="60" spans="1:14" x14ac:dyDescent="0.25">
      <c r="A60">
        <v>74</v>
      </c>
      <c r="B60">
        <f>VLOOKUP($B$4,'Deposition Curves'!A:OQ,(A60/2+6),FALSE)</f>
        <v>7.8368369999999993E-3</v>
      </c>
      <c r="C60">
        <f>IF(B60=0," ",IF('Use Details'!$B$23="Yes",Barrier!V41,1))</f>
        <v>1</v>
      </c>
      <c r="D60">
        <f t="shared" si="1"/>
        <v>7.8368369999999993E-3</v>
      </c>
      <c r="E60">
        <f t="shared" si="2"/>
        <v>7.7251556666666664E-3</v>
      </c>
      <c r="F60">
        <f t="shared" si="3"/>
        <v>7.7251556666666664E-3</v>
      </c>
      <c r="G60">
        <f t="shared" si="4"/>
        <v>7.7251556666666664E-3</v>
      </c>
      <c r="H60">
        <f t="shared" si="5"/>
        <v>7.3579129090909088E-3</v>
      </c>
      <c r="I60">
        <f t="shared" si="6"/>
        <v>5.903906352941175E-3</v>
      </c>
      <c r="J60">
        <v>74</v>
      </c>
      <c r="N60" s="19"/>
    </row>
    <row r="61" spans="1:14" x14ac:dyDescent="0.25">
      <c r="A61">
        <v>76</v>
      </c>
      <c r="B61">
        <f>VLOOKUP($B$4,'Deposition Curves'!A:OQ,(A61/2+6),FALSE)</f>
        <v>7.723232E-3</v>
      </c>
      <c r="C61">
        <f>IF(B61=0," ",IF('Use Details'!$B$23="Yes",Barrier!V42,1))</f>
        <v>1</v>
      </c>
      <c r="D61">
        <f t="shared" si="1"/>
        <v>7.723232E-3</v>
      </c>
      <c r="E61">
        <f t="shared" si="2"/>
        <v>7.6222415000000007E-3</v>
      </c>
      <c r="F61">
        <f t="shared" si="3"/>
        <v>7.6222415000000007E-3</v>
      </c>
      <c r="G61">
        <f t="shared" si="4"/>
        <v>7.6222415000000007E-3</v>
      </c>
      <c r="H61">
        <f t="shared" si="5"/>
        <v>7.2678228181818185E-3</v>
      </c>
      <c r="I61">
        <f t="shared" si="6"/>
        <v>5.8369526078431355E-3</v>
      </c>
      <c r="J61">
        <v>76</v>
      </c>
      <c r="N61" s="19"/>
    </row>
    <row r="62" spans="1:14" x14ac:dyDescent="0.25">
      <c r="A62">
        <v>78</v>
      </c>
      <c r="B62">
        <f>VLOOKUP($B$4,'Deposition Curves'!A:OQ,(A62/2+6),FALSE)</f>
        <v>7.6211689999999997E-3</v>
      </c>
      <c r="C62">
        <f>IF(B62=0," ",IF('Use Details'!$B$23="Yes",Barrier!V43,1))</f>
        <v>1</v>
      </c>
      <c r="D62">
        <f t="shared" si="1"/>
        <v>7.6211689999999997E-3</v>
      </c>
      <c r="E62">
        <f t="shared" si="2"/>
        <v>7.5262226666666663E-3</v>
      </c>
      <c r="F62">
        <f t="shared" si="3"/>
        <v>7.5262226666666663E-3</v>
      </c>
      <c r="G62">
        <f t="shared" si="4"/>
        <v>7.5262226666666663E-3</v>
      </c>
      <c r="H62">
        <f t="shared" si="5"/>
        <v>7.181168454545455E-3</v>
      </c>
      <c r="I62">
        <f t="shared" si="6"/>
        <v>5.7715243529411746E-3</v>
      </c>
      <c r="J62">
        <v>78</v>
      </c>
      <c r="N62" s="19"/>
    </row>
    <row r="63" spans="1:14" x14ac:dyDescent="0.25">
      <c r="A63">
        <v>80</v>
      </c>
      <c r="B63">
        <f>VLOOKUP($B$4,'Deposition Curves'!A:OQ,(A63/2+6),FALSE)</f>
        <v>7.5255410000000002E-3</v>
      </c>
      <c r="C63">
        <f>IF(B63=0," ",IF('Use Details'!$B$23="Yes",Barrier!V44,1))</f>
        <v>1</v>
      </c>
      <c r="D63">
        <f t="shared" si="1"/>
        <v>7.5255410000000002E-3</v>
      </c>
      <c r="E63">
        <f t="shared" si="2"/>
        <v>7.4348958333333333E-3</v>
      </c>
      <c r="F63">
        <f t="shared" si="3"/>
        <v>7.4348958333333333E-3</v>
      </c>
      <c r="G63">
        <f t="shared" si="4"/>
        <v>7.4348958333333333E-3</v>
      </c>
      <c r="H63">
        <f t="shared" si="5"/>
        <v>7.0971473636363639E-3</v>
      </c>
      <c r="I63">
        <f t="shared" si="6"/>
        <v>5.7073966666666646E-3</v>
      </c>
      <c r="J63">
        <v>80</v>
      </c>
      <c r="N63" s="19"/>
    </row>
    <row r="64" spans="1:14" x14ac:dyDescent="0.25">
      <c r="A64">
        <v>82</v>
      </c>
      <c r="B64">
        <f>VLOOKUP($B$4,'Deposition Curves'!A:OQ,(A64/2+6),FALSE)</f>
        <v>7.4340029999999998E-3</v>
      </c>
      <c r="C64">
        <f>IF(B64=0," ",IF('Use Details'!$B$23="Yes",Barrier!V45,1))</f>
        <v>1</v>
      </c>
      <c r="D64">
        <f t="shared" si="1"/>
        <v>7.4340029999999998E-3</v>
      </c>
      <c r="E64">
        <f t="shared" si="2"/>
        <v>7.3477134999999994E-3</v>
      </c>
      <c r="F64">
        <f t="shared" si="3"/>
        <v>7.3477134999999994E-3</v>
      </c>
      <c r="G64">
        <f t="shared" si="4"/>
        <v>7.3477134999999994E-3</v>
      </c>
      <c r="H64">
        <f t="shared" si="5"/>
        <v>7.0153483636363626E-3</v>
      </c>
      <c r="I64">
        <f t="shared" si="6"/>
        <v>5.6444516078431352E-3</v>
      </c>
      <c r="J64">
        <v>82</v>
      </c>
      <c r="N64" s="19"/>
    </row>
    <row r="65" spans="1:14" x14ac:dyDescent="0.25">
      <c r="A65">
        <v>84</v>
      </c>
      <c r="B65">
        <f>VLOOKUP($B$4,'Deposition Curves'!A:OQ,(A65/2+6),FALSE)</f>
        <v>7.3478220000000004E-3</v>
      </c>
      <c r="C65">
        <f>IF(B65=0," ",IF('Use Details'!$B$23="Yes",Barrier!V46,1))</f>
        <v>1</v>
      </c>
      <c r="D65">
        <f t="shared" si="1"/>
        <v>7.3478220000000004E-3</v>
      </c>
      <c r="E65">
        <f t="shared" si="2"/>
        <v>7.2609070000000005E-3</v>
      </c>
      <c r="F65">
        <f t="shared" si="3"/>
        <v>7.2609070000000005E-3</v>
      </c>
      <c r="G65">
        <f t="shared" si="4"/>
        <v>7.2609070000000005E-3</v>
      </c>
      <c r="H65">
        <f t="shared" si="5"/>
        <v>6.9357688181818193E-3</v>
      </c>
      <c r="I65">
        <f t="shared" si="6"/>
        <v>5.582619039215685E-3</v>
      </c>
      <c r="J65">
        <v>84</v>
      </c>
      <c r="N65" s="19"/>
    </row>
    <row r="66" spans="1:14" x14ac:dyDescent="0.25">
      <c r="A66">
        <v>86</v>
      </c>
      <c r="B66">
        <f>VLOOKUP($B$4,'Deposition Curves'!A:OQ,(A66/2+6),FALSE)</f>
        <v>7.2609900000000002E-3</v>
      </c>
      <c r="C66">
        <f>IF(B66=0," ",IF('Use Details'!$B$23="Yes",Barrier!V47,1))</f>
        <v>1</v>
      </c>
      <c r="D66">
        <f t="shared" si="1"/>
        <v>7.2609900000000002E-3</v>
      </c>
      <c r="E66">
        <f t="shared" si="2"/>
        <v>7.1737256666666678E-3</v>
      </c>
      <c r="F66">
        <f t="shared" si="3"/>
        <v>7.1737256666666678E-3</v>
      </c>
      <c r="G66">
        <f t="shared" si="4"/>
        <v>7.1737256666666678E-3</v>
      </c>
      <c r="H66">
        <f t="shared" si="5"/>
        <v>6.8577934545454551E-3</v>
      </c>
      <c r="I66">
        <f t="shared" si="6"/>
        <v>5.5218033725490182E-3</v>
      </c>
      <c r="J66">
        <v>86</v>
      </c>
      <c r="N66" s="19"/>
    </row>
    <row r="67" spans="1:14" x14ac:dyDescent="0.25">
      <c r="A67">
        <v>88</v>
      </c>
      <c r="B67">
        <f>VLOOKUP($B$4,'Deposition Curves'!A:OQ,(A67/2+6),FALSE)</f>
        <v>7.1736600000000001E-3</v>
      </c>
      <c r="C67">
        <f>IF(B67=0," ",IF('Use Details'!$B$23="Yes",Barrier!V48,1))</f>
        <v>1</v>
      </c>
      <c r="D67">
        <f t="shared" si="1"/>
        <v>7.1736600000000001E-3</v>
      </c>
      <c r="E67">
        <f t="shared" si="2"/>
        <v>7.087354666666666E-3</v>
      </c>
      <c r="F67">
        <f t="shared" si="3"/>
        <v>7.087354666666666E-3</v>
      </c>
      <c r="G67">
        <f t="shared" si="4"/>
        <v>7.087354666666666E-3</v>
      </c>
      <c r="H67">
        <f t="shared" si="5"/>
        <v>6.7813488181818178E-3</v>
      </c>
      <c r="I67">
        <f t="shared" si="6"/>
        <v>5.4620609411764696E-3</v>
      </c>
      <c r="J67">
        <v>88</v>
      </c>
      <c r="N67" s="19"/>
    </row>
    <row r="68" spans="1:14" x14ac:dyDescent="0.25">
      <c r="A68">
        <v>90</v>
      </c>
      <c r="B68">
        <f>VLOOKUP($B$4,'Deposition Curves'!A:OQ,(A68/2+6),FALSE)</f>
        <v>7.086724E-3</v>
      </c>
      <c r="C68">
        <f>IF(B68=0," ",IF('Use Details'!$B$23="Yes",Barrier!V49,1))</f>
        <v>1</v>
      </c>
      <c r="D68">
        <f t="shared" si="1"/>
        <v>7.086724E-3</v>
      </c>
      <c r="E68">
        <f t="shared" si="2"/>
        <v>7.0040839999999998E-3</v>
      </c>
      <c r="F68">
        <f t="shared" si="3"/>
        <v>7.0040839999999998E-3</v>
      </c>
      <c r="G68">
        <f t="shared" si="4"/>
        <v>7.0040839999999998E-3</v>
      </c>
      <c r="H68">
        <f t="shared" si="5"/>
        <v>6.7064441818181809E-3</v>
      </c>
      <c r="I68">
        <f t="shared" si="6"/>
        <v>5.4035414509803923E-3</v>
      </c>
      <c r="J68">
        <v>90</v>
      </c>
      <c r="N68" s="19"/>
    </row>
    <row r="69" spans="1:14" x14ac:dyDescent="0.25">
      <c r="A69">
        <v>92</v>
      </c>
      <c r="B69">
        <f>VLOOKUP($B$4,'Deposition Curves'!A:OQ,(A69/2+6),FALSE)</f>
        <v>7.0035719999999996E-3</v>
      </c>
      <c r="C69">
        <f>IF(B69=0," ",IF('Use Details'!$B$23="Yes",Barrier!V50,1))</f>
        <v>1</v>
      </c>
      <c r="D69">
        <f t="shared" si="1"/>
        <v>7.0035719999999996E-3</v>
      </c>
      <c r="E69">
        <f t="shared" si="2"/>
        <v>6.9238976666666672E-3</v>
      </c>
      <c r="F69">
        <f t="shared" si="3"/>
        <v>6.9238976666666672E-3</v>
      </c>
      <c r="G69">
        <f t="shared" si="4"/>
        <v>6.9238976666666672E-3</v>
      </c>
      <c r="H69">
        <f t="shared" si="5"/>
        <v>6.6333473636363627E-3</v>
      </c>
      <c r="I69">
        <f t="shared" si="6"/>
        <v>5.3464171960784304E-3</v>
      </c>
      <c r="J69">
        <v>92</v>
      </c>
      <c r="N69" s="19"/>
    </row>
    <row r="70" spans="1:14" x14ac:dyDescent="0.25">
      <c r="A70">
        <v>94</v>
      </c>
      <c r="B70">
        <f>VLOOKUP($B$4,'Deposition Curves'!A:OQ,(A70/2+6),FALSE)</f>
        <v>6.9234919999999998E-3</v>
      </c>
      <c r="C70">
        <f>IF(B70=0," ",IF('Use Details'!$B$23="Yes",Barrier!V51,1))</f>
        <v>1</v>
      </c>
      <c r="D70">
        <f t="shared" si="1"/>
        <v>6.9234919999999998E-3</v>
      </c>
      <c r="E70">
        <f t="shared" si="2"/>
        <v>6.8461516666666654E-3</v>
      </c>
      <c r="F70">
        <f t="shared" si="3"/>
        <v>6.8461516666666654E-3</v>
      </c>
      <c r="G70">
        <f t="shared" si="4"/>
        <v>6.8461516666666654E-3</v>
      </c>
      <c r="H70">
        <f t="shared" si="5"/>
        <v>6.5619484545454548E-3</v>
      </c>
      <c r="I70">
        <f t="shared" si="6"/>
        <v>5.2906235294117639E-3</v>
      </c>
      <c r="J70">
        <v>94</v>
      </c>
      <c r="N70" s="19"/>
    </row>
    <row r="71" spans="1:14" x14ac:dyDescent="0.25">
      <c r="A71">
        <v>96</v>
      </c>
      <c r="B71">
        <f>VLOOKUP($B$4,'Deposition Curves'!A:OQ,(A71/2+6),FALSE)</f>
        <v>6.845846E-3</v>
      </c>
      <c r="C71">
        <f>IF(B71=0," ",IF('Use Details'!$B$23="Yes",Barrier!V52,1))</f>
        <v>1</v>
      </c>
      <c r="D71">
        <f t="shared" si="1"/>
        <v>6.845846E-3</v>
      </c>
      <c r="E71">
        <f t="shared" si="2"/>
        <v>6.7704864999999998E-3</v>
      </c>
      <c r="F71">
        <f t="shared" si="3"/>
        <v>6.7704864999999998E-3</v>
      </c>
      <c r="G71">
        <f t="shared" si="4"/>
        <v>6.7704864999999998E-3</v>
      </c>
      <c r="H71">
        <f t="shared" si="5"/>
        <v>6.492085454545455E-3</v>
      </c>
      <c r="I71">
        <f t="shared" si="6"/>
        <v>5.2359823333333324E-3</v>
      </c>
      <c r="J71">
        <v>96</v>
      </c>
      <c r="N71" s="19"/>
    </row>
    <row r="72" spans="1:14" x14ac:dyDescent="0.25">
      <c r="A72">
        <v>98</v>
      </c>
      <c r="B72">
        <f>VLOOKUP($B$4,'Deposition Curves'!A:OQ,(A72/2+6),FALSE)</f>
        <v>6.7700340000000003E-3</v>
      </c>
      <c r="C72">
        <f>IF(B72=0," ",IF('Use Details'!$B$23="Yes",Barrier!V53,1))</f>
        <v>1</v>
      </c>
      <c r="D72">
        <f t="shared" si="1"/>
        <v>6.7700340000000003E-3</v>
      </c>
      <c r="E72">
        <f t="shared" si="2"/>
        <v>6.6972556666666664E-3</v>
      </c>
      <c r="F72">
        <f t="shared" si="3"/>
        <v>6.6972556666666664E-3</v>
      </c>
      <c r="G72">
        <f t="shared" si="4"/>
        <v>6.6972556666666664E-3</v>
      </c>
      <c r="H72">
        <f t="shared" si="5"/>
        <v>6.4234472727272727E-3</v>
      </c>
      <c r="I72">
        <f t="shared" si="6"/>
        <v>5.1822590588235275E-3</v>
      </c>
      <c r="J72">
        <v>98</v>
      </c>
      <c r="N72" s="19"/>
    </row>
    <row r="73" spans="1:14" x14ac:dyDescent="0.25">
      <c r="A73">
        <v>100</v>
      </c>
      <c r="B73">
        <f>VLOOKUP($B$4,'Deposition Curves'!A:OQ,(A73/2+6),FALSE)</f>
        <v>6.696937E-3</v>
      </c>
      <c r="C73">
        <f>IF(B73=0," ",IF('Use Details'!$B$23="Yes",Barrier!V54,1))</f>
        <v>1</v>
      </c>
      <c r="D73">
        <f t="shared" si="1"/>
        <v>6.696937E-3</v>
      </c>
      <c r="E73">
        <f t="shared" si="2"/>
        <v>6.6264288333333339E-3</v>
      </c>
      <c r="F73">
        <f t="shared" si="3"/>
        <v>6.6264288333333339E-3</v>
      </c>
      <c r="G73">
        <f t="shared" si="4"/>
        <v>6.6264288333333339E-3</v>
      </c>
      <c r="H73">
        <f t="shared" si="5"/>
        <v>6.3554518181818181E-3</v>
      </c>
      <c r="I73">
        <f t="shared" si="6"/>
        <v>5.1292231372549015E-3</v>
      </c>
      <c r="J73">
        <v>100</v>
      </c>
      <c r="N73" s="15"/>
    </row>
    <row r="74" spans="1:14" x14ac:dyDescent="0.25">
      <c r="A74">
        <v>102</v>
      </c>
      <c r="B74">
        <f>VLOOKUP($B$4,'Deposition Curves'!A:OQ,(A74/2+6),FALSE)</f>
        <v>6.6257520000000004E-3</v>
      </c>
      <c r="C74">
        <f>IF(B74=0," ",IF('Use Details'!$B$23="Yes",Barrier!V55,1))</f>
        <v>1</v>
      </c>
      <c r="D74">
        <f t="shared" si="1"/>
        <v>6.6257520000000004E-3</v>
      </c>
      <c r="E74">
        <f t="shared" si="2"/>
        <v>6.5583928333333335E-3</v>
      </c>
      <c r="F74">
        <f t="shared" si="3"/>
        <v>6.5583928333333335E-3</v>
      </c>
      <c r="G74">
        <f t="shared" si="4"/>
        <v>6.5583928333333335E-3</v>
      </c>
      <c r="H74">
        <f t="shared" si="5"/>
        <v>6.2872848181818189E-3</v>
      </c>
      <c r="I74">
        <f t="shared" si="6"/>
        <v>5.0766479019607848E-3</v>
      </c>
      <c r="J74">
        <v>102</v>
      </c>
      <c r="N74" s="19"/>
    </row>
    <row r="75" spans="1:14" x14ac:dyDescent="0.25">
      <c r="A75">
        <v>104</v>
      </c>
      <c r="B75">
        <f>VLOOKUP($B$4,'Deposition Curves'!A:OQ,(A75/2+6),FALSE)</f>
        <v>6.5586280000000004E-3</v>
      </c>
      <c r="C75">
        <f>IF(B75=0," ",IF('Use Details'!$B$23="Yes",Barrier!V56,1))</f>
        <v>1</v>
      </c>
      <c r="D75">
        <f t="shared" si="1"/>
        <v>6.5586280000000004E-3</v>
      </c>
      <c r="E75">
        <f t="shared" si="2"/>
        <v>6.4898498333333327E-3</v>
      </c>
      <c r="F75">
        <f t="shared" si="3"/>
        <v>6.4898498333333327E-3</v>
      </c>
      <c r="G75">
        <f t="shared" si="4"/>
        <v>6.4898498333333327E-3</v>
      </c>
      <c r="H75">
        <f t="shared" si="5"/>
        <v>6.2175846363636371E-3</v>
      </c>
      <c r="I75">
        <f t="shared" si="6"/>
        <v>5.0243501764705876E-3</v>
      </c>
      <c r="J75">
        <v>104</v>
      </c>
      <c r="N75" s="19"/>
    </row>
    <row r="76" spans="1:14" x14ac:dyDescent="0.25">
      <c r="A76">
        <v>106</v>
      </c>
      <c r="B76">
        <f>VLOOKUP($B$4,'Deposition Curves'!A:OQ,(A76/2+6),FALSE)</f>
        <v>6.4900929999999997E-3</v>
      </c>
      <c r="C76">
        <f>IF(B76=0," ",IF('Use Details'!$B$23="Yes",Barrier!V57,1))</f>
        <v>1</v>
      </c>
      <c r="D76">
        <f t="shared" si="1"/>
        <v>6.4900929999999997E-3</v>
      </c>
      <c r="E76">
        <f t="shared" si="2"/>
        <v>6.4200330000000012E-3</v>
      </c>
      <c r="F76">
        <f t="shared" si="3"/>
        <v>6.4200330000000012E-3</v>
      </c>
      <c r="G76">
        <f t="shared" si="4"/>
        <v>6.4200330000000012E-3</v>
      </c>
      <c r="H76">
        <f t="shared" si="5"/>
        <v>6.144525909090909E-3</v>
      </c>
      <c r="I76">
        <f t="shared" si="6"/>
        <v>4.9721216470588227E-3</v>
      </c>
      <c r="J76">
        <v>106</v>
      </c>
      <c r="N76" s="19"/>
    </row>
    <row r="77" spans="1:14" x14ac:dyDescent="0.25">
      <c r="A77">
        <v>108</v>
      </c>
      <c r="B77">
        <f>VLOOKUP($B$4,'Deposition Curves'!A:OQ,(A77/2+6),FALSE)</f>
        <v>6.4200990000000003E-3</v>
      </c>
      <c r="C77">
        <f>IF(B77=0," ",IF('Use Details'!$B$23="Yes",Barrier!V58,1))</f>
        <v>1</v>
      </c>
      <c r="D77">
        <f t="shared" si="1"/>
        <v>6.4200990000000003E-3</v>
      </c>
      <c r="E77">
        <f t="shared" si="2"/>
        <v>6.3502656666666671E-3</v>
      </c>
      <c r="F77">
        <f t="shared" si="3"/>
        <v>6.3502656666666671E-3</v>
      </c>
      <c r="G77">
        <f t="shared" si="4"/>
        <v>6.3502656666666671E-3</v>
      </c>
      <c r="H77">
        <f t="shared" si="5"/>
        <v>6.0682099090909082E-3</v>
      </c>
      <c r="I77">
        <f t="shared" si="6"/>
        <v>4.919946352941176E-3</v>
      </c>
      <c r="J77">
        <v>108</v>
      </c>
      <c r="N77" s="15"/>
    </row>
    <row r="78" spans="1:14" x14ac:dyDescent="0.25">
      <c r="A78">
        <v>110</v>
      </c>
      <c r="B78">
        <f>VLOOKUP($B$4,'Deposition Curves'!A:OQ,(A78/2+6),FALSE)</f>
        <v>6.3497090000000003E-3</v>
      </c>
      <c r="C78">
        <f>IF(B78=0," ",IF('Use Details'!$B$23="Yes",Barrier!V59,1))</f>
        <v>1</v>
      </c>
      <c r="D78">
        <f t="shared" si="1"/>
        <v>6.3497090000000003E-3</v>
      </c>
      <c r="E78">
        <f t="shared" si="2"/>
        <v>6.2830881666666684E-3</v>
      </c>
      <c r="F78">
        <f t="shared" si="3"/>
        <v>6.2830881666666684E-3</v>
      </c>
      <c r="G78">
        <f t="shared" si="4"/>
        <v>6.2830881666666684E-3</v>
      </c>
      <c r="H78">
        <f t="shared" si="5"/>
        <v>5.9893596363636359E-3</v>
      </c>
      <c r="I78">
        <f t="shared" si="6"/>
        <v>4.8678073921568617E-3</v>
      </c>
      <c r="J78">
        <v>110</v>
      </c>
      <c r="N78" s="15"/>
    </row>
    <row r="79" spans="1:14" x14ac:dyDescent="0.25">
      <c r="A79">
        <v>112</v>
      </c>
      <c r="B79">
        <f>VLOOKUP($B$4,'Deposition Curves'!A:OQ,(A79/2+6),FALSE)</f>
        <v>6.2826590000000003E-3</v>
      </c>
      <c r="C79">
        <f>IF(B79=0," ",IF('Use Details'!$B$23="Yes",Barrier!V60,1))</f>
        <v>1</v>
      </c>
      <c r="D79">
        <f t="shared" si="1"/>
        <v>6.2826590000000003E-3</v>
      </c>
      <c r="E79">
        <f t="shared" si="2"/>
        <v>6.2183989999999995E-3</v>
      </c>
      <c r="F79">
        <f t="shared" si="3"/>
        <v>6.2183989999999995E-3</v>
      </c>
      <c r="G79">
        <f t="shared" si="4"/>
        <v>6.2183989999999995E-3</v>
      </c>
      <c r="H79">
        <f t="shared" si="5"/>
        <v>5.909037363636363E-3</v>
      </c>
      <c r="I79">
        <f t="shared" si="6"/>
        <v>4.8157222745098035E-3</v>
      </c>
      <c r="J79">
        <v>112</v>
      </c>
      <c r="N79" s="19"/>
    </row>
    <row r="80" spans="1:14" x14ac:dyDescent="0.25">
      <c r="A80">
        <v>114</v>
      </c>
      <c r="B80">
        <f>VLOOKUP($B$4,'Deposition Curves'!A:OQ,(A80/2+6),FALSE)</f>
        <v>6.2181839999999999E-3</v>
      </c>
      <c r="C80">
        <f>IF(B80=0," ",IF('Use Details'!$B$23="Yes",Barrier!V61,1))</f>
        <v>1</v>
      </c>
      <c r="D80">
        <f t="shared" si="1"/>
        <v>6.2181839999999999E-3</v>
      </c>
      <c r="E80">
        <f t="shared" si="2"/>
        <v>6.1548343333333337E-3</v>
      </c>
      <c r="F80">
        <f t="shared" si="3"/>
        <v>6.1548343333333337E-3</v>
      </c>
      <c r="G80">
        <f t="shared" si="4"/>
        <v>6.1548343333333337E-3</v>
      </c>
      <c r="H80">
        <f t="shared" si="5"/>
        <v>5.8278407272727281E-3</v>
      </c>
      <c r="I80">
        <f t="shared" si="6"/>
        <v>4.7637009019607839E-3</v>
      </c>
      <c r="J80">
        <v>114</v>
      </c>
      <c r="N80" s="15"/>
    </row>
    <row r="81" spans="1:14" x14ac:dyDescent="0.25">
      <c r="A81">
        <v>116</v>
      </c>
      <c r="B81">
        <f>VLOOKUP($B$4,'Deposition Curves'!A:OQ,(A81/2+6),FALSE)</f>
        <v>6.1549990000000004E-3</v>
      </c>
      <c r="C81">
        <f>IF(B81=0," ",IF('Use Details'!$B$23="Yes",Barrier!V62,1))</f>
        <v>1</v>
      </c>
      <c r="D81">
        <f t="shared" si="1"/>
        <v>6.1549990000000004E-3</v>
      </c>
      <c r="E81">
        <f t="shared" si="2"/>
        <v>6.0900644999999998E-3</v>
      </c>
      <c r="F81">
        <f t="shared" si="3"/>
        <v>6.0900644999999998E-3</v>
      </c>
      <c r="G81">
        <f t="shared" si="4"/>
        <v>6.0900644999999998E-3</v>
      </c>
      <c r="H81">
        <f t="shared" si="5"/>
        <v>5.746187818181819E-3</v>
      </c>
      <c r="I81">
        <f t="shared" si="6"/>
        <v>4.7118013725490192E-3</v>
      </c>
      <c r="J81">
        <v>116</v>
      </c>
      <c r="N81" s="19"/>
    </row>
    <row r="82" spans="1:14" x14ac:dyDescent="0.25">
      <c r="A82">
        <v>118</v>
      </c>
      <c r="B82">
        <f>VLOOKUP($B$4,'Deposition Curves'!A:OQ,(A82/2+6),FALSE)</f>
        <v>6.0908259999999997E-3</v>
      </c>
      <c r="C82">
        <f>IF(B82=0," ",IF('Use Details'!$B$23="Yes",Barrier!V63,1))</f>
        <v>1</v>
      </c>
      <c r="D82">
        <f t="shared" si="1"/>
        <v>6.0908259999999997E-3</v>
      </c>
      <c r="E82">
        <f t="shared" si="2"/>
        <v>6.0210436666666665E-3</v>
      </c>
      <c r="F82">
        <f t="shared" si="3"/>
        <v>6.0210436666666665E-3</v>
      </c>
      <c r="G82">
        <f t="shared" si="4"/>
        <v>6.0210436666666665E-3</v>
      </c>
      <c r="H82">
        <f t="shared" si="5"/>
        <v>5.6644039999999996E-3</v>
      </c>
      <c r="I82">
        <f t="shared" si="6"/>
        <v>4.6600928431372547E-3</v>
      </c>
      <c r="J82">
        <v>118</v>
      </c>
      <c r="N82" s="19"/>
    </row>
    <row r="83" spans="1:14" x14ac:dyDescent="0.25">
      <c r="A83">
        <v>120</v>
      </c>
      <c r="B83">
        <f>VLOOKUP($B$4,'Deposition Curves'!A:OQ,(A83/2+6),FALSE)</f>
        <v>6.0220839999999996E-3</v>
      </c>
      <c r="C83">
        <f>IF(B83=0," ",IF('Use Details'!$B$23="Yes",Barrier!V64,1))</f>
        <v>1</v>
      </c>
      <c r="D83">
        <f t="shared" si="1"/>
        <v>6.0220839999999996E-3</v>
      </c>
      <c r="E83">
        <f t="shared" si="2"/>
        <v>5.9449223333333341E-3</v>
      </c>
      <c r="F83">
        <f t="shared" si="3"/>
        <v>5.9449223333333341E-3</v>
      </c>
      <c r="G83">
        <f t="shared" si="4"/>
        <v>5.9449223333333341E-3</v>
      </c>
      <c r="H83">
        <f t="shared" si="5"/>
        <v>5.5829997272727272E-3</v>
      </c>
      <c r="I83">
        <f t="shared" si="6"/>
        <v>4.6086850392156866E-3</v>
      </c>
      <c r="J83">
        <v>120</v>
      </c>
      <c r="N83" s="19"/>
    </row>
    <row r="84" spans="1:14" x14ac:dyDescent="0.25">
      <c r="A84">
        <v>122</v>
      </c>
      <c r="B84">
        <f>VLOOKUP($B$4,'Deposition Curves'!A:OQ,(A84/2+6),FALSE)</f>
        <v>5.9471000000000003E-3</v>
      </c>
      <c r="C84">
        <f>IF(B84=0," ",IF('Use Details'!$B$23="Yes",Barrier!V65,1))</f>
        <v>1</v>
      </c>
      <c r="D84">
        <f t="shared" si="1"/>
        <v>5.9471000000000003E-3</v>
      </c>
      <c r="E84">
        <f t="shared" si="2"/>
        <v>5.8563803333333345E-3</v>
      </c>
      <c r="F84">
        <f t="shared" si="3"/>
        <v>5.8563803333333345E-3</v>
      </c>
      <c r="G84">
        <f t="shared" si="4"/>
        <v>5.8563803333333345E-3</v>
      </c>
      <c r="H84">
        <f t="shared" si="5"/>
        <v>5.5026950909090912E-3</v>
      </c>
      <c r="I84">
        <f t="shared" si="6"/>
        <v>4.5577601960784314E-3</v>
      </c>
      <c r="J84">
        <v>122</v>
      </c>
      <c r="N84" s="19"/>
    </row>
    <row r="85" spans="1:14" x14ac:dyDescent="0.25">
      <c r="A85">
        <v>124</v>
      </c>
      <c r="B85">
        <f>VLOOKUP($B$4,'Deposition Curves'!A:OQ,(A85/2+6),FALSE)</f>
        <v>5.8590500000000002E-3</v>
      </c>
      <c r="C85">
        <f>IF(B85=0," ",IF('Use Details'!$B$23="Yes",Barrier!V66,1))</f>
        <v>1</v>
      </c>
      <c r="D85">
        <f t="shared" si="1"/>
        <v>5.8590500000000002E-3</v>
      </c>
      <c r="E85">
        <f t="shared" si="2"/>
        <v>5.7549324999999997E-3</v>
      </c>
      <c r="F85">
        <f t="shared" si="3"/>
        <v>5.7549324999999997E-3</v>
      </c>
      <c r="G85">
        <f t="shared" si="4"/>
        <v>5.7549324999999997E-3</v>
      </c>
      <c r="H85">
        <f t="shared" si="5"/>
        <v>5.4243855454545456E-3</v>
      </c>
      <c r="I85">
        <f t="shared" si="6"/>
        <v>4.5075238431372556E-3</v>
      </c>
      <c r="J85">
        <v>124</v>
      </c>
      <c r="N85" s="19"/>
    </row>
    <row r="86" spans="1:14" x14ac:dyDescent="0.25">
      <c r="A86">
        <v>126</v>
      </c>
      <c r="B86">
        <f>VLOOKUP($B$4,'Deposition Curves'!A:OQ,(A86/2+6),FALSE)</f>
        <v>5.7549819999999996E-3</v>
      </c>
      <c r="C86">
        <f>IF(B86=0," ",IF('Use Details'!$B$23="Yes",Barrier!V67,1))</f>
        <v>1</v>
      </c>
      <c r="D86">
        <f t="shared" si="1"/>
        <v>5.7549819999999996E-3</v>
      </c>
      <c r="E86">
        <f t="shared" si="2"/>
        <v>5.6516993333333336E-3</v>
      </c>
      <c r="F86">
        <f t="shared" si="3"/>
        <v>5.6516993333333336E-3</v>
      </c>
      <c r="G86">
        <f t="shared" si="4"/>
        <v>5.6516993333333336E-3</v>
      </c>
      <c r="H86">
        <f t="shared" si="5"/>
        <v>5.349494636363636E-3</v>
      </c>
      <c r="I86">
        <f t="shared" si="6"/>
        <v>4.4583015686274511E-3</v>
      </c>
      <c r="J86">
        <v>126</v>
      </c>
      <c r="N86" s="15"/>
    </row>
    <row r="87" spans="1:14" x14ac:dyDescent="0.25">
      <c r="A87">
        <v>128</v>
      </c>
      <c r="B87">
        <f>VLOOKUP($B$4,'Deposition Curves'!A:OQ,(A87/2+6),FALSE)</f>
        <v>5.6506170000000001E-3</v>
      </c>
      <c r="C87">
        <f>IF(B87=0," ",IF('Use Details'!$B$23="Yes",Barrier!V68,1))</f>
        <v>1</v>
      </c>
      <c r="D87">
        <f t="shared" si="1"/>
        <v>5.6506170000000001E-3</v>
      </c>
      <c r="E87">
        <f t="shared" si="2"/>
        <v>5.5546275000000001E-3</v>
      </c>
      <c r="F87">
        <f t="shared" si="3"/>
        <v>5.5546275000000001E-3</v>
      </c>
      <c r="G87">
        <f t="shared" si="4"/>
        <v>5.5546275000000001E-3</v>
      </c>
      <c r="H87">
        <f t="shared" si="5"/>
        <v>5.2797371818181817E-3</v>
      </c>
      <c r="I87">
        <f t="shared" si="6"/>
        <v>4.4104874901960793E-3</v>
      </c>
      <c r="J87">
        <v>128</v>
      </c>
      <c r="N87" s="19"/>
    </row>
    <row r="88" spans="1:14" x14ac:dyDescent="0.25">
      <c r="A88">
        <v>130</v>
      </c>
      <c r="B88">
        <f>VLOOKUP($B$4,'Deposition Curves'!A:OQ,(A88/2+6),FALSE)</f>
        <v>5.5527459999999999E-3</v>
      </c>
      <c r="C88">
        <f>IF(B88=0," ",IF('Use Details'!$B$23="Yes",Barrier!V69,1))</f>
        <v>1</v>
      </c>
      <c r="D88">
        <f t="shared" si="1"/>
        <v>5.5527459999999999E-3</v>
      </c>
      <c r="E88">
        <f t="shared" si="2"/>
        <v>5.4678163333333335E-3</v>
      </c>
      <c r="F88">
        <f t="shared" si="3"/>
        <v>5.4678163333333335E-3</v>
      </c>
      <c r="G88">
        <f t="shared" si="4"/>
        <v>5.4678163333333335E-3</v>
      </c>
      <c r="H88">
        <f t="shared" si="5"/>
        <v>5.2151690909090914E-3</v>
      </c>
      <c r="I88">
        <f t="shared" si="6"/>
        <v>4.3641419411764712E-3</v>
      </c>
      <c r="J88">
        <v>130</v>
      </c>
      <c r="N88" s="19"/>
    </row>
    <row r="89" spans="1:14" x14ac:dyDescent="0.25">
      <c r="A89">
        <v>132</v>
      </c>
      <c r="B89">
        <f>VLOOKUP($B$4,'Deposition Curves'!A:OQ,(A89/2+6),FALSE)</f>
        <v>5.4661639999999999E-3</v>
      </c>
      <c r="C89">
        <f>IF(B89=0," ",IF('Use Details'!$B$23="Yes",Barrier!V70,1))</f>
        <v>1</v>
      </c>
      <c r="D89">
        <f t="shared" ref="D89:D152" si="7">IF(B89=0," ",B89*C89)</f>
        <v>5.4661639999999999E-3</v>
      </c>
      <c r="E89">
        <f t="shared" ref="E89:E152" si="8">IF(B90=0," ",AVERAGE(AVERAGE(D89:D90),D90,AVERAGE(D90:D91)))</f>
        <v>5.3906916666666659E-3</v>
      </c>
      <c r="F89">
        <f t="shared" ref="F89:F152" si="9">IF(B90=0," ",AVERAGE(AVERAGE(D89:D90),D90,AVERAGE(D90:D91)))</f>
        <v>5.3906916666666659E-3</v>
      </c>
      <c r="G89">
        <f t="shared" ref="G89:G152" si="10">IF(B90=0," ",AVERAGE(AVERAGE(D89:D90),D90,AVERAGE(D90:D91)))</f>
        <v>5.3906916666666659E-3</v>
      </c>
      <c r="H89">
        <f t="shared" ref="H89:H152" si="11">IF(B90=0," ",AVERAGE(D89:D99))</f>
        <v>5.155460727272727E-3</v>
      </c>
      <c r="I89">
        <f t="shared" ref="I89:I152" si="12">IF(B90=0," ",AVERAGE(D89:D139))</f>
        <v>4.3191828823529411E-3</v>
      </c>
      <c r="J89">
        <v>132</v>
      </c>
      <c r="N89" s="19"/>
    </row>
    <row r="90" spans="1:14" x14ac:dyDescent="0.25">
      <c r="A90">
        <v>134</v>
      </c>
      <c r="B90">
        <f>VLOOKUP($B$4,'Deposition Curves'!A:OQ,(A90/2+6),FALSE)</f>
        <v>5.3894959999999997E-3</v>
      </c>
      <c r="C90">
        <f>IF(B90=0," ",IF('Use Details'!$B$23="Yes",Barrier!V71,1))</f>
        <v>1</v>
      </c>
      <c r="D90">
        <f t="shared" si="7"/>
        <v>5.3894959999999997E-3</v>
      </c>
      <c r="E90">
        <f t="shared" si="8"/>
        <v>5.3208135000000004E-3</v>
      </c>
      <c r="F90">
        <f t="shared" si="9"/>
        <v>5.3208135000000004E-3</v>
      </c>
      <c r="G90">
        <f t="shared" si="10"/>
        <v>5.3208135000000004E-3</v>
      </c>
      <c r="H90">
        <f t="shared" si="11"/>
        <v>5.0997732727272723E-3</v>
      </c>
      <c r="I90">
        <f t="shared" si="12"/>
        <v>4.2754127058823536E-3</v>
      </c>
      <c r="J90">
        <v>134</v>
      </c>
      <c r="N90" s="19"/>
    </row>
    <row r="91" spans="1:14" x14ac:dyDescent="0.25">
      <c r="A91">
        <v>136</v>
      </c>
      <c r="B91">
        <f>VLOOKUP($B$4,'Deposition Curves'!A:OQ,(A91/2+6),FALSE)</f>
        <v>5.3200019999999999E-3</v>
      </c>
      <c r="C91">
        <f>IF(B91=0," ",IF('Use Details'!$B$23="Yes",Barrier!V72,1))</f>
        <v>1</v>
      </c>
      <c r="D91">
        <f t="shared" si="7"/>
        <v>5.3200019999999999E-3</v>
      </c>
      <c r="E91">
        <f t="shared" si="8"/>
        <v>5.2561481666666661E-3</v>
      </c>
      <c r="F91">
        <f t="shared" si="9"/>
        <v>5.2561481666666661E-3</v>
      </c>
      <c r="G91">
        <f t="shared" si="10"/>
        <v>5.2561481666666661E-3</v>
      </c>
      <c r="H91">
        <f t="shared" si="11"/>
        <v>5.0473061818181826E-3</v>
      </c>
      <c r="I91">
        <f t="shared" si="12"/>
        <v>4.2326489607843135E-3</v>
      </c>
      <c r="J91">
        <v>136</v>
      </c>
      <c r="N91" s="19"/>
    </row>
    <row r="92" spans="1:14" x14ac:dyDescent="0.25">
      <c r="A92">
        <v>138</v>
      </c>
      <c r="B92">
        <f>VLOOKUP($B$4,'Deposition Curves'!A:OQ,(A92/2+6),FALSE)</f>
        <v>5.2553770000000003E-3</v>
      </c>
      <c r="C92">
        <f>IF(B92=0," ",IF('Use Details'!$B$23="Yes",Barrier!V73,1))</f>
        <v>1</v>
      </c>
      <c r="D92">
        <f t="shared" si="7"/>
        <v>5.2553770000000003E-3</v>
      </c>
      <c r="E92">
        <f t="shared" si="8"/>
        <v>5.1959376666666666E-3</v>
      </c>
      <c r="F92">
        <f t="shared" si="9"/>
        <v>5.1959376666666666E-3</v>
      </c>
      <c r="G92">
        <f t="shared" si="10"/>
        <v>5.1959376666666666E-3</v>
      </c>
      <c r="H92">
        <f t="shared" si="11"/>
        <v>4.9973676363636371E-3</v>
      </c>
      <c r="I92">
        <f t="shared" si="12"/>
        <v>4.1907493333333337E-3</v>
      </c>
      <c r="J92">
        <v>138</v>
      </c>
      <c r="N92" s="19"/>
    </row>
    <row r="93" spans="1:14" x14ac:dyDescent="0.25">
      <c r="A93">
        <v>140</v>
      </c>
      <c r="B93">
        <f>VLOOKUP($B$4,'Deposition Curves'!A:OQ,(A93/2+6),FALSE)</f>
        <v>5.195379E-3</v>
      </c>
      <c r="C93">
        <f>IF(B93=0," ",IF('Use Details'!$B$23="Yes",Barrier!V74,1))</f>
        <v>1</v>
      </c>
      <c r="D93">
        <f t="shared" si="7"/>
        <v>5.195379E-3</v>
      </c>
      <c r="E93">
        <f t="shared" si="8"/>
        <v>5.1393343333333329E-3</v>
      </c>
      <c r="F93">
        <f t="shared" si="9"/>
        <v>5.1393343333333329E-3</v>
      </c>
      <c r="G93">
        <f t="shared" si="10"/>
        <v>5.1393343333333329E-3</v>
      </c>
      <c r="H93">
        <f t="shared" si="11"/>
        <v>4.9495453636363637E-3</v>
      </c>
      <c r="I93">
        <f t="shared" si="12"/>
        <v>4.1496185882352946E-3</v>
      </c>
      <c r="J93">
        <v>140</v>
      </c>
      <c r="N93" s="15"/>
    </row>
    <row r="94" spans="1:14" x14ac:dyDescent="0.25">
      <c r="A94">
        <v>142</v>
      </c>
      <c r="B94">
        <f>VLOOKUP($B$4,'Deposition Curves'!A:OQ,(A94/2+6),FALSE)</f>
        <v>5.1387330000000004E-3</v>
      </c>
      <c r="C94">
        <f>IF(B94=0," ",IF('Use Details'!$B$23="Yes",Barrier!V75,1))</f>
        <v>1</v>
      </c>
      <c r="D94">
        <f t="shared" si="7"/>
        <v>5.1387330000000004E-3</v>
      </c>
      <c r="E94">
        <f t="shared" si="8"/>
        <v>5.0861271666666668E-3</v>
      </c>
      <c r="F94">
        <f t="shared" si="9"/>
        <v>5.0861271666666668E-3</v>
      </c>
      <c r="G94">
        <f t="shared" si="10"/>
        <v>5.0861271666666668E-3</v>
      </c>
      <c r="H94">
        <f t="shared" si="11"/>
        <v>4.9034597272727279E-3</v>
      </c>
      <c r="I94">
        <f t="shared" si="12"/>
        <v>4.1091769215686269E-3</v>
      </c>
      <c r="J94">
        <v>142</v>
      </c>
      <c r="N94" s="19"/>
    </row>
    <row r="95" spans="1:14" x14ac:dyDescent="0.25">
      <c r="A95">
        <v>144</v>
      </c>
      <c r="B95">
        <f>VLOOKUP($B$4,'Deposition Curves'!A:OQ,(A95/2+6),FALSE)</f>
        <v>5.0856950000000003E-3</v>
      </c>
      <c r="C95">
        <f>IF(B95=0," ",IF('Use Details'!$B$23="Yes",Barrier!V76,1))</f>
        <v>1</v>
      </c>
      <c r="D95">
        <f t="shared" si="7"/>
        <v>5.0856950000000003E-3</v>
      </c>
      <c r="E95">
        <f t="shared" si="8"/>
        <v>5.0357241666666658E-3</v>
      </c>
      <c r="F95">
        <f t="shared" si="9"/>
        <v>5.0357241666666658E-3</v>
      </c>
      <c r="G95">
        <f t="shared" si="10"/>
        <v>5.0357241666666658E-3</v>
      </c>
      <c r="H95">
        <f t="shared" si="11"/>
        <v>4.8588771818181822E-3</v>
      </c>
      <c r="I95">
        <f t="shared" si="12"/>
        <v>4.0693709803921573E-3</v>
      </c>
      <c r="J95">
        <v>144</v>
      </c>
      <c r="N95" s="19"/>
    </row>
    <row r="96" spans="1:14" x14ac:dyDescent="0.25">
      <c r="A96">
        <v>146</v>
      </c>
      <c r="B96">
        <f>VLOOKUP($B$4,'Deposition Curves'!A:OQ,(A96/2+6),FALSE)</f>
        <v>5.0352499999999998E-3</v>
      </c>
      <c r="C96">
        <f>IF(B96=0," ",IF('Use Details'!$B$23="Yes",Barrier!V77,1))</f>
        <v>1</v>
      </c>
      <c r="D96">
        <f t="shared" si="7"/>
        <v>5.0352499999999998E-3</v>
      </c>
      <c r="E96">
        <f t="shared" si="8"/>
        <v>4.9877030000000004E-3</v>
      </c>
      <c r="F96">
        <f t="shared" si="9"/>
        <v>4.9877030000000004E-3</v>
      </c>
      <c r="G96">
        <f t="shared" si="10"/>
        <v>4.9877030000000004E-3</v>
      </c>
      <c r="H96">
        <f t="shared" si="11"/>
        <v>4.8154908181818187E-3</v>
      </c>
      <c r="I96">
        <f t="shared" si="12"/>
        <v>4.0301408431372551E-3</v>
      </c>
      <c r="J96">
        <v>146</v>
      </c>
      <c r="N96" s="19"/>
    </row>
    <row r="97" spans="1:14" x14ac:dyDescent="0.25">
      <c r="A97">
        <v>148</v>
      </c>
      <c r="B97">
        <f>VLOOKUP($B$4,'Deposition Curves'!A:OQ,(A97/2+6),FALSE)</f>
        <v>4.9876499999999997E-3</v>
      </c>
      <c r="C97">
        <f>IF(B97=0," ",IF('Use Details'!$B$23="Yes",Barrier!V78,1))</f>
        <v>1</v>
      </c>
      <c r="D97">
        <f t="shared" si="7"/>
        <v>4.9876499999999997E-3</v>
      </c>
      <c r="E97">
        <f t="shared" si="8"/>
        <v>4.9408459999999996E-3</v>
      </c>
      <c r="F97">
        <f t="shared" si="9"/>
        <v>4.9408459999999996E-3</v>
      </c>
      <c r="G97">
        <f t="shared" si="10"/>
        <v>4.9408459999999996E-3</v>
      </c>
      <c r="H97">
        <f t="shared" si="11"/>
        <v>4.7731833636363635E-3</v>
      </c>
      <c r="I97">
        <f t="shared" si="12"/>
        <v>3.9914652941176474E-3</v>
      </c>
      <c r="J97">
        <v>148</v>
      </c>
      <c r="N97" s="15"/>
    </row>
    <row r="98" spans="1:14" x14ac:dyDescent="0.25">
      <c r="A98">
        <v>150</v>
      </c>
      <c r="B98">
        <f>VLOOKUP($B$4,'Deposition Curves'!A:OQ,(A98/2+6),FALSE)</f>
        <v>4.9403679999999997E-3</v>
      </c>
      <c r="C98">
        <f>IF(B98=0," ",IF('Use Details'!$B$23="Yes",Barrier!V79,1))</f>
        <v>1</v>
      </c>
      <c r="D98">
        <f t="shared" si="7"/>
        <v>4.9403679999999997E-3</v>
      </c>
      <c r="E98">
        <f t="shared" si="8"/>
        <v>4.8962976666666663E-3</v>
      </c>
      <c r="F98">
        <f t="shared" si="9"/>
        <v>4.8962976666666663E-3</v>
      </c>
      <c r="G98">
        <f t="shared" si="10"/>
        <v>4.8962976666666663E-3</v>
      </c>
      <c r="H98">
        <f t="shared" si="11"/>
        <v>4.7316123636363637E-3</v>
      </c>
      <c r="I98">
        <f t="shared" si="12"/>
        <v>3.9533039019607847E-3</v>
      </c>
      <c r="J98">
        <v>150</v>
      </c>
      <c r="N98" s="19"/>
    </row>
    <row r="99" spans="1:14" x14ac:dyDescent="0.25">
      <c r="A99">
        <v>152</v>
      </c>
      <c r="B99">
        <f>VLOOKUP($B$4,'Deposition Curves'!A:OQ,(A99/2+6),FALSE)</f>
        <v>4.8959540000000001E-3</v>
      </c>
      <c r="C99">
        <f>IF(B99=0," ",IF('Use Details'!$B$23="Yes",Barrier!V80,1))</f>
        <v>1</v>
      </c>
      <c r="D99">
        <f t="shared" si="7"/>
        <v>4.8959540000000001E-3</v>
      </c>
      <c r="E99">
        <f t="shared" si="8"/>
        <v>4.8537866666666669E-3</v>
      </c>
      <c r="F99">
        <f t="shared" si="9"/>
        <v>4.8537866666666669E-3</v>
      </c>
      <c r="G99">
        <f t="shared" si="10"/>
        <v>4.8537866666666669E-3</v>
      </c>
      <c r="H99">
        <f t="shared" si="11"/>
        <v>4.6909539090909088E-3</v>
      </c>
      <c r="I99">
        <f t="shared" si="12"/>
        <v>3.9156664313725487E-3</v>
      </c>
      <c r="J99">
        <v>152</v>
      </c>
      <c r="N99" s="19"/>
    </row>
    <row r="100" spans="1:14" x14ac:dyDescent="0.25">
      <c r="A100">
        <v>154</v>
      </c>
      <c r="B100">
        <f>VLOOKUP($B$4,'Deposition Curves'!A:OQ,(A100/2+6),FALSE)</f>
        <v>4.8536020000000003E-3</v>
      </c>
      <c r="C100">
        <f>IF(B100=0," ",IF('Use Details'!$B$23="Yes",Barrier!V81,1))</f>
        <v>1</v>
      </c>
      <c r="D100">
        <f t="shared" si="7"/>
        <v>4.8536020000000003E-3</v>
      </c>
      <c r="E100">
        <f t="shared" si="8"/>
        <v>4.8122853333333335E-3</v>
      </c>
      <c r="F100">
        <f t="shared" si="9"/>
        <v>4.8122853333333335E-3</v>
      </c>
      <c r="G100">
        <f t="shared" si="10"/>
        <v>4.8122853333333335E-3</v>
      </c>
      <c r="H100">
        <f t="shared" si="11"/>
        <v>4.6510699090909092E-3</v>
      </c>
      <c r="I100">
        <f t="shared" si="12"/>
        <v>3.8784972352941174E-3</v>
      </c>
      <c r="J100">
        <v>154</v>
      </c>
      <c r="N100" s="19"/>
    </row>
    <row r="101" spans="1:14" x14ac:dyDescent="0.25">
      <c r="A101">
        <v>156</v>
      </c>
      <c r="B101">
        <f>VLOOKUP($B$4,'Deposition Curves'!A:OQ,(A101/2+6),FALSE)</f>
        <v>4.8123580000000001E-3</v>
      </c>
      <c r="C101">
        <f>IF(B101=0," ",IF('Use Details'!$B$23="Yes",Barrier!V82,1))</f>
        <v>1</v>
      </c>
      <c r="D101">
        <f t="shared" si="7"/>
        <v>4.8123580000000001E-3</v>
      </c>
      <c r="E101">
        <f t="shared" si="8"/>
        <v>4.7707336666666664E-3</v>
      </c>
      <c r="F101">
        <f t="shared" si="9"/>
        <v>4.7707336666666664E-3</v>
      </c>
      <c r="G101">
        <f t="shared" si="10"/>
        <v>4.7707336666666664E-3</v>
      </c>
      <c r="H101">
        <f t="shared" si="11"/>
        <v>4.6118511818181822E-3</v>
      </c>
      <c r="I101">
        <f t="shared" si="12"/>
        <v>3.8417564117647057E-3</v>
      </c>
      <c r="J101">
        <v>156</v>
      </c>
      <c r="N101" s="19"/>
    </row>
    <row r="102" spans="1:14" x14ac:dyDescent="0.25">
      <c r="A102">
        <v>158</v>
      </c>
      <c r="B102">
        <f>VLOOKUP($B$4,'Deposition Curves'!A:OQ,(A102/2+6),FALSE)</f>
        <v>4.7706780000000004E-3</v>
      </c>
      <c r="C102">
        <f>IF(B102=0," ",IF('Use Details'!$B$23="Yes",Barrier!V83,1))</f>
        <v>1</v>
      </c>
      <c r="D102">
        <f t="shared" si="7"/>
        <v>4.7706780000000004E-3</v>
      </c>
      <c r="E102">
        <f t="shared" si="8"/>
        <v>4.7294071666666672E-3</v>
      </c>
      <c r="F102">
        <f t="shared" si="9"/>
        <v>4.7294071666666672E-3</v>
      </c>
      <c r="G102">
        <f t="shared" si="10"/>
        <v>4.7294071666666672E-3</v>
      </c>
      <c r="H102">
        <f t="shared" si="11"/>
        <v>4.5731269090909096E-3</v>
      </c>
      <c r="I102">
        <f t="shared" si="12"/>
        <v>3.8054519999999995E-3</v>
      </c>
      <c r="J102">
        <v>158</v>
      </c>
      <c r="N102" s="19"/>
    </row>
    <row r="103" spans="1:14" x14ac:dyDescent="0.25">
      <c r="A103">
        <v>160</v>
      </c>
      <c r="B103">
        <f>VLOOKUP($B$4,'Deposition Curves'!A:OQ,(A103/2+6),FALSE)</f>
        <v>4.7293320000000002E-3</v>
      </c>
      <c r="C103">
        <f>IF(B103=0," ",IF('Use Details'!$B$23="Yes",Barrier!V84,1))</f>
        <v>1</v>
      </c>
      <c r="D103">
        <f t="shared" si="7"/>
        <v>4.7293320000000002E-3</v>
      </c>
      <c r="E103">
        <f t="shared" si="8"/>
        <v>4.6885675E-3</v>
      </c>
      <c r="F103">
        <f t="shared" si="9"/>
        <v>4.6885675E-3</v>
      </c>
      <c r="G103">
        <f t="shared" si="10"/>
        <v>4.6885675E-3</v>
      </c>
      <c r="H103">
        <f t="shared" si="11"/>
        <v>4.5349431818181817E-3</v>
      </c>
      <c r="I103">
        <f t="shared" si="12"/>
        <v>3.7696999019607835E-3</v>
      </c>
      <c r="J103">
        <v>160</v>
      </c>
      <c r="N103" s="19"/>
    </row>
    <row r="104" spans="1:14" x14ac:dyDescent="0.25">
      <c r="A104">
        <v>162</v>
      </c>
      <c r="B104">
        <f>VLOOKUP($B$4,'Deposition Curves'!A:OQ,(A104/2+6),FALSE)</f>
        <v>4.6884370000000002E-3</v>
      </c>
      <c r="C104">
        <f>IF(B104=0," ",IF('Use Details'!$B$23="Yes",Barrier!V85,1))</f>
        <v>1</v>
      </c>
      <c r="D104">
        <f t="shared" si="7"/>
        <v>4.6884370000000002E-3</v>
      </c>
      <c r="E104">
        <f t="shared" si="8"/>
        <v>4.6483636666666672E-3</v>
      </c>
      <c r="F104">
        <f t="shared" si="9"/>
        <v>4.6483636666666672E-3</v>
      </c>
      <c r="G104">
        <f t="shared" si="10"/>
        <v>4.6483636666666672E-3</v>
      </c>
      <c r="H104">
        <f t="shared" si="11"/>
        <v>4.497307818181819E-3</v>
      </c>
      <c r="I104">
        <f t="shared" si="12"/>
        <v>3.734629411764705E-3</v>
      </c>
      <c r="J104">
        <v>162</v>
      </c>
      <c r="N104" s="15"/>
    </row>
    <row r="105" spans="1:14" x14ac:dyDescent="0.25">
      <c r="A105">
        <v>164</v>
      </c>
      <c r="B105">
        <f>VLOOKUP($B$4,'Deposition Curves'!A:OQ,(A105/2+6),FALSE)</f>
        <v>4.648325E-3</v>
      </c>
      <c r="C105">
        <f>IF(B105=0," ",IF('Use Details'!$B$23="Yes",Barrier!V86,1))</f>
        <v>1</v>
      </c>
      <c r="D105">
        <f t="shared" si="7"/>
        <v>4.648325E-3</v>
      </c>
      <c r="E105">
        <f t="shared" si="8"/>
        <v>4.6086621666666669E-3</v>
      </c>
      <c r="F105">
        <f t="shared" si="9"/>
        <v>4.6086621666666669E-3</v>
      </c>
      <c r="G105">
        <f t="shared" si="10"/>
        <v>4.6086621666666669E-3</v>
      </c>
      <c r="H105">
        <f t="shared" si="11"/>
        <v>4.4602264545454554E-3</v>
      </c>
      <c r="I105">
        <f t="shared" si="12"/>
        <v>3.7003634117647047E-3</v>
      </c>
      <c r="J105">
        <v>164</v>
      </c>
      <c r="N105" s="19"/>
    </row>
    <row r="106" spans="1:14" x14ac:dyDescent="0.25">
      <c r="A106">
        <v>166</v>
      </c>
      <c r="B106">
        <f>VLOOKUP($B$4,'Deposition Curves'!A:OQ,(A106/2+6),FALSE)</f>
        <v>4.6084450000000001E-3</v>
      </c>
      <c r="C106">
        <f>IF(B106=0," ",IF('Use Details'!$B$23="Yes",Barrier!V87,1))</f>
        <v>1</v>
      </c>
      <c r="D106">
        <f t="shared" si="7"/>
        <v>4.6084450000000001E-3</v>
      </c>
      <c r="E106">
        <f t="shared" si="8"/>
        <v>4.5697143333333339E-3</v>
      </c>
      <c r="F106">
        <f t="shared" si="9"/>
        <v>4.5697143333333339E-3</v>
      </c>
      <c r="G106">
        <f t="shared" si="10"/>
        <v>4.5697143333333339E-3</v>
      </c>
      <c r="H106">
        <f t="shared" si="11"/>
        <v>4.423671727272727E-3</v>
      </c>
      <c r="I106">
        <f t="shared" si="12"/>
        <v>3.6670079999999989E-3</v>
      </c>
      <c r="J106">
        <v>166</v>
      </c>
      <c r="N106" s="19"/>
    </row>
    <row r="107" spans="1:14" x14ac:dyDescent="0.25">
      <c r="A107">
        <v>168</v>
      </c>
      <c r="B107">
        <f>VLOOKUP($B$4,'Deposition Curves'!A:OQ,(A107/2+6),FALSE)</f>
        <v>4.5698680000000004E-3</v>
      </c>
      <c r="C107">
        <f>IF(B107=0," ",IF('Use Details'!$B$23="Yes",Barrier!V88,1))</f>
        <v>1</v>
      </c>
      <c r="D107">
        <f t="shared" si="7"/>
        <v>4.5698680000000004E-3</v>
      </c>
      <c r="E107">
        <f t="shared" si="8"/>
        <v>4.5307448333333335E-3</v>
      </c>
      <c r="F107">
        <f t="shared" si="9"/>
        <v>4.5307448333333335E-3</v>
      </c>
      <c r="G107">
        <f t="shared" si="10"/>
        <v>4.5307448333333335E-3</v>
      </c>
      <c r="H107">
        <f t="shared" si="11"/>
        <v>4.3878245454545455E-3</v>
      </c>
      <c r="I107">
        <f t="shared" si="12"/>
        <v>3.6346425686274507E-3</v>
      </c>
      <c r="J107">
        <v>168</v>
      </c>
      <c r="N107" s="19"/>
    </row>
    <row r="108" spans="1:14" x14ac:dyDescent="0.25">
      <c r="A108">
        <v>170</v>
      </c>
      <c r="B108">
        <f>VLOOKUP($B$4,'Deposition Curves'!A:OQ,(A108/2+6),FALSE)</f>
        <v>4.5303690000000002E-3</v>
      </c>
      <c r="C108">
        <f>IF(B108=0," ",IF('Use Details'!$B$23="Yes",Barrier!V89,1))</f>
        <v>1</v>
      </c>
      <c r="D108">
        <f t="shared" si="7"/>
        <v>4.5303690000000002E-3</v>
      </c>
      <c r="E108">
        <f t="shared" si="8"/>
        <v>4.4933498333333335E-3</v>
      </c>
      <c r="F108">
        <f t="shared" si="9"/>
        <v>4.4933498333333335E-3</v>
      </c>
      <c r="G108">
        <f t="shared" si="10"/>
        <v>4.4933498333333335E-3</v>
      </c>
      <c r="H108">
        <f t="shared" si="11"/>
        <v>4.3532152727272727E-3</v>
      </c>
      <c r="I108">
        <f t="shared" si="12"/>
        <v>3.6032334117647061E-3</v>
      </c>
      <c r="J108">
        <v>170</v>
      </c>
      <c r="N108" s="19"/>
    </row>
    <row r="109" spans="1:14" x14ac:dyDescent="0.25">
      <c r="A109">
        <v>172</v>
      </c>
      <c r="B109">
        <f>VLOOKUP($B$4,'Deposition Curves'!A:OQ,(A109/2+6),FALSE)</f>
        <v>4.4931249999999997E-3</v>
      </c>
      <c r="C109">
        <f>IF(B109=0," ",IF('Use Details'!$B$23="Yes",Barrier!V90,1))</f>
        <v>1</v>
      </c>
      <c r="D109">
        <f t="shared" si="7"/>
        <v>4.4931249999999997E-3</v>
      </c>
      <c r="E109">
        <f t="shared" si="8"/>
        <v>4.4573734999999995E-3</v>
      </c>
      <c r="F109">
        <f t="shared" si="9"/>
        <v>4.4573734999999995E-3</v>
      </c>
      <c r="G109">
        <f t="shared" si="10"/>
        <v>4.4573734999999995E-3</v>
      </c>
      <c r="H109">
        <f t="shared" si="11"/>
        <v>4.3207623636363638E-3</v>
      </c>
      <c r="I109">
        <f t="shared" si="12"/>
        <v>3.5727618431372551E-3</v>
      </c>
      <c r="J109">
        <v>172</v>
      </c>
      <c r="N109" s="19"/>
    </row>
    <row r="110" spans="1:14" x14ac:dyDescent="0.25">
      <c r="A110">
        <v>174</v>
      </c>
      <c r="B110">
        <f>VLOOKUP($B$4,'Deposition Curves'!A:OQ,(A110/2+6),FALSE)</f>
        <v>4.4572300000000004E-3</v>
      </c>
      <c r="C110">
        <f>IF(B110=0," ",IF('Use Details'!$B$23="Yes",Barrier!V91,1))</f>
        <v>1</v>
      </c>
      <c r="D110">
        <f t="shared" si="7"/>
        <v>4.4572300000000004E-3</v>
      </c>
      <c r="E110">
        <f t="shared" si="8"/>
        <v>4.4220674999999997E-3</v>
      </c>
      <c r="F110">
        <f t="shared" si="9"/>
        <v>4.4220674999999997E-3</v>
      </c>
      <c r="G110">
        <f t="shared" si="10"/>
        <v>4.4220674999999997E-3</v>
      </c>
      <c r="H110">
        <f t="shared" si="11"/>
        <v>4.2903050909090905E-3</v>
      </c>
      <c r="I110">
        <f t="shared" si="12"/>
        <v>3.5430989803921574E-3</v>
      </c>
      <c r="J110">
        <v>174</v>
      </c>
      <c r="N110" s="19"/>
    </row>
    <row r="111" spans="1:14" x14ac:dyDescent="0.25">
      <c r="A111">
        <v>176</v>
      </c>
      <c r="B111">
        <f>VLOOKUP($B$4,'Deposition Curves'!A:OQ,(A111/2+6),FALSE)</f>
        <v>4.4221959999999998E-3</v>
      </c>
      <c r="C111">
        <f>IF(B111=0," ",IF('Use Details'!$B$23="Yes",Barrier!V92,1))</f>
        <v>1</v>
      </c>
      <c r="D111">
        <f t="shared" si="7"/>
        <v>4.4221959999999998E-3</v>
      </c>
      <c r="E111">
        <f t="shared" si="8"/>
        <v>4.3864028333333331E-3</v>
      </c>
      <c r="F111">
        <f t="shared" si="9"/>
        <v>4.3864028333333331E-3</v>
      </c>
      <c r="G111">
        <f t="shared" si="10"/>
        <v>4.3864028333333331E-3</v>
      </c>
      <c r="H111">
        <f t="shared" si="11"/>
        <v>4.2611742727272726E-3</v>
      </c>
      <c r="I111">
        <f t="shared" si="12"/>
        <v>3.5141282941176465E-3</v>
      </c>
      <c r="J111">
        <v>176</v>
      </c>
      <c r="N111" s="19"/>
    </row>
    <row r="112" spans="1:14" x14ac:dyDescent="0.25">
      <c r="A112">
        <v>178</v>
      </c>
      <c r="B112">
        <f>VLOOKUP($B$4,'Deposition Curves'!A:OQ,(A112/2+6),FALSE)</f>
        <v>4.3863909999999999E-3</v>
      </c>
      <c r="C112">
        <f>IF(B112=0," ",IF('Use Details'!$B$23="Yes",Barrier!V93,1))</f>
        <v>1</v>
      </c>
      <c r="D112">
        <f t="shared" si="7"/>
        <v>4.3863909999999999E-3</v>
      </c>
      <c r="E112">
        <f t="shared" si="8"/>
        <v>4.3507269999999995E-3</v>
      </c>
      <c r="F112">
        <f t="shared" si="9"/>
        <v>4.3507269999999995E-3</v>
      </c>
      <c r="G112">
        <f t="shared" si="10"/>
        <v>4.3507269999999995E-3</v>
      </c>
      <c r="H112">
        <f t="shared" si="11"/>
        <v>4.2324254545454548E-3</v>
      </c>
      <c r="I112">
        <f t="shared" si="12"/>
        <v>3.4857126470588234E-3</v>
      </c>
      <c r="J112">
        <v>178</v>
      </c>
      <c r="N112" s="19"/>
    </row>
    <row r="113" spans="1:14" x14ac:dyDescent="0.25">
      <c r="A113">
        <v>180</v>
      </c>
      <c r="B113">
        <f>VLOOKUP($B$4,'Deposition Curves'!A:OQ,(A113/2+6),FALSE)</f>
        <v>4.350657E-3</v>
      </c>
      <c r="C113">
        <f>IF(B113=0," ",IF('Use Details'!$B$23="Yes",Barrier!V94,1))</f>
        <v>1</v>
      </c>
      <c r="D113">
        <f t="shared" si="7"/>
        <v>4.350657E-3</v>
      </c>
      <c r="E113">
        <f t="shared" si="8"/>
        <v>4.3154285000000002E-3</v>
      </c>
      <c r="F113">
        <f t="shared" si="9"/>
        <v>4.3154285000000002E-3</v>
      </c>
      <c r="G113">
        <f t="shared" si="10"/>
        <v>4.3154285000000002E-3</v>
      </c>
      <c r="H113">
        <f t="shared" si="11"/>
        <v>4.2032264545454551E-3</v>
      </c>
      <c r="I113">
        <f t="shared" si="12"/>
        <v>3.4577000784313736E-3</v>
      </c>
      <c r="J113">
        <v>180</v>
      </c>
      <c r="N113" s="19"/>
    </row>
    <row r="114" spans="1:14" x14ac:dyDescent="0.25">
      <c r="A114">
        <v>182</v>
      </c>
      <c r="B114">
        <f>VLOOKUP($B$4,'Deposition Curves'!A:OQ,(A114/2+6),FALSE)</f>
        <v>4.3153430000000001E-3</v>
      </c>
      <c r="C114">
        <f>IF(B114=0," ",IF('Use Details'!$B$23="Yes",Barrier!V95,1))</f>
        <v>1</v>
      </c>
      <c r="D114">
        <f t="shared" si="7"/>
        <v>4.3153430000000001E-3</v>
      </c>
      <c r="E114">
        <f t="shared" si="8"/>
        <v>4.2806223333333336E-3</v>
      </c>
      <c r="F114">
        <f t="shared" si="9"/>
        <v>4.2806223333333336E-3</v>
      </c>
      <c r="G114">
        <f t="shared" si="10"/>
        <v>4.2806223333333336E-3</v>
      </c>
      <c r="H114">
        <f t="shared" si="11"/>
        <v>4.1727667272727286E-3</v>
      </c>
      <c r="I114">
        <f t="shared" si="12"/>
        <v>3.4299192941176482E-3</v>
      </c>
      <c r="J114">
        <v>182</v>
      </c>
      <c r="N114" s="19"/>
    </row>
    <row r="115" spans="1:14" x14ac:dyDescent="0.25">
      <c r="A115">
        <v>184</v>
      </c>
      <c r="B115">
        <f>VLOOKUP($B$4,'Deposition Curves'!A:OQ,(A115/2+6),FALSE)</f>
        <v>4.280542E-3</v>
      </c>
      <c r="C115">
        <f>IF(B115=0," ",IF('Use Details'!$B$23="Yes",Barrier!V96,1))</f>
        <v>1</v>
      </c>
      <c r="D115">
        <f t="shared" si="7"/>
        <v>4.280542E-3</v>
      </c>
      <c r="E115">
        <f t="shared" si="8"/>
        <v>4.2465933333333331E-3</v>
      </c>
      <c r="F115">
        <f t="shared" si="9"/>
        <v>4.2465933333333331E-3</v>
      </c>
      <c r="G115">
        <f t="shared" si="10"/>
        <v>4.2465933333333331E-3</v>
      </c>
      <c r="H115">
        <f t="shared" si="11"/>
        <v>4.140332636363638E-3</v>
      </c>
      <c r="I115">
        <f t="shared" si="12"/>
        <v>3.4022100980392171E-3</v>
      </c>
      <c r="J115">
        <v>184</v>
      </c>
      <c r="N115" s="19"/>
    </row>
    <row r="116" spans="1:14" x14ac:dyDescent="0.25">
      <c r="A116">
        <v>186</v>
      </c>
      <c r="B116">
        <f>VLOOKUP($B$4,'Deposition Curves'!A:OQ,(A116/2+6),FALSE)</f>
        <v>4.2462230000000004E-3</v>
      </c>
      <c r="C116">
        <f>IF(B116=0," ",IF('Use Details'!$B$23="Yes",Barrier!V97,1))</f>
        <v>1</v>
      </c>
      <c r="D116">
        <f t="shared" si="7"/>
        <v>4.2462230000000004E-3</v>
      </c>
      <c r="E116">
        <f t="shared" si="8"/>
        <v>4.2153155000000005E-3</v>
      </c>
      <c r="F116">
        <f t="shared" si="9"/>
        <v>4.2153155000000005E-3</v>
      </c>
      <c r="G116">
        <f t="shared" si="10"/>
        <v>4.2153155000000005E-3</v>
      </c>
      <c r="H116">
        <f t="shared" si="11"/>
        <v>4.1052809090909095E-3</v>
      </c>
      <c r="I116">
        <f t="shared" si="12"/>
        <v>3.3744423333333345E-3</v>
      </c>
      <c r="J116">
        <v>186</v>
      </c>
      <c r="N116" s="15"/>
    </row>
    <row r="117" spans="1:14" x14ac:dyDescent="0.25">
      <c r="A117">
        <v>188</v>
      </c>
      <c r="B117">
        <f>VLOOKUP($B$4,'Deposition Curves'!A:OQ,(A117/2+6),FALSE)</f>
        <v>4.2141260000000003E-3</v>
      </c>
      <c r="C117">
        <f>IF(B117=0," ",IF('Use Details'!$B$23="Yes",Barrier!V98,1))</f>
        <v>1</v>
      </c>
      <c r="D117">
        <f t="shared" si="7"/>
        <v>4.2141260000000003E-3</v>
      </c>
      <c r="E117">
        <f t="shared" si="8"/>
        <v>4.1906961666666673E-3</v>
      </c>
      <c r="F117">
        <f t="shared" si="9"/>
        <v>4.1906961666666673E-3</v>
      </c>
      <c r="G117">
        <f t="shared" si="10"/>
        <v>4.1906961666666673E-3</v>
      </c>
      <c r="H117">
        <f t="shared" si="11"/>
        <v>4.067365454545455E-3</v>
      </c>
      <c r="I117">
        <f t="shared" si="12"/>
        <v>3.346511450980394E-3</v>
      </c>
      <c r="J117">
        <v>188</v>
      </c>
      <c r="N117" s="19"/>
    </row>
    <row r="118" spans="1:14" x14ac:dyDescent="0.25">
      <c r="A118">
        <v>190</v>
      </c>
      <c r="B118">
        <f>VLOOKUP($B$4,'Deposition Curves'!A:OQ,(A118/2+6),FALSE)</f>
        <v>4.1891660000000002E-3</v>
      </c>
      <c r="C118">
        <f>IF(B118=0," ",IF('Use Details'!$B$23="Yes",Barrier!V99,1))</f>
        <v>1</v>
      </c>
      <c r="D118">
        <f t="shared" si="7"/>
        <v>4.1891660000000002E-3</v>
      </c>
      <c r="E118">
        <f t="shared" si="8"/>
        <v>4.1734681666666662E-3</v>
      </c>
      <c r="F118">
        <f t="shared" si="9"/>
        <v>4.1734681666666662E-3</v>
      </c>
      <c r="G118">
        <f t="shared" si="10"/>
        <v>4.1734681666666662E-3</v>
      </c>
      <c r="H118">
        <f t="shared" si="11"/>
        <v>4.0261732727272731E-3</v>
      </c>
      <c r="I118">
        <f t="shared" si="12"/>
        <v>3.3183048431372564E-3</v>
      </c>
      <c r="J118">
        <v>190</v>
      </c>
      <c r="N118" s="19"/>
    </row>
    <row r="119" spans="1:14" x14ac:dyDescent="0.25">
      <c r="A119">
        <v>192</v>
      </c>
      <c r="B119">
        <f>VLOOKUP($B$4,'Deposition Curves'!A:OQ,(A119/2+6),FALSE)</f>
        <v>4.1733869999999998E-3</v>
      </c>
      <c r="C119">
        <f>IF(B119=0," ",IF('Use Details'!$B$23="Yes",Barrier!V100,1))</f>
        <v>1</v>
      </c>
      <c r="D119">
        <f t="shared" si="7"/>
        <v>4.1733869999999998E-3</v>
      </c>
      <c r="E119">
        <f t="shared" si="8"/>
        <v>4.1570929999999997E-3</v>
      </c>
      <c r="F119">
        <f t="shared" si="9"/>
        <v>4.1570929999999997E-3</v>
      </c>
      <c r="G119">
        <f t="shared" si="10"/>
        <v>4.1570929999999997E-3</v>
      </c>
      <c r="H119">
        <f t="shared" si="11"/>
        <v>3.9811007272727277E-3</v>
      </c>
      <c r="I119">
        <f t="shared" si="12"/>
        <v>3.2896452941176481E-3</v>
      </c>
      <c r="J119">
        <v>192</v>
      </c>
      <c r="N119" s="19"/>
    </row>
    <row r="120" spans="1:14" x14ac:dyDescent="0.25">
      <c r="A120">
        <v>194</v>
      </c>
      <c r="B120">
        <f>VLOOKUP($B$4,'Deposition Curves'!A:OQ,(A120/2+6),FALSE)</f>
        <v>4.1580949999999997E-3</v>
      </c>
      <c r="C120">
        <f>IF(B120=0," ",IF('Use Details'!$B$23="Yes",Barrier!V101,1))</f>
        <v>1</v>
      </c>
      <c r="D120">
        <f t="shared" si="7"/>
        <v>4.1580949999999997E-3</v>
      </c>
      <c r="E120">
        <f t="shared" si="8"/>
        <v>4.1352029999999996E-3</v>
      </c>
      <c r="F120">
        <f t="shared" si="9"/>
        <v>4.1352029999999996E-3</v>
      </c>
      <c r="G120">
        <f t="shared" si="10"/>
        <v>4.1352029999999996E-3</v>
      </c>
      <c r="H120">
        <f t="shared" si="11"/>
        <v>3.9316627272727271E-3</v>
      </c>
      <c r="I120">
        <f t="shared" si="12"/>
        <v>3.2603223921568638E-3</v>
      </c>
      <c r="J120">
        <v>194</v>
      </c>
      <c r="N120" s="15"/>
    </row>
    <row r="121" spans="1:14" x14ac:dyDescent="0.25">
      <c r="A121">
        <v>196</v>
      </c>
      <c r="B121">
        <f>VLOOKUP($B$4,'Deposition Curves'!A:OQ,(A121/2+6),FALSE)</f>
        <v>4.1367909999999999E-3</v>
      </c>
      <c r="C121">
        <f>IF(B121=0," ",IF('Use Details'!$B$23="Yes",Barrier!V102,1))</f>
        <v>1</v>
      </c>
      <c r="D121">
        <f t="shared" si="7"/>
        <v>4.1367909999999999E-3</v>
      </c>
      <c r="E121">
        <f t="shared" si="8"/>
        <v>4.1043048333333334E-3</v>
      </c>
      <c r="F121">
        <f t="shared" si="9"/>
        <v>4.1043048333333334E-3</v>
      </c>
      <c r="G121">
        <f t="shared" si="10"/>
        <v>4.1043048333333334E-3</v>
      </c>
      <c r="H121">
        <f t="shared" si="11"/>
        <v>3.8783184545454551E-3</v>
      </c>
      <c r="I121">
        <f t="shared" si="12"/>
        <v>3.2303005294117659E-3</v>
      </c>
      <c r="J121">
        <v>196</v>
      </c>
      <c r="N121" s="19"/>
    </row>
    <row r="122" spans="1:14" x14ac:dyDescent="0.25">
      <c r="A122">
        <v>198</v>
      </c>
      <c r="B122">
        <f>VLOOKUP($B$4,'Deposition Curves'!A:OQ,(A122/2+6),FALSE)</f>
        <v>4.1059590000000002E-3</v>
      </c>
      <c r="C122">
        <f>IF(B122=0," ",IF('Use Details'!$B$23="Yes",Barrier!V103,1))</f>
        <v>1</v>
      </c>
      <c r="D122">
        <f t="shared" si="7"/>
        <v>4.1059590000000002E-3</v>
      </c>
      <c r="E122">
        <f t="shared" si="8"/>
        <v>4.0637278333333334E-3</v>
      </c>
      <c r="F122">
        <f t="shared" si="9"/>
        <v>4.0637278333333334E-3</v>
      </c>
      <c r="G122">
        <f t="shared" si="10"/>
        <v>4.0637278333333334E-3</v>
      </c>
      <c r="H122">
        <f t="shared" si="11"/>
        <v>3.8220523636363639E-3</v>
      </c>
      <c r="I122">
        <f t="shared" si="12"/>
        <v>3.1996842745098042E-3</v>
      </c>
      <c r="J122">
        <v>198</v>
      </c>
      <c r="N122" s="19"/>
    </row>
    <row r="123" spans="1:14" x14ac:dyDescent="0.25">
      <c r="A123">
        <v>200</v>
      </c>
      <c r="B123">
        <f>VLOOKUP($B$4,'Deposition Curves'!A:OQ,(A123/2+6),FALSE)</f>
        <v>4.0652020000000004E-3</v>
      </c>
      <c r="C123">
        <f>IF(B123=0," ",IF('Use Details'!$B$23="Yes",Barrier!V104,1))</f>
        <v>1</v>
      </c>
      <c r="D123">
        <f t="shared" si="7"/>
        <v>4.0652020000000004E-3</v>
      </c>
      <c r="E123">
        <f t="shared" si="8"/>
        <v>4.0143616666666665E-3</v>
      </c>
      <c r="F123">
        <f t="shared" si="9"/>
        <v>4.0143616666666665E-3</v>
      </c>
      <c r="G123">
        <f t="shared" si="10"/>
        <v>4.0143616666666665E-3</v>
      </c>
      <c r="H123">
        <f t="shared" si="11"/>
        <v>3.7641495454545453E-3</v>
      </c>
      <c r="I123">
        <f t="shared" si="12"/>
        <v>3.1686544705882358E-3</v>
      </c>
      <c r="J123">
        <v>200</v>
      </c>
      <c r="N123" s="19"/>
    </row>
    <row r="124" spans="1:14" x14ac:dyDescent="0.25">
      <c r="A124">
        <v>202</v>
      </c>
      <c r="B124">
        <f>VLOOKUP($B$4,'Deposition Curves'!A:OQ,(A124/2+6),FALSE)</f>
        <v>4.0156000000000002E-3</v>
      </c>
      <c r="C124">
        <f>IF(B124=0," ",IF('Use Details'!$B$23="Yes",Barrier!V105,1))</f>
        <v>1</v>
      </c>
      <c r="D124">
        <f t="shared" si="7"/>
        <v>4.0156000000000002E-3</v>
      </c>
      <c r="E124">
        <f t="shared" si="8"/>
        <v>3.9574741666666665E-3</v>
      </c>
      <c r="F124">
        <f t="shared" si="9"/>
        <v>3.9574741666666665E-3</v>
      </c>
      <c r="G124">
        <f t="shared" si="10"/>
        <v>3.9574741666666665E-3</v>
      </c>
      <c r="H124">
        <f t="shared" si="11"/>
        <v>3.7059418181818182E-3</v>
      </c>
      <c r="I124">
        <f t="shared" si="12"/>
        <v>3.1507235199999999E-3</v>
      </c>
      <c r="J124">
        <v>202</v>
      </c>
      <c r="N124" s="19"/>
    </row>
    <row r="125" spans="1:14" x14ac:dyDescent="0.25">
      <c r="A125">
        <v>204</v>
      </c>
      <c r="B125">
        <f>VLOOKUP($B$4,'Deposition Curves'!A:OQ,(A125/2+6),FALSE)</f>
        <v>3.958568E-3</v>
      </c>
      <c r="C125">
        <f>IF(B125=0," ",IF('Use Details'!$B$23="Yes",Barrier!V106,1))</f>
        <v>1</v>
      </c>
      <c r="D125">
        <f t="shared" si="7"/>
        <v>3.958568E-3</v>
      </c>
      <c r="E125">
        <f t="shared" si="8"/>
        <v>3.8946021666666671E-3</v>
      </c>
      <c r="F125">
        <f t="shared" si="9"/>
        <v>3.8946021666666671E-3</v>
      </c>
      <c r="G125">
        <f t="shared" si="10"/>
        <v>3.8946021666666671E-3</v>
      </c>
      <c r="H125">
        <f t="shared" si="11"/>
        <v>3.6486187272727275E-3</v>
      </c>
      <c r="I125">
        <f t="shared" si="12"/>
        <v>3.1330729795918371E-3</v>
      </c>
      <c r="J125">
        <v>204</v>
      </c>
      <c r="N125" s="19"/>
    </row>
    <row r="126" spans="1:14" x14ac:dyDescent="0.25">
      <c r="A126">
        <v>206</v>
      </c>
      <c r="B126">
        <f>VLOOKUP($B$4,'Deposition Curves'!A:OQ,(A126/2+6),FALSE)</f>
        <v>3.8949729999999999E-3</v>
      </c>
      <c r="C126">
        <f>IF(B126=0," ",IF('Use Details'!$B$23="Yes",Barrier!V107,1))</f>
        <v>1</v>
      </c>
      <c r="D126">
        <f t="shared" si="7"/>
        <v>3.8949729999999999E-3</v>
      </c>
      <c r="E126">
        <f t="shared" si="8"/>
        <v>3.828766166666667E-3</v>
      </c>
      <c r="F126">
        <f t="shared" si="9"/>
        <v>3.828766166666667E-3</v>
      </c>
      <c r="G126">
        <f t="shared" si="10"/>
        <v>3.828766166666667E-3</v>
      </c>
      <c r="H126">
        <f t="shared" si="11"/>
        <v>3.5931774545454546E-3</v>
      </c>
      <c r="I126">
        <f t="shared" si="12"/>
        <v>3.1158751666666672E-3</v>
      </c>
      <c r="J126">
        <v>206</v>
      </c>
      <c r="N126" s="19"/>
    </row>
    <row r="127" spans="1:14" x14ac:dyDescent="0.25">
      <c r="A127">
        <v>208</v>
      </c>
      <c r="B127">
        <f>VLOOKUP($B$4,'Deposition Curves'!A:OQ,(A127/2+6),FALSE)</f>
        <v>3.8291530000000001E-3</v>
      </c>
      <c r="C127">
        <f>IF(B127=0," ",IF('Use Details'!$B$23="Yes",Barrier!V108,1))</f>
        <v>1</v>
      </c>
      <c r="D127">
        <f t="shared" si="7"/>
        <v>3.8291530000000001E-3</v>
      </c>
      <c r="E127">
        <f t="shared" si="8"/>
        <v>3.7610948333333337E-3</v>
      </c>
      <c r="F127">
        <f t="shared" si="9"/>
        <v>3.7610948333333337E-3</v>
      </c>
      <c r="G127">
        <f t="shared" si="10"/>
        <v>3.7610948333333337E-3</v>
      </c>
      <c r="H127">
        <f t="shared" si="11"/>
        <v>3.540585727272727E-3</v>
      </c>
      <c r="I127">
        <f t="shared" si="12"/>
        <v>3.0992986170212764E-3</v>
      </c>
      <c r="J127">
        <v>208</v>
      </c>
      <c r="N127" s="19"/>
    </row>
    <row r="128" spans="1:14" x14ac:dyDescent="0.25">
      <c r="A128">
        <v>210</v>
      </c>
      <c r="B128">
        <f>VLOOKUP($B$4,'Deposition Curves'!A:OQ,(A128/2+6),FALSE)</f>
        <v>3.7610120000000002E-3</v>
      </c>
      <c r="C128">
        <f>IF(B128=0," ",IF('Use Details'!$B$23="Yes",Barrier!V109,1))</f>
        <v>1</v>
      </c>
      <c r="D128">
        <f t="shared" si="7"/>
        <v>3.7610120000000002E-3</v>
      </c>
      <c r="E128">
        <f t="shared" si="8"/>
        <v>3.6940088333333333E-3</v>
      </c>
      <c r="F128">
        <f t="shared" si="9"/>
        <v>3.6940088333333333E-3</v>
      </c>
      <c r="G128">
        <f t="shared" si="10"/>
        <v>3.6940088333333333E-3</v>
      </c>
      <c r="H128">
        <f t="shared" si="11"/>
        <v>3.4912985454545451E-3</v>
      </c>
      <c r="I128">
        <f t="shared" si="12"/>
        <v>3.0834322173913038E-3</v>
      </c>
      <c r="J128">
        <v>210</v>
      </c>
      <c r="N128" s="19"/>
    </row>
    <row r="129" spans="1:14" x14ac:dyDescent="0.25">
      <c r="A129">
        <v>212</v>
      </c>
      <c r="B129">
        <f>VLOOKUP($B$4,'Deposition Curves'!A:OQ,(A129/2+6),FALSE)</f>
        <v>3.6933679999999998E-3</v>
      </c>
      <c r="C129">
        <f>IF(B129=0," ",IF('Use Details'!$B$23="Yes",Barrier!V110,1))</f>
        <v>1</v>
      </c>
      <c r="D129">
        <f t="shared" si="7"/>
        <v>3.6933679999999998E-3</v>
      </c>
      <c r="E129">
        <f t="shared" si="8"/>
        <v>3.6304920000000004E-3</v>
      </c>
      <c r="F129">
        <f t="shared" si="9"/>
        <v>3.6304920000000004E-3</v>
      </c>
      <c r="G129">
        <f t="shared" si="10"/>
        <v>3.6304920000000004E-3</v>
      </c>
      <c r="H129">
        <f t="shared" si="11"/>
        <v>3.4457369090909089E-3</v>
      </c>
      <c r="I129">
        <f t="shared" si="12"/>
        <v>3.0683748888888879E-3</v>
      </c>
      <c r="J129">
        <v>212</v>
      </c>
      <c r="N129" s="15"/>
    </row>
    <row r="130" spans="1:14" x14ac:dyDescent="0.25">
      <c r="A130">
        <v>214</v>
      </c>
      <c r="B130">
        <f>VLOOKUP($B$4,'Deposition Curves'!A:OQ,(A130/2+6),FALSE)</f>
        <v>3.629569E-3</v>
      </c>
      <c r="C130">
        <f>IF(B130=0," ",IF('Use Details'!$B$23="Yes",Barrier!V111,1))</f>
        <v>1</v>
      </c>
      <c r="D130">
        <f t="shared" si="7"/>
        <v>3.629569E-3</v>
      </c>
      <c r="E130">
        <f t="shared" si="8"/>
        <v>3.5721108333333328E-3</v>
      </c>
      <c r="F130">
        <f t="shared" si="9"/>
        <v>3.5721108333333328E-3</v>
      </c>
      <c r="G130">
        <f t="shared" si="10"/>
        <v>3.5721108333333328E-3</v>
      </c>
      <c r="H130">
        <f t="shared" si="11"/>
        <v>3.4039657272727274E-3</v>
      </c>
      <c r="I130">
        <f t="shared" si="12"/>
        <v>3.054170499999999E-3</v>
      </c>
      <c r="J130">
        <v>214</v>
      </c>
      <c r="N130" s="19"/>
    </row>
    <row r="131" spans="1:14" x14ac:dyDescent="0.25">
      <c r="A131">
        <v>216</v>
      </c>
      <c r="B131">
        <f>VLOOKUP($B$4,'Deposition Curves'!A:OQ,(A131/2+6),FALSE)</f>
        <v>3.571308E-3</v>
      </c>
      <c r="C131">
        <f>IF(B131=0," ",IF('Use Details'!$B$23="Yes",Barrier!V112,1))</f>
        <v>1</v>
      </c>
      <c r="D131">
        <f t="shared" si="7"/>
        <v>3.571308E-3</v>
      </c>
      <c r="E131">
        <f t="shared" si="8"/>
        <v>3.5186319999999994E-3</v>
      </c>
      <c r="F131">
        <f t="shared" si="9"/>
        <v>3.5186319999999994E-3</v>
      </c>
      <c r="G131">
        <f t="shared" si="10"/>
        <v>3.5186319999999994E-3</v>
      </c>
      <c r="H131">
        <f t="shared" si="11"/>
        <v>3.3656908181818185E-3</v>
      </c>
      <c r="I131">
        <f t="shared" si="12"/>
        <v>3.0407891395348827E-3</v>
      </c>
      <c r="J131">
        <v>216</v>
      </c>
      <c r="N131" s="19"/>
    </row>
    <row r="132" spans="1:14" x14ac:dyDescent="0.25">
      <c r="A132">
        <v>218</v>
      </c>
      <c r="B132">
        <f>VLOOKUP($B$4,'Deposition Curves'!A:OQ,(A132/2+6),FALSE)</f>
        <v>3.5178639999999999E-3</v>
      </c>
      <c r="C132">
        <f>IF(B132=0," ",IF('Use Details'!$B$23="Yes",Barrier!V113,1))</f>
        <v>1</v>
      </c>
      <c r="D132">
        <f t="shared" si="7"/>
        <v>3.5178639999999999E-3</v>
      </c>
      <c r="E132">
        <f t="shared" si="8"/>
        <v>3.4698154999999995E-3</v>
      </c>
      <c r="F132">
        <f t="shared" si="9"/>
        <v>3.4698154999999995E-3</v>
      </c>
      <c r="G132">
        <f t="shared" si="10"/>
        <v>3.4698154999999995E-3</v>
      </c>
      <c r="H132">
        <f t="shared" si="11"/>
        <v>3.3304010909090899E-3</v>
      </c>
      <c r="I132">
        <f t="shared" si="12"/>
        <v>3.0281577380952373E-3</v>
      </c>
      <c r="J132">
        <v>218</v>
      </c>
      <c r="N132" s="19"/>
    </row>
    <row r="133" spans="1:14" x14ac:dyDescent="0.25">
      <c r="A133">
        <v>220</v>
      </c>
      <c r="B133">
        <f>VLOOKUP($B$4,'Deposition Curves'!A:OQ,(A133/2+6),FALSE)</f>
        <v>3.4690279999999999E-3</v>
      </c>
      <c r="C133">
        <f>IF(B133=0," ",IF('Use Details'!$B$23="Yes",Barrier!V114,1))</f>
        <v>1</v>
      </c>
      <c r="D133">
        <f t="shared" si="7"/>
        <v>3.4690279999999999E-3</v>
      </c>
      <c r="E133">
        <f t="shared" si="8"/>
        <v>3.4256236666666668E-3</v>
      </c>
      <c r="F133">
        <f t="shared" si="9"/>
        <v>3.4256236666666668E-3</v>
      </c>
      <c r="G133">
        <f t="shared" si="10"/>
        <v>3.4256236666666668E-3</v>
      </c>
      <c r="H133">
        <f t="shared" si="11"/>
        <v>3.2976597272727278E-3</v>
      </c>
      <c r="I133">
        <f t="shared" si="12"/>
        <v>3.016213682926829E-3</v>
      </c>
      <c r="J133">
        <v>220</v>
      </c>
      <c r="N133" s="19"/>
    </row>
    <row r="134" spans="1:14" x14ac:dyDescent="0.25">
      <c r="A134">
        <v>222</v>
      </c>
      <c r="B134">
        <f>VLOOKUP($B$4,'Deposition Curves'!A:OQ,(A134/2+6),FALSE)</f>
        <v>3.424917E-3</v>
      </c>
      <c r="C134">
        <f>IF(B134=0," ",IF('Use Details'!$B$23="Yes",Barrier!V115,1))</f>
        <v>1</v>
      </c>
      <c r="D134">
        <f t="shared" si="7"/>
        <v>3.424917E-3</v>
      </c>
      <c r="E134">
        <f t="shared" si="8"/>
        <v>3.385635833333333E-3</v>
      </c>
      <c r="F134">
        <f t="shared" si="9"/>
        <v>3.385635833333333E-3</v>
      </c>
      <c r="G134">
        <f t="shared" si="10"/>
        <v>3.385635833333333E-3</v>
      </c>
      <c r="H134">
        <f t="shared" si="11"/>
        <v>3.2670984545454542E-3</v>
      </c>
      <c r="I134">
        <f t="shared" si="12"/>
        <v>3.0048933249999998E-3</v>
      </c>
      <c r="J134">
        <v>222</v>
      </c>
      <c r="N134" s="19"/>
    </row>
    <row r="135" spans="1:14" x14ac:dyDescent="0.25">
      <c r="A135">
        <v>224</v>
      </c>
      <c r="B135">
        <f>VLOOKUP($B$4,'Deposition Curves'!A:OQ,(A135/2+6),FALSE)</f>
        <v>3.3850460000000001E-3</v>
      </c>
      <c r="C135">
        <f>IF(B135=0," ",IF('Use Details'!$B$23="Yes",Barrier!V116,1))</f>
        <v>1</v>
      </c>
      <c r="D135">
        <f t="shared" si="7"/>
        <v>3.3850460000000001E-3</v>
      </c>
      <c r="E135">
        <f t="shared" si="8"/>
        <v>3.3493943333333335E-3</v>
      </c>
      <c r="F135">
        <f t="shared" si="9"/>
        <v>3.3493943333333335E-3</v>
      </c>
      <c r="G135">
        <f t="shared" si="10"/>
        <v>3.3493943333333335E-3</v>
      </c>
      <c r="H135">
        <f t="shared" si="11"/>
        <v>3.2383450909090907E-3</v>
      </c>
      <c r="I135">
        <f t="shared" si="12"/>
        <v>2.9941234871794869E-3</v>
      </c>
      <c r="J135">
        <v>224</v>
      </c>
      <c r="N135" s="19"/>
    </row>
    <row r="136" spans="1:14" x14ac:dyDescent="0.25">
      <c r="A136">
        <v>226</v>
      </c>
      <c r="B136">
        <f>VLOOKUP($B$4,'Deposition Curves'!A:OQ,(A136/2+6),FALSE)</f>
        <v>3.348714E-3</v>
      </c>
      <c r="C136">
        <f>IF(B136=0," ",IF('Use Details'!$B$23="Yes",Barrier!V117,1))</f>
        <v>1</v>
      </c>
      <c r="D136">
        <f t="shared" si="7"/>
        <v>3.348714E-3</v>
      </c>
      <c r="E136">
        <f t="shared" si="8"/>
        <v>3.3169273333333335E-3</v>
      </c>
      <c r="F136">
        <f t="shared" si="9"/>
        <v>3.3169273333333335E-3</v>
      </c>
      <c r="G136">
        <f t="shared" si="10"/>
        <v>3.3169273333333335E-3</v>
      </c>
      <c r="H136">
        <f t="shared" si="11"/>
        <v>3.2110643636363637E-3</v>
      </c>
      <c r="I136">
        <f t="shared" si="12"/>
        <v>2.9838360526315789E-3</v>
      </c>
      <c r="J136">
        <v>226</v>
      </c>
      <c r="N136" s="19"/>
    </row>
    <row r="137" spans="1:14" x14ac:dyDescent="0.25">
      <c r="A137">
        <v>228</v>
      </c>
      <c r="B137">
        <f>VLOOKUP($B$4,'Deposition Curves'!A:OQ,(A137/2+6),FALSE)</f>
        <v>3.3164639999999999E-3</v>
      </c>
      <c r="C137">
        <f>IF(B137=0," ",IF('Use Details'!$B$23="Yes",Barrier!V118,1))</f>
        <v>1</v>
      </c>
      <c r="D137">
        <f t="shared" si="7"/>
        <v>3.3164639999999999E-3</v>
      </c>
      <c r="E137">
        <f t="shared" si="8"/>
        <v>3.287379E-3</v>
      </c>
      <c r="F137">
        <f t="shared" si="9"/>
        <v>3.287379E-3</v>
      </c>
      <c r="G137">
        <f t="shared" si="10"/>
        <v>3.287379E-3</v>
      </c>
      <c r="H137">
        <f t="shared" si="11"/>
        <v>3.1850719090909096E-3</v>
      </c>
      <c r="I137">
        <f t="shared" si="12"/>
        <v>2.9739744864864864E-3</v>
      </c>
      <c r="J137">
        <v>228</v>
      </c>
      <c r="N137" s="19"/>
    </row>
    <row r="138" spans="1:14" x14ac:dyDescent="0.25">
      <c r="A138">
        <v>230</v>
      </c>
      <c r="B138">
        <f>VLOOKUP($B$4,'Deposition Curves'!A:OQ,(A138/2+6),FALSE)</f>
        <v>3.2869940000000001E-3</v>
      </c>
      <c r="C138">
        <f>IF(B138=0," ",IF('Use Details'!$B$23="Yes",Barrier!V119,1))</f>
        <v>1</v>
      </c>
      <c r="D138">
        <f t="shared" si="7"/>
        <v>3.2869940000000001E-3</v>
      </c>
      <c r="E138">
        <f t="shared" si="8"/>
        <v>3.260035833333333E-3</v>
      </c>
      <c r="F138">
        <f t="shared" si="9"/>
        <v>3.260035833333333E-3</v>
      </c>
      <c r="G138">
        <f t="shared" si="10"/>
        <v>3.260035833333333E-3</v>
      </c>
      <c r="H138">
        <f t="shared" si="11"/>
        <v>3.1600678181818191E-3</v>
      </c>
      <c r="I138">
        <f t="shared" si="12"/>
        <v>2.9644608888888891E-3</v>
      </c>
      <c r="J138">
        <v>230</v>
      </c>
      <c r="N138" s="19"/>
    </row>
    <row r="139" spans="1:14" x14ac:dyDescent="0.25">
      <c r="A139">
        <v>232</v>
      </c>
      <c r="B139">
        <f>VLOOKUP($B$4,'Deposition Curves'!A:OQ,(A139/2+6),FALSE)</f>
        <v>3.2598340000000001E-3</v>
      </c>
      <c r="C139">
        <f>IF(B139=0," ",IF('Use Details'!$B$23="Yes",Barrier!V120,1))</f>
        <v>1</v>
      </c>
      <c r="D139">
        <f t="shared" si="7"/>
        <v>3.2598340000000001E-3</v>
      </c>
      <c r="E139">
        <f t="shared" si="8"/>
        <v>3.2339864999999996E-3</v>
      </c>
      <c r="F139">
        <f t="shared" si="9"/>
        <v>3.2339864999999996E-3</v>
      </c>
      <c r="G139">
        <f t="shared" si="10"/>
        <v>3.2339864999999996E-3</v>
      </c>
      <c r="H139">
        <f t="shared" si="11"/>
        <v>3.1358735454545456E-3</v>
      </c>
      <c r="I139">
        <f t="shared" si="12"/>
        <v>2.9552456571428566E-3</v>
      </c>
      <c r="J139">
        <v>232</v>
      </c>
      <c r="N139" s="19"/>
    </row>
    <row r="140" spans="1:14" x14ac:dyDescent="0.25">
      <c r="A140">
        <v>234</v>
      </c>
      <c r="B140">
        <f>VLOOKUP($B$4,'Deposition Curves'!A:OQ,(A140/2+6),FALSE)</f>
        <v>3.2338850000000001E-3</v>
      </c>
      <c r="C140">
        <f>IF(B140=0," ",IF('Use Details'!$B$23="Yes",Barrier!V121,1))</f>
        <v>1</v>
      </c>
      <c r="D140">
        <f t="shared" si="7"/>
        <v>3.2338850000000001E-3</v>
      </c>
      <c r="E140">
        <f t="shared" si="8"/>
        <v>3.2085310000000006E-3</v>
      </c>
      <c r="F140">
        <f t="shared" si="9"/>
        <v>3.2085310000000006E-3</v>
      </c>
      <c r="G140">
        <f t="shared" si="10"/>
        <v>3.2085310000000006E-3</v>
      </c>
      <c r="H140">
        <f t="shared" si="11"/>
        <v>3.112281818181818E-3</v>
      </c>
      <c r="I140">
        <f t="shared" si="12"/>
        <v>2.9462871764705878E-3</v>
      </c>
      <c r="J140">
        <v>234</v>
      </c>
      <c r="N140" s="19"/>
    </row>
    <row r="141" spans="1:14" x14ac:dyDescent="0.25">
      <c r="A141">
        <v>236</v>
      </c>
      <c r="B141">
        <f>VLOOKUP($B$4,'Deposition Curves'!A:OQ,(A141/2+6),FALSE)</f>
        <v>3.2085450000000001E-3</v>
      </c>
      <c r="C141">
        <f>IF(B141=0," ",IF('Use Details'!$B$23="Yes",Barrier!V122,1))</f>
        <v>1</v>
      </c>
      <c r="D141">
        <f t="shared" si="7"/>
        <v>3.2085450000000001E-3</v>
      </c>
      <c r="E141">
        <f t="shared" si="8"/>
        <v>3.1831230000000008E-3</v>
      </c>
      <c r="F141">
        <f t="shared" si="9"/>
        <v>3.1831230000000008E-3</v>
      </c>
      <c r="G141">
        <f t="shared" si="10"/>
        <v>3.1831230000000008E-3</v>
      </c>
      <c r="H141">
        <f t="shared" si="11"/>
        <v>3.0891849999999999E-3</v>
      </c>
      <c r="I141">
        <f t="shared" si="12"/>
        <v>2.9375720909090904E-3</v>
      </c>
      <c r="J141">
        <v>236</v>
      </c>
      <c r="N141" s="19"/>
    </row>
    <row r="142" spans="1:14" x14ac:dyDescent="0.25">
      <c r="A142">
        <v>238</v>
      </c>
      <c r="B142">
        <f>VLOOKUP($B$4,'Deposition Curves'!A:OQ,(A142/2+6),FALSE)</f>
        <v>3.1831210000000001E-3</v>
      </c>
      <c r="C142">
        <f>IF(B142=0," ",IF('Use Details'!$B$23="Yes",Barrier!V123,1))</f>
        <v>1</v>
      </c>
      <c r="D142">
        <f t="shared" si="7"/>
        <v>3.1831210000000001E-3</v>
      </c>
      <c r="E142">
        <f t="shared" si="8"/>
        <v>3.1578018333333333E-3</v>
      </c>
      <c r="F142">
        <f t="shared" si="9"/>
        <v>3.1578018333333333E-3</v>
      </c>
      <c r="G142">
        <f t="shared" si="10"/>
        <v>3.1578018333333333E-3</v>
      </c>
      <c r="H142">
        <f t="shared" si="11"/>
        <v>3.0666657272727274E-3</v>
      </c>
      <c r="I142">
        <f t="shared" si="12"/>
        <v>2.9291041874999996E-3</v>
      </c>
      <c r="J142">
        <v>238</v>
      </c>
      <c r="N142" s="19"/>
    </row>
    <row r="143" spans="1:14" x14ac:dyDescent="0.25">
      <c r="A143">
        <v>240</v>
      </c>
      <c r="B143">
        <f>VLOOKUP($B$4,'Deposition Curves'!A:OQ,(A143/2+6),FALSE)</f>
        <v>3.1577089999999999E-3</v>
      </c>
      <c r="C143">
        <f>IF(B143=0," ",IF('Use Details'!$B$23="Yes",Barrier!V124,1))</f>
        <v>1</v>
      </c>
      <c r="D143">
        <f t="shared" si="7"/>
        <v>3.1577089999999999E-3</v>
      </c>
      <c r="E143">
        <f t="shared" si="8"/>
        <v>3.1329591666666664E-3</v>
      </c>
      <c r="F143">
        <f t="shared" si="9"/>
        <v>3.1329591666666664E-3</v>
      </c>
      <c r="G143">
        <f t="shared" si="10"/>
        <v>3.1329591666666664E-3</v>
      </c>
      <c r="H143">
        <f t="shared" si="11"/>
        <v>3.0452293636363636E-3</v>
      </c>
      <c r="I143">
        <f t="shared" si="12"/>
        <v>2.9209100967741929E-3</v>
      </c>
      <c r="J143">
        <v>240</v>
      </c>
      <c r="N143" s="19"/>
    </row>
    <row r="144" spans="1:14" x14ac:dyDescent="0.25">
      <c r="A144">
        <v>242</v>
      </c>
      <c r="B144">
        <f>VLOOKUP($B$4,'Deposition Curves'!A:OQ,(A144/2+6),FALSE)</f>
        <v>3.132854E-3</v>
      </c>
      <c r="C144">
        <f>IF(B144=0," ",IF('Use Details'!$B$23="Yes",Barrier!V125,1))</f>
        <v>1</v>
      </c>
      <c r="D144">
        <f t="shared" si="7"/>
        <v>3.132854E-3</v>
      </c>
      <c r="E144">
        <f t="shared" si="8"/>
        <v>3.108722E-3</v>
      </c>
      <c r="F144">
        <f t="shared" si="9"/>
        <v>3.108722E-3</v>
      </c>
      <c r="G144">
        <f t="shared" si="10"/>
        <v>3.108722E-3</v>
      </c>
      <c r="H144">
        <f t="shared" si="11"/>
        <v>3.0255046363636363E-3</v>
      </c>
      <c r="I144">
        <f t="shared" si="12"/>
        <v>2.9130167999999994E-3</v>
      </c>
      <c r="J144">
        <v>242</v>
      </c>
      <c r="N144" s="19"/>
    </row>
    <row r="145" spans="1:14" x14ac:dyDescent="0.25">
      <c r="A145">
        <v>244</v>
      </c>
      <c r="B145">
        <f>VLOOKUP($B$4,'Deposition Curves'!A:OQ,(A145/2+6),FALSE)</f>
        <v>3.1086299999999998E-3</v>
      </c>
      <c r="C145">
        <f>IF(B145=0," ",IF('Use Details'!$B$23="Yes",Barrier!V126,1))</f>
        <v>1</v>
      </c>
      <c r="D145">
        <f t="shared" si="7"/>
        <v>3.1086299999999998E-3</v>
      </c>
      <c r="E145">
        <f t="shared" si="8"/>
        <v>3.0852098333333335E-3</v>
      </c>
      <c r="F145">
        <f t="shared" si="9"/>
        <v>3.0852098333333335E-3</v>
      </c>
      <c r="G145">
        <f t="shared" si="10"/>
        <v>3.0852098333333335E-3</v>
      </c>
      <c r="H145">
        <f t="shared" si="11"/>
        <v>3.0080516363636361E-3</v>
      </c>
      <c r="I145">
        <f t="shared" si="12"/>
        <v>2.9054362068965515E-3</v>
      </c>
      <c r="J145">
        <v>244</v>
      </c>
      <c r="N145" s="15"/>
    </row>
    <row r="146" spans="1:14" x14ac:dyDescent="0.25">
      <c r="A146">
        <v>246</v>
      </c>
      <c r="B146">
        <f>VLOOKUP($B$4,'Deposition Curves'!A:OQ,(A146/2+6),FALSE)</f>
        <v>3.0849580000000001E-3</v>
      </c>
      <c r="C146">
        <f>IF(B146=0," ",IF('Use Details'!$B$23="Yes",Barrier!V127,1))</f>
        <v>1</v>
      </c>
      <c r="D146">
        <f t="shared" si="7"/>
        <v>3.0849580000000001E-3</v>
      </c>
      <c r="E146">
        <f t="shared" si="8"/>
        <v>3.0629274999999997E-3</v>
      </c>
      <c r="F146">
        <f t="shared" si="9"/>
        <v>3.0629274999999997E-3</v>
      </c>
      <c r="G146">
        <f t="shared" si="10"/>
        <v>3.0629274999999997E-3</v>
      </c>
      <c r="H146">
        <f t="shared" si="11"/>
        <v>2.9933760909090904E-3</v>
      </c>
      <c r="I146">
        <f t="shared" si="12"/>
        <v>2.8981792857142859E-3</v>
      </c>
      <c r="J146">
        <v>246</v>
      </c>
      <c r="N146" s="19"/>
    </row>
    <row r="147" spans="1:14" x14ac:dyDescent="0.25">
      <c r="A147">
        <v>248</v>
      </c>
      <c r="B147">
        <f>VLOOKUP($B$4,'Deposition Curves'!A:OQ,(A147/2+6),FALSE)</f>
        <v>3.0627969999999999E-3</v>
      </c>
      <c r="C147">
        <f>IF(B147=0," ",IF('Use Details'!$B$23="Yes",Barrier!V128,1))</f>
        <v>1</v>
      </c>
      <c r="D147">
        <f t="shared" si="7"/>
        <v>3.0627969999999999E-3</v>
      </c>
      <c r="E147">
        <f t="shared" si="8"/>
        <v>3.041555E-3</v>
      </c>
      <c r="F147">
        <f t="shared" si="9"/>
        <v>3.041555E-3</v>
      </c>
      <c r="G147">
        <f t="shared" si="10"/>
        <v>3.041555E-3</v>
      </c>
      <c r="H147">
        <f t="shared" si="11"/>
        <v>2.9818170000000003E-3</v>
      </c>
      <c r="I147">
        <f t="shared" si="12"/>
        <v>2.8912615555555556E-3</v>
      </c>
      <c r="J147">
        <v>248</v>
      </c>
      <c r="N147" s="15"/>
    </row>
    <row r="148" spans="1:14" x14ac:dyDescent="0.25">
      <c r="A148">
        <v>250</v>
      </c>
      <c r="B148">
        <f>VLOOKUP($B$4,'Deposition Curves'!A:OQ,(A148/2+6),FALSE)</f>
        <v>3.0414190000000001E-3</v>
      </c>
      <c r="C148">
        <f>IF(B148=0," ",IF('Use Details'!$B$23="Yes",Barrier!V129,1))</f>
        <v>1</v>
      </c>
      <c r="D148">
        <f t="shared" si="7"/>
        <v>3.0414190000000001E-3</v>
      </c>
      <c r="E148">
        <f t="shared" si="8"/>
        <v>3.0208620000000005E-3</v>
      </c>
      <c r="F148">
        <f t="shared" si="9"/>
        <v>3.0208620000000005E-3</v>
      </c>
      <c r="G148">
        <f t="shared" si="10"/>
        <v>3.0208620000000005E-3</v>
      </c>
      <c r="H148">
        <f t="shared" si="11"/>
        <v>2.9731991818181818E-3</v>
      </c>
      <c r="I148">
        <f t="shared" si="12"/>
        <v>2.884664038461539E-3</v>
      </c>
      <c r="J148">
        <v>250</v>
      </c>
      <c r="N148" s="19"/>
    </row>
    <row r="149" spans="1:14" x14ac:dyDescent="0.25">
      <c r="A149">
        <v>252</v>
      </c>
      <c r="B149">
        <f>VLOOKUP($B$4,'Deposition Curves'!A:OQ,(A149/2+6),FALSE)</f>
        <v>3.0208570000000001E-3</v>
      </c>
      <c r="C149">
        <f>IF(B149=0," ",IF('Use Details'!$B$23="Yes",Barrier!V130,1))</f>
        <v>1</v>
      </c>
      <c r="D149">
        <f t="shared" si="7"/>
        <v>3.0208570000000001E-3</v>
      </c>
      <c r="E149">
        <f t="shared" si="8"/>
        <v>3.0003294999999997E-3</v>
      </c>
      <c r="F149">
        <f t="shared" si="9"/>
        <v>3.0003294999999997E-3</v>
      </c>
      <c r="G149">
        <f t="shared" si="10"/>
        <v>3.0003294999999997E-3</v>
      </c>
      <c r="H149">
        <f t="shared" si="11"/>
        <v>2.9672810000000004E-3</v>
      </c>
      <c r="I149">
        <f t="shared" si="12"/>
        <v>2.8783938400000005E-3</v>
      </c>
      <c r="J149">
        <v>252</v>
      </c>
      <c r="N149" s="19"/>
    </row>
    <row r="150" spans="1:14" x14ac:dyDescent="0.25">
      <c r="A150">
        <v>254</v>
      </c>
      <c r="B150">
        <f>VLOOKUP($B$4,'Deposition Curves'!A:OQ,(A150/2+6),FALSE)</f>
        <v>3.0003249999999999E-3</v>
      </c>
      <c r="C150">
        <f>IF(B150=0," ",IF('Use Details'!$B$23="Yes",Barrier!V131,1))</f>
        <v>1</v>
      </c>
      <c r="D150">
        <f t="shared" si="7"/>
        <v>3.0003249999999999E-3</v>
      </c>
      <c r="E150">
        <f t="shared" si="8"/>
        <v>2.9800730000000002E-3</v>
      </c>
      <c r="F150">
        <f t="shared" si="9"/>
        <v>2.9800730000000002E-3</v>
      </c>
      <c r="G150">
        <f t="shared" si="10"/>
        <v>2.9800730000000002E-3</v>
      </c>
      <c r="H150">
        <f t="shared" si="11"/>
        <v>2.9635957272727276E-3</v>
      </c>
      <c r="I150">
        <f t="shared" si="12"/>
        <v>2.8724578750000001E-3</v>
      </c>
      <c r="J150">
        <v>254</v>
      </c>
      <c r="N150" s="19"/>
    </row>
    <row r="151" spans="1:14" x14ac:dyDescent="0.25">
      <c r="A151">
        <v>256</v>
      </c>
      <c r="B151">
        <f>VLOOKUP($B$4,'Deposition Curves'!A:OQ,(A151/2+6),FALSE)</f>
        <v>2.9798200000000002E-3</v>
      </c>
      <c r="C151">
        <f>IF(B151=0," ",IF('Use Details'!$B$23="Yes",Barrier!V132,1))</f>
        <v>1</v>
      </c>
      <c r="D151">
        <f t="shared" si="7"/>
        <v>2.9798200000000002E-3</v>
      </c>
      <c r="E151">
        <f t="shared" si="8"/>
        <v>2.9617455000000002E-3</v>
      </c>
      <c r="F151">
        <f t="shared" si="9"/>
        <v>2.9617455000000002E-3</v>
      </c>
      <c r="G151">
        <f t="shared" si="10"/>
        <v>2.9617455000000002E-3</v>
      </c>
      <c r="H151">
        <f t="shared" si="11"/>
        <v>2.9617229999999999E-3</v>
      </c>
      <c r="I151">
        <f t="shared" si="12"/>
        <v>2.8668984347826089E-3</v>
      </c>
      <c r="J151">
        <v>256</v>
      </c>
      <c r="N151" s="15"/>
    </row>
    <row r="152" spans="1:14" x14ac:dyDescent="0.25">
      <c r="A152">
        <v>258</v>
      </c>
      <c r="B152">
        <f>VLOOKUP($B$4,'Deposition Curves'!A:OQ,(A152/2+6),FALSE)</f>
        <v>2.960833E-3</v>
      </c>
      <c r="C152">
        <f>IF(B152=0," ",IF('Use Details'!$B$23="Yes",Barrier!V133,1))</f>
        <v>1</v>
      </c>
      <c r="D152">
        <f t="shared" si="7"/>
        <v>2.960833E-3</v>
      </c>
      <c r="E152">
        <f t="shared" si="8"/>
        <v>2.9484756666666666E-3</v>
      </c>
      <c r="F152">
        <f t="shared" si="9"/>
        <v>2.9484756666666666E-3</v>
      </c>
      <c r="G152">
        <f t="shared" si="10"/>
        <v>2.9484756666666666E-3</v>
      </c>
      <c r="H152">
        <f t="shared" si="11"/>
        <v>2.961102818181818E-3</v>
      </c>
      <c r="I152">
        <f t="shared" si="12"/>
        <v>2.8617656363636363E-3</v>
      </c>
      <c r="J152">
        <v>258</v>
      </c>
      <c r="N152" s="19"/>
    </row>
    <row r="153" spans="1:14" x14ac:dyDescent="0.25">
      <c r="A153">
        <v>260</v>
      </c>
      <c r="B153">
        <f>VLOOKUP($B$4,'Deposition Curves'!A:OQ,(A153/2+6),FALSE)</f>
        <v>2.9473210000000001E-3</v>
      </c>
      <c r="C153">
        <f>IF(B153=0," ",IF('Use Details'!$B$23="Yes",Barrier!V134,1))</f>
        <v>1</v>
      </c>
      <c r="D153">
        <f t="shared" ref="D153:D216" si="13">IF(B153=0," ",B153*C153)</f>
        <v>2.9473210000000001E-3</v>
      </c>
      <c r="E153">
        <f t="shared" ref="E153:E216" si="14">IF(B154=0," ",AVERAGE(AVERAGE(D153:D154),D154,AVERAGE(D154:D155)))</f>
        <v>2.9418566666666664E-3</v>
      </c>
      <c r="F153">
        <f t="shared" ref="F153:F216" si="15">IF(B154=0," ",AVERAGE(AVERAGE(D153:D154),D154,AVERAGE(D154:D155)))</f>
        <v>2.9418566666666664E-3</v>
      </c>
      <c r="G153">
        <f t="shared" ref="G153:G216" si="16">IF(B154=0," ",AVERAGE(AVERAGE(D153:D154),D154,AVERAGE(D154:D155)))</f>
        <v>2.9418566666666664E-3</v>
      </c>
      <c r="H153">
        <f t="shared" ref="H153:H216" si="17">IF(B154=0," ",AVERAGE(D153:D163))</f>
        <v>2.9608225454545449E-3</v>
      </c>
      <c r="I153">
        <f t="shared" ref="I153:I216" si="18">IF(B154=0," ",AVERAGE(D153:D203))</f>
        <v>2.8570481428571428E-3</v>
      </c>
      <c r="J153">
        <v>260</v>
      </c>
      <c r="N153" s="19"/>
    </row>
    <row r="154" spans="1:14" x14ac:dyDescent="0.25">
      <c r="A154">
        <v>262</v>
      </c>
      <c r="B154">
        <f>VLOOKUP($B$4,'Deposition Curves'!A:OQ,(A154/2+6),FALSE)</f>
        <v>2.9407370000000001E-3</v>
      </c>
      <c r="C154">
        <f>IF(B154=0," ",IF('Use Details'!$B$23="Yes",Barrier!V135,1))</f>
        <v>1</v>
      </c>
      <c r="D154">
        <f t="shared" si="13"/>
        <v>2.9407370000000001E-3</v>
      </c>
      <c r="E154">
        <f t="shared" si="14"/>
        <v>2.9419033333333336E-3</v>
      </c>
      <c r="F154">
        <f t="shared" si="15"/>
        <v>2.9419033333333336E-3</v>
      </c>
      <c r="G154">
        <f t="shared" si="16"/>
        <v>2.9419033333333336E-3</v>
      </c>
      <c r="H154">
        <f t="shared" si="17"/>
        <v>2.959596727272727E-3</v>
      </c>
      <c r="I154">
        <f t="shared" si="18"/>
        <v>2.8525345000000001E-3</v>
      </c>
      <c r="J154">
        <v>262</v>
      </c>
      <c r="N154" s="19"/>
    </row>
    <row r="155" spans="1:14" x14ac:dyDescent="0.25">
      <c r="A155">
        <v>264</v>
      </c>
      <c r="B155">
        <f>VLOOKUP($B$4,'Deposition Curves'!A:OQ,(A155/2+6),FALSE)</f>
        <v>2.9408709999999998E-3</v>
      </c>
      <c r="C155">
        <f>IF(B155=0," ",IF('Use Details'!$B$23="Yes",Barrier!V136,1))</f>
        <v>1</v>
      </c>
      <c r="D155">
        <f t="shared" si="13"/>
        <v>2.9408709999999998E-3</v>
      </c>
      <c r="E155">
        <f t="shared" si="14"/>
        <v>2.9479125000000002E-3</v>
      </c>
      <c r="F155">
        <f t="shared" si="15"/>
        <v>2.9479125000000002E-3</v>
      </c>
      <c r="G155">
        <f t="shared" si="16"/>
        <v>2.9479125000000002E-3</v>
      </c>
      <c r="H155">
        <f t="shared" si="17"/>
        <v>2.9560909999999997E-3</v>
      </c>
      <c r="I155">
        <f t="shared" si="18"/>
        <v>2.8478922631578947E-3</v>
      </c>
      <c r="J155">
        <v>264</v>
      </c>
      <c r="N155" s="19"/>
    </row>
    <row r="156" spans="1:14" x14ac:dyDescent="0.25">
      <c r="A156">
        <v>266</v>
      </c>
      <c r="B156">
        <f>VLOOKUP($B$4,'Deposition Curves'!A:OQ,(A156/2+6),FALSE)</f>
        <v>2.9471990000000002E-3</v>
      </c>
      <c r="C156">
        <f>IF(B156=0," ",IF('Use Details'!$B$23="Yes",Barrier!V137,1))</f>
        <v>1</v>
      </c>
      <c r="D156">
        <f t="shared" si="13"/>
        <v>2.9471990000000002E-3</v>
      </c>
      <c r="E156">
        <f t="shared" si="14"/>
        <v>2.9577386666666664E-3</v>
      </c>
      <c r="F156">
        <f t="shared" si="15"/>
        <v>2.9577386666666664E-3</v>
      </c>
      <c r="G156">
        <f t="shared" si="16"/>
        <v>2.9577386666666664E-3</v>
      </c>
      <c r="H156">
        <f t="shared" si="17"/>
        <v>2.9491378181818184E-3</v>
      </c>
      <c r="I156">
        <f t="shared" si="18"/>
        <v>2.8427267777777782E-3</v>
      </c>
      <c r="J156">
        <v>266</v>
      </c>
      <c r="N156" s="19"/>
    </row>
    <row r="157" spans="1:14" x14ac:dyDescent="0.25">
      <c r="A157">
        <v>268</v>
      </c>
      <c r="B157">
        <f>VLOOKUP($B$4,'Deposition Curves'!A:OQ,(A157/2+6),FALSE)</f>
        <v>2.9578080000000001E-3</v>
      </c>
      <c r="C157">
        <f>IF(B157=0," ",IF('Use Details'!$B$23="Yes",Barrier!V138,1))</f>
        <v>1</v>
      </c>
      <c r="D157">
        <f t="shared" si="13"/>
        <v>2.9578080000000001E-3</v>
      </c>
      <c r="E157">
        <f t="shared" si="14"/>
        <v>2.9676884999999997E-3</v>
      </c>
      <c r="F157">
        <f t="shared" si="15"/>
        <v>2.9676884999999997E-3</v>
      </c>
      <c r="G157">
        <f t="shared" si="16"/>
        <v>2.9676884999999997E-3</v>
      </c>
      <c r="H157">
        <f t="shared" si="17"/>
        <v>2.9377331818181821E-3</v>
      </c>
      <c r="I157">
        <f t="shared" si="18"/>
        <v>2.8365813529411771E-3</v>
      </c>
      <c r="J157">
        <v>268</v>
      </c>
      <c r="N157" s="19"/>
    </row>
    <row r="158" spans="1:14" x14ac:dyDescent="0.25">
      <c r="A158">
        <v>270</v>
      </c>
      <c r="B158">
        <f>VLOOKUP($B$4,'Deposition Curves'!A:OQ,(A158/2+6),FALSE)</f>
        <v>2.9680010000000001E-3</v>
      </c>
      <c r="C158">
        <f>IF(B158=0," ",IF('Use Details'!$B$23="Yes",Barrier!V139,1))</f>
        <v>1</v>
      </c>
      <c r="D158">
        <f t="shared" si="13"/>
        <v>2.9680010000000001E-3</v>
      </c>
      <c r="E158">
        <f t="shared" si="14"/>
        <v>2.9755993333333334E-3</v>
      </c>
      <c r="F158">
        <f t="shared" si="15"/>
        <v>2.9755993333333334E-3</v>
      </c>
      <c r="G158">
        <f t="shared" si="16"/>
        <v>2.9755993333333334E-3</v>
      </c>
      <c r="H158">
        <f t="shared" si="17"/>
        <v>2.921167818181818E-3</v>
      </c>
      <c r="I158">
        <f t="shared" si="18"/>
        <v>2.8290046875000001E-3</v>
      </c>
      <c r="J158">
        <v>270</v>
      </c>
      <c r="N158" s="19"/>
    </row>
    <row r="159" spans="1:14" x14ac:dyDescent="0.25">
      <c r="A159">
        <v>272</v>
      </c>
      <c r="B159">
        <f>VLOOKUP($B$4,'Deposition Curves'!A:OQ,(A159/2+6),FALSE)</f>
        <v>2.9763189999999998E-3</v>
      </c>
      <c r="C159">
        <f>IF(B159=0," ",IF('Use Details'!$B$23="Yes",Barrier!V140,1))</f>
        <v>1</v>
      </c>
      <c r="D159">
        <f t="shared" si="13"/>
        <v>2.9763189999999998E-3</v>
      </c>
      <c r="E159">
        <f t="shared" si="14"/>
        <v>2.9795533333333338E-3</v>
      </c>
      <c r="F159">
        <f t="shared" si="15"/>
        <v>2.9795533333333338E-3</v>
      </c>
      <c r="G159">
        <f t="shared" si="16"/>
        <v>2.9795533333333338E-3</v>
      </c>
      <c r="H159">
        <f t="shared" si="17"/>
        <v>2.8993067272727272E-3</v>
      </c>
      <c r="I159">
        <f t="shared" si="18"/>
        <v>2.8197382666666671E-3</v>
      </c>
      <c r="J159">
        <v>272</v>
      </c>
      <c r="N159" s="19"/>
    </row>
    <row r="160" spans="1:14" x14ac:dyDescent="0.25">
      <c r="A160">
        <v>274</v>
      </c>
      <c r="B160">
        <f>VLOOKUP($B$4,'Deposition Curves'!A:OQ,(A160/2+6),FALSE)</f>
        <v>2.9803189999999999E-3</v>
      </c>
      <c r="C160">
        <f>IF(B160=0," ",IF('Use Details'!$B$23="Yes",Barrier!V141,1))</f>
        <v>1</v>
      </c>
      <c r="D160">
        <f t="shared" si="13"/>
        <v>2.9803189999999999E-3</v>
      </c>
      <c r="E160">
        <f t="shared" si="14"/>
        <v>2.9787028333333331E-3</v>
      </c>
      <c r="F160">
        <f t="shared" si="15"/>
        <v>2.9787028333333331E-3</v>
      </c>
      <c r="G160">
        <f t="shared" si="16"/>
        <v>2.9787028333333331E-3</v>
      </c>
      <c r="H160">
        <f t="shared" si="17"/>
        <v>2.8721794545454541E-3</v>
      </c>
      <c r="I160">
        <f t="shared" si="18"/>
        <v>2.8085539285714286E-3</v>
      </c>
      <c r="J160">
        <v>274</v>
      </c>
      <c r="N160" s="19"/>
    </row>
    <row r="161" spans="1:14" x14ac:dyDescent="0.25">
      <c r="A161">
        <v>276</v>
      </c>
      <c r="B161">
        <f>VLOOKUP($B$4,'Deposition Curves'!A:OQ,(A161/2+6),FALSE)</f>
        <v>2.9797249999999999E-3</v>
      </c>
      <c r="C161">
        <f>IF(B161=0," ",IF('Use Details'!$B$23="Yes",Barrier!V142,1))</f>
        <v>1</v>
      </c>
      <c r="D161">
        <f t="shared" si="13"/>
        <v>2.9797249999999999E-3</v>
      </c>
      <c r="E161">
        <f t="shared" si="14"/>
        <v>2.9715778333333337E-3</v>
      </c>
      <c r="F161">
        <f t="shared" si="15"/>
        <v>2.9715778333333337E-3</v>
      </c>
      <c r="G161">
        <f t="shared" si="16"/>
        <v>2.9715778333333337E-3</v>
      </c>
      <c r="H161">
        <f t="shared" si="17"/>
        <v>2.8400577272727277E-3</v>
      </c>
      <c r="I161">
        <f t="shared" si="18"/>
        <v>2.7953412307692308E-3</v>
      </c>
      <c r="J161">
        <v>276</v>
      </c>
      <c r="N161" s="19"/>
    </row>
    <row r="162" spans="1:14" x14ac:dyDescent="0.25">
      <c r="A162">
        <v>278</v>
      </c>
      <c r="B162">
        <f>VLOOKUP($B$4,'Deposition Curves'!A:OQ,(A162/2+6),FALSE)</f>
        <v>2.9729980000000001E-3</v>
      </c>
      <c r="C162">
        <f>IF(B162=0," ",IF('Use Details'!$B$23="Yes",Barrier!V143,1))</f>
        <v>1</v>
      </c>
      <c r="D162">
        <f t="shared" si="13"/>
        <v>2.9729980000000001E-3</v>
      </c>
      <c r="E162">
        <f t="shared" si="14"/>
        <v>2.9563058333333335E-3</v>
      </c>
      <c r="F162">
        <f t="shared" si="15"/>
        <v>2.9563058333333335E-3</v>
      </c>
      <c r="G162">
        <f t="shared" si="16"/>
        <v>2.9563058333333335E-3</v>
      </c>
      <c r="H162">
        <f t="shared" si="17"/>
        <v>2.8032974545454548E-3</v>
      </c>
      <c r="I162">
        <f t="shared" si="18"/>
        <v>2.7799759166666667E-3</v>
      </c>
      <c r="J162">
        <v>278</v>
      </c>
      <c r="N162" s="15"/>
    </row>
    <row r="163" spans="1:14" x14ac:dyDescent="0.25">
      <c r="A163">
        <v>280</v>
      </c>
      <c r="B163">
        <f>VLOOKUP($B$4,'Deposition Curves'!A:OQ,(A163/2+6),FALSE)</f>
        <v>2.9577499999999999E-3</v>
      </c>
      <c r="C163">
        <f>IF(B163=0," ",IF('Use Details'!$B$23="Yes",Barrier!V144,1))</f>
        <v>1</v>
      </c>
      <c r="D163">
        <f t="shared" si="13"/>
        <v>2.9577499999999999E-3</v>
      </c>
      <c r="E163">
        <f t="shared" si="14"/>
        <v>2.9325453333333335E-3</v>
      </c>
      <c r="F163">
        <f t="shared" si="15"/>
        <v>2.9325453333333335E-3</v>
      </c>
      <c r="G163">
        <f t="shared" si="16"/>
        <v>2.9325453333333335E-3</v>
      </c>
      <c r="H163">
        <f t="shared" si="17"/>
        <v>2.7624284545454546E-3</v>
      </c>
      <c r="I163">
        <f t="shared" si="18"/>
        <v>2.7624284545454546E-3</v>
      </c>
      <c r="J163">
        <v>280</v>
      </c>
      <c r="N163" s="19"/>
    </row>
    <row r="164" spans="1:14" x14ac:dyDescent="0.25">
      <c r="A164">
        <v>282</v>
      </c>
      <c r="B164">
        <f>VLOOKUP($B$4,'Deposition Curves'!A:OQ,(A164/2+6),FALSE)</f>
        <v>2.9338369999999999E-3</v>
      </c>
      <c r="C164">
        <f>IF(B164=0," ",IF('Use Details'!$B$23="Yes",Barrier!V145,1))</f>
        <v>1</v>
      </c>
      <c r="D164">
        <f t="shared" si="13"/>
        <v>2.9338369999999999E-3</v>
      </c>
      <c r="E164">
        <f t="shared" si="14"/>
        <v>2.9011531666666666E-3</v>
      </c>
      <c r="F164">
        <f t="shared" si="15"/>
        <v>2.9011531666666666E-3</v>
      </c>
      <c r="G164">
        <f t="shared" si="16"/>
        <v>2.9011531666666666E-3</v>
      </c>
      <c r="H164">
        <f t="shared" si="17"/>
        <v>2.7428963000000004E-3</v>
      </c>
      <c r="I164">
        <f t="shared" si="18"/>
        <v>2.7428963000000004E-3</v>
      </c>
      <c r="J164">
        <v>282</v>
      </c>
      <c r="N164" s="19"/>
    </row>
    <row r="165" spans="1:14" x14ac:dyDescent="0.25">
      <c r="A165">
        <v>284</v>
      </c>
      <c r="B165">
        <f>VLOOKUP($B$4,'Deposition Curves'!A:OQ,(A165/2+6),FALSE)</f>
        <v>2.902174E-3</v>
      </c>
      <c r="C165">
        <f>IF(B165=0," ",IF('Use Details'!$B$23="Yes",Barrier!V146,1))</f>
        <v>1</v>
      </c>
      <c r="D165">
        <f t="shared" si="13"/>
        <v>2.902174E-3</v>
      </c>
      <c r="E165">
        <f t="shared" si="14"/>
        <v>2.8635776666666667E-3</v>
      </c>
      <c r="F165">
        <f t="shared" si="15"/>
        <v>2.8635776666666667E-3</v>
      </c>
      <c r="G165">
        <f t="shared" si="16"/>
        <v>2.8635776666666667E-3</v>
      </c>
      <c r="H165">
        <f t="shared" si="17"/>
        <v>2.7216806666666665E-3</v>
      </c>
      <c r="I165">
        <f t="shared" si="18"/>
        <v>2.7216806666666665E-3</v>
      </c>
      <c r="J165">
        <v>284</v>
      </c>
      <c r="N165" s="19"/>
    </row>
    <row r="166" spans="1:14" x14ac:dyDescent="0.25">
      <c r="A166">
        <v>286</v>
      </c>
      <c r="B166">
        <f>VLOOKUP($B$4,'Deposition Curves'!A:OQ,(A166/2+6),FALSE)</f>
        <v>2.864386E-3</v>
      </c>
      <c r="C166">
        <f>IF(B166=0," ",IF('Use Details'!$B$23="Yes",Barrier!V147,1))</f>
        <v>1</v>
      </c>
      <c r="D166">
        <f t="shared" si="13"/>
        <v>2.864386E-3</v>
      </c>
      <c r="E166">
        <f t="shared" si="14"/>
        <v>2.821161166666667E-3</v>
      </c>
      <c r="F166">
        <f t="shared" si="15"/>
        <v>2.821161166666667E-3</v>
      </c>
      <c r="G166">
        <f t="shared" si="16"/>
        <v>2.821161166666667E-3</v>
      </c>
      <c r="H166">
        <f t="shared" si="17"/>
        <v>2.6991190000000003E-3</v>
      </c>
      <c r="I166">
        <f t="shared" si="18"/>
        <v>2.6991190000000003E-3</v>
      </c>
      <c r="J166">
        <v>286</v>
      </c>
      <c r="N166" s="19"/>
    </row>
    <row r="167" spans="1:14" x14ac:dyDescent="0.25">
      <c r="A167">
        <v>288</v>
      </c>
      <c r="B167">
        <f>VLOOKUP($B$4,'Deposition Curves'!A:OQ,(A167/2+6),FALSE)</f>
        <v>2.8217479999999998E-3</v>
      </c>
      <c r="C167">
        <f>IF(B167=0," ",IF('Use Details'!$B$23="Yes",Barrier!V148,1))</f>
        <v>1</v>
      </c>
      <c r="D167">
        <f t="shared" si="13"/>
        <v>2.8217479999999998E-3</v>
      </c>
      <c r="E167">
        <f t="shared" si="14"/>
        <v>2.7752721666666666E-3</v>
      </c>
      <c r="F167">
        <f t="shared" si="15"/>
        <v>2.7752721666666666E-3</v>
      </c>
      <c r="G167">
        <f t="shared" si="16"/>
        <v>2.7752721666666666E-3</v>
      </c>
      <c r="H167">
        <f t="shared" si="17"/>
        <v>2.6755094285714287E-3</v>
      </c>
      <c r="I167">
        <f t="shared" si="18"/>
        <v>2.6755094285714287E-3</v>
      </c>
      <c r="J167">
        <v>288</v>
      </c>
      <c r="N167" s="15"/>
    </row>
    <row r="168" spans="1:14" x14ac:dyDescent="0.25">
      <c r="A168">
        <v>290</v>
      </c>
      <c r="B168">
        <f>VLOOKUP($B$4,'Deposition Curves'!A:OQ,(A168/2+6),FALSE)</f>
        <v>2.7755890000000002E-3</v>
      </c>
      <c r="C168">
        <f>IF(B168=0," ",IF('Use Details'!$B$23="Yes",Barrier!V149,1))</f>
        <v>1</v>
      </c>
      <c r="D168">
        <f t="shared" si="13"/>
        <v>2.7755890000000002E-3</v>
      </c>
      <c r="E168">
        <f t="shared" si="14"/>
        <v>2.7272706666666667E-3</v>
      </c>
      <c r="F168">
        <f t="shared" si="15"/>
        <v>2.7272706666666667E-3</v>
      </c>
      <c r="G168">
        <f t="shared" si="16"/>
        <v>2.7272706666666667E-3</v>
      </c>
      <c r="H168">
        <f t="shared" si="17"/>
        <v>2.6511363333333333E-3</v>
      </c>
      <c r="I168">
        <f t="shared" si="18"/>
        <v>2.6511363333333333E-3</v>
      </c>
      <c r="J168">
        <v>290</v>
      </c>
      <c r="N168" s="19"/>
    </row>
    <row r="169" spans="1:14" x14ac:dyDescent="0.25">
      <c r="A169">
        <v>292</v>
      </c>
      <c r="B169">
        <f>VLOOKUP($B$4,'Deposition Curves'!A:OQ,(A169/2+6),FALSE)</f>
        <v>2.7275289999999998E-3</v>
      </c>
      <c r="C169">
        <f>IF(B169=0," ",IF('Use Details'!$B$23="Yes",Barrier!V150,1))</f>
        <v>1</v>
      </c>
      <c r="D169">
        <f t="shared" si="13"/>
        <v>2.7275289999999998E-3</v>
      </c>
      <c r="E169">
        <f t="shared" si="14"/>
        <v>2.6776974999999999E-3</v>
      </c>
      <c r="F169">
        <f t="shared" si="15"/>
        <v>2.6776974999999999E-3</v>
      </c>
      <c r="G169">
        <f t="shared" si="16"/>
        <v>2.6776974999999999E-3</v>
      </c>
      <c r="H169">
        <f t="shared" si="17"/>
        <v>2.6262458000000004E-3</v>
      </c>
      <c r="I169">
        <f t="shared" si="18"/>
        <v>2.6262458000000004E-3</v>
      </c>
      <c r="J169">
        <v>292</v>
      </c>
      <c r="N169" s="19"/>
    </row>
    <row r="170" spans="1:14" x14ac:dyDescent="0.25">
      <c r="A170">
        <v>294</v>
      </c>
      <c r="B170">
        <f>VLOOKUP($B$4,'Deposition Curves'!A:OQ,(A170/2+6),FALSE)</f>
        <v>2.677919E-3</v>
      </c>
      <c r="C170">
        <f>IF(B170=0," ",IF('Use Details'!$B$23="Yes",Barrier!V151,1))</f>
        <v>1</v>
      </c>
      <c r="D170">
        <f t="shared" si="13"/>
        <v>2.677919E-3</v>
      </c>
      <c r="E170">
        <f t="shared" si="14"/>
        <v>2.6268668333333336E-3</v>
      </c>
      <c r="F170">
        <f t="shared" si="15"/>
        <v>2.6268668333333336E-3</v>
      </c>
      <c r="G170">
        <f t="shared" si="16"/>
        <v>2.6268668333333336E-3</v>
      </c>
      <c r="H170">
        <f t="shared" si="17"/>
        <v>2.600925E-3</v>
      </c>
      <c r="I170">
        <f t="shared" si="18"/>
        <v>2.600925E-3</v>
      </c>
      <c r="J170">
        <v>294</v>
      </c>
      <c r="N170" s="19"/>
    </row>
    <row r="171" spans="1:14" x14ac:dyDescent="0.25">
      <c r="A171">
        <v>296</v>
      </c>
      <c r="B171">
        <f>VLOOKUP($B$4,'Deposition Curves'!A:OQ,(A171/2+6),FALSE)</f>
        <v>2.6269800000000001E-3</v>
      </c>
      <c r="C171">
        <f>IF(B171=0," ",IF('Use Details'!$B$23="Yes",Barrier!V152,1))</f>
        <v>1</v>
      </c>
      <c r="D171">
        <f t="shared" si="13"/>
        <v>2.6269800000000001E-3</v>
      </c>
      <c r="E171">
        <f t="shared" si="14"/>
        <v>2.5753111666666668E-3</v>
      </c>
      <c r="F171">
        <f t="shared" si="15"/>
        <v>2.5753111666666668E-3</v>
      </c>
      <c r="G171">
        <f t="shared" si="16"/>
        <v>2.5753111666666668E-3</v>
      </c>
      <c r="H171">
        <f t="shared" si="17"/>
        <v>2.5752603333333338E-3</v>
      </c>
      <c r="I171">
        <f t="shared" si="18"/>
        <v>2.5752603333333338E-3</v>
      </c>
      <c r="J171">
        <v>296</v>
      </c>
      <c r="N171" s="19"/>
    </row>
    <row r="172" spans="1:14" x14ac:dyDescent="0.25">
      <c r="A172">
        <v>298</v>
      </c>
      <c r="B172">
        <f>VLOOKUP($B$4,'Deposition Curves'!A:OQ,(A172/2+6),FALSE)</f>
        <v>2.5753619999999999E-3</v>
      </c>
      <c r="C172">
        <f>IF(B172=0," ",IF('Use Details'!$B$23="Yes",Barrier!V153,1))</f>
        <v>1</v>
      </c>
      <c r="D172">
        <f t="shared" si="13"/>
        <v>2.5753619999999999E-3</v>
      </c>
      <c r="E172">
        <f t="shared" si="14"/>
        <v>2.5320928333333339E-3</v>
      </c>
      <c r="F172">
        <f t="shared" si="15"/>
        <v>2.5320928333333339E-3</v>
      </c>
      <c r="G172">
        <f t="shared" si="16"/>
        <v>2.5320928333333339E-3</v>
      </c>
      <c r="H172">
        <f t="shared" si="17"/>
        <v>2.5494005E-3</v>
      </c>
      <c r="I172">
        <f t="shared" si="18"/>
        <v>2.5494005E-3</v>
      </c>
      <c r="J172">
        <v>298</v>
      </c>
      <c r="N172" s="19"/>
    </row>
    <row r="173" spans="1:14" x14ac:dyDescent="0.25">
      <c r="A173">
        <v>300</v>
      </c>
      <c r="B173">
        <f>VLOOKUP($B$4,'Deposition Curves'!A:OQ,(A173/2+6),FALSE)</f>
        <v>2.5234390000000002E-3</v>
      </c>
      <c r="C173">
        <f>IF(B173=0," ",IF('Use Details'!$B$23="Yes",Barrier!V154,1))</f>
        <v>1</v>
      </c>
      <c r="D173">
        <f t="shared" si="13"/>
        <v>2.5234390000000002E-3</v>
      </c>
      <c r="E173" t="str">
        <f t="shared" si="14"/>
        <v xml:space="preserve"> </v>
      </c>
      <c r="F173" t="str">
        <f t="shared" si="15"/>
        <v xml:space="preserve"> </v>
      </c>
      <c r="G173" t="str">
        <f t="shared" si="16"/>
        <v xml:space="preserve"> </v>
      </c>
      <c r="H173" t="str">
        <f t="shared" si="17"/>
        <v xml:space="preserve"> </v>
      </c>
      <c r="I173" t="str">
        <f t="shared" si="18"/>
        <v xml:space="preserve"> </v>
      </c>
      <c r="J173">
        <v>300</v>
      </c>
      <c r="N173" s="19"/>
    </row>
    <row r="174" spans="1:14" x14ac:dyDescent="0.25">
      <c r="A174">
        <v>302</v>
      </c>
      <c r="B174">
        <f>VLOOKUP($B$4,'Deposition Curves'!A:OQ,(A174/2+6),FALSE)</f>
        <v>0</v>
      </c>
      <c r="C174" t="str">
        <f>IF(B174=0," ",IF('Use Details'!$B$23="Yes",Barrier!V155,1))</f>
        <v xml:space="preserve"> </v>
      </c>
      <c r="D174" t="str">
        <f t="shared" si="13"/>
        <v xml:space="preserve"> </v>
      </c>
      <c r="E174" t="str">
        <f t="shared" si="14"/>
        <v xml:space="preserve"> </v>
      </c>
      <c r="F174" t="str">
        <f t="shared" si="15"/>
        <v xml:space="preserve"> </v>
      </c>
      <c r="G174" t="str">
        <f t="shared" si="16"/>
        <v xml:space="preserve"> </v>
      </c>
      <c r="H174" t="str">
        <f t="shared" si="17"/>
        <v xml:space="preserve"> </v>
      </c>
      <c r="I174" t="str">
        <f t="shared" si="18"/>
        <v xml:space="preserve"> </v>
      </c>
      <c r="J174">
        <v>302</v>
      </c>
      <c r="N174" s="19"/>
    </row>
    <row r="175" spans="1:14" x14ac:dyDescent="0.25">
      <c r="A175">
        <v>304</v>
      </c>
      <c r="B175">
        <f>VLOOKUP($B$4,'Deposition Curves'!A:OQ,(A175/2+6),FALSE)</f>
        <v>0</v>
      </c>
      <c r="C175" t="str">
        <f>IF(B175=0," ",IF('Use Details'!$B$23="Yes",Barrier!V156,1))</f>
        <v xml:space="preserve"> </v>
      </c>
      <c r="D175" t="str">
        <f t="shared" si="13"/>
        <v xml:space="preserve"> </v>
      </c>
      <c r="E175" t="str">
        <f t="shared" si="14"/>
        <v xml:space="preserve"> </v>
      </c>
      <c r="F175" t="str">
        <f t="shared" si="15"/>
        <v xml:space="preserve"> </v>
      </c>
      <c r="G175" t="str">
        <f t="shared" si="16"/>
        <v xml:space="preserve"> </v>
      </c>
      <c r="H175" t="str">
        <f t="shared" si="17"/>
        <v xml:space="preserve"> </v>
      </c>
      <c r="I175" t="str">
        <f t="shared" si="18"/>
        <v xml:space="preserve"> </v>
      </c>
      <c r="J175">
        <v>304</v>
      </c>
      <c r="N175" s="19"/>
    </row>
    <row r="176" spans="1:14" x14ac:dyDescent="0.25">
      <c r="A176">
        <v>306</v>
      </c>
      <c r="B176">
        <f>VLOOKUP($B$4,'Deposition Curves'!A:OQ,(A176/2+6),FALSE)</f>
        <v>0</v>
      </c>
      <c r="C176" t="str">
        <f>IF(B176=0," ",IF('Use Details'!$B$23="Yes",Barrier!V157,1))</f>
        <v xml:space="preserve"> </v>
      </c>
      <c r="D176" t="str">
        <f t="shared" si="13"/>
        <v xml:space="preserve"> </v>
      </c>
      <c r="E176" t="str">
        <f t="shared" si="14"/>
        <v xml:space="preserve"> </v>
      </c>
      <c r="F176" t="str">
        <f t="shared" si="15"/>
        <v xml:space="preserve"> </v>
      </c>
      <c r="G176" t="str">
        <f t="shared" si="16"/>
        <v xml:space="preserve"> </v>
      </c>
      <c r="H176" t="str">
        <f t="shared" si="17"/>
        <v xml:space="preserve"> </v>
      </c>
      <c r="I176" t="str">
        <f t="shared" si="18"/>
        <v xml:space="preserve"> </v>
      </c>
      <c r="J176">
        <v>306</v>
      </c>
      <c r="N176" s="19"/>
    </row>
    <row r="177" spans="1:14" x14ac:dyDescent="0.25">
      <c r="A177">
        <v>308</v>
      </c>
      <c r="B177">
        <f>VLOOKUP($B$4,'Deposition Curves'!A:OQ,(A177/2+6),FALSE)</f>
        <v>0</v>
      </c>
      <c r="C177" t="str">
        <f>IF(B177=0," ",IF('Use Details'!$B$23="Yes",Barrier!V158,1))</f>
        <v xml:space="preserve"> </v>
      </c>
      <c r="D177" t="str">
        <f t="shared" si="13"/>
        <v xml:space="preserve"> </v>
      </c>
      <c r="E177" t="str">
        <f t="shared" si="14"/>
        <v xml:space="preserve"> </v>
      </c>
      <c r="F177" t="str">
        <f t="shared" si="15"/>
        <v xml:space="preserve"> </v>
      </c>
      <c r="G177" t="str">
        <f t="shared" si="16"/>
        <v xml:space="preserve"> </v>
      </c>
      <c r="H177" t="str">
        <f t="shared" si="17"/>
        <v xml:space="preserve"> </v>
      </c>
      <c r="I177" t="str">
        <f t="shared" si="18"/>
        <v xml:space="preserve"> </v>
      </c>
      <c r="J177">
        <v>308</v>
      </c>
      <c r="N177" s="19"/>
    </row>
    <row r="178" spans="1:14" x14ac:dyDescent="0.25">
      <c r="A178">
        <v>310</v>
      </c>
      <c r="B178">
        <f>VLOOKUP($B$4,'Deposition Curves'!A:OQ,(A178/2+6),FALSE)</f>
        <v>0</v>
      </c>
      <c r="C178" t="str">
        <f>IF(B178=0," ",IF('Use Details'!$B$23="Yes",Barrier!V159,1))</f>
        <v xml:space="preserve"> </v>
      </c>
      <c r="D178" t="str">
        <f t="shared" si="13"/>
        <v xml:space="preserve"> </v>
      </c>
      <c r="E178" t="str">
        <f t="shared" si="14"/>
        <v xml:space="preserve"> </v>
      </c>
      <c r="F178" t="str">
        <f t="shared" si="15"/>
        <v xml:space="preserve"> </v>
      </c>
      <c r="G178" t="str">
        <f t="shared" si="16"/>
        <v xml:space="preserve"> </v>
      </c>
      <c r="H178" t="str">
        <f t="shared" si="17"/>
        <v xml:space="preserve"> </v>
      </c>
      <c r="I178" t="str">
        <f t="shared" si="18"/>
        <v xml:space="preserve"> </v>
      </c>
      <c r="J178">
        <v>310</v>
      </c>
      <c r="N178" s="19"/>
    </row>
    <row r="179" spans="1:14" x14ac:dyDescent="0.25">
      <c r="A179">
        <v>312</v>
      </c>
      <c r="B179">
        <f>VLOOKUP($B$4,'Deposition Curves'!A:OQ,(A179/2+6),FALSE)</f>
        <v>0</v>
      </c>
      <c r="C179" t="str">
        <f>IF(B179=0," ",IF('Use Details'!$B$23="Yes",Barrier!V160,1))</f>
        <v xml:space="preserve"> </v>
      </c>
      <c r="D179" t="str">
        <f t="shared" si="13"/>
        <v xml:space="preserve"> </v>
      </c>
      <c r="E179" t="str">
        <f t="shared" si="14"/>
        <v xml:space="preserve"> </v>
      </c>
      <c r="F179" t="str">
        <f t="shared" si="15"/>
        <v xml:space="preserve"> </v>
      </c>
      <c r="G179" t="str">
        <f t="shared" si="16"/>
        <v xml:space="preserve"> </v>
      </c>
      <c r="H179" t="str">
        <f t="shared" si="17"/>
        <v xml:space="preserve"> </v>
      </c>
      <c r="I179" t="str">
        <f t="shared" si="18"/>
        <v xml:space="preserve"> </v>
      </c>
      <c r="J179">
        <v>312</v>
      </c>
      <c r="N179" s="19"/>
    </row>
    <row r="180" spans="1:14" x14ac:dyDescent="0.25">
      <c r="A180">
        <v>314</v>
      </c>
      <c r="B180">
        <f>VLOOKUP($B$4,'Deposition Curves'!A:OQ,(A180/2+6),FALSE)</f>
        <v>0</v>
      </c>
      <c r="C180" t="str">
        <f>IF(B180=0," ",IF('Use Details'!$B$23="Yes",Barrier!V161,1))</f>
        <v xml:space="preserve"> </v>
      </c>
      <c r="D180" t="str">
        <f t="shared" si="13"/>
        <v xml:space="preserve"> </v>
      </c>
      <c r="E180" t="str">
        <f t="shared" si="14"/>
        <v xml:space="preserve"> </v>
      </c>
      <c r="F180" t="str">
        <f t="shared" si="15"/>
        <v xml:space="preserve"> </v>
      </c>
      <c r="G180" t="str">
        <f t="shared" si="16"/>
        <v xml:space="preserve"> </v>
      </c>
      <c r="H180" t="str">
        <f t="shared" si="17"/>
        <v xml:space="preserve"> </v>
      </c>
      <c r="I180" t="str">
        <f t="shared" si="18"/>
        <v xml:space="preserve"> </v>
      </c>
      <c r="J180">
        <v>314</v>
      </c>
      <c r="N180" s="19"/>
    </row>
    <row r="181" spans="1:14" x14ac:dyDescent="0.25">
      <c r="A181">
        <v>316</v>
      </c>
      <c r="B181">
        <f>VLOOKUP($B$4,'Deposition Curves'!A:OQ,(A181/2+6),FALSE)</f>
        <v>0</v>
      </c>
      <c r="C181" t="str">
        <f>IF(B181=0," ",IF('Use Details'!$B$23="Yes",Barrier!V162,1))</f>
        <v xml:space="preserve"> </v>
      </c>
      <c r="D181" t="str">
        <f t="shared" si="13"/>
        <v xml:space="preserve"> </v>
      </c>
      <c r="E181" t="str">
        <f t="shared" si="14"/>
        <v xml:space="preserve"> </v>
      </c>
      <c r="F181" t="str">
        <f t="shared" si="15"/>
        <v xml:space="preserve"> </v>
      </c>
      <c r="G181" t="str">
        <f t="shared" si="16"/>
        <v xml:space="preserve"> </v>
      </c>
      <c r="H181" t="str">
        <f t="shared" si="17"/>
        <v xml:space="preserve"> </v>
      </c>
      <c r="I181" t="str">
        <f t="shared" si="18"/>
        <v xml:space="preserve"> </v>
      </c>
      <c r="J181">
        <v>316</v>
      </c>
      <c r="N181" s="15"/>
    </row>
    <row r="182" spans="1:14" x14ac:dyDescent="0.25">
      <c r="A182">
        <v>318</v>
      </c>
      <c r="B182">
        <f>VLOOKUP($B$4,'Deposition Curves'!A:OQ,(A182/2+6),FALSE)</f>
        <v>0</v>
      </c>
      <c r="C182" t="str">
        <f>IF(B182=0," ",IF('Use Details'!$B$23="Yes",Barrier!V163,1))</f>
        <v xml:space="preserve"> </v>
      </c>
      <c r="D182" t="str">
        <f t="shared" si="13"/>
        <v xml:space="preserve"> </v>
      </c>
      <c r="E182" t="str">
        <f t="shared" si="14"/>
        <v xml:space="preserve"> </v>
      </c>
      <c r="F182" t="str">
        <f t="shared" si="15"/>
        <v xml:space="preserve"> </v>
      </c>
      <c r="G182" t="str">
        <f t="shared" si="16"/>
        <v xml:space="preserve"> </v>
      </c>
      <c r="H182" t="str">
        <f t="shared" si="17"/>
        <v xml:space="preserve"> </v>
      </c>
      <c r="I182" t="str">
        <f t="shared" si="18"/>
        <v xml:space="preserve"> </v>
      </c>
      <c r="J182">
        <v>318</v>
      </c>
      <c r="N182" s="19"/>
    </row>
    <row r="183" spans="1:14" x14ac:dyDescent="0.25">
      <c r="A183">
        <v>320</v>
      </c>
      <c r="B183">
        <f>VLOOKUP($B$4,'Deposition Curves'!A:OQ,(A183/2+6),FALSE)</f>
        <v>0</v>
      </c>
      <c r="C183" t="str">
        <f>IF(B183=0," ",IF('Use Details'!$B$23="Yes",Barrier!V164,1))</f>
        <v xml:space="preserve"> </v>
      </c>
      <c r="D183" t="str">
        <f t="shared" si="13"/>
        <v xml:space="preserve"> </v>
      </c>
      <c r="E183" t="str">
        <f t="shared" si="14"/>
        <v xml:space="preserve"> </v>
      </c>
      <c r="F183" t="str">
        <f t="shared" si="15"/>
        <v xml:space="preserve"> </v>
      </c>
      <c r="G183" t="str">
        <f t="shared" si="16"/>
        <v xml:space="preserve"> </v>
      </c>
      <c r="H183" t="str">
        <f t="shared" si="17"/>
        <v xml:space="preserve"> </v>
      </c>
      <c r="I183" t="str">
        <f t="shared" si="18"/>
        <v xml:space="preserve"> </v>
      </c>
      <c r="J183">
        <v>320</v>
      </c>
      <c r="N183" s="19"/>
    </row>
    <row r="184" spans="1:14" x14ac:dyDescent="0.25">
      <c r="A184">
        <v>322</v>
      </c>
      <c r="B184">
        <f>VLOOKUP($B$4,'Deposition Curves'!A:OQ,(A184/2+6),FALSE)</f>
        <v>0</v>
      </c>
      <c r="C184" t="str">
        <f>IF(B184=0," ",IF('Use Details'!$B$23="Yes",Barrier!V165,1))</f>
        <v xml:space="preserve"> </v>
      </c>
      <c r="D184" t="str">
        <f t="shared" si="13"/>
        <v xml:space="preserve"> </v>
      </c>
      <c r="E184" t="str">
        <f t="shared" si="14"/>
        <v xml:space="preserve"> </v>
      </c>
      <c r="F184" t="str">
        <f t="shared" si="15"/>
        <v xml:space="preserve"> </v>
      </c>
      <c r="G184" t="str">
        <f t="shared" si="16"/>
        <v xml:space="preserve"> </v>
      </c>
      <c r="H184" t="str">
        <f t="shared" si="17"/>
        <v xml:space="preserve"> </v>
      </c>
      <c r="I184" t="str">
        <f t="shared" si="18"/>
        <v xml:space="preserve"> </v>
      </c>
      <c r="J184">
        <v>322</v>
      </c>
      <c r="N184" s="19"/>
    </row>
    <row r="185" spans="1:14" x14ac:dyDescent="0.25">
      <c r="A185">
        <v>324</v>
      </c>
      <c r="B185">
        <f>VLOOKUP($B$4,'Deposition Curves'!A:OQ,(A185/2+6),FALSE)</f>
        <v>0</v>
      </c>
      <c r="C185" t="str">
        <f>IF(B185=0," ",IF('Use Details'!$B$23="Yes",Barrier!V166,1))</f>
        <v xml:space="preserve"> </v>
      </c>
      <c r="D185" t="str">
        <f t="shared" si="13"/>
        <v xml:space="preserve"> </v>
      </c>
      <c r="E185" t="str">
        <f t="shared" si="14"/>
        <v xml:space="preserve"> </v>
      </c>
      <c r="F185" t="str">
        <f t="shared" si="15"/>
        <v xml:space="preserve"> </v>
      </c>
      <c r="G185" t="str">
        <f t="shared" si="16"/>
        <v xml:space="preserve"> </v>
      </c>
      <c r="H185" t="str">
        <f t="shared" si="17"/>
        <v xml:space="preserve"> </v>
      </c>
      <c r="I185" t="str">
        <f t="shared" si="18"/>
        <v xml:space="preserve"> </v>
      </c>
      <c r="J185">
        <v>324</v>
      </c>
      <c r="N185" s="19"/>
    </row>
    <row r="186" spans="1:14" x14ac:dyDescent="0.25">
      <c r="A186">
        <v>326</v>
      </c>
      <c r="B186">
        <f>VLOOKUP($B$4,'Deposition Curves'!A:OQ,(A186/2+6),FALSE)</f>
        <v>0</v>
      </c>
      <c r="C186" t="str">
        <f>IF(B186=0," ",IF('Use Details'!$B$23="Yes",Barrier!V167,1))</f>
        <v xml:space="preserve"> </v>
      </c>
      <c r="D186" t="str">
        <f t="shared" si="13"/>
        <v xml:space="preserve"> </v>
      </c>
      <c r="E186" t="str">
        <f t="shared" si="14"/>
        <v xml:space="preserve"> </v>
      </c>
      <c r="F186" t="str">
        <f t="shared" si="15"/>
        <v xml:space="preserve"> </v>
      </c>
      <c r="G186" t="str">
        <f t="shared" si="16"/>
        <v xml:space="preserve"> </v>
      </c>
      <c r="H186" t="str">
        <f t="shared" si="17"/>
        <v xml:space="preserve"> </v>
      </c>
      <c r="I186" t="str">
        <f t="shared" si="18"/>
        <v xml:space="preserve"> </v>
      </c>
      <c r="J186">
        <v>326</v>
      </c>
      <c r="N186" s="19"/>
    </row>
    <row r="187" spans="1:14" x14ac:dyDescent="0.25">
      <c r="A187">
        <v>328</v>
      </c>
      <c r="B187">
        <f>VLOOKUP($B$4,'Deposition Curves'!A:OQ,(A187/2+6),FALSE)</f>
        <v>0</v>
      </c>
      <c r="C187" t="str">
        <f>IF(B187=0," ",IF('Use Details'!$B$23="Yes",Barrier!V168,1))</f>
        <v xml:space="preserve"> </v>
      </c>
      <c r="D187" t="str">
        <f t="shared" si="13"/>
        <v xml:space="preserve"> </v>
      </c>
      <c r="E187" t="str">
        <f t="shared" si="14"/>
        <v xml:space="preserve"> </v>
      </c>
      <c r="F187" t="str">
        <f t="shared" si="15"/>
        <v xml:space="preserve"> </v>
      </c>
      <c r="G187" t="str">
        <f t="shared" si="16"/>
        <v xml:space="preserve"> </v>
      </c>
      <c r="H187" t="str">
        <f t="shared" si="17"/>
        <v xml:space="preserve"> </v>
      </c>
      <c r="I187" t="str">
        <f t="shared" si="18"/>
        <v xml:space="preserve"> </v>
      </c>
      <c r="J187">
        <v>328</v>
      </c>
      <c r="N187" s="19"/>
    </row>
    <row r="188" spans="1:14" x14ac:dyDescent="0.25">
      <c r="A188">
        <v>330</v>
      </c>
      <c r="B188">
        <f>VLOOKUP($B$4,'Deposition Curves'!A:OQ,(A188/2+6),FALSE)</f>
        <v>0</v>
      </c>
      <c r="C188" t="str">
        <f>IF(B188=0," ",IF('Use Details'!$B$23="Yes",Barrier!V169,1))</f>
        <v xml:space="preserve"> </v>
      </c>
      <c r="D188" t="str">
        <f t="shared" si="13"/>
        <v xml:space="preserve"> </v>
      </c>
      <c r="E188" t="str">
        <f t="shared" si="14"/>
        <v xml:space="preserve"> </v>
      </c>
      <c r="F188" t="str">
        <f t="shared" si="15"/>
        <v xml:space="preserve"> </v>
      </c>
      <c r="G188" t="str">
        <f t="shared" si="16"/>
        <v xml:space="preserve"> </v>
      </c>
      <c r="H188" t="str">
        <f t="shared" si="17"/>
        <v xml:space="preserve"> </v>
      </c>
      <c r="I188" t="str">
        <f t="shared" si="18"/>
        <v xml:space="preserve"> </v>
      </c>
      <c r="J188">
        <v>330</v>
      </c>
      <c r="N188" s="19"/>
    </row>
    <row r="189" spans="1:14" x14ac:dyDescent="0.25">
      <c r="A189">
        <v>332</v>
      </c>
      <c r="B189">
        <f>VLOOKUP($B$4,'Deposition Curves'!A:OQ,(A189/2+6),FALSE)</f>
        <v>0</v>
      </c>
      <c r="C189" t="str">
        <f>IF(B189=0," ",IF('Use Details'!$B$23="Yes",Barrier!V170,1))</f>
        <v xml:space="preserve"> </v>
      </c>
      <c r="D189" t="str">
        <f t="shared" si="13"/>
        <v xml:space="preserve"> </v>
      </c>
      <c r="E189" t="str">
        <f t="shared" si="14"/>
        <v xml:space="preserve"> </v>
      </c>
      <c r="F189" t="str">
        <f t="shared" si="15"/>
        <v xml:space="preserve"> </v>
      </c>
      <c r="G189" t="str">
        <f t="shared" si="16"/>
        <v xml:space="preserve"> </v>
      </c>
      <c r="H189" t="str">
        <f t="shared" si="17"/>
        <v xml:space="preserve"> </v>
      </c>
      <c r="I189" t="str">
        <f t="shared" si="18"/>
        <v xml:space="preserve"> </v>
      </c>
      <c r="J189">
        <v>332</v>
      </c>
      <c r="N189" s="19"/>
    </row>
    <row r="190" spans="1:14" x14ac:dyDescent="0.25">
      <c r="A190">
        <v>334</v>
      </c>
      <c r="B190">
        <f>VLOOKUP($B$4,'Deposition Curves'!A:OQ,(A190/2+6),FALSE)</f>
        <v>0</v>
      </c>
      <c r="C190" t="str">
        <f>IF(B190=0," ",IF('Use Details'!$B$23="Yes",Barrier!V171,1))</f>
        <v xml:space="preserve"> </v>
      </c>
      <c r="D190" t="str">
        <f t="shared" si="13"/>
        <v xml:space="preserve"> </v>
      </c>
      <c r="E190" t="str">
        <f t="shared" si="14"/>
        <v xml:space="preserve"> </v>
      </c>
      <c r="F190" t="str">
        <f t="shared" si="15"/>
        <v xml:space="preserve"> </v>
      </c>
      <c r="G190" t="str">
        <f t="shared" si="16"/>
        <v xml:space="preserve"> </v>
      </c>
      <c r="H190" t="str">
        <f t="shared" si="17"/>
        <v xml:space="preserve"> </v>
      </c>
      <c r="I190" t="str">
        <f t="shared" si="18"/>
        <v xml:space="preserve"> </v>
      </c>
      <c r="J190">
        <v>334</v>
      </c>
      <c r="N190" s="19"/>
    </row>
    <row r="191" spans="1:14" x14ac:dyDescent="0.25">
      <c r="A191">
        <v>336</v>
      </c>
      <c r="B191">
        <f>VLOOKUP($B$4,'Deposition Curves'!A:OQ,(A191/2+6),FALSE)</f>
        <v>0</v>
      </c>
      <c r="C191" t="str">
        <f>IF(B191=0," ",IF('Use Details'!$B$23="Yes",Barrier!V172,1))</f>
        <v xml:space="preserve"> </v>
      </c>
      <c r="D191" t="str">
        <f t="shared" si="13"/>
        <v xml:space="preserve"> </v>
      </c>
      <c r="E191" t="str">
        <f t="shared" si="14"/>
        <v xml:space="preserve"> </v>
      </c>
      <c r="F191" t="str">
        <f t="shared" si="15"/>
        <v xml:space="preserve"> </v>
      </c>
      <c r="G191" t="str">
        <f t="shared" si="16"/>
        <v xml:space="preserve"> </v>
      </c>
      <c r="H191" t="str">
        <f t="shared" si="17"/>
        <v xml:space="preserve"> </v>
      </c>
      <c r="I191" t="str">
        <f t="shared" si="18"/>
        <v xml:space="preserve"> </v>
      </c>
      <c r="J191">
        <v>336</v>
      </c>
      <c r="N191" s="19"/>
    </row>
    <row r="192" spans="1:14" x14ac:dyDescent="0.25">
      <c r="A192">
        <v>338</v>
      </c>
      <c r="B192">
        <f>VLOOKUP($B$4,'Deposition Curves'!A:OQ,(A192/2+6),FALSE)</f>
        <v>0</v>
      </c>
      <c r="C192" t="str">
        <f>IF(B192=0," ",IF('Use Details'!$B$23="Yes",Barrier!V173,1))</f>
        <v xml:space="preserve"> </v>
      </c>
      <c r="D192" t="str">
        <f t="shared" si="13"/>
        <v xml:space="preserve"> </v>
      </c>
      <c r="E192" t="str">
        <f t="shared" si="14"/>
        <v xml:space="preserve"> </v>
      </c>
      <c r="F192" t="str">
        <f t="shared" si="15"/>
        <v xml:space="preserve"> </v>
      </c>
      <c r="G192" t="str">
        <f t="shared" si="16"/>
        <v xml:space="preserve"> </v>
      </c>
      <c r="H192" t="str">
        <f t="shared" si="17"/>
        <v xml:space="preserve"> </v>
      </c>
      <c r="I192" t="str">
        <f t="shared" si="18"/>
        <v xml:space="preserve"> </v>
      </c>
      <c r="J192">
        <v>338</v>
      </c>
      <c r="N192" s="19"/>
    </row>
    <row r="193" spans="1:14" x14ac:dyDescent="0.25">
      <c r="A193">
        <v>340</v>
      </c>
      <c r="B193">
        <f>VLOOKUP($B$4,'Deposition Curves'!A:OQ,(A193/2+6),FALSE)</f>
        <v>0</v>
      </c>
      <c r="C193" t="str">
        <f>IF(B193=0," ",IF('Use Details'!$B$23="Yes",Barrier!V174,1))</f>
        <v xml:space="preserve"> </v>
      </c>
      <c r="D193" t="str">
        <f t="shared" si="13"/>
        <v xml:space="preserve"> </v>
      </c>
      <c r="E193" t="str">
        <f t="shared" si="14"/>
        <v xml:space="preserve"> </v>
      </c>
      <c r="F193" t="str">
        <f t="shared" si="15"/>
        <v xml:space="preserve"> </v>
      </c>
      <c r="G193" t="str">
        <f t="shared" si="16"/>
        <v xml:space="preserve"> </v>
      </c>
      <c r="H193" t="str">
        <f t="shared" si="17"/>
        <v xml:space="preserve"> </v>
      </c>
      <c r="I193" t="str">
        <f t="shared" si="18"/>
        <v xml:space="preserve"> </v>
      </c>
      <c r="J193">
        <v>340</v>
      </c>
      <c r="N193" s="19"/>
    </row>
    <row r="194" spans="1:14" x14ac:dyDescent="0.25">
      <c r="A194">
        <v>342</v>
      </c>
      <c r="B194">
        <f>VLOOKUP($B$4,'Deposition Curves'!A:OQ,(A194/2+6),FALSE)</f>
        <v>0</v>
      </c>
      <c r="C194" t="str">
        <f>IF(B194=0," ",IF('Use Details'!$B$23="Yes",Barrier!V175,1))</f>
        <v xml:space="preserve"> </v>
      </c>
      <c r="D194" t="str">
        <f t="shared" si="13"/>
        <v xml:space="preserve"> </v>
      </c>
      <c r="E194" t="str">
        <f t="shared" si="14"/>
        <v xml:space="preserve"> </v>
      </c>
      <c r="F194" t="str">
        <f t="shared" si="15"/>
        <v xml:space="preserve"> </v>
      </c>
      <c r="G194" t="str">
        <f t="shared" si="16"/>
        <v xml:space="preserve"> </v>
      </c>
      <c r="H194" t="str">
        <f t="shared" si="17"/>
        <v xml:space="preserve"> </v>
      </c>
      <c r="I194" t="str">
        <f t="shared" si="18"/>
        <v xml:space="preserve"> </v>
      </c>
      <c r="J194">
        <v>342</v>
      </c>
      <c r="N194" s="15"/>
    </row>
    <row r="195" spans="1:14" x14ac:dyDescent="0.25">
      <c r="A195">
        <v>344</v>
      </c>
      <c r="B195">
        <f>VLOOKUP($B$4,'Deposition Curves'!A:OQ,(A195/2+6),FALSE)</f>
        <v>0</v>
      </c>
      <c r="C195" t="str">
        <f>IF(B195=0," ",IF('Use Details'!$B$23="Yes",Barrier!V176,1))</f>
        <v xml:space="preserve"> </v>
      </c>
      <c r="D195" t="str">
        <f t="shared" si="13"/>
        <v xml:space="preserve"> </v>
      </c>
      <c r="E195" t="str">
        <f t="shared" si="14"/>
        <v xml:space="preserve"> </v>
      </c>
      <c r="F195" t="str">
        <f t="shared" si="15"/>
        <v xml:space="preserve"> </v>
      </c>
      <c r="G195" t="str">
        <f t="shared" si="16"/>
        <v xml:space="preserve"> </v>
      </c>
      <c r="H195" t="str">
        <f t="shared" si="17"/>
        <v xml:space="preserve"> </v>
      </c>
      <c r="I195" t="str">
        <f t="shared" si="18"/>
        <v xml:space="preserve"> </v>
      </c>
      <c r="J195">
        <v>344</v>
      </c>
      <c r="N195" s="19"/>
    </row>
    <row r="196" spans="1:14" x14ac:dyDescent="0.25">
      <c r="A196">
        <v>346</v>
      </c>
      <c r="B196">
        <f>VLOOKUP($B$4,'Deposition Curves'!A:OQ,(A196/2+6),FALSE)</f>
        <v>0</v>
      </c>
      <c r="C196" t="str">
        <f>IF(B196=0," ",IF('Use Details'!$B$23="Yes",Barrier!V177,1))</f>
        <v xml:space="preserve"> </v>
      </c>
      <c r="D196" t="str">
        <f t="shared" si="13"/>
        <v xml:space="preserve"> </v>
      </c>
      <c r="E196" t="str">
        <f t="shared" si="14"/>
        <v xml:space="preserve"> </v>
      </c>
      <c r="F196" t="str">
        <f t="shared" si="15"/>
        <v xml:space="preserve"> </v>
      </c>
      <c r="G196" t="str">
        <f t="shared" si="16"/>
        <v xml:space="preserve"> </v>
      </c>
      <c r="H196" t="str">
        <f t="shared" si="17"/>
        <v xml:space="preserve"> </v>
      </c>
      <c r="I196" t="str">
        <f t="shared" si="18"/>
        <v xml:space="preserve"> </v>
      </c>
      <c r="J196">
        <v>346</v>
      </c>
      <c r="N196" s="19"/>
    </row>
    <row r="197" spans="1:14" x14ac:dyDescent="0.25">
      <c r="A197">
        <v>348</v>
      </c>
      <c r="B197">
        <f>VLOOKUP($B$4,'Deposition Curves'!A:OQ,(A197/2+6),FALSE)</f>
        <v>0</v>
      </c>
      <c r="C197" t="str">
        <f>IF(B197=0," ",IF('Use Details'!$B$23="Yes",Barrier!V178,1))</f>
        <v xml:space="preserve"> </v>
      </c>
      <c r="D197" t="str">
        <f t="shared" si="13"/>
        <v xml:space="preserve"> </v>
      </c>
      <c r="E197" t="str">
        <f t="shared" si="14"/>
        <v xml:space="preserve"> </v>
      </c>
      <c r="F197" t="str">
        <f t="shared" si="15"/>
        <v xml:space="preserve"> </v>
      </c>
      <c r="G197" t="str">
        <f t="shared" si="16"/>
        <v xml:space="preserve"> </v>
      </c>
      <c r="H197" t="str">
        <f t="shared" si="17"/>
        <v xml:space="preserve"> </v>
      </c>
      <c r="I197" t="str">
        <f t="shared" si="18"/>
        <v xml:space="preserve"> </v>
      </c>
      <c r="J197">
        <v>348</v>
      </c>
      <c r="N197" s="19"/>
    </row>
    <row r="198" spans="1:14" x14ac:dyDescent="0.25">
      <c r="A198">
        <v>350</v>
      </c>
      <c r="B198">
        <f>VLOOKUP($B$4,'Deposition Curves'!A:OQ,(A198/2+6),FALSE)</f>
        <v>0</v>
      </c>
      <c r="C198" t="str">
        <f>IF(B198=0," ",IF('Use Details'!$B$23="Yes",Barrier!V179,1))</f>
        <v xml:space="preserve"> </v>
      </c>
      <c r="D198" t="str">
        <f t="shared" si="13"/>
        <v xml:space="preserve"> </v>
      </c>
      <c r="E198" t="str">
        <f t="shared" si="14"/>
        <v xml:space="preserve"> </v>
      </c>
      <c r="F198" t="str">
        <f t="shared" si="15"/>
        <v xml:space="preserve"> </v>
      </c>
      <c r="G198" t="str">
        <f t="shared" si="16"/>
        <v xml:space="preserve"> </v>
      </c>
      <c r="H198" t="str">
        <f t="shared" si="17"/>
        <v xml:space="preserve"> </v>
      </c>
      <c r="I198" t="str">
        <f t="shared" si="18"/>
        <v xml:space="preserve"> </v>
      </c>
      <c r="J198">
        <v>350</v>
      </c>
      <c r="N198" s="19"/>
    </row>
    <row r="199" spans="1:14" x14ac:dyDescent="0.25">
      <c r="A199">
        <v>352</v>
      </c>
      <c r="B199">
        <f>VLOOKUP($B$4,'Deposition Curves'!A:OQ,(A199/2+6),FALSE)</f>
        <v>0</v>
      </c>
      <c r="C199" t="str">
        <f>IF(B199=0," ",IF('Use Details'!$B$23="Yes",Barrier!V180,1))</f>
        <v xml:space="preserve"> </v>
      </c>
      <c r="D199" t="str">
        <f t="shared" si="13"/>
        <v xml:space="preserve"> </v>
      </c>
      <c r="E199" t="str">
        <f t="shared" si="14"/>
        <v xml:space="preserve"> </v>
      </c>
      <c r="F199" t="str">
        <f t="shared" si="15"/>
        <v xml:space="preserve"> </v>
      </c>
      <c r="G199" t="str">
        <f t="shared" si="16"/>
        <v xml:space="preserve"> </v>
      </c>
      <c r="H199" t="str">
        <f t="shared" si="17"/>
        <v xml:space="preserve"> </v>
      </c>
      <c r="I199" t="str">
        <f t="shared" si="18"/>
        <v xml:space="preserve"> </v>
      </c>
      <c r="J199">
        <v>352</v>
      </c>
      <c r="N199" s="15"/>
    </row>
    <row r="200" spans="1:14" x14ac:dyDescent="0.25">
      <c r="A200">
        <v>354</v>
      </c>
      <c r="B200">
        <f>VLOOKUP($B$4,'Deposition Curves'!A:OQ,(A200/2+6),FALSE)</f>
        <v>0</v>
      </c>
      <c r="C200" t="str">
        <f>IF(B200=0," ",IF('Use Details'!$B$23="Yes",Barrier!V181,1))</f>
        <v xml:space="preserve"> </v>
      </c>
      <c r="D200" t="str">
        <f t="shared" si="13"/>
        <v xml:space="preserve"> </v>
      </c>
      <c r="E200" t="str">
        <f t="shared" si="14"/>
        <v xml:space="preserve"> </v>
      </c>
      <c r="F200" t="str">
        <f t="shared" si="15"/>
        <v xml:space="preserve"> </v>
      </c>
      <c r="G200" t="str">
        <f t="shared" si="16"/>
        <v xml:space="preserve"> </v>
      </c>
      <c r="H200" t="str">
        <f t="shared" si="17"/>
        <v xml:space="preserve"> </v>
      </c>
      <c r="I200" t="str">
        <f t="shared" si="18"/>
        <v xml:space="preserve"> </v>
      </c>
      <c r="J200">
        <v>354</v>
      </c>
      <c r="N200" s="19"/>
    </row>
    <row r="201" spans="1:14" x14ac:dyDescent="0.25">
      <c r="A201">
        <v>356</v>
      </c>
      <c r="B201">
        <f>VLOOKUP($B$4,'Deposition Curves'!A:OQ,(A201/2+6),FALSE)</f>
        <v>0</v>
      </c>
      <c r="C201" t="str">
        <f>IF(B201=0," ",IF('Use Details'!$B$23="Yes",Barrier!V182,1))</f>
        <v xml:space="preserve"> </v>
      </c>
      <c r="D201" t="str">
        <f t="shared" si="13"/>
        <v xml:space="preserve"> </v>
      </c>
      <c r="E201" t="str">
        <f t="shared" si="14"/>
        <v xml:space="preserve"> </v>
      </c>
      <c r="F201" t="str">
        <f t="shared" si="15"/>
        <v xml:space="preserve"> </v>
      </c>
      <c r="G201" t="str">
        <f t="shared" si="16"/>
        <v xml:space="preserve"> </v>
      </c>
      <c r="H201" t="str">
        <f t="shared" si="17"/>
        <v xml:space="preserve"> </v>
      </c>
      <c r="I201" t="str">
        <f t="shared" si="18"/>
        <v xml:space="preserve"> </v>
      </c>
      <c r="J201">
        <v>356</v>
      </c>
      <c r="N201" s="19"/>
    </row>
    <row r="202" spans="1:14" x14ac:dyDescent="0.25">
      <c r="A202">
        <v>358</v>
      </c>
      <c r="B202">
        <f>VLOOKUP($B$4,'Deposition Curves'!A:OQ,(A202/2+6),FALSE)</f>
        <v>0</v>
      </c>
      <c r="C202" t="str">
        <f>IF(B202=0," ",IF('Use Details'!$B$23="Yes",Barrier!V183,1))</f>
        <v xml:space="preserve"> </v>
      </c>
      <c r="D202" t="str">
        <f t="shared" si="13"/>
        <v xml:space="preserve"> </v>
      </c>
      <c r="E202" t="str">
        <f t="shared" si="14"/>
        <v xml:space="preserve"> </v>
      </c>
      <c r="F202" t="str">
        <f t="shared" si="15"/>
        <v xml:space="preserve"> </v>
      </c>
      <c r="G202" t="str">
        <f t="shared" si="16"/>
        <v xml:space="preserve"> </v>
      </c>
      <c r="H202" t="str">
        <f t="shared" si="17"/>
        <v xml:space="preserve"> </v>
      </c>
      <c r="I202" t="str">
        <f t="shared" si="18"/>
        <v xml:space="preserve"> </v>
      </c>
      <c r="J202">
        <v>358</v>
      </c>
      <c r="N202" s="19"/>
    </row>
    <row r="203" spans="1:14" x14ac:dyDescent="0.25">
      <c r="A203">
        <v>360</v>
      </c>
      <c r="B203">
        <f>VLOOKUP($B$4,'Deposition Curves'!A:OQ,(A203/2+6),FALSE)</f>
        <v>0</v>
      </c>
      <c r="C203" t="str">
        <f>IF(B203=0," ",IF('Use Details'!$B$23="Yes",Barrier!V184,1))</f>
        <v xml:space="preserve"> </v>
      </c>
      <c r="D203" t="str">
        <f t="shared" si="13"/>
        <v xml:space="preserve"> </v>
      </c>
      <c r="E203" t="str">
        <f t="shared" si="14"/>
        <v xml:space="preserve"> </v>
      </c>
      <c r="F203" t="str">
        <f t="shared" si="15"/>
        <v xml:space="preserve"> </v>
      </c>
      <c r="G203" t="str">
        <f t="shared" si="16"/>
        <v xml:space="preserve"> </v>
      </c>
      <c r="H203" t="str">
        <f t="shared" si="17"/>
        <v xml:space="preserve"> </v>
      </c>
      <c r="I203" t="str">
        <f t="shared" si="18"/>
        <v xml:space="preserve"> </v>
      </c>
      <c r="J203">
        <v>360</v>
      </c>
      <c r="N203" s="19"/>
    </row>
    <row r="204" spans="1:14" x14ac:dyDescent="0.25">
      <c r="A204">
        <v>362</v>
      </c>
      <c r="B204">
        <f>VLOOKUP($B$4,'Deposition Curves'!A:OQ,(A204/2+6),FALSE)</f>
        <v>0</v>
      </c>
      <c r="C204" t="str">
        <f>IF(B204=0," ",IF('Use Details'!$B$23="Yes",Barrier!V185,1))</f>
        <v xml:space="preserve"> </v>
      </c>
      <c r="D204" t="str">
        <f t="shared" si="13"/>
        <v xml:space="preserve"> </v>
      </c>
      <c r="E204" t="str">
        <f t="shared" si="14"/>
        <v xml:space="preserve"> </v>
      </c>
      <c r="F204" t="str">
        <f t="shared" si="15"/>
        <v xml:space="preserve"> </v>
      </c>
      <c r="G204" t="str">
        <f t="shared" si="16"/>
        <v xml:space="preserve"> </v>
      </c>
      <c r="H204" t="str">
        <f t="shared" si="17"/>
        <v xml:space="preserve"> </v>
      </c>
      <c r="I204" t="str">
        <f t="shared" si="18"/>
        <v xml:space="preserve"> </v>
      </c>
      <c r="J204">
        <v>362</v>
      </c>
      <c r="N204" s="19"/>
    </row>
    <row r="205" spans="1:14" x14ac:dyDescent="0.25">
      <c r="A205">
        <v>364</v>
      </c>
      <c r="B205">
        <f>VLOOKUP($B$4,'Deposition Curves'!A:OQ,(A205/2+6),FALSE)</f>
        <v>0</v>
      </c>
      <c r="C205" t="str">
        <f>IF(B205=0," ",IF('Use Details'!$B$23="Yes",Barrier!V186,1))</f>
        <v xml:space="preserve"> </v>
      </c>
      <c r="D205" t="str">
        <f t="shared" si="13"/>
        <v xml:space="preserve"> </v>
      </c>
      <c r="E205" t="str">
        <f t="shared" si="14"/>
        <v xml:space="preserve"> </v>
      </c>
      <c r="F205" t="str">
        <f t="shared" si="15"/>
        <v xml:space="preserve"> </v>
      </c>
      <c r="G205" t="str">
        <f t="shared" si="16"/>
        <v xml:space="preserve"> </v>
      </c>
      <c r="H205" t="str">
        <f t="shared" si="17"/>
        <v xml:space="preserve"> </v>
      </c>
      <c r="I205" t="str">
        <f t="shared" si="18"/>
        <v xml:space="preserve"> </v>
      </c>
      <c r="J205">
        <v>364</v>
      </c>
      <c r="N205" s="19"/>
    </row>
    <row r="206" spans="1:14" x14ac:dyDescent="0.25">
      <c r="A206">
        <v>366</v>
      </c>
      <c r="B206">
        <f>VLOOKUP($B$4,'Deposition Curves'!A:OQ,(A206/2+6),FALSE)</f>
        <v>0</v>
      </c>
      <c r="C206" t="str">
        <f>IF(B206=0," ",IF('Use Details'!$B$23="Yes",Barrier!V187,1))</f>
        <v xml:space="preserve"> </v>
      </c>
      <c r="D206" t="str">
        <f t="shared" si="13"/>
        <v xml:space="preserve"> </v>
      </c>
      <c r="E206" t="str">
        <f t="shared" si="14"/>
        <v xml:space="preserve"> </v>
      </c>
      <c r="F206" t="str">
        <f t="shared" si="15"/>
        <v xml:space="preserve"> </v>
      </c>
      <c r="G206" t="str">
        <f t="shared" si="16"/>
        <v xml:space="preserve"> </v>
      </c>
      <c r="H206" t="str">
        <f t="shared" si="17"/>
        <v xml:space="preserve"> </v>
      </c>
      <c r="I206" t="str">
        <f t="shared" si="18"/>
        <v xml:space="preserve"> </v>
      </c>
      <c r="J206">
        <v>366</v>
      </c>
      <c r="N206" s="19"/>
    </row>
    <row r="207" spans="1:14" x14ac:dyDescent="0.25">
      <c r="A207">
        <v>368</v>
      </c>
      <c r="B207">
        <f>VLOOKUP($B$4,'Deposition Curves'!A:OQ,(A207/2+6),FALSE)</f>
        <v>0</v>
      </c>
      <c r="C207" t="str">
        <f>IF(B207=0," ",IF('Use Details'!$B$23="Yes",Barrier!V188,1))</f>
        <v xml:space="preserve"> </v>
      </c>
      <c r="D207" t="str">
        <f t="shared" si="13"/>
        <v xml:space="preserve"> </v>
      </c>
      <c r="E207" t="str">
        <f t="shared" si="14"/>
        <v xml:space="preserve"> </v>
      </c>
      <c r="F207" t="str">
        <f t="shared" si="15"/>
        <v xml:space="preserve"> </v>
      </c>
      <c r="G207" t="str">
        <f t="shared" si="16"/>
        <v xml:space="preserve"> </v>
      </c>
      <c r="H207" t="str">
        <f t="shared" si="17"/>
        <v xml:space="preserve"> </v>
      </c>
      <c r="I207" t="str">
        <f t="shared" si="18"/>
        <v xml:space="preserve"> </v>
      </c>
      <c r="J207">
        <v>368</v>
      </c>
      <c r="N207" s="19"/>
    </row>
    <row r="208" spans="1:14" x14ac:dyDescent="0.25">
      <c r="A208">
        <v>370</v>
      </c>
      <c r="B208">
        <f>VLOOKUP($B$4,'Deposition Curves'!A:OQ,(A208/2+6),FALSE)</f>
        <v>0</v>
      </c>
      <c r="C208" t="str">
        <f>IF(B208=0," ",IF('Use Details'!$B$23="Yes",Barrier!V189,1))</f>
        <v xml:space="preserve"> </v>
      </c>
      <c r="D208" t="str">
        <f t="shared" si="13"/>
        <v xml:space="preserve"> </v>
      </c>
      <c r="E208" t="str">
        <f t="shared" si="14"/>
        <v xml:space="preserve"> </v>
      </c>
      <c r="F208" t="str">
        <f t="shared" si="15"/>
        <v xml:space="preserve"> </v>
      </c>
      <c r="G208" t="str">
        <f t="shared" si="16"/>
        <v xml:space="preserve"> </v>
      </c>
      <c r="H208" t="str">
        <f t="shared" si="17"/>
        <v xml:space="preserve"> </v>
      </c>
      <c r="I208" t="str">
        <f t="shared" si="18"/>
        <v xml:space="preserve"> </v>
      </c>
      <c r="J208">
        <v>370</v>
      </c>
      <c r="N208" s="19"/>
    </row>
    <row r="209" spans="1:14" x14ac:dyDescent="0.25">
      <c r="A209">
        <v>372</v>
      </c>
      <c r="B209">
        <f>VLOOKUP($B$4,'Deposition Curves'!A:OQ,(A209/2+6),FALSE)</f>
        <v>0</v>
      </c>
      <c r="C209" t="str">
        <f>IF(B209=0," ",IF('Use Details'!$B$23="Yes",Barrier!V190,1))</f>
        <v xml:space="preserve"> </v>
      </c>
      <c r="D209" t="str">
        <f t="shared" si="13"/>
        <v xml:space="preserve"> </v>
      </c>
      <c r="E209" t="str">
        <f t="shared" si="14"/>
        <v xml:space="preserve"> </v>
      </c>
      <c r="F209" t="str">
        <f t="shared" si="15"/>
        <v xml:space="preserve"> </v>
      </c>
      <c r="G209" t="str">
        <f t="shared" si="16"/>
        <v xml:space="preserve"> </v>
      </c>
      <c r="H209" t="str">
        <f t="shared" si="17"/>
        <v xml:space="preserve"> </v>
      </c>
      <c r="I209" t="str">
        <f t="shared" si="18"/>
        <v xml:space="preserve"> </v>
      </c>
      <c r="J209">
        <v>372</v>
      </c>
      <c r="N209" s="19"/>
    </row>
    <row r="210" spans="1:14" x14ac:dyDescent="0.25">
      <c r="A210">
        <v>374</v>
      </c>
      <c r="B210">
        <f>VLOOKUP($B$4,'Deposition Curves'!A:OQ,(A210/2+6),FALSE)</f>
        <v>0</v>
      </c>
      <c r="C210" t="str">
        <f>IF(B210=0," ",IF('Use Details'!$B$23="Yes",Barrier!V191,1))</f>
        <v xml:space="preserve"> </v>
      </c>
      <c r="D210" t="str">
        <f t="shared" si="13"/>
        <v xml:space="preserve"> </v>
      </c>
      <c r="E210" t="str">
        <f t="shared" si="14"/>
        <v xml:space="preserve"> </v>
      </c>
      <c r="F210" t="str">
        <f t="shared" si="15"/>
        <v xml:space="preserve"> </v>
      </c>
      <c r="G210" t="str">
        <f t="shared" si="16"/>
        <v xml:space="preserve"> </v>
      </c>
      <c r="H210" t="str">
        <f t="shared" si="17"/>
        <v xml:space="preserve"> </v>
      </c>
      <c r="I210" t="str">
        <f t="shared" si="18"/>
        <v xml:space="preserve"> </v>
      </c>
      <c r="J210">
        <v>374</v>
      </c>
      <c r="N210" s="19"/>
    </row>
    <row r="211" spans="1:14" x14ac:dyDescent="0.25">
      <c r="A211">
        <v>376</v>
      </c>
      <c r="B211">
        <f>VLOOKUP($B$4,'Deposition Curves'!A:OQ,(A211/2+6),FALSE)</f>
        <v>0</v>
      </c>
      <c r="C211" t="str">
        <f>IF(B211=0," ",IF('Use Details'!$B$23="Yes",Barrier!V192,1))</f>
        <v xml:space="preserve"> </v>
      </c>
      <c r="D211" t="str">
        <f t="shared" si="13"/>
        <v xml:space="preserve"> </v>
      </c>
      <c r="E211" t="str">
        <f t="shared" si="14"/>
        <v xml:space="preserve"> </v>
      </c>
      <c r="F211" t="str">
        <f t="shared" si="15"/>
        <v xml:space="preserve"> </v>
      </c>
      <c r="G211" t="str">
        <f t="shared" si="16"/>
        <v xml:space="preserve"> </v>
      </c>
      <c r="H211" t="str">
        <f t="shared" si="17"/>
        <v xml:space="preserve"> </v>
      </c>
      <c r="I211" t="str">
        <f t="shared" si="18"/>
        <v xml:space="preserve"> </v>
      </c>
      <c r="J211">
        <v>376</v>
      </c>
      <c r="N211" s="19"/>
    </row>
    <row r="212" spans="1:14" x14ac:dyDescent="0.25">
      <c r="A212">
        <v>378</v>
      </c>
      <c r="B212">
        <f>VLOOKUP($B$4,'Deposition Curves'!A:OQ,(A212/2+6),FALSE)</f>
        <v>0</v>
      </c>
      <c r="C212" t="str">
        <f>IF(B212=0," ",IF('Use Details'!$B$23="Yes",Barrier!V193,1))</f>
        <v xml:space="preserve"> </v>
      </c>
      <c r="D212" t="str">
        <f t="shared" si="13"/>
        <v xml:space="preserve"> </v>
      </c>
      <c r="E212" t="str">
        <f t="shared" si="14"/>
        <v xml:space="preserve"> </v>
      </c>
      <c r="F212" t="str">
        <f t="shared" si="15"/>
        <v xml:space="preserve"> </v>
      </c>
      <c r="G212" t="str">
        <f t="shared" si="16"/>
        <v xml:space="preserve"> </v>
      </c>
      <c r="H212" t="str">
        <f t="shared" si="17"/>
        <v xml:space="preserve"> </v>
      </c>
      <c r="I212" t="str">
        <f t="shared" si="18"/>
        <v xml:space="preserve"> </v>
      </c>
      <c r="J212">
        <v>378</v>
      </c>
      <c r="N212" s="19"/>
    </row>
    <row r="213" spans="1:14" x14ac:dyDescent="0.25">
      <c r="A213">
        <v>380</v>
      </c>
      <c r="B213">
        <f>VLOOKUP($B$4,'Deposition Curves'!A:OQ,(A213/2+6),FALSE)</f>
        <v>0</v>
      </c>
      <c r="C213" t="str">
        <f>IF(B213=0," ",IF('Use Details'!$B$23="Yes",Barrier!V194,1))</f>
        <v xml:space="preserve"> </v>
      </c>
      <c r="D213" t="str">
        <f t="shared" si="13"/>
        <v xml:space="preserve"> </v>
      </c>
      <c r="E213" t="str">
        <f t="shared" si="14"/>
        <v xml:space="preserve"> </v>
      </c>
      <c r="F213" t="str">
        <f t="shared" si="15"/>
        <v xml:space="preserve"> </v>
      </c>
      <c r="G213" t="str">
        <f t="shared" si="16"/>
        <v xml:space="preserve"> </v>
      </c>
      <c r="H213" t="str">
        <f t="shared" si="17"/>
        <v xml:space="preserve"> </v>
      </c>
      <c r="I213" t="str">
        <f t="shared" si="18"/>
        <v xml:space="preserve"> </v>
      </c>
      <c r="J213">
        <v>380</v>
      </c>
      <c r="N213" s="19"/>
    </row>
    <row r="214" spans="1:14" x14ac:dyDescent="0.25">
      <c r="A214">
        <v>382</v>
      </c>
      <c r="B214">
        <f>VLOOKUP($B$4,'Deposition Curves'!A:OQ,(A214/2+6),FALSE)</f>
        <v>0</v>
      </c>
      <c r="C214" t="str">
        <f>IF(B214=0," ",IF('Use Details'!$B$23="Yes",Barrier!V195,1))</f>
        <v xml:space="preserve"> </v>
      </c>
      <c r="D214" t="str">
        <f t="shared" si="13"/>
        <v xml:space="preserve"> </v>
      </c>
      <c r="E214" t="str">
        <f t="shared" si="14"/>
        <v xml:space="preserve"> </v>
      </c>
      <c r="F214" t="str">
        <f t="shared" si="15"/>
        <v xml:space="preserve"> </v>
      </c>
      <c r="G214" t="str">
        <f t="shared" si="16"/>
        <v xml:space="preserve"> </v>
      </c>
      <c r="H214" t="str">
        <f t="shared" si="17"/>
        <v xml:space="preserve"> </v>
      </c>
      <c r="I214" t="str">
        <f t="shared" si="18"/>
        <v xml:space="preserve"> </v>
      </c>
      <c r="J214">
        <v>382</v>
      </c>
      <c r="N214" s="19"/>
    </row>
    <row r="215" spans="1:14" x14ac:dyDescent="0.25">
      <c r="A215">
        <v>384</v>
      </c>
      <c r="B215">
        <f>VLOOKUP($B$4,'Deposition Curves'!A:OQ,(A215/2+6),FALSE)</f>
        <v>0</v>
      </c>
      <c r="C215" t="str">
        <f>IF(B215=0," ",IF('Use Details'!$B$23="Yes",Barrier!V196,1))</f>
        <v xml:space="preserve"> </v>
      </c>
      <c r="D215" t="str">
        <f t="shared" si="13"/>
        <v xml:space="preserve"> </v>
      </c>
      <c r="E215" t="str">
        <f t="shared" si="14"/>
        <v xml:space="preserve"> </v>
      </c>
      <c r="F215" t="str">
        <f t="shared" si="15"/>
        <v xml:space="preserve"> </v>
      </c>
      <c r="G215" t="str">
        <f t="shared" si="16"/>
        <v xml:space="preserve"> </v>
      </c>
      <c r="H215" t="str">
        <f t="shared" si="17"/>
        <v xml:space="preserve"> </v>
      </c>
      <c r="I215" t="str">
        <f t="shared" si="18"/>
        <v xml:space="preserve"> </v>
      </c>
      <c r="J215">
        <v>384</v>
      </c>
      <c r="N215" s="19"/>
    </row>
    <row r="216" spans="1:14" x14ac:dyDescent="0.25">
      <c r="A216">
        <v>386</v>
      </c>
      <c r="B216">
        <f>VLOOKUP($B$4,'Deposition Curves'!A:OQ,(A216/2+6),FALSE)</f>
        <v>0</v>
      </c>
      <c r="C216" t="str">
        <f>IF(B216=0," ",IF('Use Details'!$B$23="Yes",Barrier!V197,1))</f>
        <v xml:space="preserve"> </v>
      </c>
      <c r="D216" t="str">
        <f t="shared" si="13"/>
        <v xml:space="preserve"> </v>
      </c>
      <c r="E216" t="str">
        <f t="shared" si="14"/>
        <v xml:space="preserve"> </v>
      </c>
      <c r="F216" t="str">
        <f t="shared" si="15"/>
        <v xml:space="preserve"> </v>
      </c>
      <c r="G216" t="str">
        <f t="shared" si="16"/>
        <v xml:space="preserve"> </v>
      </c>
      <c r="H216" t="str">
        <f t="shared" si="17"/>
        <v xml:space="preserve"> </v>
      </c>
      <c r="I216" t="str">
        <f t="shared" si="18"/>
        <v xml:space="preserve"> </v>
      </c>
      <c r="J216">
        <v>386</v>
      </c>
      <c r="N216" s="19"/>
    </row>
    <row r="217" spans="1:14" x14ac:dyDescent="0.25">
      <c r="A217">
        <v>388</v>
      </c>
      <c r="B217">
        <f>VLOOKUP($B$4,'Deposition Curves'!A:OQ,(A217/2+6),FALSE)</f>
        <v>0</v>
      </c>
      <c r="C217" t="str">
        <f>IF(B217=0," ",IF('Use Details'!$B$23="Yes",Barrier!V198,1))</f>
        <v xml:space="preserve"> </v>
      </c>
      <c r="D217" t="str">
        <f t="shared" ref="D217:D280" si="19">IF(B217=0," ",B217*C217)</f>
        <v xml:space="preserve"> </v>
      </c>
      <c r="E217" t="str">
        <f t="shared" ref="E217:E280" si="20">IF(B218=0," ",AVERAGE(AVERAGE(D217:D218),D218,AVERAGE(D218:D219)))</f>
        <v xml:space="preserve"> </v>
      </c>
      <c r="F217" t="str">
        <f t="shared" ref="F217:F280" si="21">IF(B218=0," ",AVERAGE(AVERAGE(D217:D218),D218,AVERAGE(D218:D219)))</f>
        <v xml:space="preserve"> </v>
      </c>
      <c r="G217" t="str">
        <f t="shared" ref="G217:G280" si="22">IF(B218=0," ",AVERAGE(AVERAGE(D217:D218),D218,AVERAGE(D218:D219)))</f>
        <v xml:space="preserve"> </v>
      </c>
      <c r="H217" t="str">
        <f t="shared" ref="H217:H280" si="23">IF(B218=0," ",AVERAGE(D217:D227))</f>
        <v xml:space="preserve"> </v>
      </c>
      <c r="I217" t="str">
        <f t="shared" ref="I217:I280" si="24">IF(B218=0," ",AVERAGE(D217:D267))</f>
        <v xml:space="preserve"> </v>
      </c>
      <c r="J217">
        <v>388</v>
      </c>
      <c r="N217" s="19"/>
    </row>
    <row r="218" spans="1:14" x14ac:dyDescent="0.25">
      <c r="A218">
        <v>390</v>
      </c>
      <c r="B218">
        <f>VLOOKUP($B$4,'Deposition Curves'!A:OQ,(A218/2+6),FALSE)</f>
        <v>0</v>
      </c>
      <c r="C218" t="str">
        <f>IF(B218=0," ",IF('Use Details'!$B$23="Yes",Barrier!V199,1))</f>
        <v xml:space="preserve"> </v>
      </c>
      <c r="D218" t="str">
        <f t="shared" si="19"/>
        <v xml:space="preserve"> </v>
      </c>
      <c r="E218" t="str">
        <f t="shared" si="20"/>
        <v xml:space="preserve"> </v>
      </c>
      <c r="F218" t="str">
        <f t="shared" si="21"/>
        <v xml:space="preserve"> </v>
      </c>
      <c r="G218" t="str">
        <f t="shared" si="22"/>
        <v xml:space="preserve"> </v>
      </c>
      <c r="H218" t="str">
        <f t="shared" si="23"/>
        <v xml:space="preserve"> </v>
      </c>
      <c r="I218" t="str">
        <f t="shared" si="24"/>
        <v xml:space="preserve"> </v>
      </c>
      <c r="J218">
        <v>390</v>
      </c>
      <c r="N218" s="19"/>
    </row>
    <row r="219" spans="1:14" x14ac:dyDescent="0.25">
      <c r="A219">
        <v>392</v>
      </c>
      <c r="B219">
        <f>VLOOKUP($B$4,'Deposition Curves'!A:OQ,(A219/2+6),FALSE)</f>
        <v>0</v>
      </c>
      <c r="C219" t="str">
        <f>IF(B219=0," ",IF('Use Details'!$B$23="Yes",Barrier!V200,1))</f>
        <v xml:space="preserve"> </v>
      </c>
      <c r="D219" t="str">
        <f t="shared" si="19"/>
        <v xml:space="preserve"> </v>
      </c>
      <c r="E219" t="str">
        <f t="shared" si="20"/>
        <v xml:space="preserve"> </v>
      </c>
      <c r="F219" t="str">
        <f t="shared" si="21"/>
        <v xml:space="preserve"> </v>
      </c>
      <c r="G219" t="str">
        <f t="shared" si="22"/>
        <v xml:space="preserve"> </v>
      </c>
      <c r="H219" t="str">
        <f t="shared" si="23"/>
        <v xml:space="preserve"> </v>
      </c>
      <c r="I219" t="str">
        <f t="shared" si="24"/>
        <v xml:space="preserve"> </v>
      </c>
      <c r="J219">
        <v>392</v>
      </c>
      <c r="N219" s="19"/>
    </row>
    <row r="220" spans="1:14" x14ac:dyDescent="0.25">
      <c r="A220">
        <v>394</v>
      </c>
      <c r="B220">
        <f>VLOOKUP($B$4,'Deposition Curves'!A:OQ,(A220/2+6),FALSE)</f>
        <v>0</v>
      </c>
      <c r="C220" t="str">
        <f>IF(B220=0," ",IF('Use Details'!$B$23="Yes",Barrier!V201,1))</f>
        <v xml:space="preserve"> </v>
      </c>
      <c r="D220" t="str">
        <f t="shared" si="19"/>
        <v xml:space="preserve"> </v>
      </c>
      <c r="E220" t="str">
        <f t="shared" si="20"/>
        <v xml:space="preserve"> </v>
      </c>
      <c r="F220" t="str">
        <f t="shared" si="21"/>
        <v xml:space="preserve"> </v>
      </c>
      <c r="G220" t="str">
        <f t="shared" si="22"/>
        <v xml:space="preserve"> </v>
      </c>
      <c r="H220" t="str">
        <f t="shared" si="23"/>
        <v xml:space="preserve"> </v>
      </c>
      <c r="I220" t="str">
        <f t="shared" si="24"/>
        <v xml:space="preserve"> </v>
      </c>
      <c r="J220">
        <v>394</v>
      </c>
      <c r="N220" s="15"/>
    </row>
    <row r="221" spans="1:14" x14ac:dyDescent="0.25">
      <c r="A221">
        <v>396</v>
      </c>
      <c r="B221">
        <f>VLOOKUP($B$4,'Deposition Curves'!A:OQ,(A221/2+6),FALSE)</f>
        <v>0</v>
      </c>
      <c r="C221" t="str">
        <f>IF(B221=0," ",IF('Use Details'!$B$23="Yes",Barrier!V202,1))</f>
        <v xml:space="preserve"> </v>
      </c>
      <c r="D221" t="str">
        <f t="shared" si="19"/>
        <v xml:space="preserve"> </v>
      </c>
      <c r="E221" t="str">
        <f t="shared" si="20"/>
        <v xml:space="preserve"> </v>
      </c>
      <c r="F221" t="str">
        <f t="shared" si="21"/>
        <v xml:space="preserve"> </v>
      </c>
      <c r="G221" t="str">
        <f t="shared" si="22"/>
        <v xml:space="preserve"> </v>
      </c>
      <c r="H221" t="str">
        <f t="shared" si="23"/>
        <v xml:space="preserve"> </v>
      </c>
      <c r="I221" t="str">
        <f t="shared" si="24"/>
        <v xml:space="preserve"> </v>
      </c>
      <c r="J221">
        <v>396</v>
      </c>
      <c r="N221" s="19"/>
    </row>
    <row r="222" spans="1:14" x14ac:dyDescent="0.25">
      <c r="A222">
        <v>398</v>
      </c>
      <c r="B222">
        <f>VLOOKUP($B$4,'Deposition Curves'!A:OQ,(A222/2+6),FALSE)</f>
        <v>0</v>
      </c>
      <c r="C222" t="str">
        <f>IF(B222=0," ",IF('Use Details'!$B$23="Yes",Barrier!V203,1))</f>
        <v xml:space="preserve"> </v>
      </c>
      <c r="D222" t="str">
        <f t="shared" si="19"/>
        <v xml:space="preserve"> </v>
      </c>
      <c r="E222" t="str">
        <f t="shared" si="20"/>
        <v xml:space="preserve"> </v>
      </c>
      <c r="F222" t="str">
        <f t="shared" si="21"/>
        <v xml:space="preserve"> </v>
      </c>
      <c r="G222" t="str">
        <f t="shared" si="22"/>
        <v xml:space="preserve"> </v>
      </c>
      <c r="H222" t="str">
        <f t="shared" si="23"/>
        <v xml:space="preserve"> </v>
      </c>
      <c r="I222" t="str">
        <f t="shared" si="24"/>
        <v xml:space="preserve"> </v>
      </c>
      <c r="J222">
        <v>398</v>
      </c>
      <c r="N222" s="19"/>
    </row>
    <row r="223" spans="1:14" x14ac:dyDescent="0.25">
      <c r="A223">
        <v>400</v>
      </c>
      <c r="B223">
        <f>VLOOKUP($B$4,'Deposition Curves'!A:OQ,(A223/2+6),FALSE)</f>
        <v>0</v>
      </c>
      <c r="C223" t="str">
        <f>IF(B223=0," ",IF('Use Details'!$B$23="Yes",Barrier!V204,1))</f>
        <v xml:space="preserve"> </v>
      </c>
      <c r="D223" t="str">
        <f t="shared" si="19"/>
        <v xml:space="preserve"> </v>
      </c>
      <c r="E223" t="str">
        <f t="shared" si="20"/>
        <v xml:space="preserve"> </v>
      </c>
      <c r="F223" t="str">
        <f t="shared" si="21"/>
        <v xml:space="preserve"> </v>
      </c>
      <c r="G223" t="str">
        <f t="shared" si="22"/>
        <v xml:space="preserve"> </v>
      </c>
      <c r="H223" t="str">
        <f t="shared" si="23"/>
        <v xml:space="preserve"> </v>
      </c>
      <c r="I223" t="str">
        <f t="shared" si="24"/>
        <v xml:space="preserve"> </v>
      </c>
      <c r="J223">
        <v>400</v>
      </c>
      <c r="N223" s="15"/>
    </row>
    <row r="224" spans="1:14" x14ac:dyDescent="0.25">
      <c r="A224">
        <v>402</v>
      </c>
      <c r="B224">
        <f>VLOOKUP($B$4,'Deposition Curves'!A:OQ,(A224/2+6),FALSE)</f>
        <v>0</v>
      </c>
      <c r="C224" t="str">
        <f>IF(B224=0," ",IF('Use Details'!$B$23="Yes",Barrier!V205,1))</f>
        <v xml:space="preserve"> </v>
      </c>
      <c r="D224" t="str">
        <f t="shared" si="19"/>
        <v xml:space="preserve"> </v>
      </c>
      <c r="E224" t="str">
        <f t="shared" si="20"/>
        <v xml:space="preserve"> </v>
      </c>
      <c r="F224" t="str">
        <f t="shared" si="21"/>
        <v xml:space="preserve"> </v>
      </c>
      <c r="G224" t="str">
        <f t="shared" si="22"/>
        <v xml:space="preserve"> </v>
      </c>
      <c r="H224" t="str">
        <f t="shared" si="23"/>
        <v xml:space="preserve"> </v>
      </c>
      <c r="I224" t="str">
        <f t="shared" si="24"/>
        <v xml:space="preserve"> </v>
      </c>
      <c r="J224">
        <v>402</v>
      </c>
      <c r="N224" s="19"/>
    </row>
    <row r="225" spans="1:14" x14ac:dyDescent="0.25">
      <c r="A225">
        <v>404</v>
      </c>
      <c r="B225">
        <f>VLOOKUP($B$4,'Deposition Curves'!A:OQ,(A225/2+6),FALSE)</f>
        <v>0</v>
      </c>
      <c r="C225" t="str">
        <f>IF(B225=0," ",IF('Use Details'!$B$23="Yes",Barrier!V206,1))</f>
        <v xml:space="preserve"> </v>
      </c>
      <c r="D225" t="str">
        <f t="shared" si="19"/>
        <v xml:space="preserve"> </v>
      </c>
      <c r="E225" t="str">
        <f t="shared" si="20"/>
        <v xml:space="preserve"> </v>
      </c>
      <c r="F225" t="str">
        <f t="shared" si="21"/>
        <v xml:space="preserve"> </v>
      </c>
      <c r="G225" t="str">
        <f t="shared" si="22"/>
        <v xml:space="preserve"> </v>
      </c>
      <c r="H225" t="str">
        <f t="shared" si="23"/>
        <v xml:space="preserve"> </v>
      </c>
      <c r="I225" t="str">
        <f t="shared" si="24"/>
        <v xml:space="preserve"> </v>
      </c>
      <c r="J225">
        <v>404</v>
      </c>
      <c r="N225" s="19"/>
    </row>
    <row r="226" spans="1:14" x14ac:dyDescent="0.25">
      <c r="A226">
        <v>406</v>
      </c>
      <c r="B226">
        <f>VLOOKUP($B$4,'Deposition Curves'!A:OQ,(A226/2+6),FALSE)</f>
        <v>0</v>
      </c>
      <c r="C226" t="str">
        <f>IF(B226=0," ",IF('Use Details'!$B$23="Yes",Barrier!V207,1))</f>
        <v xml:space="preserve"> </v>
      </c>
      <c r="D226" t="str">
        <f t="shared" si="19"/>
        <v xml:space="preserve"> </v>
      </c>
      <c r="E226" t="str">
        <f t="shared" si="20"/>
        <v xml:space="preserve"> </v>
      </c>
      <c r="F226" t="str">
        <f t="shared" si="21"/>
        <v xml:space="preserve"> </v>
      </c>
      <c r="G226" t="str">
        <f t="shared" si="22"/>
        <v xml:space="preserve"> </v>
      </c>
      <c r="H226" t="str">
        <f t="shared" si="23"/>
        <v xml:space="preserve"> </v>
      </c>
      <c r="I226" t="str">
        <f t="shared" si="24"/>
        <v xml:space="preserve"> </v>
      </c>
      <c r="J226">
        <v>406</v>
      </c>
      <c r="N226" s="19"/>
    </row>
    <row r="227" spans="1:14" x14ac:dyDescent="0.25">
      <c r="A227">
        <v>408</v>
      </c>
      <c r="B227">
        <f>VLOOKUP($B$4,'Deposition Curves'!A:OQ,(A227/2+6),FALSE)</f>
        <v>0</v>
      </c>
      <c r="C227" t="str">
        <f>IF(B227=0," ",IF('Use Details'!$B$23="Yes",Barrier!V208,1))</f>
        <v xml:space="preserve"> </v>
      </c>
      <c r="D227" t="str">
        <f t="shared" si="19"/>
        <v xml:space="preserve"> </v>
      </c>
      <c r="E227" t="str">
        <f t="shared" si="20"/>
        <v xml:space="preserve"> </v>
      </c>
      <c r="F227" t="str">
        <f t="shared" si="21"/>
        <v xml:space="preserve"> </v>
      </c>
      <c r="G227" t="str">
        <f t="shared" si="22"/>
        <v xml:space="preserve"> </v>
      </c>
      <c r="H227" t="str">
        <f t="shared" si="23"/>
        <v xml:space="preserve"> </v>
      </c>
      <c r="I227" t="str">
        <f t="shared" si="24"/>
        <v xml:space="preserve"> </v>
      </c>
      <c r="J227">
        <v>408</v>
      </c>
      <c r="N227" s="19"/>
    </row>
    <row r="228" spans="1:14" x14ac:dyDescent="0.25">
      <c r="A228">
        <v>410</v>
      </c>
      <c r="B228">
        <f>VLOOKUP($B$4,'Deposition Curves'!A:OQ,(A228/2+6),FALSE)</f>
        <v>0</v>
      </c>
      <c r="C228" t="str">
        <f>IF(B228=0," ",IF('Use Details'!$B$23="Yes",Barrier!V209,1))</f>
        <v xml:space="preserve"> </v>
      </c>
      <c r="D228" t="str">
        <f t="shared" si="19"/>
        <v xml:space="preserve"> </v>
      </c>
      <c r="E228" t="str">
        <f t="shared" si="20"/>
        <v xml:space="preserve"> </v>
      </c>
      <c r="F228" t="str">
        <f t="shared" si="21"/>
        <v xml:space="preserve"> </v>
      </c>
      <c r="G228" t="str">
        <f t="shared" si="22"/>
        <v xml:space="preserve"> </v>
      </c>
      <c r="H228" t="str">
        <f t="shared" si="23"/>
        <v xml:space="preserve"> </v>
      </c>
      <c r="I228" t="str">
        <f t="shared" si="24"/>
        <v xml:space="preserve"> </v>
      </c>
      <c r="J228">
        <v>410</v>
      </c>
      <c r="N228" s="19"/>
    </row>
    <row r="229" spans="1:14" x14ac:dyDescent="0.25">
      <c r="A229">
        <v>412</v>
      </c>
      <c r="B229">
        <f>VLOOKUP($B$4,'Deposition Curves'!A:OQ,(A229/2+6),FALSE)</f>
        <v>0</v>
      </c>
      <c r="C229" t="str">
        <f>IF(B229=0," ",IF('Use Details'!$B$23="Yes",Barrier!V210,1))</f>
        <v xml:space="preserve"> </v>
      </c>
      <c r="D229" t="str">
        <f t="shared" si="19"/>
        <v xml:space="preserve"> </v>
      </c>
      <c r="E229" t="str">
        <f t="shared" si="20"/>
        <v xml:space="preserve"> </v>
      </c>
      <c r="F229" t="str">
        <f t="shared" si="21"/>
        <v xml:space="preserve"> </v>
      </c>
      <c r="G229" t="str">
        <f t="shared" si="22"/>
        <v xml:space="preserve"> </v>
      </c>
      <c r="H229" t="str">
        <f t="shared" si="23"/>
        <v xml:space="preserve"> </v>
      </c>
      <c r="I229" t="str">
        <f t="shared" si="24"/>
        <v xml:space="preserve"> </v>
      </c>
      <c r="J229">
        <v>412</v>
      </c>
      <c r="N229" s="19"/>
    </row>
    <row r="230" spans="1:14" x14ac:dyDescent="0.25">
      <c r="A230">
        <v>414</v>
      </c>
      <c r="B230">
        <f>VLOOKUP($B$4,'Deposition Curves'!A:OQ,(A230/2+6),FALSE)</f>
        <v>0</v>
      </c>
      <c r="C230" t="str">
        <f>IF(B230=0," ",IF('Use Details'!$B$23="Yes",Barrier!V211,1))</f>
        <v xml:space="preserve"> </v>
      </c>
      <c r="D230" t="str">
        <f t="shared" si="19"/>
        <v xml:space="preserve"> </v>
      </c>
      <c r="E230" t="str">
        <f t="shared" si="20"/>
        <v xml:space="preserve"> </v>
      </c>
      <c r="F230" t="str">
        <f t="shared" si="21"/>
        <v xml:space="preserve"> </v>
      </c>
      <c r="G230" t="str">
        <f t="shared" si="22"/>
        <v xml:space="preserve"> </v>
      </c>
      <c r="H230" t="str">
        <f t="shared" si="23"/>
        <v xml:space="preserve"> </v>
      </c>
      <c r="I230" t="str">
        <f t="shared" si="24"/>
        <v xml:space="preserve"> </v>
      </c>
      <c r="J230">
        <v>414</v>
      </c>
      <c r="N230" s="15"/>
    </row>
    <row r="231" spans="1:14" x14ac:dyDescent="0.25">
      <c r="A231">
        <v>416</v>
      </c>
      <c r="B231">
        <f>VLOOKUP($B$4,'Deposition Curves'!A:OQ,(A231/2+6),FALSE)</f>
        <v>0</v>
      </c>
      <c r="C231" t="str">
        <f>IF(B231=0," ",IF('Use Details'!$B$23="Yes",Barrier!V212,1))</f>
        <v xml:space="preserve"> </v>
      </c>
      <c r="D231" t="str">
        <f t="shared" si="19"/>
        <v xml:space="preserve"> </v>
      </c>
      <c r="E231" t="str">
        <f t="shared" si="20"/>
        <v xml:space="preserve"> </v>
      </c>
      <c r="F231" t="str">
        <f t="shared" si="21"/>
        <v xml:space="preserve"> </v>
      </c>
      <c r="G231" t="str">
        <f t="shared" si="22"/>
        <v xml:space="preserve"> </v>
      </c>
      <c r="H231" t="str">
        <f t="shared" si="23"/>
        <v xml:space="preserve"> </v>
      </c>
      <c r="I231" t="str">
        <f t="shared" si="24"/>
        <v xml:space="preserve"> </v>
      </c>
      <c r="J231">
        <v>416</v>
      </c>
      <c r="N231" s="19"/>
    </row>
    <row r="232" spans="1:14" x14ac:dyDescent="0.25">
      <c r="A232">
        <v>418</v>
      </c>
      <c r="B232">
        <f>VLOOKUP($B$4,'Deposition Curves'!A:OQ,(A232/2+6),FALSE)</f>
        <v>0</v>
      </c>
      <c r="C232" t="str">
        <f>IF(B232=0," ",IF('Use Details'!$B$23="Yes",Barrier!V213,1))</f>
        <v xml:space="preserve"> </v>
      </c>
      <c r="D232" t="str">
        <f t="shared" si="19"/>
        <v xml:space="preserve"> </v>
      </c>
      <c r="E232" t="str">
        <f t="shared" si="20"/>
        <v xml:space="preserve"> </v>
      </c>
      <c r="F232" t="str">
        <f t="shared" si="21"/>
        <v xml:space="preserve"> </v>
      </c>
      <c r="G232" t="str">
        <f t="shared" si="22"/>
        <v xml:space="preserve"> </v>
      </c>
      <c r="H232" t="str">
        <f t="shared" si="23"/>
        <v xml:space="preserve"> </v>
      </c>
      <c r="I232" t="str">
        <f t="shared" si="24"/>
        <v xml:space="preserve"> </v>
      </c>
      <c r="J232">
        <v>418</v>
      </c>
      <c r="N232" s="19"/>
    </row>
    <row r="233" spans="1:14" x14ac:dyDescent="0.25">
      <c r="A233">
        <v>420</v>
      </c>
      <c r="B233">
        <f>VLOOKUP($B$4,'Deposition Curves'!A:OQ,(A233/2+6),FALSE)</f>
        <v>0</v>
      </c>
      <c r="C233" t="str">
        <f>IF(B233=0," ",IF('Use Details'!$B$23="Yes",Barrier!V214,1))</f>
        <v xml:space="preserve"> </v>
      </c>
      <c r="D233" t="str">
        <f t="shared" si="19"/>
        <v xml:space="preserve"> </v>
      </c>
      <c r="E233" t="str">
        <f t="shared" si="20"/>
        <v xml:space="preserve"> </v>
      </c>
      <c r="F233" t="str">
        <f t="shared" si="21"/>
        <v xml:space="preserve"> </v>
      </c>
      <c r="G233" t="str">
        <f t="shared" si="22"/>
        <v xml:space="preserve"> </v>
      </c>
      <c r="H233" t="str">
        <f t="shared" si="23"/>
        <v xml:space="preserve"> </v>
      </c>
      <c r="I233" t="str">
        <f t="shared" si="24"/>
        <v xml:space="preserve"> </v>
      </c>
      <c r="J233">
        <v>420</v>
      </c>
      <c r="N233" s="19"/>
    </row>
    <row r="234" spans="1:14" x14ac:dyDescent="0.25">
      <c r="A234">
        <v>422</v>
      </c>
      <c r="B234">
        <f>VLOOKUP($B$4,'Deposition Curves'!A:OQ,(A234/2+6),FALSE)</f>
        <v>0</v>
      </c>
      <c r="C234" t="str">
        <f>IF(B234=0," ",IF('Use Details'!$B$23="Yes",Barrier!V215,1))</f>
        <v xml:space="preserve"> </v>
      </c>
      <c r="D234" t="str">
        <f t="shared" si="19"/>
        <v xml:space="preserve"> </v>
      </c>
      <c r="E234" t="str">
        <f t="shared" si="20"/>
        <v xml:space="preserve"> </v>
      </c>
      <c r="F234" t="str">
        <f t="shared" si="21"/>
        <v xml:space="preserve"> </v>
      </c>
      <c r="G234" t="str">
        <f t="shared" si="22"/>
        <v xml:space="preserve"> </v>
      </c>
      <c r="H234" t="str">
        <f t="shared" si="23"/>
        <v xml:space="preserve"> </v>
      </c>
      <c r="I234" t="str">
        <f t="shared" si="24"/>
        <v xml:space="preserve"> </v>
      </c>
      <c r="J234">
        <v>422</v>
      </c>
      <c r="N234" s="19"/>
    </row>
    <row r="235" spans="1:14" x14ac:dyDescent="0.25">
      <c r="A235">
        <v>424</v>
      </c>
      <c r="B235">
        <f>VLOOKUP($B$4,'Deposition Curves'!A:OQ,(A235/2+6),FALSE)</f>
        <v>0</v>
      </c>
      <c r="C235" t="str">
        <f>IF(B235=0," ",IF('Use Details'!$B$23="Yes",Barrier!V216,1))</f>
        <v xml:space="preserve"> </v>
      </c>
      <c r="D235" t="str">
        <f t="shared" si="19"/>
        <v xml:space="preserve"> </v>
      </c>
      <c r="E235" t="str">
        <f t="shared" si="20"/>
        <v xml:space="preserve"> </v>
      </c>
      <c r="F235" t="str">
        <f t="shared" si="21"/>
        <v xml:space="preserve"> </v>
      </c>
      <c r="G235" t="str">
        <f t="shared" si="22"/>
        <v xml:space="preserve"> </v>
      </c>
      <c r="H235" t="str">
        <f t="shared" si="23"/>
        <v xml:space="preserve"> </v>
      </c>
      <c r="I235" t="str">
        <f t="shared" si="24"/>
        <v xml:space="preserve"> </v>
      </c>
      <c r="J235">
        <v>424</v>
      </c>
      <c r="N235" s="19"/>
    </row>
    <row r="236" spans="1:14" x14ac:dyDescent="0.25">
      <c r="A236">
        <v>426</v>
      </c>
      <c r="B236">
        <f>VLOOKUP($B$4,'Deposition Curves'!A:OQ,(A236/2+6),FALSE)</f>
        <v>0</v>
      </c>
      <c r="C236" t="str">
        <f>IF(B236=0," ",IF('Use Details'!$B$23="Yes",Barrier!V217,1))</f>
        <v xml:space="preserve"> </v>
      </c>
      <c r="D236" t="str">
        <f t="shared" si="19"/>
        <v xml:space="preserve"> </v>
      </c>
      <c r="E236" t="str">
        <f t="shared" si="20"/>
        <v xml:space="preserve"> </v>
      </c>
      <c r="F236" t="str">
        <f t="shared" si="21"/>
        <v xml:space="preserve"> </v>
      </c>
      <c r="G236" t="str">
        <f t="shared" si="22"/>
        <v xml:space="preserve"> </v>
      </c>
      <c r="H236" t="str">
        <f t="shared" si="23"/>
        <v xml:space="preserve"> </v>
      </c>
      <c r="I236" t="str">
        <f t="shared" si="24"/>
        <v xml:space="preserve"> </v>
      </c>
      <c r="J236">
        <v>426</v>
      </c>
      <c r="N236" s="19"/>
    </row>
    <row r="237" spans="1:14" x14ac:dyDescent="0.25">
      <c r="A237">
        <v>428</v>
      </c>
      <c r="B237">
        <f>VLOOKUP($B$4,'Deposition Curves'!A:OQ,(A237/2+6),FALSE)</f>
        <v>0</v>
      </c>
      <c r="C237" t="str">
        <f>IF(B237=0," ",IF('Use Details'!$B$23="Yes",Barrier!V218,1))</f>
        <v xml:space="preserve"> </v>
      </c>
      <c r="D237" t="str">
        <f t="shared" si="19"/>
        <v xml:space="preserve"> </v>
      </c>
      <c r="E237" t="str">
        <f t="shared" si="20"/>
        <v xml:space="preserve"> </v>
      </c>
      <c r="F237" t="str">
        <f t="shared" si="21"/>
        <v xml:space="preserve"> </v>
      </c>
      <c r="G237" t="str">
        <f t="shared" si="22"/>
        <v xml:space="preserve"> </v>
      </c>
      <c r="H237" t="str">
        <f t="shared" si="23"/>
        <v xml:space="preserve"> </v>
      </c>
      <c r="I237" t="str">
        <f t="shared" si="24"/>
        <v xml:space="preserve"> </v>
      </c>
      <c r="J237">
        <v>428</v>
      </c>
      <c r="N237" s="19"/>
    </row>
    <row r="238" spans="1:14" x14ac:dyDescent="0.25">
      <c r="A238">
        <v>430</v>
      </c>
      <c r="B238">
        <f>VLOOKUP($B$4,'Deposition Curves'!A:OQ,(A238/2+6),FALSE)</f>
        <v>0</v>
      </c>
      <c r="C238" t="str">
        <f>IF(B238=0," ",IF('Use Details'!$B$23="Yes",Barrier!V219,1))</f>
        <v xml:space="preserve"> </v>
      </c>
      <c r="D238" t="str">
        <f t="shared" si="19"/>
        <v xml:space="preserve"> </v>
      </c>
      <c r="E238" t="str">
        <f t="shared" si="20"/>
        <v xml:space="preserve"> </v>
      </c>
      <c r="F238" t="str">
        <f t="shared" si="21"/>
        <v xml:space="preserve"> </v>
      </c>
      <c r="G238" t="str">
        <f t="shared" si="22"/>
        <v xml:space="preserve"> </v>
      </c>
      <c r="H238" t="str">
        <f t="shared" si="23"/>
        <v xml:space="preserve"> </v>
      </c>
      <c r="I238" t="str">
        <f t="shared" si="24"/>
        <v xml:space="preserve"> </v>
      </c>
      <c r="J238">
        <v>430</v>
      </c>
      <c r="N238" s="19"/>
    </row>
    <row r="239" spans="1:14" x14ac:dyDescent="0.25">
      <c r="A239">
        <v>432</v>
      </c>
      <c r="B239">
        <f>VLOOKUP($B$4,'Deposition Curves'!A:OQ,(A239/2+6),FALSE)</f>
        <v>0</v>
      </c>
      <c r="C239" t="str">
        <f>IF(B239=0," ",IF('Use Details'!$B$23="Yes",Barrier!V220,1))</f>
        <v xml:space="preserve"> </v>
      </c>
      <c r="D239" t="str">
        <f t="shared" si="19"/>
        <v xml:space="preserve"> </v>
      </c>
      <c r="E239" t="str">
        <f t="shared" si="20"/>
        <v xml:space="preserve"> </v>
      </c>
      <c r="F239" t="str">
        <f t="shared" si="21"/>
        <v xml:space="preserve"> </v>
      </c>
      <c r="G239" t="str">
        <f t="shared" si="22"/>
        <v xml:space="preserve"> </v>
      </c>
      <c r="H239" t="str">
        <f t="shared" si="23"/>
        <v xml:space="preserve"> </v>
      </c>
      <c r="I239" t="str">
        <f t="shared" si="24"/>
        <v xml:space="preserve"> </v>
      </c>
      <c r="J239">
        <v>432</v>
      </c>
      <c r="N239" s="19"/>
    </row>
    <row r="240" spans="1:14" x14ac:dyDescent="0.25">
      <c r="A240">
        <v>434</v>
      </c>
      <c r="B240">
        <f>VLOOKUP($B$4,'Deposition Curves'!A:OQ,(A240/2+6),FALSE)</f>
        <v>0</v>
      </c>
      <c r="C240" t="str">
        <f>IF(B240=0," ",IF('Use Details'!$B$23="Yes",Barrier!V221,1))</f>
        <v xml:space="preserve"> </v>
      </c>
      <c r="D240" t="str">
        <f t="shared" si="19"/>
        <v xml:space="preserve"> </v>
      </c>
      <c r="E240" t="str">
        <f t="shared" si="20"/>
        <v xml:space="preserve"> </v>
      </c>
      <c r="F240" t="str">
        <f t="shared" si="21"/>
        <v xml:space="preserve"> </v>
      </c>
      <c r="G240" t="str">
        <f t="shared" si="22"/>
        <v xml:space="preserve"> </v>
      </c>
      <c r="H240" t="str">
        <f t="shared" si="23"/>
        <v xml:space="preserve"> </v>
      </c>
      <c r="I240" t="str">
        <f t="shared" si="24"/>
        <v xml:space="preserve"> </v>
      </c>
      <c r="J240">
        <v>434</v>
      </c>
      <c r="N240" s="19"/>
    </row>
    <row r="241" spans="1:14" x14ac:dyDescent="0.25">
      <c r="A241">
        <v>436</v>
      </c>
      <c r="B241">
        <f>VLOOKUP($B$4,'Deposition Curves'!A:OQ,(A241/2+6),FALSE)</f>
        <v>0</v>
      </c>
      <c r="C241" t="str">
        <f>IF(B241=0," ",IF('Use Details'!$B$23="Yes",Barrier!V222,1))</f>
        <v xml:space="preserve"> </v>
      </c>
      <c r="D241" t="str">
        <f t="shared" si="19"/>
        <v xml:space="preserve"> </v>
      </c>
      <c r="E241" t="str">
        <f t="shared" si="20"/>
        <v xml:space="preserve"> </v>
      </c>
      <c r="F241" t="str">
        <f t="shared" si="21"/>
        <v xml:space="preserve"> </v>
      </c>
      <c r="G241" t="str">
        <f t="shared" si="22"/>
        <v xml:space="preserve"> </v>
      </c>
      <c r="H241" t="str">
        <f t="shared" si="23"/>
        <v xml:space="preserve"> </v>
      </c>
      <c r="I241" t="str">
        <f t="shared" si="24"/>
        <v xml:space="preserve"> </v>
      </c>
      <c r="J241">
        <v>436</v>
      </c>
      <c r="N241" s="19"/>
    </row>
    <row r="242" spans="1:14" x14ac:dyDescent="0.25">
      <c r="A242">
        <v>438</v>
      </c>
      <c r="B242">
        <f>VLOOKUP($B$4,'Deposition Curves'!A:OQ,(A242/2+6),FALSE)</f>
        <v>0</v>
      </c>
      <c r="C242" t="str">
        <f>IF(B242=0," ",IF('Use Details'!$B$23="Yes",Barrier!V223,1))</f>
        <v xml:space="preserve"> </v>
      </c>
      <c r="D242" t="str">
        <f t="shared" si="19"/>
        <v xml:space="preserve"> </v>
      </c>
      <c r="E242" t="str">
        <f t="shared" si="20"/>
        <v xml:space="preserve"> </v>
      </c>
      <c r="F242" t="str">
        <f t="shared" si="21"/>
        <v xml:space="preserve"> </v>
      </c>
      <c r="G242" t="str">
        <f t="shared" si="22"/>
        <v xml:space="preserve"> </v>
      </c>
      <c r="H242" t="str">
        <f t="shared" si="23"/>
        <v xml:space="preserve"> </v>
      </c>
      <c r="I242" t="str">
        <f t="shared" si="24"/>
        <v xml:space="preserve"> </v>
      </c>
      <c r="J242">
        <v>438</v>
      </c>
      <c r="N242" s="19"/>
    </row>
    <row r="243" spans="1:14" x14ac:dyDescent="0.25">
      <c r="A243">
        <v>440</v>
      </c>
      <c r="B243">
        <f>VLOOKUP($B$4,'Deposition Curves'!A:OQ,(A243/2+6),FALSE)</f>
        <v>0</v>
      </c>
      <c r="C243" t="str">
        <f>IF(B243=0," ",IF('Use Details'!$B$23="Yes",Barrier!V224,1))</f>
        <v xml:space="preserve"> </v>
      </c>
      <c r="D243" t="str">
        <f t="shared" si="19"/>
        <v xml:space="preserve"> </v>
      </c>
      <c r="E243" t="str">
        <f t="shared" si="20"/>
        <v xml:space="preserve"> </v>
      </c>
      <c r="F243" t="str">
        <f t="shared" si="21"/>
        <v xml:space="preserve"> </v>
      </c>
      <c r="G243" t="str">
        <f t="shared" si="22"/>
        <v xml:space="preserve"> </v>
      </c>
      <c r="H243" t="str">
        <f t="shared" si="23"/>
        <v xml:space="preserve"> </v>
      </c>
      <c r="I243" t="str">
        <f t="shared" si="24"/>
        <v xml:space="preserve"> </v>
      </c>
      <c r="J243">
        <v>440</v>
      </c>
      <c r="N243" s="19"/>
    </row>
    <row r="244" spans="1:14" x14ac:dyDescent="0.25">
      <c r="A244">
        <v>442</v>
      </c>
      <c r="B244">
        <f>VLOOKUP($B$4,'Deposition Curves'!A:OQ,(A244/2+6),FALSE)</f>
        <v>0</v>
      </c>
      <c r="C244" t="str">
        <f>IF(B244=0," ",IF('Use Details'!$B$23="Yes",Barrier!V225,1))</f>
        <v xml:space="preserve"> </v>
      </c>
      <c r="D244" t="str">
        <f t="shared" si="19"/>
        <v xml:space="preserve"> </v>
      </c>
      <c r="E244" t="str">
        <f t="shared" si="20"/>
        <v xml:space="preserve"> </v>
      </c>
      <c r="F244" t="str">
        <f t="shared" si="21"/>
        <v xml:space="preserve"> </v>
      </c>
      <c r="G244" t="str">
        <f t="shared" si="22"/>
        <v xml:space="preserve"> </v>
      </c>
      <c r="H244" t="str">
        <f t="shared" si="23"/>
        <v xml:space="preserve"> </v>
      </c>
      <c r="I244" t="str">
        <f t="shared" si="24"/>
        <v xml:space="preserve"> </v>
      </c>
      <c r="J244">
        <v>442</v>
      </c>
      <c r="N244" s="15"/>
    </row>
    <row r="245" spans="1:14" x14ac:dyDescent="0.25">
      <c r="A245">
        <v>444</v>
      </c>
      <c r="B245">
        <f>VLOOKUP($B$4,'Deposition Curves'!A:OQ,(A245/2+6),FALSE)</f>
        <v>0</v>
      </c>
      <c r="C245" t="str">
        <f>IF(B245=0," ",IF('Use Details'!$B$23="Yes",Barrier!V226,1))</f>
        <v xml:space="preserve"> </v>
      </c>
      <c r="D245" t="str">
        <f t="shared" si="19"/>
        <v xml:space="preserve"> </v>
      </c>
      <c r="E245" t="str">
        <f t="shared" si="20"/>
        <v xml:space="preserve"> </v>
      </c>
      <c r="F245" t="str">
        <f t="shared" si="21"/>
        <v xml:space="preserve"> </v>
      </c>
      <c r="G245" t="str">
        <f t="shared" si="22"/>
        <v xml:space="preserve"> </v>
      </c>
      <c r="H245" t="str">
        <f t="shared" si="23"/>
        <v xml:space="preserve"> </v>
      </c>
      <c r="I245" t="str">
        <f t="shared" si="24"/>
        <v xml:space="preserve"> </v>
      </c>
      <c r="J245">
        <v>444</v>
      </c>
      <c r="N245" s="19"/>
    </row>
    <row r="246" spans="1:14" x14ac:dyDescent="0.25">
      <c r="A246">
        <v>446</v>
      </c>
      <c r="B246">
        <f>VLOOKUP($B$4,'Deposition Curves'!A:OQ,(A246/2+6),FALSE)</f>
        <v>0</v>
      </c>
      <c r="C246" t="str">
        <f>IF(B246=0," ",IF('Use Details'!$B$23="Yes",Barrier!V227,1))</f>
        <v xml:space="preserve"> </v>
      </c>
      <c r="D246" t="str">
        <f t="shared" si="19"/>
        <v xml:space="preserve"> </v>
      </c>
      <c r="E246" t="str">
        <f t="shared" si="20"/>
        <v xml:space="preserve"> </v>
      </c>
      <c r="F246" t="str">
        <f t="shared" si="21"/>
        <v xml:space="preserve"> </v>
      </c>
      <c r="G246" t="str">
        <f t="shared" si="22"/>
        <v xml:space="preserve"> </v>
      </c>
      <c r="H246" t="str">
        <f t="shared" si="23"/>
        <v xml:space="preserve"> </v>
      </c>
      <c r="I246" t="str">
        <f t="shared" si="24"/>
        <v xml:space="preserve"> </v>
      </c>
      <c r="J246">
        <v>446</v>
      </c>
      <c r="N246" s="19"/>
    </row>
    <row r="247" spans="1:14" x14ac:dyDescent="0.25">
      <c r="A247">
        <v>448</v>
      </c>
      <c r="B247">
        <f>VLOOKUP($B$4,'Deposition Curves'!A:OQ,(A247/2+6),FALSE)</f>
        <v>0</v>
      </c>
      <c r="C247" t="str">
        <f>IF(B247=0," ",IF('Use Details'!$B$23="Yes",Barrier!V228,1))</f>
        <v xml:space="preserve"> </v>
      </c>
      <c r="D247" t="str">
        <f t="shared" si="19"/>
        <v xml:space="preserve"> </v>
      </c>
      <c r="E247" t="str">
        <f t="shared" si="20"/>
        <v xml:space="preserve"> </v>
      </c>
      <c r="F247" t="str">
        <f t="shared" si="21"/>
        <v xml:space="preserve"> </v>
      </c>
      <c r="G247" t="str">
        <f t="shared" si="22"/>
        <v xml:space="preserve"> </v>
      </c>
      <c r="H247" t="str">
        <f t="shared" si="23"/>
        <v xml:space="preserve"> </v>
      </c>
      <c r="I247" t="str">
        <f t="shared" si="24"/>
        <v xml:space="preserve"> </v>
      </c>
      <c r="J247">
        <v>448</v>
      </c>
      <c r="N247" s="19"/>
    </row>
    <row r="248" spans="1:14" x14ac:dyDescent="0.25">
      <c r="A248">
        <v>450</v>
      </c>
      <c r="B248">
        <f>VLOOKUP($B$4,'Deposition Curves'!A:OQ,(A248/2+6),FALSE)</f>
        <v>0</v>
      </c>
      <c r="C248" t="str">
        <f>IF(B248=0," ",IF('Use Details'!$B$23="Yes",Barrier!V229,1))</f>
        <v xml:space="preserve"> </v>
      </c>
      <c r="D248" t="str">
        <f t="shared" si="19"/>
        <v xml:space="preserve"> </v>
      </c>
      <c r="E248" t="str">
        <f t="shared" si="20"/>
        <v xml:space="preserve"> </v>
      </c>
      <c r="F248" t="str">
        <f t="shared" si="21"/>
        <v xml:space="preserve"> </v>
      </c>
      <c r="G248" t="str">
        <f t="shared" si="22"/>
        <v xml:space="preserve"> </v>
      </c>
      <c r="H248" t="str">
        <f t="shared" si="23"/>
        <v xml:space="preserve"> </v>
      </c>
      <c r="I248" t="str">
        <f t="shared" si="24"/>
        <v xml:space="preserve"> </v>
      </c>
      <c r="J248">
        <v>450</v>
      </c>
      <c r="N248" s="19"/>
    </row>
    <row r="249" spans="1:14" x14ac:dyDescent="0.25">
      <c r="A249">
        <v>452</v>
      </c>
      <c r="B249">
        <f>VLOOKUP($B$4,'Deposition Curves'!A:OQ,(A249/2+6),FALSE)</f>
        <v>0</v>
      </c>
      <c r="C249" t="str">
        <f>IF(B249=0," ",IF('Use Details'!$B$23="Yes",Barrier!V230,1))</f>
        <v xml:space="preserve"> </v>
      </c>
      <c r="D249" t="str">
        <f t="shared" si="19"/>
        <v xml:space="preserve"> </v>
      </c>
      <c r="E249" t="str">
        <f t="shared" si="20"/>
        <v xml:space="preserve"> </v>
      </c>
      <c r="F249" t="str">
        <f t="shared" si="21"/>
        <v xml:space="preserve"> </v>
      </c>
      <c r="G249" t="str">
        <f t="shared" si="22"/>
        <v xml:space="preserve"> </v>
      </c>
      <c r="H249" t="str">
        <f t="shared" si="23"/>
        <v xml:space="preserve"> </v>
      </c>
      <c r="I249" t="str">
        <f t="shared" si="24"/>
        <v xml:space="preserve"> </v>
      </c>
      <c r="J249">
        <v>452</v>
      </c>
      <c r="N249" s="19"/>
    </row>
    <row r="250" spans="1:14" x14ac:dyDescent="0.25">
      <c r="A250">
        <v>454</v>
      </c>
      <c r="B250">
        <f>VLOOKUP($B$4,'Deposition Curves'!A:OQ,(A250/2+6),FALSE)</f>
        <v>0</v>
      </c>
      <c r="C250" t="str">
        <f>IF(B250=0," ",IF('Use Details'!$B$23="Yes",Barrier!V231,1))</f>
        <v xml:space="preserve"> </v>
      </c>
      <c r="D250" t="str">
        <f t="shared" si="19"/>
        <v xml:space="preserve"> </v>
      </c>
      <c r="E250" t="str">
        <f t="shared" si="20"/>
        <v xml:space="preserve"> </v>
      </c>
      <c r="F250" t="str">
        <f t="shared" si="21"/>
        <v xml:space="preserve"> </v>
      </c>
      <c r="G250" t="str">
        <f t="shared" si="22"/>
        <v xml:space="preserve"> </v>
      </c>
      <c r="H250" t="str">
        <f t="shared" si="23"/>
        <v xml:space="preserve"> </v>
      </c>
      <c r="I250" t="str">
        <f t="shared" si="24"/>
        <v xml:space="preserve"> </v>
      </c>
      <c r="J250">
        <v>454</v>
      </c>
      <c r="N250" s="19"/>
    </row>
    <row r="251" spans="1:14" x14ac:dyDescent="0.25">
      <c r="A251">
        <v>456</v>
      </c>
      <c r="B251">
        <f>VLOOKUP($B$4,'Deposition Curves'!A:OQ,(A251/2+6),FALSE)</f>
        <v>0</v>
      </c>
      <c r="C251" t="str">
        <f>IF(B251=0," ",IF('Use Details'!$B$23="Yes",Barrier!V232,1))</f>
        <v xml:space="preserve"> </v>
      </c>
      <c r="D251" t="str">
        <f t="shared" si="19"/>
        <v xml:space="preserve"> </v>
      </c>
      <c r="E251" t="str">
        <f t="shared" si="20"/>
        <v xml:space="preserve"> </v>
      </c>
      <c r="F251" t="str">
        <f t="shared" si="21"/>
        <v xml:space="preserve"> </v>
      </c>
      <c r="G251" t="str">
        <f t="shared" si="22"/>
        <v xml:space="preserve"> </v>
      </c>
      <c r="H251" t="str">
        <f t="shared" si="23"/>
        <v xml:space="preserve"> </v>
      </c>
      <c r="I251" t="str">
        <f t="shared" si="24"/>
        <v xml:space="preserve"> </v>
      </c>
      <c r="J251">
        <v>456</v>
      </c>
      <c r="N251" s="19"/>
    </row>
    <row r="252" spans="1:14" x14ac:dyDescent="0.25">
      <c r="A252">
        <v>458</v>
      </c>
      <c r="B252">
        <f>VLOOKUP($B$4,'Deposition Curves'!A:OQ,(A252/2+6),FALSE)</f>
        <v>0</v>
      </c>
      <c r="C252" t="str">
        <f>IF(B252=0," ",IF('Use Details'!$B$23="Yes",Barrier!V233,1))</f>
        <v xml:space="preserve"> </v>
      </c>
      <c r="D252" t="str">
        <f t="shared" si="19"/>
        <v xml:space="preserve"> </v>
      </c>
      <c r="E252" t="str">
        <f t="shared" si="20"/>
        <v xml:space="preserve"> </v>
      </c>
      <c r="F252" t="str">
        <f t="shared" si="21"/>
        <v xml:space="preserve"> </v>
      </c>
      <c r="G252" t="str">
        <f t="shared" si="22"/>
        <v xml:space="preserve"> </v>
      </c>
      <c r="H252" t="str">
        <f t="shared" si="23"/>
        <v xml:space="preserve"> </v>
      </c>
      <c r="I252" t="str">
        <f t="shared" si="24"/>
        <v xml:space="preserve"> </v>
      </c>
      <c r="J252">
        <v>458</v>
      </c>
      <c r="N252" s="19"/>
    </row>
    <row r="253" spans="1:14" x14ac:dyDescent="0.25">
      <c r="A253">
        <v>460</v>
      </c>
      <c r="B253">
        <f>VLOOKUP($B$4,'Deposition Curves'!A:OQ,(A253/2+6),FALSE)</f>
        <v>0</v>
      </c>
      <c r="C253" t="str">
        <f>IF(B253=0," ",IF('Use Details'!$B$23="Yes",Barrier!V234,1))</f>
        <v xml:space="preserve"> </v>
      </c>
      <c r="D253" t="str">
        <f t="shared" si="19"/>
        <v xml:space="preserve"> </v>
      </c>
      <c r="E253" t="str">
        <f t="shared" si="20"/>
        <v xml:space="preserve"> </v>
      </c>
      <c r="F253" t="str">
        <f t="shared" si="21"/>
        <v xml:space="preserve"> </v>
      </c>
      <c r="G253" t="str">
        <f t="shared" si="22"/>
        <v xml:space="preserve"> </v>
      </c>
      <c r="H253" t="str">
        <f t="shared" si="23"/>
        <v xml:space="preserve"> </v>
      </c>
      <c r="I253" t="str">
        <f t="shared" si="24"/>
        <v xml:space="preserve"> </v>
      </c>
      <c r="J253">
        <v>460</v>
      </c>
      <c r="N253" s="19"/>
    </row>
    <row r="254" spans="1:14" x14ac:dyDescent="0.25">
      <c r="A254">
        <v>462</v>
      </c>
      <c r="B254">
        <f>VLOOKUP($B$4,'Deposition Curves'!A:OQ,(A254/2+6),FALSE)</f>
        <v>0</v>
      </c>
      <c r="C254" t="str">
        <f>IF(B254=0," ",IF('Use Details'!$B$23="Yes",Barrier!V235,1))</f>
        <v xml:space="preserve"> </v>
      </c>
      <c r="D254" t="str">
        <f t="shared" si="19"/>
        <v xml:space="preserve"> </v>
      </c>
      <c r="E254" t="str">
        <f t="shared" si="20"/>
        <v xml:space="preserve"> </v>
      </c>
      <c r="F254" t="str">
        <f t="shared" si="21"/>
        <v xml:space="preserve"> </v>
      </c>
      <c r="G254" t="str">
        <f t="shared" si="22"/>
        <v xml:space="preserve"> </v>
      </c>
      <c r="H254" t="str">
        <f t="shared" si="23"/>
        <v xml:space="preserve"> </v>
      </c>
      <c r="I254" t="str">
        <f t="shared" si="24"/>
        <v xml:space="preserve"> </v>
      </c>
      <c r="J254">
        <v>462</v>
      </c>
      <c r="N254" s="15"/>
    </row>
    <row r="255" spans="1:14" x14ac:dyDescent="0.25">
      <c r="A255">
        <v>464</v>
      </c>
      <c r="B255">
        <f>VLOOKUP($B$4,'Deposition Curves'!A:OQ,(A255/2+6),FALSE)</f>
        <v>0</v>
      </c>
      <c r="C255" t="str">
        <f>IF(B255=0," ",IF('Use Details'!$B$23="Yes",Barrier!V236,1))</f>
        <v xml:space="preserve"> </v>
      </c>
      <c r="D255" t="str">
        <f t="shared" si="19"/>
        <v xml:space="preserve"> </v>
      </c>
      <c r="E255" t="str">
        <f t="shared" si="20"/>
        <v xml:space="preserve"> </v>
      </c>
      <c r="F255" t="str">
        <f t="shared" si="21"/>
        <v xml:space="preserve"> </v>
      </c>
      <c r="G255" t="str">
        <f t="shared" si="22"/>
        <v xml:space="preserve"> </v>
      </c>
      <c r="H255" t="str">
        <f t="shared" si="23"/>
        <v xml:space="preserve"> </v>
      </c>
      <c r="I255" t="str">
        <f t="shared" si="24"/>
        <v xml:space="preserve"> </v>
      </c>
      <c r="J255">
        <v>464</v>
      </c>
      <c r="N255" s="19"/>
    </row>
    <row r="256" spans="1:14" x14ac:dyDescent="0.25">
      <c r="A256">
        <v>466</v>
      </c>
      <c r="B256">
        <f>VLOOKUP($B$4,'Deposition Curves'!A:OQ,(A256/2+6),FALSE)</f>
        <v>0</v>
      </c>
      <c r="C256" t="str">
        <f>IF(B256=0," ",IF('Use Details'!$B$23="Yes",Barrier!V237,1))</f>
        <v xml:space="preserve"> </v>
      </c>
      <c r="D256" t="str">
        <f t="shared" si="19"/>
        <v xml:space="preserve"> </v>
      </c>
      <c r="E256" t="str">
        <f t="shared" si="20"/>
        <v xml:space="preserve"> </v>
      </c>
      <c r="F256" t="str">
        <f t="shared" si="21"/>
        <v xml:space="preserve"> </v>
      </c>
      <c r="G256" t="str">
        <f t="shared" si="22"/>
        <v xml:space="preserve"> </v>
      </c>
      <c r="H256" t="str">
        <f t="shared" si="23"/>
        <v xml:space="preserve"> </v>
      </c>
      <c r="I256" t="str">
        <f t="shared" si="24"/>
        <v xml:space="preserve"> </v>
      </c>
      <c r="J256">
        <v>466</v>
      </c>
      <c r="N256" s="19"/>
    </row>
    <row r="257" spans="1:14" x14ac:dyDescent="0.25">
      <c r="A257">
        <v>468</v>
      </c>
      <c r="B257">
        <f>VLOOKUP($B$4,'Deposition Curves'!A:OQ,(A257/2+6),FALSE)</f>
        <v>0</v>
      </c>
      <c r="C257" t="str">
        <f>IF(B257=0," ",IF('Use Details'!$B$23="Yes",Barrier!V238,1))</f>
        <v xml:space="preserve"> </v>
      </c>
      <c r="D257" t="str">
        <f t="shared" si="19"/>
        <v xml:space="preserve"> </v>
      </c>
      <c r="E257" t="str">
        <f t="shared" si="20"/>
        <v xml:space="preserve"> </v>
      </c>
      <c r="F257" t="str">
        <f t="shared" si="21"/>
        <v xml:space="preserve"> </v>
      </c>
      <c r="G257" t="str">
        <f t="shared" si="22"/>
        <v xml:space="preserve"> </v>
      </c>
      <c r="H257" t="str">
        <f t="shared" si="23"/>
        <v xml:space="preserve"> </v>
      </c>
      <c r="I257" t="str">
        <f t="shared" si="24"/>
        <v xml:space="preserve"> </v>
      </c>
      <c r="J257">
        <v>468</v>
      </c>
      <c r="N257" s="19"/>
    </row>
    <row r="258" spans="1:14" x14ac:dyDescent="0.25">
      <c r="A258">
        <v>470</v>
      </c>
      <c r="B258">
        <f>VLOOKUP($B$4,'Deposition Curves'!A:OQ,(A258/2+6),FALSE)</f>
        <v>0</v>
      </c>
      <c r="C258" t="str">
        <f>IF(B258=0," ",IF('Use Details'!$B$23="Yes",Barrier!V239,1))</f>
        <v xml:space="preserve"> </v>
      </c>
      <c r="D258" t="str">
        <f t="shared" si="19"/>
        <v xml:space="preserve"> </v>
      </c>
      <c r="E258" t="str">
        <f t="shared" si="20"/>
        <v xml:space="preserve"> </v>
      </c>
      <c r="F258" t="str">
        <f t="shared" si="21"/>
        <v xml:space="preserve"> </v>
      </c>
      <c r="G258" t="str">
        <f t="shared" si="22"/>
        <v xml:space="preserve"> </v>
      </c>
      <c r="H258" t="str">
        <f t="shared" si="23"/>
        <v xml:space="preserve"> </v>
      </c>
      <c r="I258" t="str">
        <f t="shared" si="24"/>
        <v xml:space="preserve"> </v>
      </c>
      <c r="J258">
        <v>470</v>
      </c>
      <c r="N258" s="19"/>
    </row>
    <row r="259" spans="1:14" x14ac:dyDescent="0.25">
      <c r="A259">
        <v>472</v>
      </c>
      <c r="B259">
        <f>VLOOKUP($B$4,'Deposition Curves'!A:OQ,(A259/2+6),FALSE)</f>
        <v>0</v>
      </c>
      <c r="C259" t="str">
        <f>IF(B259=0," ",IF('Use Details'!$B$23="Yes",Barrier!V240,1))</f>
        <v xml:space="preserve"> </v>
      </c>
      <c r="D259" t="str">
        <f t="shared" si="19"/>
        <v xml:space="preserve"> </v>
      </c>
      <c r="E259" t="str">
        <f t="shared" si="20"/>
        <v xml:space="preserve"> </v>
      </c>
      <c r="F259" t="str">
        <f t="shared" si="21"/>
        <v xml:space="preserve"> </v>
      </c>
      <c r="G259" t="str">
        <f t="shared" si="22"/>
        <v xml:space="preserve"> </v>
      </c>
      <c r="H259" t="str">
        <f t="shared" si="23"/>
        <v xml:space="preserve"> </v>
      </c>
      <c r="I259" t="str">
        <f t="shared" si="24"/>
        <v xml:space="preserve"> </v>
      </c>
      <c r="J259">
        <v>472</v>
      </c>
      <c r="N259" s="19"/>
    </row>
    <row r="260" spans="1:14" x14ac:dyDescent="0.25">
      <c r="A260">
        <v>474</v>
      </c>
      <c r="B260">
        <f>VLOOKUP($B$4,'Deposition Curves'!A:OQ,(A260/2+6),FALSE)</f>
        <v>0</v>
      </c>
      <c r="C260" t="str">
        <f>IF(B260=0," ",IF('Use Details'!$B$23="Yes",Barrier!V241,1))</f>
        <v xml:space="preserve"> </v>
      </c>
      <c r="D260" t="str">
        <f t="shared" si="19"/>
        <v xml:space="preserve"> </v>
      </c>
      <c r="E260" t="str">
        <f t="shared" si="20"/>
        <v xml:space="preserve"> </v>
      </c>
      <c r="F260" t="str">
        <f t="shared" si="21"/>
        <v xml:space="preserve"> </v>
      </c>
      <c r="G260" t="str">
        <f t="shared" si="22"/>
        <v xml:space="preserve"> </v>
      </c>
      <c r="H260" t="str">
        <f t="shared" si="23"/>
        <v xml:space="preserve"> </v>
      </c>
      <c r="I260" t="str">
        <f t="shared" si="24"/>
        <v xml:space="preserve"> </v>
      </c>
      <c r="J260">
        <v>474</v>
      </c>
      <c r="N260" s="19"/>
    </row>
    <row r="261" spans="1:14" x14ac:dyDescent="0.25">
      <c r="A261">
        <v>476</v>
      </c>
      <c r="B261">
        <f>VLOOKUP($B$4,'Deposition Curves'!A:OQ,(A261/2+6),FALSE)</f>
        <v>0</v>
      </c>
      <c r="C261" t="str">
        <f>IF(B261=0," ",IF('Use Details'!$B$23="Yes",Barrier!V242,1))</f>
        <v xml:space="preserve"> </v>
      </c>
      <c r="D261" t="str">
        <f t="shared" si="19"/>
        <v xml:space="preserve"> </v>
      </c>
      <c r="E261" t="str">
        <f t="shared" si="20"/>
        <v xml:space="preserve"> </v>
      </c>
      <c r="F261" t="str">
        <f t="shared" si="21"/>
        <v xml:space="preserve"> </v>
      </c>
      <c r="G261" t="str">
        <f t="shared" si="22"/>
        <v xml:space="preserve"> </v>
      </c>
      <c r="H261" t="str">
        <f t="shared" si="23"/>
        <v xml:space="preserve"> </v>
      </c>
      <c r="I261" t="str">
        <f t="shared" si="24"/>
        <v xml:space="preserve"> </v>
      </c>
      <c r="J261">
        <v>476</v>
      </c>
      <c r="N261" s="19"/>
    </row>
    <row r="262" spans="1:14" x14ac:dyDescent="0.25">
      <c r="A262">
        <v>478</v>
      </c>
      <c r="B262">
        <f>VLOOKUP($B$4,'Deposition Curves'!A:OQ,(A262/2+6),FALSE)</f>
        <v>0</v>
      </c>
      <c r="C262" t="str">
        <f>IF(B262=0," ",IF('Use Details'!$B$23="Yes",Barrier!V243,1))</f>
        <v xml:space="preserve"> </v>
      </c>
      <c r="D262" t="str">
        <f t="shared" si="19"/>
        <v xml:space="preserve"> </v>
      </c>
      <c r="E262" t="str">
        <f t="shared" si="20"/>
        <v xml:space="preserve"> </v>
      </c>
      <c r="F262" t="str">
        <f t="shared" si="21"/>
        <v xml:space="preserve"> </v>
      </c>
      <c r="G262" t="str">
        <f t="shared" si="22"/>
        <v xml:space="preserve"> </v>
      </c>
      <c r="H262" t="str">
        <f t="shared" si="23"/>
        <v xml:space="preserve"> </v>
      </c>
      <c r="I262" t="str">
        <f t="shared" si="24"/>
        <v xml:space="preserve"> </v>
      </c>
      <c r="J262">
        <v>478</v>
      </c>
      <c r="N262" s="19"/>
    </row>
    <row r="263" spans="1:14" x14ac:dyDescent="0.25">
      <c r="A263">
        <v>480</v>
      </c>
      <c r="B263">
        <f>VLOOKUP($B$4,'Deposition Curves'!A:OQ,(A263/2+6),FALSE)</f>
        <v>0</v>
      </c>
      <c r="C263" t="str">
        <f>IF(B263=0," ",IF('Use Details'!$B$23="Yes",Barrier!V244,1))</f>
        <v xml:space="preserve"> </v>
      </c>
      <c r="D263" t="str">
        <f t="shared" si="19"/>
        <v xml:space="preserve"> </v>
      </c>
      <c r="E263" t="str">
        <f t="shared" si="20"/>
        <v xml:space="preserve"> </v>
      </c>
      <c r="F263" t="str">
        <f t="shared" si="21"/>
        <v xml:space="preserve"> </v>
      </c>
      <c r="G263" t="str">
        <f t="shared" si="22"/>
        <v xml:space="preserve"> </v>
      </c>
      <c r="H263" t="str">
        <f t="shared" si="23"/>
        <v xml:space="preserve"> </v>
      </c>
      <c r="I263" t="str">
        <f t="shared" si="24"/>
        <v xml:space="preserve"> </v>
      </c>
      <c r="J263">
        <v>480</v>
      </c>
      <c r="N263" s="19"/>
    </row>
    <row r="264" spans="1:14" x14ac:dyDescent="0.25">
      <c r="A264">
        <v>482</v>
      </c>
      <c r="B264">
        <f>VLOOKUP($B$4,'Deposition Curves'!A:OQ,(A264/2+6),FALSE)</f>
        <v>0</v>
      </c>
      <c r="C264" t="str">
        <f>IF(B264=0," ",IF('Use Details'!$B$23="Yes",Barrier!V245,1))</f>
        <v xml:space="preserve"> </v>
      </c>
      <c r="D264" t="str">
        <f t="shared" si="19"/>
        <v xml:space="preserve"> </v>
      </c>
      <c r="E264" t="str">
        <f t="shared" si="20"/>
        <v xml:space="preserve"> </v>
      </c>
      <c r="F264" t="str">
        <f t="shared" si="21"/>
        <v xml:space="preserve"> </v>
      </c>
      <c r="G264" t="str">
        <f t="shared" si="22"/>
        <v xml:space="preserve"> </v>
      </c>
      <c r="H264" t="str">
        <f t="shared" si="23"/>
        <v xml:space="preserve"> </v>
      </c>
      <c r="I264" t="str">
        <f t="shared" si="24"/>
        <v xml:space="preserve"> </v>
      </c>
      <c r="J264">
        <v>482</v>
      </c>
      <c r="N264" s="19"/>
    </row>
    <row r="265" spans="1:14" x14ac:dyDescent="0.25">
      <c r="A265">
        <v>484</v>
      </c>
      <c r="B265">
        <f>VLOOKUP($B$4,'Deposition Curves'!A:OQ,(A265/2+6),FALSE)</f>
        <v>0</v>
      </c>
      <c r="C265" t="str">
        <f>IF(B265=0," ",IF('Use Details'!$B$23="Yes",Barrier!V246,1))</f>
        <v xml:space="preserve"> </v>
      </c>
      <c r="D265" t="str">
        <f t="shared" si="19"/>
        <v xml:space="preserve"> </v>
      </c>
      <c r="E265" t="str">
        <f t="shared" si="20"/>
        <v xml:space="preserve"> </v>
      </c>
      <c r="F265" t="str">
        <f t="shared" si="21"/>
        <v xml:space="preserve"> </v>
      </c>
      <c r="G265" t="str">
        <f t="shared" si="22"/>
        <v xml:space="preserve"> </v>
      </c>
      <c r="H265" t="str">
        <f t="shared" si="23"/>
        <v xml:space="preserve"> </v>
      </c>
      <c r="I265" t="str">
        <f t="shared" si="24"/>
        <v xml:space="preserve"> </v>
      </c>
      <c r="J265">
        <v>484</v>
      </c>
      <c r="N265" s="19"/>
    </row>
    <row r="266" spans="1:14" x14ac:dyDescent="0.25">
      <c r="A266">
        <v>486</v>
      </c>
      <c r="B266">
        <f>VLOOKUP($B$4,'Deposition Curves'!A:OQ,(A266/2+6),FALSE)</f>
        <v>0</v>
      </c>
      <c r="C266" t="str">
        <f>IF(B266=0," ",IF('Use Details'!$B$23="Yes",Barrier!V247,1))</f>
        <v xml:space="preserve"> </v>
      </c>
      <c r="D266" t="str">
        <f t="shared" si="19"/>
        <v xml:space="preserve"> </v>
      </c>
      <c r="E266" t="str">
        <f t="shared" si="20"/>
        <v xml:space="preserve"> </v>
      </c>
      <c r="F266" t="str">
        <f t="shared" si="21"/>
        <v xml:space="preserve"> </v>
      </c>
      <c r="G266" t="str">
        <f t="shared" si="22"/>
        <v xml:space="preserve"> </v>
      </c>
      <c r="H266" t="str">
        <f t="shared" si="23"/>
        <v xml:space="preserve"> </v>
      </c>
      <c r="I266" t="str">
        <f t="shared" si="24"/>
        <v xml:space="preserve"> </v>
      </c>
      <c r="J266">
        <v>486</v>
      </c>
      <c r="N266" s="19"/>
    </row>
    <row r="267" spans="1:14" x14ac:dyDescent="0.25">
      <c r="A267">
        <v>488</v>
      </c>
      <c r="B267">
        <f>VLOOKUP($B$4,'Deposition Curves'!A:OQ,(A267/2+6),FALSE)</f>
        <v>0</v>
      </c>
      <c r="C267" t="str">
        <f>IF(B267=0," ",IF('Use Details'!$B$23="Yes",Barrier!V248,1))</f>
        <v xml:space="preserve"> </v>
      </c>
      <c r="D267" t="str">
        <f t="shared" si="19"/>
        <v xml:space="preserve"> </v>
      </c>
      <c r="E267" t="str">
        <f t="shared" si="20"/>
        <v xml:space="preserve"> </v>
      </c>
      <c r="F267" t="str">
        <f t="shared" si="21"/>
        <v xml:space="preserve"> </v>
      </c>
      <c r="G267" t="str">
        <f t="shared" si="22"/>
        <v xml:space="preserve"> </v>
      </c>
      <c r="H267" t="str">
        <f t="shared" si="23"/>
        <v xml:space="preserve"> </v>
      </c>
      <c r="I267" t="str">
        <f t="shared" si="24"/>
        <v xml:space="preserve"> </v>
      </c>
      <c r="J267">
        <v>488</v>
      </c>
      <c r="N267" s="19"/>
    </row>
    <row r="268" spans="1:14" x14ac:dyDescent="0.25">
      <c r="A268">
        <v>490</v>
      </c>
      <c r="B268">
        <f>VLOOKUP($B$4,'Deposition Curves'!A:OQ,(A268/2+6),FALSE)</f>
        <v>0</v>
      </c>
      <c r="C268" t="str">
        <f>IF(B268=0," ",IF('Use Details'!$B$23="Yes",Barrier!V249,1))</f>
        <v xml:space="preserve"> </v>
      </c>
      <c r="D268" t="str">
        <f t="shared" si="19"/>
        <v xml:space="preserve"> </v>
      </c>
      <c r="E268" t="str">
        <f t="shared" si="20"/>
        <v xml:space="preserve"> </v>
      </c>
      <c r="F268" t="str">
        <f t="shared" si="21"/>
        <v xml:space="preserve"> </v>
      </c>
      <c r="G268" t="str">
        <f t="shared" si="22"/>
        <v xml:space="preserve"> </v>
      </c>
      <c r="H268" t="str">
        <f t="shared" si="23"/>
        <v xml:space="preserve"> </v>
      </c>
      <c r="I268" t="str">
        <f t="shared" si="24"/>
        <v xml:space="preserve"> </v>
      </c>
      <c r="J268">
        <v>490</v>
      </c>
      <c r="N268" s="19"/>
    </row>
    <row r="269" spans="1:14" x14ac:dyDescent="0.25">
      <c r="A269">
        <v>492</v>
      </c>
      <c r="B269">
        <f>VLOOKUP($B$4,'Deposition Curves'!A:OQ,(A269/2+6),FALSE)</f>
        <v>0</v>
      </c>
      <c r="C269" t="str">
        <f>IF(B269=0," ",IF('Use Details'!$B$23="Yes",Barrier!V250,1))</f>
        <v xml:space="preserve"> </v>
      </c>
      <c r="D269" t="str">
        <f t="shared" si="19"/>
        <v xml:space="preserve"> </v>
      </c>
      <c r="E269" t="str">
        <f t="shared" si="20"/>
        <v xml:space="preserve"> </v>
      </c>
      <c r="F269" t="str">
        <f t="shared" si="21"/>
        <v xml:space="preserve"> </v>
      </c>
      <c r="G269" t="str">
        <f t="shared" si="22"/>
        <v xml:space="preserve"> </v>
      </c>
      <c r="H269" t="str">
        <f t="shared" si="23"/>
        <v xml:space="preserve"> </v>
      </c>
      <c r="I269" t="str">
        <f t="shared" si="24"/>
        <v xml:space="preserve"> </v>
      </c>
      <c r="J269">
        <v>492</v>
      </c>
      <c r="N269" s="19"/>
    </row>
    <row r="270" spans="1:14" x14ac:dyDescent="0.25">
      <c r="A270">
        <v>494</v>
      </c>
      <c r="B270">
        <f>VLOOKUP($B$4,'Deposition Curves'!A:OQ,(A270/2+6),FALSE)</f>
        <v>0</v>
      </c>
      <c r="C270" t="str">
        <f>IF(B270=0," ",IF('Use Details'!$B$23="Yes",Barrier!V251,1))</f>
        <v xml:space="preserve"> </v>
      </c>
      <c r="D270" t="str">
        <f t="shared" si="19"/>
        <v xml:space="preserve"> </v>
      </c>
      <c r="E270" t="str">
        <f t="shared" si="20"/>
        <v xml:space="preserve"> </v>
      </c>
      <c r="F270" t="str">
        <f t="shared" si="21"/>
        <v xml:space="preserve"> </v>
      </c>
      <c r="G270" t="str">
        <f t="shared" si="22"/>
        <v xml:space="preserve"> </v>
      </c>
      <c r="H270" t="str">
        <f t="shared" si="23"/>
        <v xml:space="preserve"> </v>
      </c>
      <c r="I270" t="str">
        <f t="shared" si="24"/>
        <v xml:space="preserve"> </v>
      </c>
      <c r="J270">
        <v>494</v>
      </c>
      <c r="N270" s="19"/>
    </row>
    <row r="271" spans="1:14" x14ac:dyDescent="0.25">
      <c r="A271">
        <v>496</v>
      </c>
      <c r="B271">
        <f>VLOOKUP($B$4,'Deposition Curves'!A:OQ,(A271/2+6),FALSE)</f>
        <v>0</v>
      </c>
      <c r="C271" t="str">
        <f>IF(B271=0," ",IF('Use Details'!$B$23="Yes",Barrier!V252,1))</f>
        <v xml:space="preserve"> </v>
      </c>
      <c r="D271" t="str">
        <f t="shared" si="19"/>
        <v xml:space="preserve"> </v>
      </c>
      <c r="E271" t="str">
        <f t="shared" si="20"/>
        <v xml:space="preserve"> </v>
      </c>
      <c r="F271" t="str">
        <f t="shared" si="21"/>
        <v xml:space="preserve"> </v>
      </c>
      <c r="G271" t="str">
        <f t="shared" si="22"/>
        <v xml:space="preserve"> </v>
      </c>
      <c r="H271" t="str">
        <f t="shared" si="23"/>
        <v xml:space="preserve"> </v>
      </c>
      <c r="I271" t="str">
        <f t="shared" si="24"/>
        <v xml:space="preserve"> </v>
      </c>
      <c r="J271">
        <v>496</v>
      </c>
      <c r="N271" s="19"/>
    </row>
    <row r="272" spans="1:14" x14ac:dyDescent="0.25">
      <c r="A272">
        <v>498</v>
      </c>
      <c r="B272">
        <f>VLOOKUP($B$4,'Deposition Curves'!A:OQ,(A272/2+6),FALSE)</f>
        <v>0</v>
      </c>
      <c r="C272" t="str">
        <f>IF(B272=0," ",IF('Use Details'!$B$23="Yes",Barrier!V253,1))</f>
        <v xml:space="preserve"> </v>
      </c>
      <c r="D272" t="str">
        <f t="shared" si="19"/>
        <v xml:space="preserve"> </v>
      </c>
      <c r="E272" t="str">
        <f t="shared" si="20"/>
        <v xml:space="preserve"> </v>
      </c>
      <c r="F272" t="str">
        <f t="shared" si="21"/>
        <v xml:space="preserve"> </v>
      </c>
      <c r="G272" t="str">
        <f t="shared" si="22"/>
        <v xml:space="preserve"> </v>
      </c>
      <c r="H272" t="str">
        <f t="shared" si="23"/>
        <v xml:space="preserve"> </v>
      </c>
      <c r="I272" t="str">
        <f t="shared" si="24"/>
        <v xml:space="preserve"> </v>
      </c>
      <c r="J272">
        <v>498</v>
      </c>
      <c r="N272" s="19"/>
    </row>
    <row r="273" spans="1:14" x14ac:dyDescent="0.25">
      <c r="A273">
        <v>500</v>
      </c>
      <c r="B273">
        <f>VLOOKUP($B$4,'Deposition Curves'!A:OQ,(A273/2+6),FALSE)</f>
        <v>0</v>
      </c>
      <c r="C273" t="str">
        <f>IF(B273=0," ",IF('Use Details'!$B$23="Yes",Barrier!V254,1))</f>
        <v xml:space="preserve"> </v>
      </c>
      <c r="D273" t="str">
        <f t="shared" si="19"/>
        <v xml:space="preserve"> </v>
      </c>
      <c r="E273" t="str">
        <f t="shared" si="20"/>
        <v xml:space="preserve"> </v>
      </c>
      <c r="F273" t="str">
        <f t="shared" si="21"/>
        <v xml:space="preserve"> </v>
      </c>
      <c r="G273" t="str">
        <f t="shared" si="22"/>
        <v xml:space="preserve"> </v>
      </c>
      <c r="H273" t="str">
        <f t="shared" si="23"/>
        <v xml:space="preserve"> </v>
      </c>
      <c r="I273" t="str">
        <f t="shared" si="24"/>
        <v xml:space="preserve"> </v>
      </c>
      <c r="J273">
        <v>500</v>
      </c>
      <c r="N273" s="19"/>
    </row>
    <row r="274" spans="1:14" x14ac:dyDescent="0.25">
      <c r="A274">
        <v>502</v>
      </c>
      <c r="B274">
        <f>VLOOKUP($B$4,'Deposition Curves'!A:OQ,(A274/2+6),FALSE)</f>
        <v>0</v>
      </c>
      <c r="C274" t="str">
        <f>IF(B274=0," ",IF('Use Details'!$B$23="Yes",Barrier!V255,1))</f>
        <v xml:space="preserve"> </v>
      </c>
      <c r="D274" t="str">
        <f t="shared" si="19"/>
        <v xml:space="preserve"> </v>
      </c>
      <c r="E274" t="str">
        <f t="shared" si="20"/>
        <v xml:space="preserve"> </v>
      </c>
      <c r="F274" t="str">
        <f t="shared" si="21"/>
        <v xml:space="preserve"> </v>
      </c>
      <c r="G274" t="str">
        <f t="shared" si="22"/>
        <v xml:space="preserve"> </v>
      </c>
      <c r="H274" t="str">
        <f t="shared" si="23"/>
        <v xml:space="preserve"> </v>
      </c>
      <c r="I274" t="str">
        <f t="shared" si="24"/>
        <v xml:space="preserve"> </v>
      </c>
      <c r="J274">
        <v>502</v>
      </c>
      <c r="N274" s="19"/>
    </row>
    <row r="275" spans="1:14" x14ac:dyDescent="0.25">
      <c r="A275">
        <v>504</v>
      </c>
      <c r="B275">
        <f>VLOOKUP($B$4,'Deposition Curves'!A:OQ,(A275/2+6),FALSE)</f>
        <v>0</v>
      </c>
      <c r="C275" t="str">
        <f>IF(B275=0," ",IF('Use Details'!$B$23="Yes",Barrier!V256,1))</f>
        <v xml:space="preserve"> </v>
      </c>
      <c r="D275" t="str">
        <f t="shared" si="19"/>
        <v xml:space="preserve"> </v>
      </c>
      <c r="E275" t="str">
        <f t="shared" si="20"/>
        <v xml:space="preserve"> </v>
      </c>
      <c r="F275" t="str">
        <f t="shared" si="21"/>
        <v xml:space="preserve"> </v>
      </c>
      <c r="G275" t="str">
        <f t="shared" si="22"/>
        <v xml:space="preserve"> </v>
      </c>
      <c r="H275" t="str">
        <f t="shared" si="23"/>
        <v xml:space="preserve"> </v>
      </c>
      <c r="I275" t="str">
        <f t="shared" si="24"/>
        <v xml:space="preserve"> </v>
      </c>
      <c r="J275">
        <v>504</v>
      </c>
      <c r="N275" s="15"/>
    </row>
    <row r="276" spans="1:14" x14ac:dyDescent="0.25">
      <c r="A276">
        <v>506</v>
      </c>
      <c r="B276">
        <f>VLOOKUP($B$4,'Deposition Curves'!A:OQ,(A276/2+6),FALSE)</f>
        <v>0</v>
      </c>
      <c r="C276" t="str">
        <f>IF(B276=0," ",IF('Use Details'!$B$23="Yes",Barrier!V257,1))</f>
        <v xml:space="preserve"> </v>
      </c>
      <c r="D276" t="str">
        <f t="shared" si="19"/>
        <v xml:space="preserve"> </v>
      </c>
      <c r="E276" t="str">
        <f t="shared" si="20"/>
        <v xml:space="preserve"> </v>
      </c>
      <c r="F276" t="str">
        <f t="shared" si="21"/>
        <v xml:space="preserve"> </v>
      </c>
      <c r="G276" t="str">
        <f t="shared" si="22"/>
        <v xml:space="preserve"> </v>
      </c>
      <c r="H276" t="str">
        <f t="shared" si="23"/>
        <v xml:space="preserve"> </v>
      </c>
      <c r="I276" t="str">
        <f t="shared" si="24"/>
        <v xml:space="preserve"> </v>
      </c>
      <c r="J276">
        <v>506</v>
      </c>
      <c r="N276" s="19"/>
    </row>
    <row r="277" spans="1:14" x14ac:dyDescent="0.25">
      <c r="A277">
        <v>508</v>
      </c>
      <c r="B277">
        <f>VLOOKUP($B$4,'Deposition Curves'!A:OQ,(A277/2+6),FALSE)</f>
        <v>0</v>
      </c>
      <c r="C277" t="str">
        <f>IF(B277=0," ",IF('Use Details'!$B$23="Yes",Barrier!V258,1))</f>
        <v xml:space="preserve"> </v>
      </c>
      <c r="D277" t="str">
        <f t="shared" si="19"/>
        <v xml:space="preserve"> </v>
      </c>
      <c r="E277" t="str">
        <f t="shared" si="20"/>
        <v xml:space="preserve"> </v>
      </c>
      <c r="F277" t="str">
        <f t="shared" si="21"/>
        <v xml:space="preserve"> </v>
      </c>
      <c r="G277" t="str">
        <f t="shared" si="22"/>
        <v xml:space="preserve"> </v>
      </c>
      <c r="H277" t="str">
        <f t="shared" si="23"/>
        <v xml:space="preserve"> </v>
      </c>
      <c r="I277" t="str">
        <f t="shared" si="24"/>
        <v xml:space="preserve"> </v>
      </c>
      <c r="J277">
        <v>508</v>
      </c>
      <c r="N277" s="19"/>
    </row>
    <row r="278" spans="1:14" x14ac:dyDescent="0.25">
      <c r="A278">
        <v>510</v>
      </c>
      <c r="B278">
        <f>VLOOKUP($B$4,'Deposition Curves'!A:OQ,(A278/2+6),FALSE)</f>
        <v>0</v>
      </c>
      <c r="C278" t="str">
        <f>IF(B278=0," ",IF('Use Details'!$B$23="Yes",Barrier!V259,1))</f>
        <v xml:space="preserve"> </v>
      </c>
      <c r="D278" t="str">
        <f t="shared" si="19"/>
        <v xml:space="preserve"> </v>
      </c>
      <c r="E278" t="str">
        <f t="shared" si="20"/>
        <v xml:space="preserve"> </v>
      </c>
      <c r="F278" t="str">
        <f t="shared" si="21"/>
        <v xml:space="preserve"> </v>
      </c>
      <c r="G278" t="str">
        <f t="shared" si="22"/>
        <v xml:space="preserve"> </v>
      </c>
      <c r="H278" t="str">
        <f t="shared" si="23"/>
        <v xml:space="preserve"> </v>
      </c>
      <c r="I278" t="str">
        <f t="shared" si="24"/>
        <v xml:space="preserve"> </v>
      </c>
      <c r="J278">
        <v>510</v>
      </c>
      <c r="N278" s="19"/>
    </row>
    <row r="279" spans="1:14" x14ac:dyDescent="0.25">
      <c r="A279">
        <v>512</v>
      </c>
      <c r="B279">
        <f>VLOOKUP($B$4,'Deposition Curves'!A:OQ,(A279/2+6),FALSE)</f>
        <v>0</v>
      </c>
      <c r="C279" t="str">
        <f>IF(B279=0," ",IF('Use Details'!$B$23="Yes",Barrier!V260,1))</f>
        <v xml:space="preserve"> </v>
      </c>
      <c r="D279" t="str">
        <f t="shared" si="19"/>
        <v xml:space="preserve"> </v>
      </c>
      <c r="E279" t="str">
        <f t="shared" si="20"/>
        <v xml:space="preserve"> </v>
      </c>
      <c r="F279" t="str">
        <f t="shared" si="21"/>
        <v xml:space="preserve"> </v>
      </c>
      <c r="G279" t="str">
        <f t="shared" si="22"/>
        <v xml:space="preserve"> </v>
      </c>
      <c r="H279" t="str">
        <f t="shared" si="23"/>
        <v xml:space="preserve"> </v>
      </c>
      <c r="I279" t="str">
        <f t="shared" si="24"/>
        <v xml:space="preserve"> </v>
      </c>
      <c r="J279">
        <v>512</v>
      </c>
      <c r="N279" s="19"/>
    </row>
    <row r="280" spans="1:14" x14ac:dyDescent="0.25">
      <c r="A280">
        <v>514</v>
      </c>
      <c r="B280">
        <f>VLOOKUP($B$4,'Deposition Curves'!A:OQ,(A280/2+6),FALSE)</f>
        <v>0</v>
      </c>
      <c r="C280" t="str">
        <f>IF(B280=0," ",IF('Use Details'!$B$23="Yes",Barrier!V261,1))</f>
        <v xml:space="preserve"> </v>
      </c>
      <c r="D280" t="str">
        <f t="shared" si="19"/>
        <v xml:space="preserve"> </v>
      </c>
      <c r="E280" t="str">
        <f t="shared" si="20"/>
        <v xml:space="preserve"> </v>
      </c>
      <c r="F280" t="str">
        <f t="shared" si="21"/>
        <v xml:space="preserve"> </v>
      </c>
      <c r="G280" t="str">
        <f t="shared" si="22"/>
        <v xml:space="preserve"> </v>
      </c>
      <c r="H280" t="str">
        <f t="shared" si="23"/>
        <v xml:space="preserve"> </v>
      </c>
      <c r="I280" t="str">
        <f t="shared" si="24"/>
        <v xml:space="preserve"> </v>
      </c>
      <c r="J280">
        <v>514</v>
      </c>
      <c r="N280" s="19"/>
    </row>
    <row r="281" spans="1:14" x14ac:dyDescent="0.25">
      <c r="A281">
        <v>516</v>
      </c>
      <c r="B281">
        <f>VLOOKUP($B$4,'Deposition Curves'!A:OQ,(A281/2+6),FALSE)</f>
        <v>0</v>
      </c>
      <c r="C281" t="str">
        <f>IF(B281=0," ",IF('Use Details'!$B$23="Yes",Barrier!V262,1))</f>
        <v xml:space="preserve"> </v>
      </c>
      <c r="D281" t="str">
        <f t="shared" ref="D281:D344" si="25">IF(B281=0," ",B281*C281)</f>
        <v xml:space="preserve"> </v>
      </c>
      <c r="E281" t="str">
        <f t="shared" ref="E281:E344" si="26">IF(B282=0," ",AVERAGE(AVERAGE(D281:D282),D282,AVERAGE(D282:D283)))</f>
        <v xml:space="preserve"> </v>
      </c>
      <c r="F281" t="str">
        <f t="shared" ref="F281:F344" si="27">IF(B282=0," ",AVERAGE(AVERAGE(D281:D282),D282,AVERAGE(D282:D283)))</f>
        <v xml:space="preserve"> </v>
      </c>
      <c r="G281" t="str">
        <f t="shared" ref="G281:G344" si="28">IF(B282=0," ",AVERAGE(AVERAGE(D281:D282),D282,AVERAGE(D282:D283)))</f>
        <v xml:space="preserve"> </v>
      </c>
      <c r="H281" t="str">
        <f t="shared" ref="H281:H344" si="29">IF(B282=0," ",AVERAGE(D281:D291))</f>
        <v xml:space="preserve"> </v>
      </c>
      <c r="I281" t="str">
        <f t="shared" ref="I281:I344" si="30">IF(B282=0," ",AVERAGE(D281:D331))</f>
        <v xml:space="preserve"> </v>
      </c>
      <c r="J281">
        <v>516</v>
      </c>
      <c r="N281" s="19"/>
    </row>
    <row r="282" spans="1:14" x14ac:dyDescent="0.25">
      <c r="A282">
        <v>518</v>
      </c>
      <c r="B282">
        <f>VLOOKUP($B$4,'Deposition Curves'!A:OQ,(A282/2+6),FALSE)</f>
        <v>0</v>
      </c>
      <c r="C282" t="str">
        <f>IF(B282=0," ",IF('Use Details'!$B$23="Yes",Barrier!V263,1))</f>
        <v xml:space="preserve"> </v>
      </c>
      <c r="D282" t="str">
        <f t="shared" si="25"/>
        <v xml:space="preserve"> </v>
      </c>
      <c r="E282" t="str">
        <f t="shared" si="26"/>
        <v xml:space="preserve"> </v>
      </c>
      <c r="F282" t="str">
        <f t="shared" si="27"/>
        <v xml:space="preserve"> </v>
      </c>
      <c r="G282" t="str">
        <f t="shared" si="28"/>
        <v xml:space="preserve"> </v>
      </c>
      <c r="H282" t="str">
        <f t="shared" si="29"/>
        <v xml:space="preserve"> </v>
      </c>
      <c r="I282" t="str">
        <f t="shared" si="30"/>
        <v xml:space="preserve"> </v>
      </c>
      <c r="J282">
        <v>518</v>
      </c>
      <c r="N282" s="19"/>
    </row>
    <row r="283" spans="1:14" x14ac:dyDescent="0.25">
      <c r="A283">
        <v>520</v>
      </c>
      <c r="B283">
        <f>VLOOKUP($B$4,'Deposition Curves'!A:OQ,(A283/2+6),FALSE)</f>
        <v>0</v>
      </c>
      <c r="C283" t="str">
        <f>IF(B283=0," ",IF('Use Details'!$B$23="Yes",Barrier!V264,1))</f>
        <v xml:space="preserve"> </v>
      </c>
      <c r="D283" t="str">
        <f t="shared" si="25"/>
        <v xml:space="preserve"> </v>
      </c>
      <c r="E283" t="str">
        <f t="shared" si="26"/>
        <v xml:space="preserve"> </v>
      </c>
      <c r="F283" t="str">
        <f t="shared" si="27"/>
        <v xml:space="preserve"> </v>
      </c>
      <c r="G283" t="str">
        <f t="shared" si="28"/>
        <v xml:space="preserve"> </v>
      </c>
      <c r="H283" t="str">
        <f t="shared" si="29"/>
        <v xml:space="preserve"> </v>
      </c>
      <c r="I283" t="str">
        <f t="shared" si="30"/>
        <v xml:space="preserve"> </v>
      </c>
      <c r="J283">
        <v>520</v>
      </c>
      <c r="N283" s="19"/>
    </row>
    <row r="284" spans="1:14" x14ac:dyDescent="0.25">
      <c r="A284">
        <v>522</v>
      </c>
      <c r="B284">
        <f>VLOOKUP($B$4,'Deposition Curves'!A:OQ,(A284/2+6),FALSE)</f>
        <v>0</v>
      </c>
      <c r="C284" t="str">
        <f>IF(B284=0," ",IF('Use Details'!$B$23="Yes",Barrier!V265,1))</f>
        <v xml:space="preserve"> </v>
      </c>
      <c r="D284" t="str">
        <f t="shared" si="25"/>
        <v xml:space="preserve"> </v>
      </c>
      <c r="E284" t="str">
        <f t="shared" si="26"/>
        <v xml:space="preserve"> </v>
      </c>
      <c r="F284" t="str">
        <f t="shared" si="27"/>
        <v xml:space="preserve"> </v>
      </c>
      <c r="G284" t="str">
        <f t="shared" si="28"/>
        <v xml:space="preserve"> </v>
      </c>
      <c r="H284" t="str">
        <f t="shared" si="29"/>
        <v xml:space="preserve"> </v>
      </c>
      <c r="I284" t="str">
        <f t="shared" si="30"/>
        <v xml:space="preserve"> </v>
      </c>
      <c r="J284">
        <v>522</v>
      </c>
      <c r="N284" s="19"/>
    </row>
    <row r="285" spans="1:14" x14ac:dyDescent="0.25">
      <c r="A285">
        <v>524</v>
      </c>
      <c r="B285">
        <f>VLOOKUP($B$4,'Deposition Curves'!A:OQ,(A285/2+6),FALSE)</f>
        <v>0</v>
      </c>
      <c r="C285" t="str">
        <f>IF(B285=0," ",IF('Use Details'!$B$23="Yes",Barrier!V266,1))</f>
        <v xml:space="preserve"> </v>
      </c>
      <c r="D285" t="str">
        <f t="shared" si="25"/>
        <v xml:space="preserve"> </v>
      </c>
      <c r="E285" t="str">
        <f t="shared" si="26"/>
        <v xml:space="preserve"> </v>
      </c>
      <c r="F285" t="str">
        <f t="shared" si="27"/>
        <v xml:space="preserve"> </v>
      </c>
      <c r="G285" t="str">
        <f t="shared" si="28"/>
        <v xml:space="preserve"> </v>
      </c>
      <c r="H285" t="str">
        <f t="shared" si="29"/>
        <v xml:space="preserve"> </v>
      </c>
      <c r="I285" t="str">
        <f t="shared" si="30"/>
        <v xml:space="preserve"> </v>
      </c>
      <c r="J285">
        <v>524</v>
      </c>
      <c r="N285" s="19"/>
    </row>
    <row r="286" spans="1:14" x14ac:dyDescent="0.25">
      <c r="A286">
        <v>526</v>
      </c>
      <c r="B286">
        <f>VLOOKUP($B$4,'Deposition Curves'!A:OQ,(A286/2+6),FALSE)</f>
        <v>0</v>
      </c>
      <c r="C286" t="str">
        <f>IF(B286=0," ",IF('Use Details'!$B$23="Yes",Barrier!V267,1))</f>
        <v xml:space="preserve"> </v>
      </c>
      <c r="D286" t="str">
        <f t="shared" si="25"/>
        <v xml:space="preserve"> </v>
      </c>
      <c r="E286" t="str">
        <f t="shared" si="26"/>
        <v xml:space="preserve"> </v>
      </c>
      <c r="F286" t="str">
        <f t="shared" si="27"/>
        <v xml:space="preserve"> </v>
      </c>
      <c r="G286" t="str">
        <f t="shared" si="28"/>
        <v xml:space="preserve"> </v>
      </c>
      <c r="H286" t="str">
        <f t="shared" si="29"/>
        <v xml:space="preserve"> </v>
      </c>
      <c r="I286" t="str">
        <f t="shared" si="30"/>
        <v xml:space="preserve"> </v>
      </c>
      <c r="J286">
        <v>526</v>
      </c>
      <c r="N286" s="19"/>
    </row>
    <row r="287" spans="1:14" x14ac:dyDescent="0.25">
      <c r="A287">
        <v>528</v>
      </c>
      <c r="B287">
        <f>VLOOKUP($B$4,'Deposition Curves'!A:OQ,(A287/2+6),FALSE)</f>
        <v>0</v>
      </c>
      <c r="C287" t="str">
        <f>IF(B287=0," ",IF('Use Details'!$B$23="Yes",Barrier!V268,1))</f>
        <v xml:space="preserve"> </v>
      </c>
      <c r="D287" t="str">
        <f t="shared" si="25"/>
        <v xml:space="preserve"> </v>
      </c>
      <c r="E287" t="str">
        <f t="shared" si="26"/>
        <v xml:space="preserve"> </v>
      </c>
      <c r="F287" t="str">
        <f t="shared" si="27"/>
        <v xml:space="preserve"> </v>
      </c>
      <c r="G287" t="str">
        <f t="shared" si="28"/>
        <v xml:space="preserve"> </v>
      </c>
      <c r="H287" t="str">
        <f t="shared" si="29"/>
        <v xml:space="preserve"> </v>
      </c>
      <c r="I287" t="str">
        <f t="shared" si="30"/>
        <v xml:space="preserve"> </v>
      </c>
      <c r="J287">
        <v>528</v>
      </c>
      <c r="N287" s="19"/>
    </row>
    <row r="288" spans="1:14" x14ac:dyDescent="0.25">
      <c r="A288">
        <v>530</v>
      </c>
      <c r="B288">
        <f>VLOOKUP($B$4,'Deposition Curves'!A:OQ,(A288/2+6),FALSE)</f>
        <v>0</v>
      </c>
      <c r="C288" t="str">
        <f>IF(B288=0," ",IF('Use Details'!$B$23="Yes",Barrier!V269,1))</f>
        <v xml:space="preserve"> </v>
      </c>
      <c r="D288" t="str">
        <f t="shared" si="25"/>
        <v xml:space="preserve"> </v>
      </c>
      <c r="E288" t="str">
        <f t="shared" si="26"/>
        <v xml:space="preserve"> </v>
      </c>
      <c r="F288" t="str">
        <f t="shared" si="27"/>
        <v xml:space="preserve"> </v>
      </c>
      <c r="G288" t="str">
        <f t="shared" si="28"/>
        <v xml:space="preserve"> </v>
      </c>
      <c r="H288" t="str">
        <f t="shared" si="29"/>
        <v xml:space="preserve"> </v>
      </c>
      <c r="I288" t="str">
        <f t="shared" si="30"/>
        <v xml:space="preserve"> </v>
      </c>
      <c r="J288">
        <v>530</v>
      </c>
      <c r="N288" s="19"/>
    </row>
    <row r="289" spans="1:14" x14ac:dyDescent="0.25">
      <c r="A289">
        <v>532</v>
      </c>
      <c r="B289">
        <f>VLOOKUP($B$4,'Deposition Curves'!A:OQ,(A289/2+6),FALSE)</f>
        <v>0</v>
      </c>
      <c r="C289" t="str">
        <f>IF(B289=0," ",IF('Use Details'!$B$23="Yes",Barrier!V270,1))</f>
        <v xml:space="preserve"> </v>
      </c>
      <c r="D289" t="str">
        <f t="shared" si="25"/>
        <v xml:space="preserve"> </v>
      </c>
      <c r="E289" t="str">
        <f t="shared" si="26"/>
        <v xml:space="preserve"> </v>
      </c>
      <c r="F289" t="str">
        <f t="shared" si="27"/>
        <v xml:space="preserve"> </v>
      </c>
      <c r="G289" t="str">
        <f t="shared" si="28"/>
        <v xml:space="preserve"> </v>
      </c>
      <c r="H289" t="str">
        <f t="shared" si="29"/>
        <v xml:space="preserve"> </v>
      </c>
      <c r="I289" t="str">
        <f t="shared" si="30"/>
        <v xml:space="preserve"> </v>
      </c>
      <c r="J289">
        <v>532</v>
      </c>
      <c r="N289" s="19"/>
    </row>
    <row r="290" spans="1:14" x14ac:dyDescent="0.25">
      <c r="A290">
        <v>534</v>
      </c>
      <c r="B290">
        <f>VLOOKUP($B$4,'Deposition Curves'!A:OQ,(A290/2+6),FALSE)</f>
        <v>0</v>
      </c>
      <c r="C290" t="str">
        <f>IF(B290=0," ",IF('Use Details'!$B$23="Yes",Barrier!V271,1))</f>
        <v xml:space="preserve"> </v>
      </c>
      <c r="D290" t="str">
        <f t="shared" si="25"/>
        <v xml:space="preserve"> </v>
      </c>
      <c r="E290" t="str">
        <f t="shared" si="26"/>
        <v xml:space="preserve"> </v>
      </c>
      <c r="F290" t="str">
        <f t="shared" si="27"/>
        <v xml:space="preserve"> </v>
      </c>
      <c r="G290" t="str">
        <f t="shared" si="28"/>
        <v xml:space="preserve"> </v>
      </c>
      <c r="H290" t="str">
        <f t="shared" si="29"/>
        <v xml:space="preserve"> </v>
      </c>
      <c r="I290" t="str">
        <f t="shared" si="30"/>
        <v xml:space="preserve"> </v>
      </c>
      <c r="J290">
        <v>534</v>
      </c>
      <c r="N290" s="19"/>
    </row>
    <row r="291" spans="1:14" x14ac:dyDescent="0.25">
      <c r="A291">
        <v>536</v>
      </c>
      <c r="B291">
        <f>VLOOKUP($B$4,'Deposition Curves'!A:OQ,(A291/2+6),FALSE)</f>
        <v>0</v>
      </c>
      <c r="C291" t="str">
        <f>IF(B291=0," ",IF('Use Details'!$B$23="Yes",Barrier!V272,1))</f>
        <v xml:space="preserve"> </v>
      </c>
      <c r="D291" t="str">
        <f t="shared" si="25"/>
        <v xml:space="preserve"> </v>
      </c>
      <c r="E291" t="str">
        <f t="shared" si="26"/>
        <v xml:space="preserve"> </v>
      </c>
      <c r="F291" t="str">
        <f t="shared" si="27"/>
        <v xml:space="preserve"> </v>
      </c>
      <c r="G291" t="str">
        <f t="shared" si="28"/>
        <v xml:space="preserve"> </v>
      </c>
      <c r="H291" t="str">
        <f t="shared" si="29"/>
        <v xml:space="preserve"> </v>
      </c>
      <c r="I291" t="str">
        <f t="shared" si="30"/>
        <v xml:space="preserve"> </v>
      </c>
      <c r="J291">
        <v>536</v>
      </c>
      <c r="N291" s="19"/>
    </row>
    <row r="292" spans="1:14" x14ac:dyDescent="0.25">
      <c r="A292">
        <v>538</v>
      </c>
      <c r="B292">
        <f>VLOOKUP($B$4,'Deposition Curves'!A:OQ,(A292/2+6),FALSE)</f>
        <v>0</v>
      </c>
      <c r="C292" t="str">
        <f>IF(B292=0," ",IF('Use Details'!$B$23="Yes",Barrier!V273,1))</f>
        <v xml:space="preserve"> </v>
      </c>
      <c r="D292" t="str">
        <f t="shared" si="25"/>
        <v xml:space="preserve"> </v>
      </c>
      <c r="E292" t="str">
        <f t="shared" si="26"/>
        <v xml:space="preserve"> </v>
      </c>
      <c r="F292" t="str">
        <f t="shared" si="27"/>
        <v xml:space="preserve"> </v>
      </c>
      <c r="G292" t="str">
        <f t="shared" si="28"/>
        <v xml:space="preserve"> </v>
      </c>
      <c r="H292" t="str">
        <f t="shared" si="29"/>
        <v xml:space="preserve"> </v>
      </c>
      <c r="I292" t="str">
        <f t="shared" si="30"/>
        <v xml:space="preserve"> </v>
      </c>
      <c r="J292">
        <v>538</v>
      </c>
      <c r="N292" s="19"/>
    </row>
    <row r="293" spans="1:14" x14ac:dyDescent="0.25">
      <c r="A293">
        <v>540</v>
      </c>
      <c r="B293">
        <f>VLOOKUP($B$4,'Deposition Curves'!A:OQ,(A293/2+6),FALSE)</f>
        <v>0</v>
      </c>
      <c r="C293" t="str">
        <f>IF(B293=0," ",IF('Use Details'!$B$23="Yes",Barrier!V274,1))</f>
        <v xml:space="preserve"> </v>
      </c>
      <c r="D293" t="str">
        <f t="shared" si="25"/>
        <v xml:space="preserve"> </v>
      </c>
      <c r="E293" t="str">
        <f t="shared" si="26"/>
        <v xml:space="preserve"> </v>
      </c>
      <c r="F293" t="str">
        <f t="shared" si="27"/>
        <v xml:space="preserve"> </v>
      </c>
      <c r="G293" t="str">
        <f t="shared" si="28"/>
        <v xml:space="preserve"> </v>
      </c>
      <c r="H293" t="str">
        <f t="shared" si="29"/>
        <v xml:space="preserve"> </v>
      </c>
      <c r="I293" t="str">
        <f t="shared" si="30"/>
        <v xml:space="preserve"> </v>
      </c>
      <c r="J293">
        <v>540</v>
      </c>
      <c r="N293" s="19"/>
    </row>
    <row r="294" spans="1:14" x14ac:dyDescent="0.25">
      <c r="A294">
        <v>542</v>
      </c>
      <c r="B294">
        <f>VLOOKUP($B$4,'Deposition Curves'!A:OQ,(A294/2+6),FALSE)</f>
        <v>0</v>
      </c>
      <c r="C294" t="str">
        <f>IF(B294=0," ",IF('Use Details'!$B$23="Yes",Barrier!V275,1))</f>
        <v xml:space="preserve"> </v>
      </c>
      <c r="D294" t="str">
        <f t="shared" si="25"/>
        <v xml:space="preserve"> </v>
      </c>
      <c r="E294" t="str">
        <f t="shared" si="26"/>
        <v xml:space="preserve"> </v>
      </c>
      <c r="F294" t="str">
        <f t="shared" si="27"/>
        <v xml:space="preserve"> </v>
      </c>
      <c r="G294" t="str">
        <f t="shared" si="28"/>
        <v xml:space="preserve"> </v>
      </c>
      <c r="H294" t="str">
        <f t="shared" si="29"/>
        <v xml:space="preserve"> </v>
      </c>
      <c r="I294" t="str">
        <f t="shared" si="30"/>
        <v xml:space="preserve"> </v>
      </c>
      <c r="J294">
        <v>542</v>
      </c>
      <c r="N294" s="19"/>
    </row>
    <row r="295" spans="1:14" x14ac:dyDescent="0.25">
      <c r="A295">
        <v>544</v>
      </c>
      <c r="B295">
        <f>VLOOKUP($B$4,'Deposition Curves'!A:OQ,(A295/2+6),FALSE)</f>
        <v>0</v>
      </c>
      <c r="C295" t="str">
        <f>IF(B295=0," ",IF('Use Details'!$B$23="Yes",Barrier!V276,1))</f>
        <v xml:space="preserve"> </v>
      </c>
      <c r="D295" t="str">
        <f t="shared" si="25"/>
        <v xml:space="preserve"> </v>
      </c>
      <c r="E295" t="str">
        <f t="shared" si="26"/>
        <v xml:space="preserve"> </v>
      </c>
      <c r="F295" t="str">
        <f t="shared" si="27"/>
        <v xml:space="preserve"> </v>
      </c>
      <c r="G295" t="str">
        <f t="shared" si="28"/>
        <v xml:space="preserve"> </v>
      </c>
      <c r="H295" t="str">
        <f t="shared" si="29"/>
        <v xml:space="preserve"> </v>
      </c>
      <c r="I295" t="str">
        <f t="shared" si="30"/>
        <v xml:space="preserve"> </v>
      </c>
      <c r="J295">
        <v>544</v>
      </c>
      <c r="N295" s="19"/>
    </row>
    <row r="296" spans="1:14" x14ac:dyDescent="0.25">
      <c r="A296">
        <v>546</v>
      </c>
      <c r="B296">
        <f>VLOOKUP($B$4,'Deposition Curves'!A:OQ,(A296/2+6),FALSE)</f>
        <v>0</v>
      </c>
      <c r="C296" t="str">
        <f>IF(B296=0," ",IF('Use Details'!$B$23="Yes",Barrier!V277,1))</f>
        <v xml:space="preserve"> </v>
      </c>
      <c r="D296" t="str">
        <f t="shared" si="25"/>
        <v xml:space="preserve"> </v>
      </c>
      <c r="E296" t="str">
        <f t="shared" si="26"/>
        <v xml:space="preserve"> </v>
      </c>
      <c r="F296" t="str">
        <f t="shared" si="27"/>
        <v xml:space="preserve"> </v>
      </c>
      <c r="G296" t="str">
        <f t="shared" si="28"/>
        <v xml:space="preserve"> </v>
      </c>
      <c r="H296" t="str">
        <f t="shared" si="29"/>
        <v xml:space="preserve"> </v>
      </c>
      <c r="I296" t="str">
        <f t="shared" si="30"/>
        <v xml:space="preserve"> </v>
      </c>
      <c r="J296">
        <v>546</v>
      </c>
      <c r="N296" s="19"/>
    </row>
    <row r="297" spans="1:14" x14ac:dyDescent="0.25">
      <c r="A297">
        <v>548</v>
      </c>
      <c r="B297">
        <f>VLOOKUP($B$4,'Deposition Curves'!A:OQ,(A297/2+6),FALSE)</f>
        <v>0</v>
      </c>
      <c r="C297" t="str">
        <f>IF(B297=0," ",IF('Use Details'!$B$23="Yes",Barrier!V278,1))</f>
        <v xml:space="preserve"> </v>
      </c>
      <c r="D297" t="str">
        <f t="shared" si="25"/>
        <v xml:space="preserve"> </v>
      </c>
      <c r="E297" t="str">
        <f t="shared" si="26"/>
        <v xml:space="preserve"> </v>
      </c>
      <c r="F297" t="str">
        <f t="shared" si="27"/>
        <v xml:space="preserve"> </v>
      </c>
      <c r="G297" t="str">
        <f t="shared" si="28"/>
        <v xml:space="preserve"> </v>
      </c>
      <c r="H297" t="str">
        <f t="shared" si="29"/>
        <v xml:space="preserve"> </v>
      </c>
      <c r="I297" t="str">
        <f t="shared" si="30"/>
        <v xml:space="preserve"> </v>
      </c>
      <c r="J297">
        <v>548</v>
      </c>
      <c r="N297" s="19"/>
    </row>
    <row r="298" spans="1:14" x14ac:dyDescent="0.25">
      <c r="A298">
        <v>550</v>
      </c>
      <c r="B298">
        <f>VLOOKUP($B$4,'Deposition Curves'!A:OQ,(A298/2+6),FALSE)</f>
        <v>0</v>
      </c>
      <c r="C298" t="str">
        <f>IF(B298=0," ",IF('Use Details'!$B$23="Yes",Barrier!V279,1))</f>
        <v xml:space="preserve"> </v>
      </c>
      <c r="D298" t="str">
        <f t="shared" si="25"/>
        <v xml:space="preserve"> </v>
      </c>
      <c r="E298" t="str">
        <f t="shared" si="26"/>
        <v xml:space="preserve"> </v>
      </c>
      <c r="F298" t="str">
        <f t="shared" si="27"/>
        <v xml:space="preserve"> </v>
      </c>
      <c r="G298" t="str">
        <f t="shared" si="28"/>
        <v xml:space="preserve"> </v>
      </c>
      <c r="H298" t="str">
        <f t="shared" si="29"/>
        <v xml:space="preserve"> </v>
      </c>
      <c r="I298" t="str">
        <f t="shared" si="30"/>
        <v xml:space="preserve"> </v>
      </c>
      <c r="J298">
        <v>550</v>
      </c>
      <c r="N298" s="19"/>
    </row>
    <row r="299" spans="1:14" x14ac:dyDescent="0.25">
      <c r="A299">
        <v>552</v>
      </c>
      <c r="B299">
        <f>VLOOKUP($B$4,'Deposition Curves'!A:OQ,(A299/2+6),FALSE)</f>
        <v>0</v>
      </c>
      <c r="C299" t="str">
        <f>IF(B299=0," ",IF('Use Details'!$B$23="Yes",Barrier!V280,1))</f>
        <v xml:space="preserve"> </v>
      </c>
      <c r="D299" t="str">
        <f t="shared" si="25"/>
        <v xml:space="preserve"> </v>
      </c>
      <c r="E299" t="str">
        <f t="shared" si="26"/>
        <v xml:space="preserve"> </v>
      </c>
      <c r="F299" t="str">
        <f t="shared" si="27"/>
        <v xml:space="preserve"> </v>
      </c>
      <c r="G299" t="str">
        <f t="shared" si="28"/>
        <v xml:space="preserve"> </v>
      </c>
      <c r="H299" t="str">
        <f t="shared" si="29"/>
        <v xml:space="preserve"> </v>
      </c>
      <c r="I299" t="str">
        <f t="shared" si="30"/>
        <v xml:space="preserve"> </v>
      </c>
      <c r="J299">
        <v>552</v>
      </c>
      <c r="N299" s="19"/>
    </row>
    <row r="300" spans="1:14" x14ac:dyDescent="0.25">
      <c r="A300">
        <v>554</v>
      </c>
      <c r="B300">
        <f>VLOOKUP($B$4,'Deposition Curves'!A:OQ,(A300/2+6),FALSE)</f>
        <v>0</v>
      </c>
      <c r="C300" t="str">
        <f>IF(B300=0," ",IF('Use Details'!$B$23="Yes",Barrier!V281,1))</f>
        <v xml:space="preserve"> </v>
      </c>
      <c r="D300" t="str">
        <f t="shared" si="25"/>
        <v xml:space="preserve"> </v>
      </c>
      <c r="E300" t="str">
        <f t="shared" si="26"/>
        <v xml:space="preserve"> </v>
      </c>
      <c r="F300" t="str">
        <f t="shared" si="27"/>
        <v xml:space="preserve"> </v>
      </c>
      <c r="G300" t="str">
        <f t="shared" si="28"/>
        <v xml:space="preserve"> </v>
      </c>
      <c r="H300" t="str">
        <f t="shared" si="29"/>
        <v xml:space="preserve"> </v>
      </c>
      <c r="I300" t="str">
        <f t="shared" si="30"/>
        <v xml:space="preserve"> </v>
      </c>
      <c r="J300">
        <v>554</v>
      </c>
      <c r="N300" s="15"/>
    </row>
    <row r="301" spans="1:14" x14ac:dyDescent="0.25">
      <c r="A301">
        <v>556</v>
      </c>
      <c r="B301">
        <f>VLOOKUP($B$4,'Deposition Curves'!A:OQ,(A301/2+6),FALSE)</f>
        <v>0</v>
      </c>
      <c r="C301" t="str">
        <f>IF(B301=0," ",IF('Use Details'!$B$23="Yes",Barrier!V282,1))</f>
        <v xml:space="preserve"> </v>
      </c>
      <c r="D301" t="str">
        <f t="shared" si="25"/>
        <v xml:space="preserve"> </v>
      </c>
      <c r="E301" t="str">
        <f t="shared" si="26"/>
        <v xml:space="preserve"> </v>
      </c>
      <c r="F301" t="str">
        <f t="shared" si="27"/>
        <v xml:space="preserve"> </v>
      </c>
      <c r="G301" t="str">
        <f t="shared" si="28"/>
        <v xml:space="preserve"> </v>
      </c>
      <c r="H301" t="str">
        <f t="shared" si="29"/>
        <v xml:space="preserve"> </v>
      </c>
      <c r="I301" t="str">
        <f t="shared" si="30"/>
        <v xml:space="preserve"> </v>
      </c>
      <c r="J301">
        <v>556</v>
      </c>
      <c r="N301" s="19"/>
    </row>
    <row r="302" spans="1:14" x14ac:dyDescent="0.25">
      <c r="A302">
        <v>558</v>
      </c>
      <c r="B302">
        <f>VLOOKUP($B$4,'Deposition Curves'!A:OQ,(A302/2+6),FALSE)</f>
        <v>0</v>
      </c>
      <c r="C302" t="str">
        <f>IF(B302=0," ",IF('Use Details'!$B$23="Yes",Barrier!V283,1))</f>
        <v xml:space="preserve"> </v>
      </c>
      <c r="D302" t="str">
        <f t="shared" si="25"/>
        <v xml:space="preserve"> </v>
      </c>
      <c r="E302" t="str">
        <f t="shared" si="26"/>
        <v xml:space="preserve"> </v>
      </c>
      <c r="F302" t="str">
        <f t="shared" si="27"/>
        <v xml:space="preserve"> </v>
      </c>
      <c r="G302" t="str">
        <f t="shared" si="28"/>
        <v xml:space="preserve"> </v>
      </c>
      <c r="H302" t="str">
        <f t="shared" si="29"/>
        <v xml:space="preserve"> </v>
      </c>
      <c r="I302" t="str">
        <f t="shared" si="30"/>
        <v xml:space="preserve"> </v>
      </c>
      <c r="J302">
        <v>558</v>
      </c>
      <c r="N302" s="19"/>
    </row>
    <row r="303" spans="1:14" x14ac:dyDescent="0.25">
      <c r="A303">
        <v>560</v>
      </c>
      <c r="B303">
        <f>VLOOKUP($B$4,'Deposition Curves'!A:OQ,(A303/2+6),FALSE)</f>
        <v>0</v>
      </c>
      <c r="C303" t="str">
        <f>IF(B303=0," ",IF('Use Details'!$B$23="Yes",Barrier!V284,1))</f>
        <v xml:space="preserve"> </v>
      </c>
      <c r="D303" t="str">
        <f t="shared" si="25"/>
        <v xml:space="preserve"> </v>
      </c>
      <c r="E303" t="str">
        <f t="shared" si="26"/>
        <v xml:space="preserve"> </v>
      </c>
      <c r="F303" t="str">
        <f t="shared" si="27"/>
        <v xml:space="preserve"> </v>
      </c>
      <c r="G303" t="str">
        <f t="shared" si="28"/>
        <v xml:space="preserve"> </v>
      </c>
      <c r="H303" t="str">
        <f t="shared" si="29"/>
        <v xml:space="preserve"> </v>
      </c>
      <c r="I303" t="str">
        <f t="shared" si="30"/>
        <v xml:space="preserve"> </v>
      </c>
      <c r="J303">
        <v>560</v>
      </c>
      <c r="N303" s="19"/>
    </row>
    <row r="304" spans="1:14" x14ac:dyDescent="0.25">
      <c r="A304">
        <v>562</v>
      </c>
      <c r="B304">
        <f>VLOOKUP($B$4,'Deposition Curves'!A:OQ,(A304/2+6),FALSE)</f>
        <v>0</v>
      </c>
      <c r="C304" t="str">
        <f>IF(B304=0," ",IF('Use Details'!$B$23="Yes",Barrier!V285,1))</f>
        <v xml:space="preserve"> </v>
      </c>
      <c r="D304" t="str">
        <f t="shared" si="25"/>
        <v xml:space="preserve"> </v>
      </c>
      <c r="E304" t="str">
        <f t="shared" si="26"/>
        <v xml:space="preserve"> </v>
      </c>
      <c r="F304" t="str">
        <f t="shared" si="27"/>
        <v xml:space="preserve"> </v>
      </c>
      <c r="G304" t="str">
        <f t="shared" si="28"/>
        <v xml:space="preserve"> </v>
      </c>
      <c r="H304" t="str">
        <f t="shared" si="29"/>
        <v xml:space="preserve"> </v>
      </c>
      <c r="I304" t="str">
        <f t="shared" si="30"/>
        <v xml:space="preserve"> </v>
      </c>
      <c r="J304">
        <v>562</v>
      </c>
      <c r="N304" s="19"/>
    </row>
    <row r="305" spans="1:14" x14ac:dyDescent="0.25">
      <c r="A305">
        <v>564</v>
      </c>
      <c r="B305">
        <f>VLOOKUP($B$4,'Deposition Curves'!A:OQ,(A305/2+6),FALSE)</f>
        <v>0</v>
      </c>
      <c r="C305" t="str">
        <f>IF(B305=0," ",IF('Use Details'!$B$23="Yes",Barrier!V286,1))</f>
        <v xml:space="preserve"> </v>
      </c>
      <c r="D305" t="str">
        <f t="shared" si="25"/>
        <v xml:space="preserve"> </v>
      </c>
      <c r="E305" t="str">
        <f t="shared" si="26"/>
        <v xml:space="preserve"> </v>
      </c>
      <c r="F305" t="str">
        <f t="shared" si="27"/>
        <v xml:space="preserve"> </v>
      </c>
      <c r="G305" t="str">
        <f t="shared" si="28"/>
        <v xml:space="preserve"> </v>
      </c>
      <c r="H305" t="str">
        <f t="shared" si="29"/>
        <v xml:space="preserve"> </v>
      </c>
      <c r="I305" t="str">
        <f t="shared" si="30"/>
        <v xml:space="preserve"> </v>
      </c>
      <c r="J305">
        <v>564</v>
      </c>
      <c r="N305" s="19"/>
    </row>
    <row r="306" spans="1:14" x14ac:dyDescent="0.25">
      <c r="A306">
        <v>566</v>
      </c>
      <c r="B306">
        <f>VLOOKUP($B$4,'Deposition Curves'!A:OQ,(A306/2+6),FALSE)</f>
        <v>0</v>
      </c>
      <c r="C306" t="str">
        <f>IF(B306=0," ",IF('Use Details'!$B$23="Yes",Barrier!V287,1))</f>
        <v xml:space="preserve"> </v>
      </c>
      <c r="D306" t="str">
        <f t="shared" si="25"/>
        <v xml:space="preserve"> </v>
      </c>
      <c r="E306" t="str">
        <f t="shared" si="26"/>
        <v xml:space="preserve"> </v>
      </c>
      <c r="F306" t="str">
        <f t="shared" si="27"/>
        <v xml:space="preserve"> </v>
      </c>
      <c r="G306" t="str">
        <f t="shared" si="28"/>
        <v xml:space="preserve"> </v>
      </c>
      <c r="H306" t="str">
        <f t="shared" si="29"/>
        <v xml:space="preserve"> </v>
      </c>
      <c r="I306" t="str">
        <f t="shared" si="30"/>
        <v xml:space="preserve"> </v>
      </c>
      <c r="J306">
        <v>566</v>
      </c>
      <c r="N306" s="15"/>
    </row>
    <row r="307" spans="1:14" x14ac:dyDescent="0.25">
      <c r="A307">
        <v>568</v>
      </c>
      <c r="B307">
        <f>VLOOKUP($B$4,'Deposition Curves'!A:OQ,(A307/2+6),FALSE)</f>
        <v>0</v>
      </c>
      <c r="C307" t="str">
        <f>IF(B307=0," ",IF('Use Details'!$B$23="Yes",Barrier!V288,1))</f>
        <v xml:space="preserve"> </v>
      </c>
      <c r="D307" t="str">
        <f t="shared" si="25"/>
        <v xml:space="preserve"> </v>
      </c>
      <c r="E307" t="str">
        <f t="shared" si="26"/>
        <v xml:space="preserve"> </v>
      </c>
      <c r="F307" t="str">
        <f t="shared" si="27"/>
        <v xml:space="preserve"> </v>
      </c>
      <c r="G307" t="str">
        <f t="shared" si="28"/>
        <v xml:space="preserve"> </v>
      </c>
      <c r="H307" t="str">
        <f t="shared" si="29"/>
        <v xml:space="preserve"> </v>
      </c>
      <c r="I307" t="str">
        <f t="shared" si="30"/>
        <v xml:space="preserve"> </v>
      </c>
      <c r="J307">
        <v>568</v>
      </c>
      <c r="N307" s="19"/>
    </row>
    <row r="308" spans="1:14" x14ac:dyDescent="0.25">
      <c r="A308">
        <v>570</v>
      </c>
      <c r="B308">
        <f>VLOOKUP($B$4,'Deposition Curves'!A:OQ,(A308/2+6),FALSE)</f>
        <v>0</v>
      </c>
      <c r="C308" t="str">
        <f>IF(B308=0," ",IF('Use Details'!$B$23="Yes",Barrier!V289,1))</f>
        <v xml:space="preserve"> </v>
      </c>
      <c r="D308" t="str">
        <f t="shared" si="25"/>
        <v xml:space="preserve"> </v>
      </c>
      <c r="E308" t="str">
        <f t="shared" si="26"/>
        <v xml:space="preserve"> </v>
      </c>
      <c r="F308" t="str">
        <f t="shared" si="27"/>
        <v xml:space="preserve"> </v>
      </c>
      <c r="G308" t="str">
        <f t="shared" si="28"/>
        <v xml:space="preserve"> </v>
      </c>
      <c r="H308" t="str">
        <f t="shared" si="29"/>
        <v xml:space="preserve"> </v>
      </c>
      <c r="I308" t="str">
        <f t="shared" si="30"/>
        <v xml:space="preserve"> </v>
      </c>
      <c r="J308">
        <v>570</v>
      </c>
      <c r="N308" s="19"/>
    </row>
    <row r="309" spans="1:14" x14ac:dyDescent="0.25">
      <c r="A309">
        <v>572</v>
      </c>
      <c r="B309">
        <f>VLOOKUP($B$4,'Deposition Curves'!A:OQ,(A309/2+6),FALSE)</f>
        <v>0</v>
      </c>
      <c r="C309" t="str">
        <f>IF(B309=0," ",IF('Use Details'!$B$23="Yes",Barrier!V290,1))</f>
        <v xml:space="preserve"> </v>
      </c>
      <c r="D309" t="str">
        <f t="shared" si="25"/>
        <v xml:space="preserve"> </v>
      </c>
      <c r="E309" t="str">
        <f t="shared" si="26"/>
        <v xml:space="preserve"> </v>
      </c>
      <c r="F309" t="str">
        <f t="shared" si="27"/>
        <v xml:space="preserve"> </v>
      </c>
      <c r="G309" t="str">
        <f t="shared" si="28"/>
        <v xml:space="preserve"> </v>
      </c>
      <c r="H309" t="str">
        <f t="shared" si="29"/>
        <v xml:space="preserve"> </v>
      </c>
      <c r="I309" t="str">
        <f t="shared" si="30"/>
        <v xml:space="preserve"> </v>
      </c>
      <c r="J309">
        <v>572</v>
      </c>
      <c r="N309" s="19"/>
    </row>
    <row r="310" spans="1:14" x14ac:dyDescent="0.25">
      <c r="A310">
        <v>574</v>
      </c>
      <c r="B310">
        <f>VLOOKUP($B$4,'Deposition Curves'!A:OQ,(A310/2+6),FALSE)</f>
        <v>0</v>
      </c>
      <c r="C310" t="str">
        <f>IF(B310=0," ",IF('Use Details'!$B$23="Yes",Barrier!V291,1))</f>
        <v xml:space="preserve"> </v>
      </c>
      <c r="D310" t="str">
        <f t="shared" si="25"/>
        <v xml:space="preserve"> </v>
      </c>
      <c r="E310" t="str">
        <f t="shared" si="26"/>
        <v xml:space="preserve"> </v>
      </c>
      <c r="F310" t="str">
        <f t="shared" si="27"/>
        <v xml:space="preserve"> </v>
      </c>
      <c r="G310" t="str">
        <f t="shared" si="28"/>
        <v xml:space="preserve"> </v>
      </c>
      <c r="H310" t="str">
        <f t="shared" si="29"/>
        <v xml:space="preserve"> </v>
      </c>
      <c r="I310" t="str">
        <f t="shared" si="30"/>
        <v xml:space="preserve"> </v>
      </c>
      <c r="J310">
        <v>574</v>
      </c>
      <c r="N310" s="19"/>
    </row>
    <row r="311" spans="1:14" x14ac:dyDescent="0.25">
      <c r="A311">
        <v>576</v>
      </c>
      <c r="B311">
        <f>VLOOKUP($B$4,'Deposition Curves'!A:OQ,(A311/2+6),FALSE)</f>
        <v>0</v>
      </c>
      <c r="C311" t="str">
        <f>IF(B311=0," ",IF('Use Details'!$B$23="Yes",Barrier!V292,1))</f>
        <v xml:space="preserve"> </v>
      </c>
      <c r="D311" t="str">
        <f t="shared" si="25"/>
        <v xml:space="preserve"> </v>
      </c>
      <c r="E311" t="str">
        <f t="shared" si="26"/>
        <v xml:space="preserve"> </v>
      </c>
      <c r="F311" t="str">
        <f t="shared" si="27"/>
        <v xml:space="preserve"> </v>
      </c>
      <c r="G311" t="str">
        <f t="shared" si="28"/>
        <v xml:space="preserve"> </v>
      </c>
      <c r="H311" t="str">
        <f t="shared" si="29"/>
        <v xml:space="preserve"> </v>
      </c>
      <c r="I311" t="str">
        <f t="shared" si="30"/>
        <v xml:space="preserve"> </v>
      </c>
      <c r="J311">
        <v>576</v>
      </c>
      <c r="N311" s="19"/>
    </row>
    <row r="312" spans="1:14" x14ac:dyDescent="0.25">
      <c r="A312">
        <v>578</v>
      </c>
      <c r="B312">
        <f>VLOOKUP($B$4,'Deposition Curves'!A:OQ,(A312/2+6),FALSE)</f>
        <v>0</v>
      </c>
      <c r="C312" t="str">
        <f>IF(B312=0," ",IF('Use Details'!$B$23="Yes",Barrier!V293,1))</f>
        <v xml:space="preserve"> </v>
      </c>
      <c r="D312" t="str">
        <f t="shared" si="25"/>
        <v xml:space="preserve"> </v>
      </c>
      <c r="E312" t="str">
        <f t="shared" si="26"/>
        <v xml:space="preserve"> </v>
      </c>
      <c r="F312" t="str">
        <f t="shared" si="27"/>
        <v xml:space="preserve"> </v>
      </c>
      <c r="G312" t="str">
        <f t="shared" si="28"/>
        <v xml:space="preserve"> </v>
      </c>
      <c r="H312" t="str">
        <f t="shared" si="29"/>
        <v xml:space="preserve"> </v>
      </c>
      <c r="I312" t="str">
        <f t="shared" si="30"/>
        <v xml:space="preserve"> </v>
      </c>
      <c r="J312">
        <v>578</v>
      </c>
      <c r="N312" s="19"/>
    </row>
    <row r="313" spans="1:14" x14ac:dyDescent="0.25">
      <c r="A313">
        <v>580</v>
      </c>
      <c r="B313">
        <f>VLOOKUP($B$4,'Deposition Curves'!A:OQ,(A313/2+6),FALSE)</f>
        <v>0</v>
      </c>
      <c r="C313" t="str">
        <f>IF(B313=0," ",IF('Use Details'!$B$23="Yes",Barrier!V294,1))</f>
        <v xml:space="preserve"> </v>
      </c>
      <c r="D313" t="str">
        <f t="shared" si="25"/>
        <v xml:space="preserve"> </v>
      </c>
      <c r="E313" t="str">
        <f t="shared" si="26"/>
        <v xml:space="preserve"> </v>
      </c>
      <c r="F313" t="str">
        <f t="shared" si="27"/>
        <v xml:space="preserve"> </v>
      </c>
      <c r="G313" t="str">
        <f t="shared" si="28"/>
        <v xml:space="preserve"> </v>
      </c>
      <c r="H313" t="str">
        <f t="shared" si="29"/>
        <v xml:space="preserve"> </v>
      </c>
      <c r="I313" t="str">
        <f t="shared" si="30"/>
        <v xml:space="preserve"> </v>
      </c>
      <c r="J313">
        <v>580</v>
      </c>
      <c r="N313" s="19"/>
    </row>
    <row r="314" spans="1:14" x14ac:dyDescent="0.25">
      <c r="A314">
        <v>582</v>
      </c>
      <c r="B314">
        <f>VLOOKUP($B$4,'Deposition Curves'!A:OQ,(A314/2+6),FALSE)</f>
        <v>0</v>
      </c>
      <c r="C314" t="str">
        <f>IF(B314=0," ",IF('Use Details'!$B$23="Yes",Barrier!V295,1))</f>
        <v xml:space="preserve"> </v>
      </c>
      <c r="D314" t="str">
        <f t="shared" si="25"/>
        <v xml:space="preserve"> </v>
      </c>
      <c r="E314" t="str">
        <f t="shared" si="26"/>
        <v xml:space="preserve"> </v>
      </c>
      <c r="F314" t="str">
        <f t="shared" si="27"/>
        <v xml:space="preserve"> </v>
      </c>
      <c r="G314" t="str">
        <f t="shared" si="28"/>
        <v xml:space="preserve"> </v>
      </c>
      <c r="H314" t="str">
        <f t="shared" si="29"/>
        <v xml:space="preserve"> </v>
      </c>
      <c r="I314" t="str">
        <f t="shared" si="30"/>
        <v xml:space="preserve"> </v>
      </c>
      <c r="J314">
        <v>582</v>
      </c>
      <c r="N314" s="19"/>
    </row>
    <row r="315" spans="1:14" x14ac:dyDescent="0.25">
      <c r="A315">
        <v>584</v>
      </c>
      <c r="B315">
        <f>VLOOKUP($B$4,'Deposition Curves'!A:OQ,(A315/2+6),FALSE)</f>
        <v>0</v>
      </c>
      <c r="C315" t="str">
        <f>IF(B315=0," ",IF('Use Details'!$B$23="Yes",Barrier!V296,1))</f>
        <v xml:space="preserve"> </v>
      </c>
      <c r="D315" t="str">
        <f t="shared" si="25"/>
        <v xml:space="preserve"> </v>
      </c>
      <c r="E315" t="str">
        <f t="shared" si="26"/>
        <v xml:space="preserve"> </v>
      </c>
      <c r="F315" t="str">
        <f t="shared" si="27"/>
        <v xml:space="preserve"> </v>
      </c>
      <c r="G315" t="str">
        <f t="shared" si="28"/>
        <v xml:space="preserve"> </v>
      </c>
      <c r="H315" t="str">
        <f t="shared" si="29"/>
        <v xml:space="preserve"> </v>
      </c>
      <c r="I315" t="str">
        <f t="shared" si="30"/>
        <v xml:space="preserve"> </v>
      </c>
      <c r="J315">
        <v>584</v>
      </c>
      <c r="N315" s="19"/>
    </row>
    <row r="316" spans="1:14" x14ac:dyDescent="0.25">
      <c r="A316">
        <v>586</v>
      </c>
      <c r="B316">
        <f>VLOOKUP($B$4,'Deposition Curves'!A:OQ,(A316/2+6),FALSE)</f>
        <v>0</v>
      </c>
      <c r="C316" t="str">
        <f>IF(B316=0," ",IF('Use Details'!$B$23="Yes",Barrier!V297,1))</f>
        <v xml:space="preserve"> </v>
      </c>
      <c r="D316" t="str">
        <f t="shared" si="25"/>
        <v xml:space="preserve"> </v>
      </c>
      <c r="E316" t="str">
        <f t="shared" si="26"/>
        <v xml:space="preserve"> </v>
      </c>
      <c r="F316" t="str">
        <f t="shared" si="27"/>
        <v xml:space="preserve"> </v>
      </c>
      <c r="G316" t="str">
        <f t="shared" si="28"/>
        <v xml:space="preserve"> </v>
      </c>
      <c r="H316" t="str">
        <f t="shared" si="29"/>
        <v xml:space="preserve"> </v>
      </c>
      <c r="I316" t="str">
        <f t="shared" si="30"/>
        <v xml:space="preserve"> </v>
      </c>
      <c r="J316">
        <v>586</v>
      </c>
      <c r="N316" s="19"/>
    </row>
    <row r="317" spans="1:14" x14ac:dyDescent="0.25">
      <c r="A317">
        <v>588</v>
      </c>
      <c r="B317">
        <f>VLOOKUP($B$4,'Deposition Curves'!A:OQ,(A317/2+6),FALSE)</f>
        <v>0</v>
      </c>
      <c r="C317" t="str">
        <f>IF(B317=0," ",IF('Use Details'!$B$23="Yes",Barrier!V298,1))</f>
        <v xml:space="preserve"> </v>
      </c>
      <c r="D317" t="str">
        <f t="shared" si="25"/>
        <v xml:space="preserve"> </v>
      </c>
      <c r="E317" t="str">
        <f t="shared" si="26"/>
        <v xml:space="preserve"> </v>
      </c>
      <c r="F317" t="str">
        <f t="shared" si="27"/>
        <v xml:space="preserve"> </v>
      </c>
      <c r="G317" t="str">
        <f t="shared" si="28"/>
        <v xml:space="preserve"> </v>
      </c>
      <c r="H317" t="str">
        <f t="shared" si="29"/>
        <v xml:space="preserve"> </v>
      </c>
      <c r="I317" t="str">
        <f t="shared" si="30"/>
        <v xml:space="preserve"> </v>
      </c>
      <c r="J317">
        <v>588</v>
      </c>
      <c r="N317" s="19"/>
    </row>
    <row r="318" spans="1:14" x14ac:dyDescent="0.25">
      <c r="A318">
        <v>590</v>
      </c>
      <c r="B318">
        <f>VLOOKUP($B$4,'Deposition Curves'!A:OQ,(A318/2+6),FALSE)</f>
        <v>0</v>
      </c>
      <c r="C318" t="str">
        <f>IF(B318=0," ",IF('Use Details'!$B$23="Yes",Barrier!V299,1))</f>
        <v xml:space="preserve"> </v>
      </c>
      <c r="D318" t="str">
        <f t="shared" si="25"/>
        <v xml:space="preserve"> </v>
      </c>
      <c r="E318" t="str">
        <f t="shared" si="26"/>
        <v xml:space="preserve"> </v>
      </c>
      <c r="F318" t="str">
        <f t="shared" si="27"/>
        <v xml:space="preserve"> </v>
      </c>
      <c r="G318" t="str">
        <f t="shared" si="28"/>
        <v xml:space="preserve"> </v>
      </c>
      <c r="H318" t="str">
        <f t="shared" si="29"/>
        <v xml:space="preserve"> </v>
      </c>
      <c r="I318" t="str">
        <f t="shared" si="30"/>
        <v xml:space="preserve"> </v>
      </c>
      <c r="J318">
        <v>590</v>
      </c>
      <c r="N318" s="19"/>
    </row>
    <row r="319" spans="1:14" x14ac:dyDescent="0.25">
      <c r="A319">
        <v>592</v>
      </c>
      <c r="B319">
        <f>VLOOKUP($B$4,'Deposition Curves'!A:OQ,(A319/2+6),FALSE)</f>
        <v>0</v>
      </c>
      <c r="C319" t="str">
        <f>IF(B319=0," ",IF('Use Details'!$B$23="Yes",Barrier!V300,1))</f>
        <v xml:space="preserve"> </v>
      </c>
      <c r="D319" t="str">
        <f t="shared" si="25"/>
        <v xml:space="preserve"> </v>
      </c>
      <c r="E319" t="str">
        <f t="shared" si="26"/>
        <v xml:space="preserve"> </v>
      </c>
      <c r="F319" t="str">
        <f t="shared" si="27"/>
        <v xml:space="preserve"> </v>
      </c>
      <c r="G319" t="str">
        <f t="shared" si="28"/>
        <v xml:space="preserve"> </v>
      </c>
      <c r="H319" t="str">
        <f t="shared" si="29"/>
        <v xml:space="preserve"> </v>
      </c>
      <c r="I319" t="str">
        <f t="shared" si="30"/>
        <v xml:space="preserve"> </v>
      </c>
      <c r="J319">
        <v>592</v>
      </c>
      <c r="N319" s="19"/>
    </row>
    <row r="320" spans="1:14" x14ac:dyDescent="0.25">
      <c r="A320">
        <v>594</v>
      </c>
      <c r="B320">
        <f>VLOOKUP($B$4,'Deposition Curves'!A:OQ,(A320/2+6),FALSE)</f>
        <v>0</v>
      </c>
      <c r="C320" t="str">
        <f>IF(B320=0," ",IF('Use Details'!$B$23="Yes",Barrier!V301,1))</f>
        <v xml:space="preserve"> </v>
      </c>
      <c r="D320" t="str">
        <f t="shared" si="25"/>
        <v xml:space="preserve"> </v>
      </c>
      <c r="E320" t="str">
        <f t="shared" si="26"/>
        <v xml:space="preserve"> </v>
      </c>
      <c r="F320" t="str">
        <f t="shared" si="27"/>
        <v xml:space="preserve"> </v>
      </c>
      <c r="G320" t="str">
        <f t="shared" si="28"/>
        <v xml:space="preserve"> </v>
      </c>
      <c r="H320" t="str">
        <f t="shared" si="29"/>
        <v xml:space="preserve"> </v>
      </c>
      <c r="I320" t="str">
        <f t="shared" si="30"/>
        <v xml:space="preserve"> </v>
      </c>
      <c r="J320">
        <v>594</v>
      </c>
      <c r="N320" s="19"/>
    </row>
    <row r="321" spans="1:14" x14ac:dyDescent="0.25">
      <c r="A321">
        <v>596</v>
      </c>
      <c r="B321">
        <f>VLOOKUP($B$4,'Deposition Curves'!A:OQ,(A321/2+6),FALSE)</f>
        <v>0</v>
      </c>
      <c r="C321" t="str">
        <f>IF(B321=0," ",IF('Use Details'!$B$23="Yes",Barrier!V302,1))</f>
        <v xml:space="preserve"> </v>
      </c>
      <c r="D321" t="str">
        <f t="shared" si="25"/>
        <v xml:space="preserve"> </v>
      </c>
      <c r="E321" t="str">
        <f t="shared" si="26"/>
        <v xml:space="preserve"> </v>
      </c>
      <c r="F321" t="str">
        <f t="shared" si="27"/>
        <v xml:space="preserve"> </v>
      </c>
      <c r="G321" t="str">
        <f t="shared" si="28"/>
        <v xml:space="preserve"> </v>
      </c>
      <c r="H321" t="str">
        <f t="shared" si="29"/>
        <v xml:space="preserve"> </v>
      </c>
      <c r="I321" t="str">
        <f t="shared" si="30"/>
        <v xml:space="preserve"> </v>
      </c>
      <c r="J321">
        <v>596</v>
      </c>
      <c r="N321" s="19"/>
    </row>
    <row r="322" spans="1:14" x14ac:dyDescent="0.25">
      <c r="A322">
        <v>598</v>
      </c>
      <c r="B322">
        <f>VLOOKUP($B$4,'Deposition Curves'!A:OQ,(A322/2+6),FALSE)</f>
        <v>0</v>
      </c>
      <c r="C322" t="str">
        <f>IF(B322=0," ",IF('Use Details'!$B$23="Yes",Barrier!V303,1))</f>
        <v xml:space="preserve"> </v>
      </c>
      <c r="D322" t="str">
        <f t="shared" si="25"/>
        <v xml:space="preserve"> </v>
      </c>
      <c r="E322" t="str">
        <f t="shared" si="26"/>
        <v xml:space="preserve"> </v>
      </c>
      <c r="F322" t="str">
        <f t="shared" si="27"/>
        <v xml:space="preserve"> </v>
      </c>
      <c r="G322" t="str">
        <f t="shared" si="28"/>
        <v xml:space="preserve"> </v>
      </c>
      <c r="H322" t="str">
        <f t="shared" si="29"/>
        <v xml:space="preserve"> </v>
      </c>
      <c r="I322" t="str">
        <f t="shared" si="30"/>
        <v xml:space="preserve"> </v>
      </c>
      <c r="J322">
        <v>598</v>
      </c>
      <c r="N322" s="19"/>
    </row>
    <row r="323" spans="1:14" x14ac:dyDescent="0.25">
      <c r="A323">
        <v>600</v>
      </c>
      <c r="B323">
        <f>VLOOKUP($B$4,'Deposition Curves'!A:OQ,(A323/2+6),FALSE)</f>
        <v>0</v>
      </c>
      <c r="C323" t="str">
        <f>IF(B323=0," ",IF('Use Details'!$B$23="Yes",Barrier!V304,1))</f>
        <v xml:space="preserve"> </v>
      </c>
      <c r="D323" t="str">
        <f t="shared" si="25"/>
        <v xml:space="preserve"> </v>
      </c>
      <c r="E323" t="str">
        <f t="shared" si="26"/>
        <v xml:space="preserve"> </v>
      </c>
      <c r="F323" t="str">
        <f t="shared" si="27"/>
        <v xml:space="preserve"> </v>
      </c>
      <c r="G323" t="str">
        <f t="shared" si="28"/>
        <v xml:space="preserve"> </v>
      </c>
      <c r="H323" t="str">
        <f t="shared" si="29"/>
        <v xml:space="preserve"> </v>
      </c>
      <c r="I323" t="str">
        <f t="shared" si="30"/>
        <v xml:space="preserve"> </v>
      </c>
      <c r="J323">
        <v>600</v>
      </c>
      <c r="N323" s="19"/>
    </row>
    <row r="324" spans="1:14" x14ac:dyDescent="0.25">
      <c r="A324">
        <v>602</v>
      </c>
      <c r="B324">
        <f>VLOOKUP($B$4,'Deposition Curves'!A:OQ,(A324/2+6),FALSE)</f>
        <v>0</v>
      </c>
      <c r="C324" t="str">
        <f>IF(B324=0," ",IF('Use Details'!$B$23="Yes",Barrier!V305,1))</f>
        <v xml:space="preserve"> </v>
      </c>
      <c r="D324" t="str">
        <f t="shared" si="25"/>
        <v xml:space="preserve"> </v>
      </c>
      <c r="E324" t="str">
        <f t="shared" si="26"/>
        <v xml:space="preserve"> </v>
      </c>
      <c r="F324" t="str">
        <f t="shared" si="27"/>
        <v xml:space="preserve"> </v>
      </c>
      <c r="G324" t="str">
        <f t="shared" si="28"/>
        <v xml:space="preserve"> </v>
      </c>
      <c r="H324" t="str">
        <f t="shared" si="29"/>
        <v xml:space="preserve"> </v>
      </c>
      <c r="I324" t="str">
        <f t="shared" si="30"/>
        <v xml:space="preserve"> </v>
      </c>
      <c r="J324">
        <v>602</v>
      </c>
      <c r="N324" s="19"/>
    </row>
    <row r="325" spans="1:14" x14ac:dyDescent="0.25">
      <c r="A325">
        <v>604</v>
      </c>
      <c r="B325">
        <f>VLOOKUP($B$4,'Deposition Curves'!A:OQ,(A325/2+6),FALSE)</f>
        <v>0</v>
      </c>
      <c r="C325" t="str">
        <f>IF(B325=0," ",IF('Use Details'!$B$23="Yes",Barrier!V306,1))</f>
        <v xml:space="preserve"> </v>
      </c>
      <c r="D325" t="str">
        <f t="shared" si="25"/>
        <v xml:space="preserve"> </v>
      </c>
      <c r="E325" t="str">
        <f t="shared" si="26"/>
        <v xml:space="preserve"> </v>
      </c>
      <c r="F325" t="str">
        <f t="shared" si="27"/>
        <v xml:space="preserve"> </v>
      </c>
      <c r="G325" t="str">
        <f t="shared" si="28"/>
        <v xml:space="preserve"> </v>
      </c>
      <c r="H325" t="str">
        <f t="shared" si="29"/>
        <v xml:space="preserve"> </v>
      </c>
      <c r="I325" t="str">
        <f t="shared" si="30"/>
        <v xml:space="preserve"> </v>
      </c>
      <c r="J325">
        <v>604</v>
      </c>
      <c r="N325" s="19"/>
    </row>
    <row r="326" spans="1:14" x14ac:dyDescent="0.25">
      <c r="A326">
        <v>606</v>
      </c>
      <c r="B326">
        <f>VLOOKUP($B$4,'Deposition Curves'!A:OQ,(A326/2+6),FALSE)</f>
        <v>0</v>
      </c>
      <c r="C326" t="str">
        <f>IF(B326=0," ",IF('Use Details'!$B$23="Yes",Barrier!V307,1))</f>
        <v xml:space="preserve"> </v>
      </c>
      <c r="D326" t="str">
        <f t="shared" si="25"/>
        <v xml:space="preserve"> </v>
      </c>
      <c r="E326" t="str">
        <f t="shared" si="26"/>
        <v xml:space="preserve"> </v>
      </c>
      <c r="F326" t="str">
        <f t="shared" si="27"/>
        <v xml:space="preserve"> </v>
      </c>
      <c r="G326" t="str">
        <f t="shared" si="28"/>
        <v xml:space="preserve"> </v>
      </c>
      <c r="H326" t="str">
        <f t="shared" si="29"/>
        <v xml:space="preserve"> </v>
      </c>
      <c r="I326" t="str">
        <f t="shared" si="30"/>
        <v xml:space="preserve"> </v>
      </c>
      <c r="J326">
        <v>606</v>
      </c>
      <c r="N326" s="19"/>
    </row>
    <row r="327" spans="1:14" x14ac:dyDescent="0.25">
      <c r="A327">
        <v>608</v>
      </c>
      <c r="B327">
        <f>VLOOKUP($B$4,'Deposition Curves'!A:OQ,(A327/2+6),FALSE)</f>
        <v>0</v>
      </c>
      <c r="C327" t="str">
        <f>IF(B327=0," ",IF('Use Details'!$B$23="Yes",Barrier!V308,1))</f>
        <v xml:space="preserve"> </v>
      </c>
      <c r="D327" t="str">
        <f t="shared" si="25"/>
        <v xml:space="preserve"> </v>
      </c>
      <c r="E327" t="str">
        <f t="shared" si="26"/>
        <v xml:space="preserve"> </v>
      </c>
      <c r="F327" t="str">
        <f t="shared" si="27"/>
        <v xml:space="preserve"> </v>
      </c>
      <c r="G327" t="str">
        <f t="shared" si="28"/>
        <v xml:space="preserve"> </v>
      </c>
      <c r="H327" t="str">
        <f t="shared" si="29"/>
        <v xml:space="preserve"> </v>
      </c>
      <c r="I327" t="str">
        <f t="shared" si="30"/>
        <v xml:space="preserve"> </v>
      </c>
      <c r="J327">
        <v>608</v>
      </c>
      <c r="N327" s="19"/>
    </row>
    <row r="328" spans="1:14" x14ac:dyDescent="0.25">
      <c r="A328">
        <v>610</v>
      </c>
      <c r="B328">
        <f>VLOOKUP($B$4,'Deposition Curves'!A:OQ,(A328/2+6),FALSE)</f>
        <v>0</v>
      </c>
      <c r="C328" t="str">
        <f>IF(B328=0," ",IF('Use Details'!$B$23="Yes",Barrier!V309,1))</f>
        <v xml:space="preserve"> </v>
      </c>
      <c r="D328" t="str">
        <f t="shared" si="25"/>
        <v xml:space="preserve"> </v>
      </c>
      <c r="E328" t="str">
        <f t="shared" si="26"/>
        <v xml:space="preserve"> </v>
      </c>
      <c r="F328" t="str">
        <f t="shared" si="27"/>
        <v xml:space="preserve"> </v>
      </c>
      <c r="G328" t="str">
        <f t="shared" si="28"/>
        <v xml:space="preserve"> </v>
      </c>
      <c r="H328" t="str">
        <f t="shared" si="29"/>
        <v xml:space="preserve"> </v>
      </c>
      <c r="I328" t="str">
        <f t="shared" si="30"/>
        <v xml:space="preserve"> </v>
      </c>
      <c r="J328">
        <v>610</v>
      </c>
      <c r="N328" s="19"/>
    </row>
    <row r="329" spans="1:14" x14ac:dyDescent="0.25">
      <c r="A329">
        <v>612</v>
      </c>
      <c r="B329">
        <f>VLOOKUP($B$4,'Deposition Curves'!A:OQ,(A329/2+6),FALSE)</f>
        <v>0</v>
      </c>
      <c r="C329" t="str">
        <f>IF(B329=0," ",IF('Use Details'!$B$23="Yes",Barrier!V310,1))</f>
        <v xml:space="preserve"> </v>
      </c>
      <c r="D329" t="str">
        <f t="shared" si="25"/>
        <v xml:space="preserve"> </v>
      </c>
      <c r="E329" t="str">
        <f t="shared" si="26"/>
        <v xml:space="preserve"> </v>
      </c>
      <c r="F329" t="str">
        <f t="shared" si="27"/>
        <v xml:space="preserve"> </v>
      </c>
      <c r="G329" t="str">
        <f t="shared" si="28"/>
        <v xml:space="preserve"> </v>
      </c>
      <c r="H329" t="str">
        <f t="shared" si="29"/>
        <v xml:space="preserve"> </v>
      </c>
      <c r="I329" t="str">
        <f t="shared" si="30"/>
        <v xml:space="preserve"> </v>
      </c>
      <c r="J329">
        <v>612</v>
      </c>
      <c r="N329" s="19"/>
    </row>
    <row r="330" spans="1:14" x14ac:dyDescent="0.25">
      <c r="A330">
        <v>614</v>
      </c>
      <c r="B330">
        <f>VLOOKUP($B$4,'Deposition Curves'!A:OQ,(A330/2+6),FALSE)</f>
        <v>0</v>
      </c>
      <c r="C330" t="str">
        <f>IF(B330=0," ",IF('Use Details'!$B$23="Yes",Barrier!V311,1))</f>
        <v xml:space="preserve"> </v>
      </c>
      <c r="D330" t="str">
        <f t="shared" si="25"/>
        <v xml:space="preserve"> </v>
      </c>
      <c r="E330" t="str">
        <f t="shared" si="26"/>
        <v xml:space="preserve"> </v>
      </c>
      <c r="F330" t="str">
        <f t="shared" si="27"/>
        <v xml:space="preserve"> </v>
      </c>
      <c r="G330" t="str">
        <f t="shared" si="28"/>
        <v xml:space="preserve"> </v>
      </c>
      <c r="H330" t="str">
        <f t="shared" si="29"/>
        <v xml:space="preserve"> </v>
      </c>
      <c r="I330" t="str">
        <f t="shared" si="30"/>
        <v xml:space="preserve"> </v>
      </c>
      <c r="J330">
        <v>614</v>
      </c>
      <c r="N330" s="19"/>
    </row>
    <row r="331" spans="1:14" x14ac:dyDescent="0.25">
      <c r="A331">
        <v>616</v>
      </c>
      <c r="B331">
        <f>VLOOKUP($B$4,'Deposition Curves'!A:OQ,(A331/2+6),FALSE)</f>
        <v>0</v>
      </c>
      <c r="C331" t="str">
        <f>IF(B331=0," ",IF('Use Details'!$B$23="Yes",Barrier!V312,1))</f>
        <v xml:space="preserve"> </v>
      </c>
      <c r="D331" t="str">
        <f t="shared" si="25"/>
        <v xml:space="preserve"> </v>
      </c>
      <c r="E331" t="str">
        <f t="shared" si="26"/>
        <v xml:space="preserve"> </v>
      </c>
      <c r="F331" t="str">
        <f t="shared" si="27"/>
        <v xml:space="preserve"> </v>
      </c>
      <c r="G331" t="str">
        <f t="shared" si="28"/>
        <v xml:space="preserve"> </v>
      </c>
      <c r="H331" t="str">
        <f t="shared" si="29"/>
        <v xml:space="preserve"> </v>
      </c>
      <c r="I331" t="str">
        <f t="shared" si="30"/>
        <v xml:space="preserve"> </v>
      </c>
      <c r="J331">
        <v>616</v>
      </c>
      <c r="N331" s="19"/>
    </row>
    <row r="332" spans="1:14" x14ac:dyDescent="0.25">
      <c r="A332">
        <v>618</v>
      </c>
      <c r="B332">
        <f>VLOOKUP($B$4,'Deposition Curves'!A:OQ,(A332/2+6),FALSE)</f>
        <v>0</v>
      </c>
      <c r="C332" t="str">
        <f>IF(B332=0," ",IF('Use Details'!$B$23="Yes",Barrier!V313,1))</f>
        <v xml:space="preserve"> </v>
      </c>
      <c r="D332" t="str">
        <f t="shared" si="25"/>
        <v xml:space="preserve"> </v>
      </c>
      <c r="E332" t="str">
        <f t="shared" si="26"/>
        <v xml:space="preserve"> </v>
      </c>
      <c r="F332" t="str">
        <f t="shared" si="27"/>
        <v xml:space="preserve"> </v>
      </c>
      <c r="G332" t="str">
        <f t="shared" si="28"/>
        <v xml:space="preserve"> </v>
      </c>
      <c r="H332" t="str">
        <f t="shared" si="29"/>
        <v xml:space="preserve"> </v>
      </c>
      <c r="I332" t="str">
        <f t="shared" si="30"/>
        <v xml:space="preserve"> </v>
      </c>
      <c r="J332">
        <v>618</v>
      </c>
      <c r="N332" s="19"/>
    </row>
    <row r="333" spans="1:14" x14ac:dyDescent="0.25">
      <c r="A333">
        <v>620</v>
      </c>
      <c r="B333">
        <f>VLOOKUP($B$4,'Deposition Curves'!A:OQ,(A333/2+6),FALSE)</f>
        <v>0</v>
      </c>
      <c r="C333" t="str">
        <f>IF(B333=0," ",IF('Use Details'!$B$23="Yes",Barrier!V314,1))</f>
        <v xml:space="preserve"> </v>
      </c>
      <c r="D333" t="str">
        <f t="shared" si="25"/>
        <v xml:space="preserve"> </v>
      </c>
      <c r="E333" t="str">
        <f t="shared" si="26"/>
        <v xml:space="preserve"> </v>
      </c>
      <c r="F333" t="str">
        <f t="shared" si="27"/>
        <v xml:space="preserve"> </v>
      </c>
      <c r="G333" t="str">
        <f t="shared" si="28"/>
        <v xml:space="preserve"> </v>
      </c>
      <c r="H333" t="str">
        <f t="shared" si="29"/>
        <v xml:space="preserve"> </v>
      </c>
      <c r="I333" t="str">
        <f t="shared" si="30"/>
        <v xml:space="preserve"> </v>
      </c>
      <c r="J333">
        <v>620</v>
      </c>
      <c r="N333" s="19"/>
    </row>
    <row r="334" spans="1:14" x14ac:dyDescent="0.25">
      <c r="A334">
        <v>622</v>
      </c>
      <c r="B334">
        <f>VLOOKUP($B$4,'Deposition Curves'!A:OQ,(A334/2+6),FALSE)</f>
        <v>0</v>
      </c>
      <c r="C334" t="str">
        <f>IF(B334=0," ",IF('Use Details'!$B$23="Yes",Barrier!V315,1))</f>
        <v xml:space="preserve"> </v>
      </c>
      <c r="D334" t="str">
        <f t="shared" si="25"/>
        <v xml:space="preserve"> </v>
      </c>
      <c r="E334" t="str">
        <f t="shared" si="26"/>
        <v xml:space="preserve"> </v>
      </c>
      <c r="F334" t="str">
        <f t="shared" si="27"/>
        <v xml:space="preserve"> </v>
      </c>
      <c r="G334" t="str">
        <f t="shared" si="28"/>
        <v xml:space="preserve"> </v>
      </c>
      <c r="H334" t="str">
        <f t="shared" si="29"/>
        <v xml:space="preserve"> </v>
      </c>
      <c r="I334" t="str">
        <f t="shared" si="30"/>
        <v xml:space="preserve"> </v>
      </c>
      <c r="J334">
        <v>622</v>
      </c>
      <c r="N334" s="19"/>
    </row>
    <row r="335" spans="1:14" x14ac:dyDescent="0.25">
      <c r="A335">
        <v>624</v>
      </c>
      <c r="B335">
        <f>VLOOKUP($B$4,'Deposition Curves'!A:OQ,(A335/2+6),FALSE)</f>
        <v>0</v>
      </c>
      <c r="C335" t="str">
        <f>IF(B335=0," ",IF('Use Details'!$B$23="Yes",Barrier!V316,1))</f>
        <v xml:space="preserve"> </v>
      </c>
      <c r="D335" t="str">
        <f t="shared" si="25"/>
        <v xml:space="preserve"> </v>
      </c>
      <c r="E335" t="str">
        <f t="shared" si="26"/>
        <v xml:space="preserve"> </v>
      </c>
      <c r="F335" t="str">
        <f t="shared" si="27"/>
        <v xml:space="preserve"> </v>
      </c>
      <c r="G335" t="str">
        <f t="shared" si="28"/>
        <v xml:space="preserve"> </v>
      </c>
      <c r="H335" t="str">
        <f t="shared" si="29"/>
        <v xml:space="preserve"> </v>
      </c>
      <c r="I335" t="str">
        <f t="shared" si="30"/>
        <v xml:space="preserve"> </v>
      </c>
      <c r="J335">
        <v>624</v>
      </c>
      <c r="N335" s="19"/>
    </row>
    <row r="336" spans="1:14" x14ac:dyDescent="0.25">
      <c r="A336">
        <v>626</v>
      </c>
      <c r="B336">
        <f>VLOOKUP($B$4,'Deposition Curves'!A:OQ,(A336/2+6),FALSE)</f>
        <v>0</v>
      </c>
      <c r="C336" t="str">
        <f>IF(B336=0," ",IF('Use Details'!$B$23="Yes",Barrier!V317,1))</f>
        <v xml:space="preserve"> </v>
      </c>
      <c r="D336" t="str">
        <f t="shared" si="25"/>
        <v xml:space="preserve"> </v>
      </c>
      <c r="E336" t="str">
        <f t="shared" si="26"/>
        <v xml:space="preserve"> </v>
      </c>
      <c r="F336" t="str">
        <f t="shared" si="27"/>
        <v xml:space="preserve"> </v>
      </c>
      <c r="G336" t="str">
        <f t="shared" si="28"/>
        <v xml:space="preserve"> </v>
      </c>
      <c r="H336" t="str">
        <f t="shared" si="29"/>
        <v xml:space="preserve"> </v>
      </c>
      <c r="I336" t="str">
        <f t="shared" si="30"/>
        <v xml:space="preserve"> </v>
      </c>
      <c r="J336">
        <v>626</v>
      </c>
      <c r="N336" s="19"/>
    </row>
    <row r="337" spans="1:14" x14ac:dyDescent="0.25">
      <c r="A337">
        <v>628</v>
      </c>
      <c r="B337">
        <f>VLOOKUP($B$4,'Deposition Curves'!A:OQ,(A337/2+6),FALSE)</f>
        <v>0</v>
      </c>
      <c r="C337" t="str">
        <f>IF(B337=0," ",IF('Use Details'!$B$23="Yes",Barrier!V318,1))</f>
        <v xml:space="preserve"> </v>
      </c>
      <c r="D337" t="str">
        <f t="shared" si="25"/>
        <v xml:space="preserve"> </v>
      </c>
      <c r="E337" t="str">
        <f t="shared" si="26"/>
        <v xml:space="preserve"> </v>
      </c>
      <c r="F337" t="str">
        <f t="shared" si="27"/>
        <v xml:space="preserve"> </v>
      </c>
      <c r="G337" t="str">
        <f t="shared" si="28"/>
        <v xml:space="preserve"> </v>
      </c>
      <c r="H337" t="str">
        <f t="shared" si="29"/>
        <v xml:space="preserve"> </v>
      </c>
      <c r="I337" t="str">
        <f t="shared" si="30"/>
        <v xml:space="preserve"> </v>
      </c>
      <c r="J337">
        <v>628</v>
      </c>
      <c r="N337" s="19"/>
    </row>
    <row r="338" spans="1:14" x14ac:dyDescent="0.25">
      <c r="A338">
        <v>630</v>
      </c>
      <c r="B338">
        <f>VLOOKUP($B$4,'Deposition Curves'!A:OQ,(A338/2+6),FALSE)</f>
        <v>0</v>
      </c>
      <c r="C338" t="str">
        <f>IF(B338=0," ",IF('Use Details'!$B$23="Yes",Barrier!V319,1))</f>
        <v xml:space="preserve"> </v>
      </c>
      <c r="D338" t="str">
        <f t="shared" si="25"/>
        <v xml:space="preserve"> </v>
      </c>
      <c r="E338" t="str">
        <f t="shared" si="26"/>
        <v xml:space="preserve"> </v>
      </c>
      <c r="F338" t="str">
        <f t="shared" si="27"/>
        <v xml:space="preserve"> </v>
      </c>
      <c r="G338" t="str">
        <f t="shared" si="28"/>
        <v xml:space="preserve"> </v>
      </c>
      <c r="H338" t="str">
        <f t="shared" si="29"/>
        <v xml:space="preserve"> </v>
      </c>
      <c r="I338" t="str">
        <f t="shared" si="30"/>
        <v xml:space="preserve"> </v>
      </c>
      <c r="J338">
        <v>630</v>
      </c>
      <c r="N338" s="19"/>
    </row>
    <row r="339" spans="1:14" x14ac:dyDescent="0.25">
      <c r="A339">
        <v>632</v>
      </c>
      <c r="B339">
        <f>VLOOKUP($B$4,'Deposition Curves'!A:OQ,(A339/2+6),FALSE)</f>
        <v>0</v>
      </c>
      <c r="C339" t="str">
        <f>IF(B339=0," ",IF('Use Details'!$B$23="Yes",Barrier!V320,1))</f>
        <v xml:space="preserve"> </v>
      </c>
      <c r="D339" t="str">
        <f t="shared" si="25"/>
        <v xml:space="preserve"> </v>
      </c>
      <c r="E339" t="str">
        <f t="shared" si="26"/>
        <v xml:space="preserve"> </v>
      </c>
      <c r="F339" t="str">
        <f t="shared" si="27"/>
        <v xml:space="preserve"> </v>
      </c>
      <c r="G339" t="str">
        <f t="shared" si="28"/>
        <v xml:space="preserve"> </v>
      </c>
      <c r="H339" t="str">
        <f t="shared" si="29"/>
        <v xml:space="preserve"> </v>
      </c>
      <c r="I339" t="str">
        <f t="shared" si="30"/>
        <v xml:space="preserve"> </v>
      </c>
      <c r="J339">
        <v>632</v>
      </c>
      <c r="N339" s="19"/>
    </row>
    <row r="340" spans="1:14" x14ac:dyDescent="0.25">
      <c r="A340">
        <v>634</v>
      </c>
      <c r="B340">
        <f>VLOOKUP($B$4,'Deposition Curves'!A:OQ,(A340/2+6),FALSE)</f>
        <v>0</v>
      </c>
      <c r="C340" t="str">
        <f>IF(B340=0," ",IF('Use Details'!$B$23="Yes",Barrier!V321,1))</f>
        <v xml:space="preserve"> </v>
      </c>
      <c r="D340" t="str">
        <f t="shared" si="25"/>
        <v xml:space="preserve"> </v>
      </c>
      <c r="E340" t="str">
        <f t="shared" si="26"/>
        <v xml:space="preserve"> </v>
      </c>
      <c r="F340" t="str">
        <f t="shared" si="27"/>
        <v xml:space="preserve"> </v>
      </c>
      <c r="G340" t="str">
        <f t="shared" si="28"/>
        <v xml:space="preserve"> </v>
      </c>
      <c r="H340" t="str">
        <f t="shared" si="29"/>
        <v xml:space="preserve"> </v>
      </c>
      <c r="I340" t="str">
        <f t="shared" si="30"/>
        <v xml:space="preserve"> </v>
      </c>
      <c r="J340">
        <v>634</v>
      </c>
      <c r="N340" s="19"/>
    </row>
    <row r="341" spans="1:14" x14ac:dyDescent="0.25">
      <c r="A341">
        <v>636</v>
      </c>
      <c r="B341">
        <f>VLOOKUP($B$4,'Deposition Curves'!A:OQ,(A341/2+6),FALSE)</f>
        <v>0</v>
      </c>
      <c r="C341" t="str">
        <f>IF(B341=0," ",IF('Use Details'!$B$23="Yes",Barrier!V322,1))</f>
        <v xml:space="preserve"> </v>
      </c>
      <c r="D341" t="str">
        <f t="shared" si="25"/>
        <v xml:space="preserve"> </v>
      </c>
      <c r="E341" t="str">
        <f t="shared" si="26"/>
        <v xml:space="preserve"> </v>
      </c>
      <c r="F341" t="str">
        <f t="shared" si="27"/>
        <v xml:space="preserve"> </v>
      </c>
      <c r="G341" t="str">
        <f t="shared" si="28"/>
        <v xml:space="preserve"> </v>
      </c>
      <c r="H341" t="str">
        <f t="shared" si="29"/>
        <v xml:space="preserve"> </v>
      </c>
      <c r="I341" t="str">
        <f t="shared" si="30"/>
        <v xml:space="preserve"> </v>
      </c>
      <c r="J341">
        <v>636</v>
      </c>
      <c r="N341" s="19"/>
    </row>
    <row r="342" spans="1:14" x14ac:dyDescent="0.25">
      <c r="A342">
        <v>638</v>
      </c>
      <c r="B342">
        <f>VLOOKUP($B$4,'Deposition Curves'!A:OQ,(A342/2+6),FALSE)</f>
        <v>0</v>
      </c>
      <c r="C342" t="str">
        <f>IF(B342=0," ",IF('Use Details'!$B$23="Yes",Barrier!V323,1))</f>
        <v xml:space="preserve"> </v>
      </c>
      <c r="D342" t="str">
        <f t="shared" si="25"/>
        <v xml:space="preserve"> </v>
      </c>
      <c r="E342" t="str">
        <f t="shared" si="26"/>
        <v xml:space="preserve"> </v>
      </c>
      <c r="F342" t="str">
        <f t="shared" si="27"/>
        <v xml:space="preserve"> </v>
      </c>
      <c r="G342" t="str">
        <f t="shared" si="28"/>
        <v xml:space="preserve"> </v>
      </c>
      <c r="H342" t="str">
        <f t="shared" si="29"/>
        <v xml:space="preserve"> </v>
      </c>
      <c r="I342" t="str">
        <f t="shared" si="30"/>
        <v xml:space="preserve"> </v>
      </c>
      <c r="J342">
        <v>638</v>
      </c>
      <c r="N342" s="19"/>
    </row>
    <row r="343" spans="1:14" x14ac:dyDescent="0.25">
      <c r="A343">
        <v>640</v>
      </c>
      <c r="B343">
        <f>VLOOKUP($B$4,'Deposition Curves'!A:OQ,(A343/2+6),FALSE)</f>
        <v>0</v>
      </c>
      <c r="C343" t="str">
        <f>IF(B343=0," ",IF('Use Details'!$B$23="Yes",Barrier!V324,1))</f>
        <v xml:space="preserve"> </v>
      </c>
      <c r="D343" t="str">
        <f t="shared" si="25"/>
        <v xml:space="preserve"> </v>
      </c>
      <c r="E343" t="str">
        <f t="shared" si="26"/>
        <v xml:space="preserve"> </v>
      </c>
      <c r="F343" t="str">
        <f t="shared" si="27"/>
        <v xml:space="preserve"> </v>
      </c>
      <c r="G343" t="str">
        <f t="shared" si="28"/>
        <v xml:space="preserve"> </v>
      </c>
      <c r="H343" t="str">
        <f t="shared" si="29"/>
        <v xml:space="preserve"> </v>
      </c>
      <c r="I343" t="str">
        <f t="shared" si="30"/>
        <v xml:space="preserve"> </v>
      </c>
      <c r="J343">
        <v>640</v>
      </c>
      <c r="N343" s="19"/>
    </row>
    <row r="344" spans="1:14" x14ac:dyDescent="0.25">
      <c r="A344">
        <v>642</v>
      </c>
      <c r="B344">
        <f>VLOOKUP($B$4,'Deposition Curves'!A:OQ,(A344/2+6),FALSE)</f>
        <v>0</v>
      </c>
      <c r="C344" t="str">
        <f>IF(B344=0," ",IF('Use Details'!$B$23="Yes",Barrier!V325,1))</f>
        <v xml:space="preserve"> </v>
      </c>
      <c r="D344" t="str">
        <f t="shared" si="25"/>
        <v xml:space="preserve"> </v>
      </c>
      <c r="E344" t="str">
        <f t="shared" si="26"/>
        <v xml:space="preserve"> </v>
      </c>
      <c r="F344" t="str">
        <f t="shared" si="27"/>
        <v xml:space="preserve"> </v>
      </c>
      <c r="G344" t="str">
        <f t="shared" si="28"/>
        <v xml:space="preserve"> </v>
      </c>
      <c r="H344" t="str">
        <f t="shared" si="29"/>
        <v xml:space="preserve"> </v>
      </c>
      <c r="I344" t="str">
        <f t="shared" si="30"/>
        <v xml:space="preserve"> </v>
      </c>
      <c r="J344">
        <v>642</v>
      </c>
      <c r="N344" s="19"/>
    </row>
    <row r="345" spans="1:14" x14ac:dyDescent="0.25">
      <c r="A345">
        <v>644</v>
      </c>
      <c r="B345">
        <f>VLOOKUP($B$4,'Deposition Curves'!A:OQ,(A345/2+6),FALSE)</f>
        <v>0</v>
      </c>
      <c r="C345" t="str">
        <f>IF(B345=0," ",IF('Use Details'!$B$23="Yes",Barrier!V326,1))</f>
        <v xml:space="preserve"> </v>
      </c>
      <c r="D345" t="str">
        <f t="shared" ref="D345:D408" si="31">IF(B345=0," ",B345*C345)</f>
        <v xml:space="preserve"> </v>
      </c>
      <c r="E345" t="str">
        <f t="shared" ref="E345:E408" si="32">IF(B346=0," ",AVERAGE(AVERAGE(D345:D346),D346,AVERAGE(D346:D347)))</f>
        <v xml:space="preserve"> </v>
      </c>
      <c r="F345" t="str">
        <f t="shared" ref="F345:F408" si="33">IF(B346=0," ",AVERAGE(AVERAGE(D345:D346),D346,AVERAGE(D346:D347)))</f>
        <v xml:space="preserve"> </v>
      </c>
      <c r="G345" t="str">
        <f t="shared" ref="G345:G408" si="34">IF(B346=0," ",AVERAGE(AVERAGE(D345:D346),D346,AVERAGE(D346:D347)))</f>
        <v xml:space="preserve"> </v>
      </c>
      <c r="H345" t="str">
        <f t="shared" ref="H345:H408" si="35">IF(B346=0," ",AVERAGE(D345:D355))</f>
        <v xml:space="preserve"> </v>
      </c>
      <c r="I345" t="str">
        <f t="shared" ref="I345:I408" si="36">IF(B346=0," ",AVERAGE(D345:D395))</f>
        <v xml:space="preserve"> </v>
      </c>
      <c r="J345">
        <v>644</v>
      </c>
      <c r="N345" s="19"/>
    </row>
    <row r="346" spans="1:14" x14ac:dyDescent="0.25">
      <c r="A346">
        <v>646</v>
      </c>
      <c r="B346">
        <f>VLOOKUP($B$4,'Deposition Curves'!A:OQ,(A346/2+6),FALSE)</f>
        <v>0</v>
      </c>
      <c r="C346" t="str">
        <f>IF(B346=0," ",IF('Use Details'!$B$23="Yes",Barrier!V327,1))</f>
        <v xml:space="preserve"> </v>
      </c>
      <c r="D346" t="str">
        <f t="shared" si="31"/>
        <v xml:space="preserve"> </v>
      </c>
      <c r="E346" t="str">
        <f t="shared" si="32"/>
        <v xml:space="preserve"> </v>
      </c>
      <c r="F346" t="str">
        <f t="shared" si="33"/>
        <v xml:space="preserve"> </v>
      </c>
      <c r="G346" t="str">
        <f t="shared" si="34"/>
        <v xml:space="preserve"> </v>
      </c>
      <c r="H346" t="str">
        <f t="shared" si="35"/>
        <v xml:space="preserve"> </v>
      </c>
      <c r="I346" t="str">
        <f t="shared" si="36"/>
        <v xml:space="preserve"> </v>
      </c>
      <c r="J346">
        <v>646</v>
      </c>
      <c r="N346" s="19"/>
    </row>
    <row r="347" spans="1:14" x14ac:dyDescent="0.25">
      <c r="A347">
        <v>648</v>
      </c>
      <c r="B347">
        <f>VLOOKUP($B$4,'Deposition Curves'!A:OQ,(A347/2+6),FALSE)</f>
        <v>0</v>
      </c>
      <c r="C347" t="str">
        <f>IF(B347=0," ",IF('Use Details'!$B$23="Yes",Barrier!V328,1))</f>
        <v xml:space="preserve"> </v>
      </c>
      <c r="D347" t="str">
        <f t="shared" si="31"/>
        <v xml:space="preserve"> </v>
      </c>
      <c r="E347" t="str">
        <f t="shared" si="32"/>
        <v xml:space="preserve"> </v>
      </c>
      <c r="F347" t="str">
        <f t="shared" si="33"/>
        <v xml:space="preserve"> </v>
      </c>
      <c r="G347" t="str">
        <f t="shared" si="34"/>
        <v xml:space="preserve"> </v>
      </c>
      <c r="H347" t="str">
        <f t="shared" si="35"/>
        <v xml:space="preserve"> </v>
      </c>
      <c r="I347" t="str">
        <f t="shared" si="36"/>
        <v xml:space="preserve"> </v>
      </c>
      <c r="J347">
        <v>648</v>
      </c>
      <c r="N347" s="19"/>
    </row>
    <row r="348" spans="1:14" x14ac:dyDescent="0.25">
      <c r="A348">
        <v>650</v>
      </c>
      <c r="B348">
        <f>VLOOKUP($B$4,'Deposition Curves'!A:OQ,(A348/2+6),FALSE)</f>
        <v>0</v>
      </c>
      <c r="C348" t="str">
        <f>IF(B348=0," ",IF('Use Details'!$B$23="Yes",Barrier!V329,1))</f>
        <v xml:space="preserve"> </v>
      </c>
      <c r="D348" t="str">
        <f t="shared" si="31"/>
        <v xml:space="preserve"> </v>
      </c>
      <c r="E348" t="str">
        <f t="shared" si="32"/>
        <v xml:space="preserve"> </v>
      </c>
      <c r="F348" t="str">
        <f t="shared" si="33"/>
        <v xml:space="preserve"> </v>
      </c>
      <c r="G348" t="str">
        <f t="shared" si="34"/>
        <v xml:space="preserve"> </v>
      </c>
      <c r="H348" t="str">
        <f t="shared" si="35"/>
        <v xml:space="preserve"> </v>
      </c>
      <c r="I348" t="str">
        <f t="shared" si="36"/>
        <v xml:space="preserve"> </v>
      </c>
      <c r="J348">
        <v>650</v>
      </c>
      <c r="N348" s="19"/>
    </row>
    <row r="349" spans="1:14" x14ac:dyDescent="0.25">
      <c r="A349">
        <v>652</v>
      </c>
      <c r="B349">
        <f>VLOOKUP($B$4,'Deposition Curves'!A:OQ,(A349/2+6),FALSE)</f>
        <v>0</v>
      </c>
      <c r="C349" t="str">
        <f>IF(B349=0," ",IF('Use Details'!$B$23="Yes",Barrier!V330,1))</f>
        <v xml:space="preserve"> </v>
      </c>
      <c r="D349" t="str">
        <f t="shared" si="31"/>
        <v xml:space="preserve"> </v>
      </c>
      <c r="E349" t="str">
        <f t="shared" si="32"/>
        <v xml:space="preserve"> </v>
      </c>
      <c r="F349" t="str">
        <f t="shared" si="33"/>
        <v xml:space="preserve"> </v>
      </c>
      <c r="G349" t="str">
        <f t="shared" si="34"/>
        <v xml:space="preserve"> </v>
      </c>
      <c r="H349" t="str">
        <f t="shared" si="35"/>
        <v xml:space="preserve"> </v>
      </c>
      <c r="I349" t="str">
        <f t="shared" si="36"/>
        <v xml:space="preserve"> </v>
      </c>
      <c r="J349">
        <v>652</v>
      </c>
      <c r="N349" s="19"/>
    </row>
    <row r="350" spans="1:14" x14ac:dyDescent="0.25">
      <c r="A350">
        <v>654</v>
      </c>
      <c r="B350">
        <f>VLOOKUP($B$4,'Deposition Curves'!A:OQ,(A350/2+6),FALSE)</f>
        <v>0</v>
      </c>
      <c r="C350" t="str">
        <f>IF(B350=0," ",IF('Use Details'!$B$23="Yes",Barrier!V331,1))</f>
        <v xml:space="preserve"> </v>
      </c>
      <c r="D350" t="str">
        <f t="shared" si="31"/>
        <v xml:space="preserve"> </v>
      </c>
      <c r="E350" t="str">
        <f t="shared" si="32"/>
        <v xml:space="preserve"> </v>
      </c>
      <c r="F350" t="str">
        <f t="shared" si="33"/>
        <v xml:space="preserve"> </v>
      </c>
      <c r="G350" t="str">
        <f t="shared" si="34"/>
        <v xml:space="preserve"> </v>
      </c>
      <c r="H350" t="str">
        <f t="shared" si="35"/>
        <v xml:space="preserve"> </v>
      </c>
      <c r="I350" t="str">
        <f t="shared" si="36"/>
        <v xml:space="preserve"> </v>
      </c>
      <c r="J350">
        <v>654</v>
      </c>
      <c r="N350" s="19"/>
    </row>
    <row r="351" spans="1:14" x14ac:dyDescent="0.25">
      <c r="A351">
        <v>656</v>
      </c>
      <c r="B351">
        <f>VLOOKUP($B$4,'Deposition Curves'!A:OQ,(A351/2+6),FALSE)</f>
        <v>0</v>
      </c>
      <c r="C351" t="str">
        <f>IF(B351=0," ",IF('Use Details'!$B$23="Yes",Barrier!V332,1))</f>
        <v xml:space="preserve"> </v>
      </c>
      <c r="D351" t="str">
        <f t="shared" si="31"/>
        <v xml:space="preserve"> </v>
      </c>
      <c r="E351" t="str">
        <f t="shared" si="32"/>
        <v xml:space="preserve"> </v>
      </c>
      <c r="F351" t="str">
        <f t="shared" si="33"/>
        <v xml:space="preserve"> </v>
      </c>
      <c r="G351" t="str">
        <f t="shared" si="34"/>
        <v xml:space="preserve"> </v>
      </c>
      <c r="H351" t="str">
        <f t="shared" si="35"/>
        <v xml:space="preserve"> </v>
      </c>
      <c r="I351" t="str">
        <f t="shared" si="36"/>
        <v xml:space="preserve"> </v>
      </c>
      <c r="J351">
        <v>656</v>
      </c>
      <c r="N351" s="19"/>
    </row>
    <row r="352" spans="1:14" x14ac:dyDescent="0.25">
      <c r="A352">
        <v>658</v>
      </c>
      <c r="B352">
        <f>VLOOKUP($B$4,'Deposition Curves'!A:OQ,(A352/2+6),FALSE)</f>
        <v>0</v>
      </c>
      <c r="C352" t="str">
        <f>IF(B352=0," ",IF('Use Details'!$B$23="Yes",Barrier!V333,1))</f>
        <v xml:space="preserve"> </v>
      </c>
      <c r="D352" t="str">
        <f t="shared" si="31"/>
        <v xml:space="preserve"> </v>
      </c>
      <c r="E352" t="str">
        <f t="shared" si="32"/>
        <v xml:space="preserve"> </v>
      </c>
      <c r="F352" t="str">
        <f t="shared" si="33"/>
        <v xml:space="preserve"> </v>
      </c>
      <c r="G352" t="str">
        <f t="shared" si="34"/>
        <v xml:space="preserve"> </v>
      </c>
      <c r="H352" t="str">
        <f t="shared" si="35"/>
        <v xml:space="preserve"> </v>
      </c>
      <c r="I352" t="str">
        <f t="shared" si="36"/>
        <v xml:space="preserve"> </v>
      </c>
      <c r="J352">
        <v>658</v>
      </c>
      <c r="N352" s="15"/>
    </row>
    <row r="353" spans="1:14" x14ac:dyDescent="0.25">
      <c r="A353">
        <v>660</v>
      </c>
      <c r="B353">
        <f>VLOOKUP($B$4,'Deposition Curves'!A:OQ,(A353/2+6),FALSE)</f>
        <v>0</v>
      </c>
      <c r="C353" t="str">
        <f>IF(B353=0," ",IF('Use Details'!$B$23="Yes",Barrier!V334,1))</f>
        <v xml:space="preserve"> </v>
      </c>
      <c r="D353" t="str">
        <f t="shared" si="31"/>
        <v xml:space="preserve"> </v>
      </c>
      <c r="E353" t="str">
        <f t="shared" si="32"/>
        <v xml:space="preserve"> </v>
      </c>
      <c r="F353" t="str">
        <f t="shared" si="33"/>
        <v xml:space="preserve"> </v>
      </c>
      <c r="G353" t="str">
        <f t="shared" si="34"/>
        <v xml:space="preserve"> </v>
      </c>
      <c r="H353" t="str">
        <f t="shared" si="35"/>
        <v xml:space="preserve"> </v>
      </c>
      <c r="I353" t="str">
        <f t="shared" si="36"/>
        <v xml:space="preserve"> </v>
      </c>
      <c r="J353">
        <v>660</v>
      </c>
      <c r="N353" s="19"/>
    </row>
    <row r="354" spans="1:14" x14ac:dyDescent="0.25">
      <c r="A354">
        <v>662</v>
      </c>
      <c r="B354">
        <f>VLOOKUP($B$4,'Deposition Curves'!A:OQ,(A354/2+6),FALSE)</f>
        <v>0</v>
      </c>
      <c r="C354" t="str">
        <f>IF(B354=0," ",IF('Use Details'!$B$23="Yes",Barrier!V335,1))</f>
        <v xml:space="preserve"> </v>
      </c>
      <c r="D354" t="str">
        <f t="shared" si="31"/>
        <v xml:space="preserve"> </v>
      </c>
      <c r="E354" t="str">
        <f t="shared" si="32"/>
        <v xml:space="preserve"> </v>
      </c>
      <c r="F354" t="str">
        <f t="shared" si="33"/>
        <v xml:space="preserve"> </v>
      </c>
      <c r="G354" t="str">
        <f t="shared" si="34"/>
        <v xml:space="preserve"> </v>
      </c>
      <c r="H354" t="str">
        <f t="shared" si="35"/>
        <v xml:space="preserve"> </v>
      </c>
      <c r="I354" t="str">
        <f t="shared" si="36"/>
        <v xml:space="preserve"> </v>
      </c>
      <c r="J354">
        <v>662</v>
      </c>
      <c r="N354" s="19"/>
    </row>
    <row r="355" spans="1:14" x14ac:dyDescent="0.25">
      <c r="A355">
        <v>664</v>
      </c>
      <c r="B355">
        <f>VLOOKUP($B$4,'Deposition Curves'!A:OQ,(A355/2+6),FALSE)</f>
        <v>0</v>
      </c>
      <c r="C355" t="str">
        <f>IF(B355=0," ",IF('Use Details'!$B$23="Yes",Barrier!V336,1))</f>
        <v xml:space="preserve"> </v>
      </c>
      <c r="D355" t="str">
        <f t="shared" si="31"/>
        <v xml:space="preserve"> </v>
      </c>
      <c r="E355" t="str">
        <f t="shared" si="32"/>
        <v xml:space="preserve"> </v>
      </c>
      <c r="F355" t="str">
        <f t="shared" si="33"/>
        <v xml:space="preserve"> </v>
      </c>
      <c r="G355" t="str">
        <f t="shared" si="34"/>
        <v xml:space="preserve"> </v>
      </c>
      <c r="H355" t="str">
        <f t="shared" si="35"/>
        <v xml:space="preserve"> </v>
      </c>
      <c r="I355" t="str">
        <f t="shared" si="36"/>
        <v xml:space="preserve"> </v>
      </c>
      <c r="J355">
        <v>664</v>
      </c>
      <c r="N355" s="19"/>
    </row>
    <row r="356" spans="1:14" x14ac:dyDescent="0.25">
      <c r="A356">
        <v>666</v>
      </c>
      <c r="B356">
        <f>VLOOKUP($B$4,'Deposition Curves'!A:OQ,(A356/2+6),FALSE)</f>
        <v>0</v>
      </c>
      <c r="C356" t="str">
        <f>IF(B356=0," ",IF('Use Details'!$B$23="Yes",Barrier!V337,1))</f>
        <v xml:space="preserve"> </v>
      </c>
      <c r="D356" t="str">
        <f t="shared" si="31"/>
        <v xml:space="preserve"> </v>
      </c>
      <c r="E356" t="str">
        <f t="shared" si="32"/>
        <v xml:space="preserve"> </v>
      </c>
      <c r="F356" t="str">
        <f t="shared" si="33"/>
        <v xml:space="preserve"> </v>
      </c>
      <c r="G356" t="str">
        <f t="shared" si="34"/>
        <v xml:space="preserve"> </v>
      </c>
      <c r="H356" t="str">
        <f t="shared" si="35"/>
        <v xml:space="preserve"> </v>
      </c>
      <c r="I356" t="str">
        <f t="shared" si="36"/>
        <v xml:space="preserve"> </v>
      </c>
      <c r="J356">
        <v>666</v>
      </c>
      <c r="N356" s="19"/>
    </row>
    <row r="357" spans="1:14" x14ac:dyDescent="0.25">
      <c r="A357">
        <v>668</v>
      </c>
      <c r="B357">
        <f>VLOOKUP($B$4,'Deposition Curves'!A:OQ,(A357/2+6),FALSE)</f>
        <v>0</v>
      </c>
      <c r="C357" t="str">
        <f>IF(B357=0," ",IF('Use Details'!$B$23="Yes",Barrier!V338,1))</f>
        <v xml:space="preserve"> </v>
      </c>
      <c r="D357" t="str">
        <f t="shared" si="31"/>
        <v xml:space="preserve"> </v>
      </c>
      <c r="E357" t="str">
        <f t="shared" si="32"/>
        <v xml:space="preserve"> </v>
      </c>
      <c r="F357" t="str">
        <f t="shared" si="33"/>
        <v xml:space="preserve"> </v>
      </c>
      <c r="G357" t="str">
        <f t="shared" si="34"/>
        <v xml:space="preserve"> </v>
      </c>
      <c r="H357" t="str">
        <f t="shared" si="35"/>
        <v xml:space="preserve"> </v>
      </c>
      <c r="I357" t="str">
        <f t="shared" si="36"/>
        <v xml:space="preserve"> </v>
      </c>
      <c r="J357">
        <v>668</v>
      </c>
      <c r="N357" s="19"/>
    </row>
    <row r="358" spans="1:14" x14ac:dyDescent="0.25">
      <c r="A358">
        <v>670</v>
      </c>
      <c r="B358">
        <f>VLOOKUP($B$4,'Deposition Curves'!A:OQ,(A358/2+6),FALSE)</f>
        <v>0</v>
      </c>
      <c r="C358" t="str">
        <f>IF(B358=0," ",IF('Use Details'!$B$23="Yes",Barrier!V339,1))</f>
        <v xml:space="preserve"> </v>
      </c>
      <c r="D358" t="str">
        <f t="shared" si="31"/>
        <v xml:space="preserve"> </v>
      </c>
      <c r="E358" t="str">
        <f t="shared" si="32"/>
        <v xml:space="preserve"> </v>
      </c>
      <c r="F358" t="str">
        <f t="shared" si="33"/>
        <v xml:space="preserve"> </v>
      </c>
      <c r="G358" t="str">
        <f t="shared" si="34"/>
        <v xml:space="preserve"> </v>
      </c>
      <c r="H358" t="str">
        <f t="shared" si="35"/>
        <v xml:space="preserve"> </v>
      </c>
      <c r="I358" t="str">
        <f t="shared" si="36"/>
        <v xml:space="preserve"> </v>
      </c>
      <c r="J358">
        <v>670</v>
      </c>
      <c r="N358" s="19"/>
    </row>
    <row r="359" spans="1:14" x14ac:dyDescent="0.25">
      <c r="A359">
        <v>672</v>
      </c>
      <c r="B359">
        <f>VLOOKUP($B$4,'Deposition Curves'!A:OQ,(A359/2+6),FALSE)</f>
        <v>0</v>
      </c>
      <c r="C359" t="str">
        <f>IF(B359=0," ",IF('Use Details'!$B$23="Yes",Barrier!V340,1))</f>
        <v xml:space="preserve"> </v>
      </c>
      <c r="D359" t="str">
        <f t="shared" si="31"/>
        <v xml:space="preserve"> </v>
      </c>
      <c r="E359" t="str">
        <f t="shared" si="32"/>
        <v xml:space="preserve"> </v>
      </c>
      <c r="F359" t="str">
        <f t="shared" si="33"/>
        <v xml:space="preserve"> </v>
      </c>
      <c r="G359" t="str">
        <f t="shared" si="34"/>
        <v xml:space="preserve"> </v>
      </c>
      <c r="H359" t="str">
        <f t="shared" si="35"/>
        <v xml:space="preserve"> </v>
      </c>
      <c r="I359" t="str">
        <f t="shared" si="36"/>
        <v xml:space="preserve"> </v>
      </c>
      <c r="J359">
        <v>672</v>
      </c>
      <c r="N359" s="19"/>
    </row>
    <row r="360" spans="1:14" x14ac:dyDescent="0.25">
      <c r="A360">
        <v>674</v>
      </c>
      <c r="B360">
        <f>VLOOKUP($B$4,'Deposition Curves'!A:OQ,(A360/2+6),FALSE)</f>
        <v>0</v>
      </c>
      <c r="C360" t="str">
        <f>IF(B360=0," ",IF('Use Details'!$B$23="Yes",Barrier!V341,1))</f>
        <v xml:space="preserve"> </v>
      </c>
      <c r="D360" t="str">
        <f t="shared" si="31"/>
        <v xml:space="preserve"> </v>
      </c>
      <c r="E360" t="str">
        <f t="shared" si="32"/>
        <v xml:space="preserve"> </v>
      </c>
      <c r="F360" t="str">
        <f t="shared" si="33"/>
        <v xml:space="preserve"> </v>
      </c>
      <c r="G360" t="str">
        <f t="shared" si="34"/>
        <v xml:space="preserve"> </v>
      </c>
      <c r="H360" t="str">
        <f t="shared" si="35"/>
        <v xml:space="preserve"> </v>
      </c>
      <c r="I360" t="str">
        <f t="shared" si="36"/>
        <v xml:space="preserve"> </v>
      </c>
      <c r="J360">
        <v>674</v>
      </c>
      <c r="N360" s="19"/>
    </row>
    <row r="361" spans="1:14" x14ac:dyDescent="0.25">
      <c r="A361">
        <v>676</v>
      </c>
      <c r="B361">
        <f>VLOOKUP($B$4,'Deposition Curves'!A:OQ,(A361/2+6),FALSE)</f>
        <v>0</v>
      </c>
      <c r="C361" t="str">
        <f>IF(B361=0," ",IF('Use Details'!$B$23="Yes",Barrier!V342,1))</f>
        <v xml:space="preserve"> </v>
      </c>
      <c r="D361" t="str">
        <f t="shared" si="31"/>
        <v xml:space="preserve"> </v>
      </c>
      <c r="E361" t="str">
        <f t="shared" si="32"/>
        <v xml:space="preserve"> </v>
      </c>
      <c r="F361" t="str">
        <f t="shared" si="33"/>
        <v xml:space="preserve"> </v>
      </c>
      <c r="G361" t="str">
        <f t="shared" si="34"/>
        <v xml:space="preserve"> </v>
      </c>
      <c r="H361" t="str">
        <f t="shared" si="35"/>
        <v xml:space="preserve"> </v>
      </c>
      <c r="I361" t="str">
        <f t="shared" si="36"/>
        <v xml:space="preserve"> </v>
      </c>
      <c r="J361">
        <v>676</v>
      </c>
      <c r="N361" s="19"/>
    </row>
    <row r="362" spans="1:14" x14ac:dyDescent="0.25">
      <c r="A362">
        <v>678</v>
      </c>
      <c r="B362">
        <f>VLOOKUP($B$4,'Deposition Curves'!A:OQ,(A362/2+6),FALSE)</f>
        <v>0</v>
      </c>
      <c r="C362" t="str">
        <f>IF(B362=0," ",IF('Use Details'!$B$23="Yes",Barrier!V343,1))</f>
        <v xml:space="preserve"> </v>
      </c>
      <c r="D362" t="str">
        <f t="shared" si="31"/>
        <v xml:space="preserve"> </v>
      </c>
      <c r="E362" t="str">
        <f t="shared" si="32"/>
        <v xml:space="preserve"> </v>
      </c>
      <c r="F362" t="str">
        <f t="shared" si="33"/>
        <v xml:space="preserve"> </v>
      </c>
      <c r="G362" t="str">
        <f t="shared" si="34"/>
        <v xml:space="preserve"> </v>
      </c>
      <c r="H362" t="str">
        <f t="shared" si="35"/>
        <v xml:space="preserve"> </v>
      </c>
      <c r="I362" t="str">
        <f t="shared" si="36"/>
        <v xml:space="preserve"> </v>
      </c>
      <c r="J362">
        <v>678</v>
      </c>
      <c r="N362" s="19"/>
    </row>
    <row r="363" spans="1:14" x14ac:dyDescent="0.25">
      <c r="A363">
        <v>680</v>
      </c>
      <c r="B363">
        <f>VLOOKUP($B$4,'Deposition Curves'!A:OQ,(A363/2+6),FALSE)</f>
        <v>0</v>
      </c>
      <c r="C363" t="str">
        <f>IF(B363=0," ",IF('Use Details'!$B$23="Yes",Barrier!V344,1))</f>
        <v xml:space="preserve"> </v>
      </c>
      <c r="D363" t="str">
        <f t="shared" si="31"/>
        <v xml:space="preserve"> </v>
      </c>
      <c r="E363" t="str">
        <f t="shared" si="32"/>
        <v xml:space="preserve"> </v>
      </c>
      <c r="F363" t="str">
        <f t="shared" si="33"/>
        <v xml:space="preserve"> </v>
      </c>
      <c r="G363" t="str">
        <f t="shared" si="34"/>
        <v xml:space="preserve"> </v>
      </c>
      <c r="H363" t="str">
        <f t="shared" si="35"/>
        <v xml:space="preserve"> </v>
      </c>
      <c r="I363" t="str">
        <f t="shared" si="36"/>
        <v xml:space="preserve"> </v>
      </c>
      <c r="J363">
        <v>680</v>
      </c>
      <c r="N363" s="19"/>
    </row>
    <row r="364" spans="1:14" x14ac:dyDescent="0.25">
      <c r="A364">
        <v>682</v>
      </c>
      <c r="B364">
        <f>VLOOKUP($B$4,'Deposition Curves'!A:OQ,(A364/2+6),FALSE)</f>
        <v>0</v>
      </c>
      <c r="C364" t="str">
        <f>IF(B364=0," ",IF('Use Details'!$B$23="Yes",Barrier!V345,1))</f>
        <v xml:space="preserve"> </v>
      </c>
      <c r="D364" t="str">
        <f t="shared" si="31"/>
        <v xml:space="preserve"> </v>
      </c>
      <c r="E364" t="str">
        <f t="shared" si="32"/>
        <v xml:space="preserve"> </v>
      </c>
      <c r="F364" t="str">
        <f t="shared" si="33"/>
        <v xml:space="preserve"> </v>
      </c>
      <c r="G364" t="str">
        <f t="shared" si="34"/>
        <v xml:space="preserve"> </v>
      </c>
      <c r="H364" t="str">
        <f t="shared" si="35"/>
        <v xml:space="preserve"> </v>
      </c>
      <c r="I364" t="str">
        <f t="shared" si="36"/>
        <v xml:space="preserve"> </v>
      </c>
      <c r="J364">
        <v>682</v>
      </c>
      <c r="N364" s="15"/>
    </row>
    <row r="365" spans="1:14" x14ac:dyDescent="0.25">
      <c r="A365">
        <v>684</v>
      </c>
      <c r="B365">
        <f>VLOOKUP($B$4,'Deposition Curves'!A:OQ,(A365/2+6),FALSE)</f>
        <v>0</v>
      </c>
      <c r="C365" t="str">
        <f>IF(B365=0," ",IF('Use Details'!$B$23="Yes",Barrier!V346,1))</f>
        <v xml:space="preserve"> </v>
      </c>
      <c r="D365" t="str">
        <f t="shared" si="31"/>
        <v xml:space="preserve"> </v>
      </c>
      <c r="E365" t="str">
        <f t="shared" si="32"/>
        <v xml:space="preserve"> </v>
      </c>
      <c r="F365" t="str">
        <f t="shared" si="33"/>
        <v xml:space="preserve"> </v>
      </c>
      <c r="G365" t="str">
        <f t="shared" si="34"/>
        <v xml:space="preserve"> </v>
      </c>
      <c r="H365" t="str">
        <f t="shared" si="35"/>
        <v xml:space="preserve"> </v>
      </c>
      <c r="I365" t="str">
        <f t="shared" si="36"/>
        <v xml:space="preserve"> </v>
      </c>
      <c r="J365">
        <v>684</v>
      </c>
      <c r="N365" s="19"/>
    </row>
    <row r="366" spans="1:14" x14ac:dyDescent="0.25">
      <c r="A366">
        <v>686</v>
      </c>
      <c r="B366">
        <f>VLOOKUP($B$4,'Deposition Curves'!A:OQ,(A366/2+6),FALSE)</f>
        <v>0</v>
      </c>
      <c r="C366" t="str">
        <f>IF(B366=0," ",IF('Use Details'!$B$23="Yes",Barrier!V347,1))</f>
        <v xml:space="preserve"> </v>
      </c>
      <c r="D366" t="str">
        <f t="shared" si="31"/>
        <v xml:space="preserve"> </v>
      </c>
      <c r="E366" t="str">
        <f t="shared" si="32"/>
        <v xml:space="preserve"> </v>
      </c>
      <c r="F366" t="str">
        <f t="shared" si="33"/>
        <v xml:space="preserve"> </v>
      </c>
      <c r="G366" t="str">
        <f t="shared" si="34"/>
        <v xml:space="preserve"> </v>
      </c>
      <c r="H366" t="str">
        <f t="shared" si="35"/>
        <v xml:space="preserve"> </v>
      </c>
      <c r="I366" t="str">
        <f t="shared" si="36"/>
        <v xml:space="preserve"> </v>
      </c>
      <c r="J366">
        <v>686</v>
      </c>
      <c r="N366" s="19"/>
    </row>
    <row r="367" spans="1:14" x14ac:dyDescent="0.25">
      <c r="A367">
        <v>688</v>
      </c>
      <c r="B367">
        <f>VLOOKUP($B$4,'Deposition Curves'!A:OQ,(A367/2+6),FALSE)</f>
        <v>0</v>
      </c>
      <c r="C367" t="str">
        <f>IF(B367=0," ",IF('Use Details'!$B$23="Yes",Barrier!V348,1))</f>
        <v xml:space="preserve"> </v>
      </c>
      <c r="D367" t="str">
        <f t="shared" si="31"/>
        <v xml:space="preserve"> </v>
      </c>
      <c r="E367" t="str">
        <f t="shared" si="32"/>
        <v xml:space="preserve"> </v>
      </c>
      <c r="F367" t="str">
        <f t="shared" si="33"/>
        <v xml:space="preserve"> </v>
      </c>
      <c r="G367" t="str">
        <f t="shared" si="34"/>
        <v xml:space="preserve"> </v>
      </c>
      <c r="H367" t="str">
        <f t="shared" si="35"/>
        <v xml:space="preserve"> </v>
      </c>
      <c r="I367" t="str">
        <f t="shared" si="36"/>
        <v xml:space="preserve"> </v>
      </c>
      <c r="J367">
        <v>688</v>
      </c>
      <c r="N367" s="19"/>
    </row>
    <row r="368" spans="1:14" x14ac:dyDescent="0.25">
      <c r="A368">
        <v>690</v>
      </c>
      <c r="B368">
        <f>VLOOKUP($B$4,'Deposition Curves'!A:OQ,(A368/2+6),FALSE)</f>
        <v>0</v>
      </c>
      <c r="C368" t="str">
        <f>IF(B368=0," ",IF('Use Details'!$B$23="Yes",Barrier!V349,1))</f>
        <v xml:space="preserve"> </v>
      </c>
      <c r="D368" t="str">
        <f t="shared" si="31"/>
        <v xml:space="preserve"> </v>
      </c>
      <c r="E368" t="str">
        <f t="shared" si="32"/>
        <v xml:space="preserve"> </v>
      </c>
      <c r="F368" t="str">
        <f t="shared" si="33"/>
        <v xml:space="preserve"> </v>
      </c>
      <c r="G368" t="str">
        <f t="shared" si="34"/>
        <v xml:space="preserve"> </v>
      </c>
      <c r="H368" t="str">
        <f t="shared" si="35"/>
        <v xml:space="preserve"> </v>
      </c>
      <c r="I368" t="str">
        <f t="shared" si="36"/>
        <v xml:space="preserve"> </v>
      </c>
      <c r="J368">
        <v>690</v>
      </c>
      <c r="N368" s="19"/>
    </row>
    <row r="369" spans="1:14" x14ac:dyDescent="0.25">
      <c r="A369">
        <v>692</v>
      </c>
      <c r="B369">
        <f>VLOOKUP($B$4,'Deposition Curves'!A:OQ,(A369/2+6),FALSE)</f>
        <v>0</v>
      </c>
      <c r="C369" t="str">
        <f>IF(B369=0," ",IF('Use Details'!$B$23="Yes",Barrier!V350,1))</f>
        <v xml:space="preserve"> </v>
      </c>
      <c r="D369" t="str">
        <f t="shared" si="31"/>
        <v xml:space="preserve"> </v>
      </c>
      <c r="E369" t="str">
        <f t="shared" si="32"/>
        <v xml:space="preserve"> </v>
      </c>
      <c r="F369" t="str">
        <f t="shared" si="33"/>
        <v xml:space="preserve"> </v>
      </c>
      <c r="G369" t="str">
        <f t="shared" si="34"/>
        <v xml:space="preserve"> </v>
      </c>
      <c r="H369" t="str">
        <f t="shared" si="35"/>
        <v xml:space="preserve"> </v>
      </c>
      <c r="I369" t="str">
        <f t="shared" si="36"/>
        <v xml:space="preserve"> </v>
      </c>
      <c r="J369">
        <v>692</v>
      </c>
      <c r="N369" s="19"/>
    </row>
    <row r="370" spans="1:14" x14ac:dyDescent="0.25">
      <c r="A370">
        <v>694</v>
      </c>
      <c r="B370">
        <f>VLOOKUP($B$4,'Deposition Curves'!A:OQ,(A370/2+6),FALSE)</f>
        <v>0</v>
      </c>
      <c r="C370" t="str">
        <f>IF(B370=0," ",IF('Use Details'!$B$23="Yes",Barrier!V351,1))</f>
        <v xml:space="preserve"> </v>
      </c>
      <c r="D370" t="str">
        <f t="shared" si="31"/>
        <v xml:space="preserve"> </v>
      </c>
      <c r="E370" t="str">
        <f t="shared" si="32"/>
        <v xml:space="preserve"> </v>
      </c>
      <c r="F370" t="str">
        <f t="shared" si="33"/>
        <v xml:space="preserve"> </v>
      </c>
      <c r="G370" t="str">
        <f t="shared" si="34"/>
        <v xml:space="preserve"> </v>
      </c>
      <c r="H370" t="str">
        <f t="shared" si="35"/>
        <v xml:space="preserve"> </v>
      </c>
      <c r="I370" t="str">
        <f t="shared" si="36"/>
        <v xml:space="preserve"> </v>
      </c>
      <c r="J370">
        <v>694</v>
      </c>
      <c r="N370" s="19"/>
    </row>
    <row r="371" spans="1:14" x14ac:dyDescent="0.25">
      <c r="A371">
        <v>696</v>
      </c>
      <c r="B371">
        <f>VLOOKUP($B$4,'Deposition Curves'!A:OQ,(A371/2+6),FALSE)</f>
        <v>0</v>
      </c>
      <c r="C371" t="str">
        <f>IF(B371=0," ",IF('Use Details'!$B$23="Yes",Barrier!V352,1))</f>
        <v xml:space="preserve"> </v>
      </c>
      <c r="D371" t="str">
        <f t="shared" si="31"/>
        <v xml:space="preserve"> </v>
      </c>
      <c r="E371" t="str">
        <f t="shared" si="32"/>
        <v xml:space="preserve"> </v>
      </c>
      <c r="F371" t="str">
        <f t="shared" si="33"/>
        <v xml:space="preserve"> </v>
      </c>
      <c r="G371" t="str">
        <f t="shared" si="34"/>
        <v xml:space="preserve"> </v>
      </c>
      <c r="H371" t="str">
        <f t="shared" si="35"/>
        <v xml:space="preserve"> </v>
      </c>
      <c r="I371" t="str">
        <f t="shared" si="36"/>
        <v xml:space="preserve"> </v>
      </c>
      <c r="J371">
        <v>696</v>
      </c>
      <c r="N371" s="19"/>
    </row>
    <row r="372" spans="1:14" x14ac:dyDescent="0.25">
      <c r="A372">
        <v>698</v>
      </c>
      <c r="B372">
        <f>VLOOKUP($B$4,'Deposition Curves'!A:OQ,(A372/2+6),FALSE)</f>
        <v>0</v>
      </c>
      <c r="C372" t="str">
        <f>IF(B372=0," ",IF('Use Details'!$B$23="Yes",Barrier!V353,1))</f>
        <v xml:space="preserve"> </v>
      </c>
      <c r="D372" t="str">
        <f t="shared" si="31"/>
        <v xml:space="preserve"> </v>
      </c>
      <c r="E372" t="str">
        <f t="shared" si="32"/>
        <v xml:space="preserve"> </v>
      </c>
      <c r="F372" t="str">
        <f t="shared" si="33"/>
        <v xml:space="preserve"> </v>
      </c>
      <c r="G372" t="str">
        <f t="shared" si="34"/>
        <v xml:space="preserve"> </v>
      </c>
      <c r="H372" t="str">
        <f t="shared" si="35"/>
        <v xml:space="preserve"> </v>
      </c>
      <c r="I372" t="str">
        <f t="shared" si="36"/>
        <v xml:space="preserve"> </v>
      </c>
      <c r="J372">
        <v>698</v>
      </c>
      <c r="N372" s="19"/>
    </row>
    <row r="373" spans="1:14" x14ac:dyDescent="0.25">
      <c r="A373">
        <v>700</v>
      </c>
      <c r="B373">
        <f>VLOOKUP($B$4,'Deposition Curves'!A:OQ,(A373/2+6),FALSE)</f>
        <v>0</v>
      </c>
      <c r="C373" t="str">
        <f>IF(B373=0," ",IF('Use Details'!$B$23="Yes",Barrier!V354,1))</f>
        <v xml:space="preserve"> </v>
      </c>
      <c r="D373" t="str">
        <f t="shared" si="31"/>
        <v xml:space="preserve"> </v>
      </c>
      <c r="E373" t="str">
        <f t="shared" si="32"/>
        <v xml:space="preserve"> </v>
      </c>
      <c r="F373" t="str">
        <f t="shared" si="33"/>
        <v xml:space="preserve"> </v>
      </c>
      <c r="G373" t="str">
        <f t="shared" si="34"/>
        <v xml:space="preserve"> </v>
      </c>
      <c r="H373" t="str">
        <f t="shared" si="35"/>
        <v xml:space="preserve"> </v>
      </c>
      <c r="I373" t="str">
        <f t="shared" si="36"/>
        <v xml:space="preserve"> </v>
      </c>
      <c r="J373">
        <v>700</v>
      </c>
      <c r="N373" s="19"/>
    </row>
    <row r="374" spans="1:14" x14ac:dyDescent="0.25">
      <c r="A374">
        <v>702</v>
      </c>
      <c r="B374">
        <f>VLOOKUP($B$4,'Deposition Curves'!A:OQ,(A374/2+6),FALSE)</f>
        <v>0</v>
      </c>
      <c r="C374" t="str">
        <f>IF(B374=0," ",IF('Use Details'!$B$23="Yes",Barrier!V355,1))</f>
        <v xml:space="preserve"> </v>
      </c>
      <c r="D374" t="str">
        <f t="shared" si="31"/>
        <v xml:space="preserve"> </v>
      </c>
      <c r="E374" t="str">
        <f t="shared" si="32"/>
        <v xml:space="preserve"> </v>
      </c>
      <c r="F374" t="str">
        <f t="shared" si="33"/>
        <v xml:space="preserve"> </v>
      </c>
      <c r="G374" t="str">
        <f t="shared" si="34"/>
        <v xml:space="preserve"> </v>
      </c>
      <c r="H374" t="str">
        <f t="shared" si="35"/>
        <v xml:space="preserve"> </v>
      </c>
      <c r="I374" t="str">
        <f t="shared" si="36"/>
        <v xml:space="preserve"> </v>
      </c>
      <c r="J374">
        <v>702</v>
      </c>
      <c r="N374" s="19"/>
    </row>
    <row r="375" spans="1:14" x14ac:dyDescent="0.25">
      <c r="A375">
        <v>704</v>
      </c>
      <c r="B375">
        <f>VLOOKUP($B$4,'Deposition Curves'!A:OQ,(A375/2+6),FALSE)</f>
        <v>0</v>
      </c>
      <c r="C375" t="str">
        <f>IF(B375=0," ",IF('Use Details'!$B$23="Yes",Barrier!V356,1))</f>
        <v xml:space="preserve"> </v>
      </c>
      <c r="D375" t="str">
        <f t="shared" si="31"/>
        <v xml:space="preserve"> </v>
      </c>
      <c r="E375" t="str">
        <f t="shared" si="32"/>
        <v xml:space="preserve"> </v>
      </c>
      <c r="F375" t="str">
        <f t="shared" si="33"/>
        <v xml:space="preserve"> </v>
      </c>
      <c r="G375" t="str">
        <f t="shared" si="34"/>
        <v xml:space="preserve"> </v>
      </c>
      <c r="H375" t="str">
        <f t="shared" si="35"/>
        <v xml:space="preserve"> </v>
      </c>
      <c r="I375" t="str">
        <f t="shared" si="36"/>
        <v xml:space="preserve"> </v>
      </c>
      <c r="J375">
        <v>704</v>
      </c>
      <c r="N375" s="19"/>
    </row>
    <row r="376" spans="1:14" x14ac:dyDescent="0.25">
      <c r="A376">
        <v>706</v>
      </c>
      <c r="B376">
        <f>VLOOKUP($B$4,'Deposition Curves'!A:OQ,(A376/2+6),FALSE)</f>
        <v>0</v>
      </c>
      <c r="C376" t="str">
        <f>IF(B376=0," ",IF('Use Details'!$B$23="Yes",Barrier!V357,1))</f>
        <v xml:space="preserve"> </v>
      </c>
      <c r="D376" t="str">
        <f t="shared" si="31"/>
        <v xml:space="preserve"> </v>
      </c>
      <c r="E376" t="str">
        <f t="shared" si="32"/>
        <v xml:space="preserve"> </v>
      </c>
      <c r="F376" t="str">
        <f t="shared" si="33"/>
        <v xml:space="preserve"> </v>
      </c>
      <c r="G376" t="str">
        <f t="shared" si="34"/>
        <v xml:space="preserve"> </v>
      </c>
      <c r="H376" t="str">
        <f t="shared" si="35"/>
        <v xml:space="preserve"> </v>
      </c>
      <c r="I376" t="str">
        <f t="shared" si="36"/>
        <v xml:space="preserve"> </v>
      </c>
      <c r="J376">
        <v>706</v>
      </c>
      <c r="N376" s="15"/>
    </row>
    <row r="377" spans="1:14" x14ac:dyDescent="0.25">
      <c r="A377">
        <v>708</v>
      </c>
      <c r="B377">
        <f>VLOOKUP($B$4,'Deposition Curves'!A:OQ,(A377/2+6),FALSE)</f>
        <v>0</v>
      </c>
      <c r="C377" t="str">
        <f>IF(B377=0," ",IF('Use Details'!$B$23="Yes",Barrier!V358,1))</f>
        <v xml:space="preserve"> </v>
      </c>
      <c r="D377" t="str">
        <f t="shared" si="31"/>
        <v xml:space="preserve"> </v>
      </c>
      <c r="E377" t="str">
        <f t="shared" si="32"/>
        <v xml:space="preserve"> </v>
      </c>
      <c r="F377" t="str">
        <f t="shared" si="33"/>
        <v xml:space="preserve"> </v>
      </c>
      <c r="G377" t="str">
        <f t="shared" si="34"/>
        <v xml:space="preserve"> </v>
      </c>
      <c r="H377" t="str">
        <f t="shared" si="35"/>
        <v xml:space="preserve"> </v>
      </c>
      <c r="I377" t="str">
        <f t="shared" si="36"/>
        <v xml:space="preserve"> </v>
      </c>
      <c r="J377">
        <v>708</v>
      </c>
      <c r="N377" s="19"/>
    </row>
    <row r="378" spans="1:14" x14ac:dyDescent="0.25">
      <c r="A378">
        <v>710</v>
      </c>
      <c r="B378">
        <f>VLOOKUP($B$4,'Deposition Curves'!A:OQ,(A378/2+6),FALSE)</f>
        <v>0</v>
      </c>
      <c r="C378" t="str">
        <f>IF(B378=0," ",IF('Use Details'!$B$23="Yes",Barrier!V359,1))</f>
        <v xml:space="preserve"> </v>
      </c>
      <c r="D378" t="str">
        <f t="shared" si="31"/>
        <v xml:space="preserve"> </v>
      </c>
      <c r="E378" t="str">
        <f t="shared" si="32"/>
        <v xml:space="preserve"> </v>
      </c>
      <c r="F378" t="str">
        <f t="shared" si="33"/>
        <v xml:space="preserve"> </v>
      </c>
      <c r="G378" t="str">
        <f t="shared" si="34"/>
        <v xml:space="preserve"> </v>
      </c>
      <c r="H378" t="str">
        <f t="shared" si="35"/>
        <v xml:space="preserve"> </v>
      </c>
      <c r="I378" t="str">
        <f t="shared" si="36"/>
        <v xml:space="preserve"> </v>
      </c>
      <c r="J378">
        <v>710</v>
      </c>
      <c r="N378" s="19"/>
    </row>
    <row r="379" spans="1:14" x14ac:dyDescent="0.25">
      <c r="A379">
        <v>712</v>
      </c>
      <c r="B379">
        <f>VLOOKUP($B$4,'Deposition Curves'!A:OQ,(A379/2+6),FALSE)</f>
        <v>0</v>
      </c>
      <c r="C379" t="str">
        <f>IF(B379=0," ",IF('Use Details'!$B$23="Yes",Barrier!V360,1))</f>
        <v xml:space="preserve"> </v>
      </c>
      <c r="D379" t="str">
        <f t="shared" si="31"/>
        <v xml:space="preserve"> </v>
      </c>
      <c r="E379" t="str">
        <f t="shared" si="32"/>
        <v xml:space="preserve"> </v>
      </c>
      <c r="F379" t="str">
        <f t="shared" si="33"/>
        <v xml:space="preserve"> </v>
      </c>
      <c r="G379" t="str">
        <f t="shared" si="34"/>
        <v xml:space="preserve"> </v>
      </c>
      <c r="H379" t="str">
        <f t="shared" si="35"/>
        <v xml:space="preserve"> </v>
      </c>
      <c r="I379" t="str">
        <f t="shared" si="36"/>
        <v xml:space="preserve"> </v>
      </c>
      <c r="J379">
        <v>712</v>
      </c>
      <c r="N379" s="19"/>
    </row>
    <row r="380" spans="1:14" x14ac:dyDescent="0.25">
      <c r="A380">
        <v>714</v>
      </c>
      <c r="B380">
        <f>VLOOKUP($B$4,'Deposition Curves'!A:OQ,(A380/2+6),FALSE)</f>
        <v>0</v>
      </c>
      <c r="C380" t="str">
        <f>IF(B380=0," ",IF('Use Details'!$B$23="Yes",Barrier!V361,1))</f>
        <v xml:space="preserve"> </v>
      </c>
      <c r="D380" t="str">
        <f t="shared" si="31"/>
        <v xml:space="preserve"> </v>
      </c>
      <c r="E380" t="str">
        <f t="shared" si="32"/>
        <v xml:space="preserve"> </v>
      </c>
      <c r="F380" t="str">
        <f t="shared" si="33"/>
        <v xml:space="preserve"> </v>
      </c>
      <c r="G380" t="str">
        <f t="shared" si="34"/>
        <v xml:space="preserve"> </v>
      </c>
      <c r="H380" t="str">
        <f t="shared" si="35"/>
        <v xml:space="preserve"> </v>
      </c>
      <c r="I380" t="str">
        <f t="shared" si="36"/>
        <v xml:space="preserve"> </v>
      </c>
      <c r="J380">
        <v>714</v>
      </c>
      <c r="N380" s="15"/>
    </row>
    <row r="381" spans="1:14" x14ac:dyDescent="0.25">
      <c r="A381">
        <v>716</v>
      </c>
      <c r="B381">
        <f>VLOOKUP($B$4,'Deposition Curves'!A:OQ,(A381/2+6),FALSE)</f>
        <v>0</v>
      </c>
      <c r="C381" t="str">
        <f>IF(B381=0," ",IF('Use Details'!$B$23="Yes",Barrier!V362,1))</f>
        <v xml:space="preserve"> </v>
      </c>
      <c r="D381" t="str">
        <f t="shared" si="31"/>
        <v xml:space="preserve"> </v>
      </c>
      <c r="E381" t="str">
        <f t="shared" si="32"/>
        <v xml:space="preserve"> </v>
      </c>
      <c r="F381" t="str">
        <f t="shared" si="33"/>
        <v xml:space="preserve"> </v>
      </c>
      <c r="G381" t="str">
        <f t="shared" si="34"/>
        <v xml:space="preserve"> </v>
      </c>
      <c r="H381" t="str">
        <f t="shared" si="35"/>
        <v xml:space="preserve"> </v>
      </c>
      <c r="I381" t="str">
        <f t="shared" si="36"/>
        <v xml:space="preserve"> </v>
      </c>
      <c r="J381">
        <v>716</v>
      </c>
      <c r="N381" s="19"/>
    </row>
    <row r="382" spans="1:14" x14ac:dyDescent="0.25">
      <c r="A382">
        <v>718</v>
      </c>
      <c r="B382">
        <f>VLOOKUP($B$4,'Deposition Curves'!A:OQ,(A382/2+6),FALSE)</f>
        <v>0</v>
      </c>
      <c r="C382" t="str">
        <f>IF(B382=0," ",IF('Use Details'!$B$23="Yes",Barrier!V363,1))</f>
        <v xml:space="preserve"> </v>
      </c>
      <c r="D382" t="str">
        <f t="shared" si="31"/>
        <v xml:space="preserve"> </v>
      </c>
      <c r="E382" t="str">
        <f t="shared" si="32"/>
        <v xml:space="preserve"> </v>
      </c>
      <c r="F382" t="str">
        <f t="shared" si="33"/>
        <v xml:space="preserve"> </v>
      </c>
      <c r="G382" t="str">
        <f t="shared" si="34"/>
        <v xml:space="preserve"> </v>
      </c>
      <c r="H382" t="str">
        <f t="shared" si="35"/>
        <v xml:space="preserve"> </v>
      </c>
      <c r="I382" t="str">
        <f t="shared" si="36"/>
        <v xml:space="preserve"> </v>
      </c>
      <c r="J382">
        <v>718</v>
      </c>
      <c r="N382" s="19"/>
    </row>
    <row r="383" spans="1:14" x14ac:dyDescent="0.25">
      <c r="A383">
        <v>720</v>
      </c>
      <c r="B383">
        <f>VLOOKUP($B$4,'Deposition Curves'!A:OQ,(A383/2+6),FALSE)</f>
        <v>0</v>
      </c>
      <c r="C383" t="str">
        <f>IF(B383=0," ",IF('Use Details'!$B$23="Yes",Barrier!V364,1))</f>
        <v xml:space="preserve"> </v>
      </c>
      <c r="D383" t="str">
        <f t="shared" si="31"/>
        <v xml:space="preserve"> </v>
      </c>
      <c r="E383" t="str">
        <f t="shared" si="32"/>
        <v xml:space="preserve"> </v>
      </c>
      <c r="F383" t="str">
        <f t="shared" si="33"/>
        <v xml:space="preserve"> </v>
      </c>
      <c r="G383" t="str">
        <f t="shared" si="34"/>
        <v xml:space="preserve"> </v>
      </c>
      <c r="H383" t="str">
        <f t="shared" si="35"/>
        <v xml:space="preserve"> </v>
      </c>
      <c r="I383" t="str">
        <f t="shared" si="36"/>
        <v xml:space="preserve"> </v>
      </c>
      <c r="J383">
        <v>720</v>
      </c>
      <c r="N383" s="19"/>
    </row>
    <row r="384" spans="1:14" x14ac:dyDescent="0.25">
      <c r="A384">
        <v>722</v>
      </c>
      <c r="B384">
        <f>VLOOKUP($B$4,'Deposition Curves'!A:OQ,(A384/2+6),FALSE)</f>
        <v>0</v>
      </c>
      <c r="C384" t="str">
        <f>IF(B384=0," ",IF('Use Details'!$B$23="Yes",Barrier!V365,1))</f>
        <v xml:space="preserve"> </v>
      </c>
      <c r="D384" t="str">
        <f t="shared" si="31"/>
        <v xml:space="preserve"> </v>
      </c>
      <c r="E384" t="str">
        <f t="shared" si="32"/>
        <v xml:space="preserve"> </v>
      </c>
      <c r="F384" t="str">
        <f t="shared" si="33"/>
        <v xml:space="preserve"> </v>
      </c>
      <c r="G384" t="str">
        <f t="shared" si="34"/>
        <v xml:space="preserve"> </v>
      </c>
      <c r="H384" t="str">
        <f t="shared" si="35"/>
        <v xml:space="preserve"> </v>
      </c>
      <c r="I384" t="str">
        <f t="shared" si="36"/>
        <v xml:space="preserve"> </v>
      </c>
      <c r="J384">
        <v>722</v>
      </c>
      <c r="N384" s="19"/>
    </row>
    <row r="385" spans="1:14" x14ac:dyDescent="0.25">
      <c r="A385">
        <v>724</v>
      </c>
      <c r="B385">
        <f>VLOOKUP($B$4,'Deposition Curves'!A:OQ,(A385/2+6),FALSE)</f>
        <v>0</v>
      </c>
      <c r="C385" t="str">
        <f>IF(B385=0," ",IF('Use Details'!$B$23="Yes",Barrier!V366,1))</f>
        <v xml:space="preserve"> </v>
      </c>
      <c r="D385" t="str">
        <f t="shared" si="31"/>
        <v xml:space="preserve"> </v>
      </c>
      <c r="E385" t="str">
        <f t="shared" si="32"/>
        <v xml:space="preserve"> </v>
      </c>
      <c r="F385" t="str">
        <f t="shared" si="33"/>
        <v xml:space="preserve"> </v>
      </c>
      <c r="G385" t="str">
        <f t="shared" si="34"/>
        <v xml:space="preserve"> </v>
      </c>
      <c r="H385" t="str">
        <f t="shared" si="35"/>
        <v xml:space="preserve"> </v>
      </c>
      <c r="I385" t="str">
        <f t="shared" si="36"/>
        <v xml:space="preserve"> </v>
      </c>
      <c r="J385">
        <v>724</v>
      </c>
      <c r="N385" s="19"/>
    </row>
    <row r="386" spans="1:14" x14ac:dyDescent="0.25">
      <c r="A386">
        <v>726</v>
      </c>
      <c r="B386">
        <f>VLOOKUP($B$4,'Deposition Curves'!A:OQ,(A386/2+6),FALSE)</f>
        <v>0</v>
      </c>
      <c r="C386" t="str">
        <f>IF(B386=0," ",IF('Use Details'!$B$23="Yes",Barrier!V367,1))</f>
        <v xml:space="preserve"> </v>
      </c>
      <c r="D386" t="str">
        <f t="shared" si="31"/>
        <v xml:space="preserve"> </v>
      </c>
      <c r="E386" t="str">
        <f t="shared" si="32"/>
        <v xml:space="preserve"> </v>
      </c>
      <c r="F386" t="str">
        <f t="shared" si="33"/>
        <v xml:space="preserve"> </v>
      </c>
      <c r="G386" t="str">
        <f t="shared" si="34"/>
        <v xml:space="preserve"> </v>
      </c>
      <c r="H386" t="str">
        <f t="shared" si="35"/>
        <v xml:space="preserve"> </v>
      </c>
      <c r="I386" t="str">
        <f t="shared" si="36"/>
        <v xml:space="preserve"> </v>
      </c>
      <c r="J386">
        <v>726</v>
      </c>
      <c r="N386" s="19"/>
    </row>
    <row r="387" spans="1:14" x14ac:dyDescent="0.25">
      <c r="A387">
        <v>728</v>
      </c>
      <c r="B387">
        <f>VLOOKUP($B$4,'Deposition Curves'!A:OQ,(A387/2+6),FALSE)</f>
        <v>0</v>
      </c>
      <c r="C387" t="str">
        <f>IF(B387=0," ",IF('Use Details'!$B$23="Yes",Barrier!V368,1))</f>
        <v xml:space="preserve"> </v>
      </c>
      <c r="D387" t="str">
        <f t="shared" si="31"/>
        <v xml:space="preserve"> </v>
      </c>
      <c r="E387" t="str">
        <f t="shared" si="32"/>
        <v xml:space="preserve"> </v>
      </c>
      <c r="F387" t="str">
        <f t="shared" si="33"/>
        <v xml:space="preserve"> </v>
      </c>
      <c r="G387" t="str">
        <f t="shared" si="34"/>
        <v xml:space="preserve"> </v>
      </c>
      <c r="H387" t="str">
        <f t="shared" si="35"/>
        <v xml:space="preserve"> </v>
      </c>
      <c r="I387" t="str">
        <f t="shared" si="36"/>
        <v xml:space="preserve"> </v>
      </c>
      <c r="J387">
        <v>728</v>
      </c>
      <c r="N387" s="19"/>
    </row>
    <row r="388" spans="1:14" x14ac:dyDescent="0.25">
      <c r="A388">
        <v>730</v>
      </c>
      <c r="B388">
        <f>VLOOKUP($B$4,'Deposition Curves'!A:OQ,(A388/2+6),FALSE)</f>
        <v>0</v>
      </c>
      <c r="C388" t="str">
        <f>IF(B388=0," ",IF('Use Details'!$B$23="Yes",Barrier!V369,1))</f>
        <v xml:space="preserve"> </v>
      </c>
      <c r="D388" t="str">
        <f t="shared" si="31"/>
        <v xml:space="preserve"> </v>
      </c>
      <c r="E388" t="str">
        <f t="shared" si="32"/>
        <v xml:space="preserve"> </v>
      </c>
      <c r="F388" t="str">
        <f t="shared" si="33"/>
        <v xml:space="preserve"> </v>
      </c>
      <c r="G388" t="str">
        <f t="shared" si="34"/>
        <v xml:space="preserve"> </v>
      </c>
      <c r="H388" t="str">
        <f t="shared" si="35"/>
        <v xml:space="preserve"> </v>
      </c>
      <c r="I388" t="str">
        <f t="shared" si="36"/>
        <v xml:space="preserve"> </v>
      </c>
      <c r="J388">
        <v>730</v>
      </c>
      <c r="N388" s="19"/>
    </row>
    <row r="389" spans="1:14" x14ac:dyDescent="0.25">
      <c r="A389">
        <v>732</v>
      </c>
      <c r="B389">
        <f>VLOOKUP($B$4,'Deposition Curves'!A:OQ,(A389/2+6),FALSE)</f>
        <v>0</v>
      </c>
      <c r="C389" t="str">
        <f>IF(B389=0," ",IF('Use Details'!$B$23="Yes",Barrier!V370,1))</f>
        <v xml:space="preserve"> </v>
      </c>
      <c r="D389" t="str">
        <f t="shared" si="31"/>
        <v xml:space="preserve"> </v>
      </c>
      <c r="E389" t="str">
        <f t="shared" si="32"/>
        <v xml:space="preserve"> </v>
      </c>
      <c r="F389" t="str">
        <f t="shared" si="33"/>
        <v xml:space="preserve"> </v>
      </c>
      <c r="G389" t="str">
        <f t="shared" si="34"/>
        <v xml:space="preserve"> </v>
      </c>
      <c r="H389" t="str">
        <f t="shared" si="35"/>
        <v xml:space="preserve"> </v>
      </c>
      <c r="I389" t="str">
        <f t="shared" si="36"/>
        <v xml:space="preserve"> </v>
      </c>
      <c r="J389">
        <v>732</v>
      </c>
      <c r="N389" s="19"/>
    </row>
    <row r="390" spans="1:14" x14ac:dyDescent="0.25">
      <c r="A390">
        <v>734</v>
      </c>
      <c r="B390">
        <f>VLOOKUP($B$4,'Deposition Curves'!A:OQ,(A390/2+6),FALSE)</f>
        <v>0</v>
      </c>
      <c r="C390" t="str">
        <f>IF(B390=0," ",IF('Use Details'!$B$23="Yes",Barrier!V371,1))</f>
        <v xml:space="preserve"> </v>
      </c>
      <c r="D390" t="str">
        <f t="shared" si="31"/>
        <v xml:space="preserve"> </v>
      </c>
      <c r="E390" t="str">
        <f t="shared" si="32"/>
        <v xml:space="preserve"> </v>
      </c>
      <c r="F390" t="str">
        <f t="shared" si="33"/>
        <v xml:space="preserve"> </v>
      </c>
      <c r="G390" t="str">
        <f t="shared" si="34"/>
        <v xml:space="preserve"> </v>
      </c>
      <c r="H390" t="str">
        <f t="shared" si="35"/>
        <v xml:space="preserve"> </v>
      </c>
      <c r="I390" t="str">
        <f t="shared" si="36"/>
        <v xml:space="preserve"> </v>
      </c>
      <c r="J390">
        <v>734</v>
      </c>
      <c r="N390" s="19"/>
    </row>
    <row r="391" spans="1:14" x14ac:dyDescent="0.25">
      <c r="A391">
        <v>736</v>
      </c>
      <c r="B391">
        <f>VLOOKUP($B$4,'Deposition Curves'!A:OQ,(A391/2+6),FALSE)</f>
        <v>0</v>
      </c>
      <c r="C391" t="str">
        <f>IF(B391=0," ",IF('Use Details'!$B$23="Yes",Barrier!V372,1))</f>
        <v xml:space="preserve"> </v>
      </c>
      <c r="D391" t="str">
        <f t="shared" si="31"/>
        <v xml:space="preserve"> </v>
      </c>
      <c r="E391" t="str">
        <f t="shared" si="32"/>
        <v xml:space="preserve"> </v>
      </c>
      <c r="F391" t="str">
        <f t="shared" si="33"/>
        <v xml:space="preserve"> </v>
      </c>
      <c r="G391" t="str">
        <f t="shared" si="34"/>
        <v xml:space="preserve"> </v>
      </c>
      <c r="H391" t="str">
        <f t="shared" si="35"/>
        <v xml:space="preserve"> </v>
      </c>
      <c r="I391" t="str">
        <f t="shared" si="36"/>
        <v xml:space="preserve"> </v>
      </c>
      <c r="J391">
        <v>736</v>
      </c>
      <c r="N391" s="19"/>
    </row>
    <row r="392" spans="1:14" x14ac:dyDescent="0.25">
      <c r="A392">
        <v>738</v>
      </c>
      <c r="B392">
        <f>VLOOKUP($B$4,'Deposition Curves'!A:OQ,(A392/2+6),FALSE)</f>
        <v>0</v>
      </c>
      <c r="C392" t="str">
        <f>IF(B392=0," ",IF('Use Details'!$B$23="Yes",Barrier!V373,1))</f>
        <v xml:space="preserve"> </v>
      </c>
      <c r="D392" t="str">
        <f t="shared" si="31"/>
        <v xml:space="preserve"> </v>
      </c>
      <c r="E392" t="str">
        <f t="shared" si="32"/>
        <v xml:space="preserve"> </v>
      </c>
      <c r="F392" t="str">
        <f t="shared" si="33"/>
        <v xml:space="preserve"> </v>
      </c>
      <c r="G392" t="str">
        <f t="shared" si="34"/>
        <v xml:space="preserve"> </v>
      </c>
      <c r="H392" t="str">
        <f t="shared" si="35"/>
        <v xml:space="preserve"> </v>
      </c>
      <c r="I392" t="str">
        <f t="shared" si="36"/>
        <v xml:space="preserve"> </v>
      </c>
      <c r="J392">
        <v>738</v>
      </c>
      <c r="N392" s="19"/>
    </row>
    <row r="393" spans="1:14" x14ac:dyDescent="0.25">
      <c r="A393">
        <v>740</v>
      </c>
      <c r="B393">
        <f>VLOOKUP($B$4,'Deposition Curves'!A:OQ,(A393/2+6),FALSE)</f>
        <v>0</v>
      </c>
      <c r="C393" t="str">
        <f>IF(B393=0," ",IF('Use Details'!$B$23="Yes",Barrier!V374,1))</f>
        <v xml:space="preserve"> </v>
      </c>
      <c r="D393" t="str">
        <f t="shared" si="31"/>
        <v xml:space="preserve"> </v>
      </c>
      <c r="E393" t="str">
        <f t="shared" si="32"/>
        <v xml:space="preserve"> </v>
      </c>
      <c r="F393" t="str">
        <f t="shared" si="33"/>
        <v xml:space="preserve"> </v>
      </c>
      <c r="G393" t="str">
        <f t="shared" si="34"/>
        <v xml:space="preserve"> </v>
      </c>
      <c r="H393" t="str">
        <f t="shared" si="35"/>
        <v xml:space="preserve"> </v>
      </c>
      <c r="I393" t="str">
        <f t="shared" si="36"/>
        <v xml:space="preserve"> </v>
      </c>
      <c r="J393">
        <v>740</v>
      </c>
      <c r="N393" s="19"/>
    </row>
    <row r="394" spans="1:14" x14ac:dyDescent="0.25">
      <c r="A394">
        <v>742</v>
      </c>
      <c r="B394">
        <f>VLOOKUP($B$4,'Deposition Curves'!A:OQ,(A394/2+6),FALSE)</f>
        <v>0</v>
      </c>
      <c r="C394" t="str">
        <f>IF(B394=0," ",IF('Use Details'!$B$23="Yes",Barrier!V375,1))</f>
        <v xml:space="preserve"> </v>
      </c>
      <c r="D394" t="str">
        <f t="shared" si="31"/>
        <v xml:space="preserve"> </v>
      </c>
      <c r="E394" t="str">
        <f t="shared" si="32"/>
        <v xml:space="preserve"> </v>
      </c>
      <c r="F394" t="str">
        <f t="shared" si="33"/>
        <v xml:space="preserve"> </v>
      </c>
      <c r="G394" t="str">
        <f t="shared" si="34"/>
        <v xml:space="preserve"> </v>
      </c>
      <c r="H394" t="str">
        <f t="shared" si="35"/>
        <v xml:space="preserve"> </v>
      </c>
      <c r="I394" t="str">
        <f t="shared" si="36"/>
        <v xml:space="preserve"> </v>
      </c>
      <c r="J394">
        <v>742</v>
      </c>
      <c r="N394" s="19"/>
    </row>
    <row r="395" spans="1:14" x14ac:dyDescent="0.25">
      <c r="A395">
        <v>744</v>
      </c>
      <c r="B395">
        <f>VLOOKUP($B$4,'Deposition Curves'!A:OQ,(A395/2+6),FALSE)</f>
        <v>0</v>
      </c>
      <c r="C395" t="str">
        <f>IF(B395=0," ",IF('Use Details'!$B$23="Yes",Barrier!V376,1))</f>
        <v xml:space="preserve"> </v>
      </c>
      <c r="D395" t="str">
        <f t="shared" si="31"/>
        <v xml:space="preserve"> </v>
      </c>
      <c r="E395" t="str">
        <f t="shared" si="32"/>
        <v xml:space="preserve"> </v>
      </c>
      <c r="F395" t="str">
        <f t="shared" si="33"/>
        <v xml:space="preserve"> </v>
      </c>
      <c r="G395" t="str">
        <f t="shared" si="34"/>
        <v xml:space="preserve"> </v>
      </c>
      <c r="H395" t="str">
        <f t="shared" si="35"/>
        <v xml:space="preserve"> </v>
      </c>
      <c r="I395" t="str">
        <f t="shared" si="36"/>
        <v xml:space="preserve"> </v>
      </c>
      <c r="J395">
        <v>744</v>
      </c>
      <c r="N395" s="19"/>
    </row>
    <row r="396" spans="1:14" x14ac:dyDescent="0.25">
      <c r="A396">
        <v>746</v>
      </c>
      <c r="B396">
        <f>VLOOKUP($B$4,'Deposition Curves'!A:OQ,(A396/2+6),FALSE)</f>
        <v>0</v>
      </c>
      <c r="C396" t="str">
        <f>IF(B396=0," ",IF('Use Details'!$B$23="Yes",Barrier!V377,1))</f>
        <v xml:space="preserve"> </v>
      </c>
      <c r="D396" t="str">
        <f t="shared" si="31"/>
        <v xml:space="preserve"> </v>
      </c>
      <c r="E396" t="str">
        <f t="shared" si="32"/>
        <v xml:space="preserve"> </v>
      </c>
      <c r="F396" t="str">
        <f t="shared" si="33"/>
        <v xml:space="preserve"> </v>
      </c>
      <c r="G396" t="str">
        <f t="shared" si="34"/>
        <v xml:space="preserve"> </v>
      </c>
      <c r="H396" t="str">
        <f t="shared" si="35"/>
        <v xml:space="preserve"> </v>
      </c>
      <c r="I396" t="str">
        <f t="shared" si="36"/>
        <v xml:space="preserve"> </v>
      </c>
      <c r="J396">
        <v>746</v>
      </c>
      <c r="N396" s="15"/>
    </row>
    <row r="397" spans="1:14" x14ac:dyDescent="0.25">
      <c r="A397">
        <v>748</v>
      </c>
      <c r="B397">
        <f>VLOOKUP($B$4,'Deposition Curves'!A:OQ,(A397/2+6),FALSE)</f>
        <v>0</v>
      </c>
      <c r="C397" t="str">
        <f>IF(B397=0," ",IF('Use Details'!$B$23="Yes",Barrier!V378,1))</f>
        <v xml:space="preserve"> </v>
      </c>
      <c r="D397" t="str">
        <f t="shared" si="31"/>
        <v xml:space="preserve"> </v>
      </c>
      <c r="E397" t="str">
        <f t="shared" si="32"/>
        <v xml:space="preserve"> </v>
      </c>
      <c r="F397" t="str">
        <f t="shared" si="33"/>
        <v xml:space="preserve"> </v>
      </c>
      <c r="G397" t="str">
        <f t="shared" si="34"/>
        <v xml:space="preserve"> </v>
      </c>
      <c r="H397" t="str">
        <f t="shared" si="35"/>
        <v xml:space="preserve"> </v>
      </c>
      <c r="I397" t="str">
        <f t="shared" si="36"/>
        <v xml:space="preserve"> </v>
      </c>
      <c r="J397">
        <v>748</v>
      </c>
      <c r="N397" s="19"/>
    </row>
    <row r="398" spans="1:14" x14ac:dyDescent="0.25">
      <c r="A398">
        <v>750</v>
      </c>
      <c r="B398">
        <f>VLOOKUP($B$4,'Deposition Curves'!A:OQ,(A398/2+6),FALSE)</f>
        <v>0</v>
      </c>
      <c r="C398" t="str">
        <f>IF(B398=0," ",IF('Use Details'!$B$23="Yes",Barrier!V379,1))</f>
        <v xml:space="preserve"> </v>
      </c>
      <c r="D398" t="str">
        <f t="shared" si="31"/>
        <v xml:space="preserve"> </v>
      </c>
      <c r="E398" t="str">
        <f t="shared" si="32"/>
        <v xml:space="preserve"> </v>
      </c>
      <c r="F398" t="str">
        <f t="shared" si="33"/>
        <v xml:space="preserve"> </v>
      </c>
      <c r="G398" t="str">
        <f t="shared" si="34"/>
        <v xml:space="preserve"> </v>
      </c>
      <c r="H398" t="str">
        <f t="shared" si="35"/>
        <v xml:space="preserve"> </v>
      </c>
      <c r="I398" t="str">
        <f t="shared" si="36"/>
        <v xml:space="preserve"> </v>
      </c>
      <c r="J398">
        <v>750</v>
      </c>
      <c r="N398" s="19"/>
    </row>
    <row r="399" spans="1:14" x14ac:dyDescent="0.25">
      <c r="A399">
        <v>752</v>
      </c>
      <c r="B399">
        <f>VLOOKUP($B$4,'Deposition Curves'!A:OQ,(A399/2+6),FALSE)</f>
        <v>0</v>
      </c>
      <c r="C399" t="str">
        <f>IF(B399=0," ",IF('Use Details'!$B$23="Yes",Barrier!V380,1))</f>
        <v xml:space="preserve"> </v>
      </c>
      <c r="D399" t="str">
        <f t="shared" si="31"/>
        <v xml:space="preserve"> </v>
      </c>
      <c r="E399" t="str">
        <f t="shared" si="32"/>
        <v xml:space="preserve"> </v>
      </c>
      <c r="F399" t="str">
        <f t="shared" si="33"/>
        <v xml:space="preserve"> </v>
      </c>
      <c r="G399" t="str">
        <f t="shared" si="34"/>
        <v xml:space="preserve"> </v>
      </c>
      <c r="H399" t="str">
        <f t="shared" si="35"/>
        <v xml:space="preserve"> </v>
      </c>
      <c r="I399" t="str">
        <f t="shared" si="36"/>
        <v xml:space="preserve"> </v>
      </c>
      <c r="J399">
        <v>752</v>
      </c>
      <c r="N399" s="19"/>
    </row>
    <row r="400" spans="1:14" x14ac:dyDescent="0.25">
      <c r="A400">
        <v>754</v>
      </c>
      <c r="B400">
        <f>VLOOKUP($B$4,'Deposition Curves'!A:OQ,(A400/2+6),FALSE)</f>
        <v>0</v>
      </c>
      <c r="C400" t="str">
        <f>IF(B400=0," ",IF('Use Details'!$B$23="Yes",Barrier!V381,1))</f>
        <v xml:space="preserve"> </v>
      </c>
      <c r="D400" t="str">
        <f t="shared" si="31"/>
        <v xml:space="preserve"> </v>
      </c>
      <c r="E400" t="str">
        <f t="shared" si="32"/>
        <v xml:space="preserve"> </v>
      </c>
      <c r="F400" t="str">
        <f t="shared" si="33"/>
        <v xml:space="preserve"> </v>
      </c>
      <c r="G400" t="str">
        <f t="shared" si="34"/>
        <v xml:space="preserve"> </v>
      </c>
      <c r="H400" t="str">
        <f t="shared" si="35"/>
        <v xml:space="preserve"> </v>
      </c>
      <c r="I400" t="str">
        <f t="shared" si="36"/>
        <v xml:space="preserve"> </v>
      </c>
      <c r="J400">
        <v>754</v>
      </c>
      <c r="N400" s="19"/>
    </row>
    <row r="401" spans="1:14" x14ac:dyDescent="0.25">
      <c r="A401">
        <v>756</v>
      </c>
      <c r="B401">
        <f>VLOOKUP($B$4,'Deposition Curves'!A:OQ,(A401/2+6),FALSE)</f>
        <v>0</v>
      </c>
      <c r="C401" t="str">
        <f>IF(B401=0," ",IF('Use Details'!$B$23="Yes",Barrier!V382,1))</f>
        <v xml:space="preserve"> </v>
      </c>
      <c r="D401" t="str">
        <f t="shared" si="31"/>
        <v xml:space="preserve"> </v>
      </c>
      <c r="E401" t="str">
        <f t="shared" si="32"/>
        <v xml:space="preserve"> </v>
      </c>
      <c r="F401" t="str">
        <f t="shared" si="33"/>
        <v xml:space="preserve"> </v>
      </c>
      <c r="G401" t="str">
        <f t="shared" si="34"/>
        <v xml:space="preserve"> </v>
      </c>
      <c r="H401" t="str">
        <f t="shared" si="35"/>
        <v xml:space="preserve"> </v>
      </c>
      <c r="I401" t="str">
        <f t="shared" si="36"/>
        <v xml:space="preserve"> </v>
      </c>
      <c r="J401">
        <v>756</v>
      </c>
      <c r="N401" s="19"/>
    </row>
    <row r="402" spans="1:14" x14ac:dyDescent="0.25">
      <c r="A402">
        <v>758</v>
      </c>
      <c r="B402">
        <f>VLOOKUP($B$4,'Deposition Curves'!A:OQ,(A402/2+6),FALSE)</f>
        <v>0</v>
      </c>
      <c r="C402" t="str">
        <f>IF(B402=0," ",IF('Use Details'!$B$23="Yes",Barrier!V383,1))</f>
        <v xml:space="preserve"> </v>
      </c>
      <c r="D402" t="str">
        <f t="shared" si="31"/>
        <v xml:space="preserve"> </v>
      </c>
      <c r="E402" t="str">
        <f t="shared" si="32"/>
        <v xml:space="preserve"> </v>
      </c>
      <c r="F402" t="str">
        <f t="shared" si="33"/>
        <v xml:space="preserve"> </v>
      </c>
      <c r="G402" t="str">
        <f t="shared" si="34"/>
        <v xml:space="preserve"> </v>
      </c>
      <c r="H402" t="str">
        <f t="shared" si="35"/>
        <v xml:space="preserve"> </v>
      </c>
      <c r="I402" t="str">
        <f t="shared" si="36"/>
        <v xml:space="preserve"> </v>
      </c>
      <c r="J402">
        <v>758</v>
      </c>
      <c r="N402" s="19"/>
    </row>
    <row r="403" spans="1:14" x14ac:dyDescent="0.25">
      <c r="A403">
        <v>760</v>
      </c>
      <c r="B403">
        <f>VLOOKUP($B$4,'Deposition Curves'!A:OQ,(A403/2+6),FALSE)</f>
        <v>0</v>
      </c>
      <c r="C403" t="str">
        <f>IF(B403=0," ",IF('Use Details'!$B$23="Yes",Barrier!V384,1))</f>
        <v xml:space="preserve"> </v>
      </c>
      <c r="D403" t="str">
        <f t="shared" si="31"/>
        <v xml:space="preserve"> </v>
      </c>
      <c r="E403" t="str">
        <f t="shared" si="32"/>
        <v xml:space="preserve"> </v>
      </c>
      <c r="F403" t="str">
        <f t="shared" si="33"/>
        <v xml:space="preserve"> </v>
      </c>
      <c r="G403" t="str">
        <f t="shared" si="34"/>
        <v xml:space="preserve"> </v>
      </c>
      <c r="H403" t="str">
        <f t="shared" si="35"/>
        <v xml:space="preserve"> </v>
      </c>
      <c r="I403" t="str">
        <f t="shared" si="36"/>
        <v xml:space="preserve"> </v>
      </c>
      <c r="J403">
        <v>760</v>
      </c>
      <c r="N403" s="19"/>
    </row>
    <row r="404" spans="1:14" x14ac:dyDescent="0.25">
      <c r="A404">
        <v>762</v>
      </c>
      <c r="B404">
        <f>VLOOKUP($B$4,'Deposition Curves'!A:OQ,(A404/2+6),FALSE)</f>
        <v>0</v>
      </c>
      <c r="C404" t="str">
        <f>IF(B404=0," ",IF('Use Details'!$B$23="Yes",Barrier!V385,1))</f>
        <v xml:space="preserve"> </v>
      </c>
      <c r="D404" t="str">
        <f t="shared" si="31"/>
        <v xml:space="preserve"> </v>
      </c>
      <c r="E404" t="str">
        <f t="shared" si="32"/>
        <v xml:space="preserve"> </v>
      </c>
      <c r="F404" t="str">
        <f t="shared" si="33"/>
        <v xml:space="preserve"> </v>
      </c>
      <c r="G404" t="str">
        <f t="shared" si="34"/>
        <v xml:space="preserve"> </v>
      </c>
      <c r="H404" t="str">
        <f t="shared" si="35"/>
        <v xml:space="preserve"> </v>
      </c>
      <c r="I404" t="str">
        <f t="shared" si="36"/>
        <v xml:space="preserve"> </v>
      </c>
      <c r="J404">
        <v>762</v>
      </c>
      <c r="N404" s="19"/>
    </row>
    <row r="405" spans="1:14" x14ac:dyDescent="0.25">
      <c r="A405">
        <v>764</v>
      </c>
      <c r="B405">
        <f>VLOOKUP($B$4,'Deposition Curves'!A:OQ,(A405/2+6),FALSE)</f>
        <v>0</v>
      </c>
      <c r="C405" t="str">
        <f>IF(B405=0," ",IF('Use Details'!$B$23="Yes",Barrier!V386,1))</f>
        <v xml:space="preserve"> </v>
      </c>
      <c r="D405" t="str">
        <f t="shared" si="31"/>
        <v xml:space="preserve"> </v>
      </c>
      <c r="E405" t="str">
        <f t="shared" si="32"/>
        <v xml:space="preserve"> </v>
      </c>
      <c r="F405" t="str">
        <f t="shared" si="33"/>
        <v xml:space="preserve"> </v>
      </c>
      <c r="G405" t="str">
        <f t="shared" si="34"/>
        <v xml:space="preserve"> </v>
      </c>
      <c r="H405" t="str">
        <f t="shared" si="35"/>
        <v xml:space="preserve"> </v>
      </c>
      <c r="I405" t="str">
        <f t="shared" si="36"/>
        <v xml:space="preserve"> </v>
      </c>
      <c r="J405">
        <v>764</v>
      </c>
      <c r="N405" s="19"/>
    </row>
    <row r="406" spans="1:14" x14ac:dyDescent="0.25">
      <c r="A406">
        <v>766</v>
      </c>
      <c r="B406">
        <f>VLOOKUP($B$4,'Deposition Curves'!A:OQ,(A406/2+6),FALSE)</f>
        <v>0</v>
      </c>
      <c r="C406" t="str">
        <f>IF(B406=0," ",IF('Use Details'!$B$23="Yes",Barrier!V387,1))</f>
        <v xml:space="preserve"> </v>
      </c>
      <c r="D406" t="str">
        <f t="shared" si="31"/>
        <v xml:space="preserve"> </v>
      </c>
      <c r="E406" t="str">
        <f t="shared" si="32"/>
        <v xml:space="preserve"> </v>
      </c>
      <c r="F406" t="str">
        <f t="shared" si="33"/>
        <v xml:space="preserve"> </v>
      </c>
      <c r="G406" t="str">
        <f t="shared" si="34"/>
        <v xml:space="preserve"> </v>
      </c>
      <c r="H406" t="str">
        <f t="shared" si="35"/>
        <v xml:space="preserve"> </v>
      </c>
      <c r="I406" t="str">
        <f t="shared" si="36"/>
        <v xml:space="preserve"> </v>
      </c>
      <c r="J406">
        <v>766</v>
      </c>
      <c r="N406" s="19"/>
    </row>
    <row r="407" spans="1:14" x14ac:dyDescent="0.25">
      <c r="A407">
        <v>768</v>
      </c>
      <c r="B407">
        <f>VLOOKUP($B$4,'Deposition Curves'!A:OQ,(A407/2+6),FALSE)</f>
        <v>0</v>
      </c>
      <c r="C407" t="str">
        <f>IF(B407=0," ",IF('Use Details'!$B$23="Yes",Barrier!V388,1))</f>
        <v xml:space="preserve"> </v>
      </c>
      <c r="D407" t="str">
        <f t="shared" si="31"/>
        <v xml:space="preserve"> </v>
      </c>
      <c r="E407" t="str">
        <f t="shared" si="32"/>
        <v xml:space="preserve"> </v>
      </c>
      <c r="F407" t="str">
        <f t="shared" si="33"/>
        <v xml:space="preserve"> </v>
      </c>
      <c r="G407" t="str">
        <f t="shared" si="34"/>
        <v xml:space="preserve"> </v>
      </c>
      <c r="H407" t="str">
        <f t="shared" si="35"/>
        <v xml:space="preserve"> </v>
      </c>
      <c r="I407" t="str">
        <f t="shared" si="36"/>
        <v xml:space="preserve"> </v>
      </c>
      <c r="J407">
        <v>768</v>
      </c>
      <c r="N407" s="19"/>
    </row>
    <row r="408" spans="1:14" x14ac:dyDescent="0.25">
      <c r="A408">
        <v>770</v>
      </c>
      <c r="B408">
        <f>VLOOKUP($B$4,'Deposition Curves'!A:OQ,(A408/2+6),FALSE)</f>
        <v>0</v>
      </c>
      <c r="C408" t="str">
        <f>IF(B408=0," ",IF('Use Details'!$B$23="Yes",Barrier!V389,1))</f>
        <v xml:space="preserve"> </v>
      </c>
      <c r="D408" t="str">
        <f t="shared" si="31"/>
        <v xml:space="preserve"> </v>
      </c>
      <c r="E408" t="str">
        <f t="shared" si="32"/>
        <v xml:space="preserve"> </v>
      </c>
      <c r="F408" t="str">
        <f t="shared" si="33"/>
        <v xml:space="preserve"> </v>
      </c>
      <c r="G408" t="str">
        <f t="shared" si="34"/>
        <v xml:space="preserve"> </v>
      </c>
      <c r="H408" t="str">
        <f t="shared" si="35"/>
        <v xml:space="preserve"> </v>
      </c>
      <c r="I408" t="str">
        <f t="shared" si="36"/>
        <v xml:space="preserve"> </v>
      </c>
      <c r="J408">
        <v>770</v>
      </c>
      <c r="N408" s="19"/>
    </row>
    <row r="409" spans="1:14" x14ac:dyDescent="0.25">
      <c r="A409">
        <v>772</v>
      </c>
      <c r="B409">
        <f>VLOOKUP($B$4,'Deposition Curves'!A:OQ,(A409/2+6),FALSE)</f>
        <v>0</v>
      </c>
      <c r="C409" t="str">
        <f>IF(B409=0," ",IF('Use Details'!$B$23="Yes",Barrier!V390,1))</f>
        <v xml:space="preserve"> </v>
      </c>
      <c r="D409" t="str">
        <f t="shared" ref="D409:D423" si="37">IF(B409=0," ",B409*C409)</f>
        <v xml:space="preserve"> </v>
      </c>
      <c r="E409" t="str">
        <f t="shared" ref="E409:E423" si="38">IF(B410=0," ",AVERAGE(AVERAGE(D409:D410),D410,AVERAGE(D410:D411)))</f>
        <v xml:space="preserve"> </v>
      </c>
      <c r="F409" t="str">
        <f t="shared" ref="F409:F423" si="39">IF(B410=0," ",AVERAGE(AVERAGE(D409:D410),D410,AVERAGE(D410:D411)))</f>
        <v xml:space="preserve"> </v>
      </c>
      <c r="G409" t="str">
        <f t="shared" ref="G409:G423" si="40">IF(B410=0," ",AVERAGE(AVERAGE(D409:D410),D410,AVERAGE(D410:D411)))</f>
        <v xml:space="preserve"> </v>
      </c>
      <c r="H409" t="str">
        <f t="shared" ref="H409:H423" si="41">IF(B410=0," ",AVERAGE(D409:D419))</f>
        <v xml:space="preserve"> </v>
      </c>
      <c r="I409" t="str">
        <f t="shared" ref="I409:I423" si="42">IF(B410=0," ",AVERAGE(D409:D459))</f>
        <v xml:space="preserve"> </v>
      </c>
      <c r="J409">
        <v>772</v>
      </c>
      <c r="N409" s="19"/>
    </row>
    <row r="410" spans="1:14" x14ac:dyDescent="0.25">
      <c r="A410">
        <v>774</v>
      </c>
      <c r="B410">
        <f>VLOOKUP($B$4,'Deposition Curves'!A:OQ,(A410/2+6),FALSE)</f>
        <v>0</v>
      </c>
      <c r="C410" t="str">
        <f>IF(B410=0," ",IF('Use Details'!$B$23="Yes",Barrier!V391,1))</f>
        <v xml:space="preserve"> </v>
      </c>
      <c r="D410" t="str">
        <f t="shared" si="37"/>
        <v xml:space="preserve"> </v>
      </c>
      <c r="E410" t="str">
        <f t="shared" si="38"/>
        <v xml:space="preserve"> </v>
      </c>
      <c r="F410" t="str">
        <f t="shared" si="39"/>
        <v xml:space="preserve"> </v>
      </c>
      <c r="G410" t="str">
        <f t="shared" si="40"/>
        <v xml:space="preserve"> </v>
      </c>
      <c r="H410" t="str">
        <f t="shared" si="41"/>
        <v xml:space="preserve"> </v>
      </c>
      <c r="I410" t="str">
        <f t="shared" si="42"/>
        <v xml:space="preserve"> </v>
      </c>
      <c r="J410">
        <v>774</v>
      </c>
      <c r="N410" s="19"/>
    </row>
    <row r="411" spans="1:14" x14ac:dyDescent="0.25">
      <c r="A411">
        <v>776</v>
      </c>
      <c r="B411">
        <f>VLOOKUP($B$4,'Deposition Curves'!A:OQ,(A411/2+6),FALSE)</f>
        <v>0</v>
      </c>
      <c r="C411" t="str">
        <f>IF(B411=0," ",IF('Use Details'!$B$23="Yes",Barrier!V392,1))</f>
        <v xml:space="preserve"> </v>
      </c>
      <c r="D411" t="str">
        <f t="shared" si="37"/>
        <v xml:space="preserve"> </v>
      </c>
      <c r="E411" t="str">
        <f t="shared" si="38"/>
        <v xml:space="preserve"> </v>
      </c>
      <c r="F411" t="str">
        <f t="shared" si="39"/>
        <v xml:space="preserve"> </v>
      </c>
      <c r="G411" t="str">
        <f t="shared" si="40"/>
        <v xml:space="preserve"> </v>
      </c>
      <c r="H411" t="str">
        <f t="shared" si="41"/>
        <v xml:space="preserve"> </v>
      </c>
      <c r="I411" t="str">
        <f t="shared" si="42"/>
        <v xml:space="preserve"> </v>
      </c>
      <c r="J411">
        <v>776</v>
      </c>
      <c r="N411" s="19"/>
    </row>
    <row r="412" spans="1:14" x14ac:dyDescent="0.25">
      <c r="A412">
        <v>778</v>
      </c>
      <c r="B412">
        <f>VLOOKUP($B$4,'Deposition Curves'!A:OQ,(A412/2+6),FALSE)</f>
        <v>0</v>
      </c>
      <c r="C412" t="str">
        <f>IF(B412=0," ",IF('Use Details'!$B$23="Yes",Barrier!V393,1))</f>
        <v xml:space="preserve"> </v>
      </c>
      <c r="D412" t="str">
        <f t="shared" si="37"/>
        <v xml:space="preserve"> </v>
      </c>
      <c r="E412" t="str">
        <f t="shared" si="38"/>
        <v xml:space="preserve"> </v>
      </c>
      <c r="F412" t="str">
        <f t="shared" si="39"/>
        <v xml:space="preserve"> </v>
      </c>
      <c r="G412" t="str">
        <f t="shared" si="40"/>
        <v xml:space="preserve"> </v>
      </c>
      <c r="H412" t="str">
        <f t="shared" si="41"/>
        <v xml:space="preserve"> </v>
      </c>
      <c r="I412" t="str">
        <f t="shared" si="42"/>
        <v xml:space="preserve"> </v>
      </c>
      <c r="J412">
        <v>778</v>
      </c>
      <c r="N412" s="19"/>
    </row>
    <row r="413" spans="1:14" x14ac:dyDescent="0.25">
      <c r="A413">
        <v>780</v>
      </c>
      <c r="B413">
        <f>VLOOKUP($B$4,'Deposition Curves'!A:OQ,(A413/2+6),FALSE)</f>
        <v>0</v>
      </c>
      <c r="C413" t="str">
        <f>IF(B413=0," ",IF('Use Details'!$B$23="Yes",Barrier!V394,1))</f>
        <v xml:space="preserve"> </v>
      </c>
      <c r="D413" t="str">
        <f t="shared" si="37"/>
        <v xml:space="preserve"> </v>
      </c>
      <c r="E413" t="str">
        <f t="shared" si="38"/>
        <v xml:space="preserve"> </v>
      </c>
      <c r="F413" t="str">
        <f t="shared" si="39"/>
        <v xml:space="preserve"> </v>
      </c>
      <c r="G413" t="str">
        <f t="shared" si="40"/>
        <v xml:space="preserve"> </v>
      </c>
      <c r="H413" t="str">
        <f t="shared" si="41"/>
        <v xml:space="preserve"> </v>
      </c>
      <c r="I413" t="str">
        <f t="shared" si="42"/>
        <v xml:space="preserve"> </v>
      </c>
      <c r="J413">
        <v>780</v>
      </c>
      <c r="N413" s="19"/>
    </row>
    <row r="414" spans="1:14" x14ac:dyDescent="0.25">
      <c r="A414">
        <v>782</v>
      </c>
      <c r="B414">
        <f>VLOOKUP($B$4,'Deposition Curves'!A:OQ,(A414/2+6),FALSE)</f>
        <v>0</v>
      </c>
      <c r="C414" t="str">
        <f>IF(B414=0," ",IF('Use Details'!$B$23="Yes",Barrier!V395,1))</f>
        <v xml:space="preserve"> </v>
      </c>
      <c r="D414" t="str">
        <f t="shared" si="37"/>
        <v xml:space="preserve"> </v>
      </c>
      <c r="E414" t="str">
        <f t="shared" si="38"/>
        <v xml:space="preserve"> </v>
      </c>
      <c r="F414" t="str">
        <f t="shared" si="39"/>
        <v xml:space="preserve"> </v>
      </c>
      <c r="G414" t="str">
        <f t="shared" si="40"/>
        <v xml:space="preserve"> </v>
      </c>
      <c r="H414" t="str">
        <f t="shared" si="41"/>
        <v xml:space="preserve"> </v>
      </c>
      <c r="I414" t="str">
        <f t="shared" si="42"/>
        <v xml:space="preserve"> </v>
      </c>
      <c r="J414">
        <v>782</v>
      </c>
      <c r="N414" s="19"/>
    </row>
    <row r="415" spans="1:14" x14ac:dyDescent="0.25">
      <c r="A415">
        <v>784</v>
      </c>
      <c r="B415">
        <f>VLOOKUP($B$4,'Deposition Curves'!A:OQ,(A415/2+6),FALSE)</f>
        <v>0</v>
      </c>
      <c r="C415" t="str">
        <f>IF(B415=0," ",IF('Use Details'!$B$23="Yes",Barrier!V396,1))</f>
        <v xml:space="preserve"> </v>
      </c>
      <c r="D415" t="str">
        <f t="shared" si="37"/>
        <v xml:space="preserve"> </v>
      </c>
      <c r="E415" t="str">
        <f t="shared" si="38"/>
        <v xml:space="preserve"> </v>
      </c>
      <c r="F415" t="str">
        <f t="shared" si="39"/>
        <v xml:space="preserve"> </v>
      </c>
      <c r="G415" t="str">
        <f t="shared" si="40"/>
        <v xml:space="preserve"> </v>
      </c>
      <c r="H415" t="str">
        <f t="shared" si="41"/>
        <v xml:space="preserve"> </v>
      </c>
      <c r="I415" t="str">
        <f t="shared" si="42"/>
        <v xml:space="preserve"> </v>
      </c>
      <c r="J415">
        <v>784</v>
      </c>
      <c r="N415" s="19"/>
    </row>
    <row r="416" spans="1:14" x14ac:dyDescent="0.25">
      <c r="A416">
        <v>786</v>
      </c>
      <c r="B416">
        <f>VLOOKUP($B$4,'Deposition Curves'!A:OQ,(A416/2+6),FALSE)</f>
        <v>0</v>
      </c>
      <c r="C416" t="str">
        <f>IF(B416=0," ",IF('Use Details'!$B$23="Yes",Barrier!V397,1))</f>
        <v xml:space="preserve"> </v>
      </c>
      <c r="D416" t="str">
        <f t="shared" si="37"/>
        <v xml:space="preserve"> </v>
      </c>
      <c r="E416" t="str">
        <f t="shared" si="38"/>
        <v xml:space="preserve"> </v>
      </c>
      <c r="F416" t="str">
        <f t="shared" si="39"/>
        <v xml:space="preserve"> </v>
      </c>
      <c r="G416" t="str">
        <f t="shared" si="40"/>
        <v xml:space="preserve"> </v>
      </c>
      <c r="H416" t="str">
        <f t="shared" si="41"/>
        <v xml:space="preserve"> </v>
      </c>
      <c r="I416" t="str">
        <f t="shared" si="42"/>
        <v xml:space="preserve"> </v>
      </c>
      <c r="J416">
        <v>786</v>
      </c>
      <c r="N416" s="19"/>
    </row>
    <row r="417" spans="1:14" x14ac:dyDescent="0.25">
      <c r="A417">
        <v>788</v>
      </c>
      <c r="B417">
        <f>VLOOKUP($B$4,'Deposition Curves'!A:OQ,(A417/2+6),FALSE)</f>
        <v>0</v>
      </c>
      <c r="C417" t="str">
        <f>IF(B417=0," ",IF('Use Details'!$B$23="Yes",Barrier!V398,1))</f>
        <v xml:space="preserve"> </v>
      </c>
      <c r="D417" t="str">
        <f t="shared" si="37"/>
        <v xml:space="preserve"> </v>
      </c>
      <c r="E417" t="str">
        <f t="shared" si="38"/>
        <v xml:space="preserve"> </v>
      </c>
      <c r="F417" t="str">
        <f t="shared" si="39"/>
        <v xml:space="preserve"> </v>
      </c>
      <c r="G417" t="str">
        <f t="shared" si="40"/>
        <v xml:space="preserve"> </v>
      </c>
      <c r="H417" t="str">
        <f t="shared" si="41"/>
        <v xml:space="preserve"> </v>
      </c>
      <c r="I417" t="str">
        <f t="shared" si="42"/>
        <v xml:space="preserve"> </v>
      </c>
      <c r="J417">
        <v>788</v>
      </c>
      <c r="N417" s="19"/>
    </row>
    <row r="418" spans="1:14" x14ac:dyDescent="0.25">
      <c r="A418">
        <v>790</v>
      </c>
      <c r="B418">
        <f>VLOOKUP($B$4,'Deposition Curves'!A:OQ,(A418/2+6),FALSE)</f>
        <v>0</v>
      </c>
      <c r="C418" t="str">
        <f>IF(B418=0," ",IF('Use Details'!$B$23="Yes",Barrier!V399,1))</f>
        <v xml:space="preserve"> </v>
      </c>
      <c r="D418" t="str">
        <f t="shared" si="37"/>
        <v xml:space="preserve"> </v>
      </c>
      <c r="E418" t="str">
        <f t="shared" si="38"/>
        <v xml:space="preserve"> </v>
      </c>
      <c r="F418" t="str">
        <f t="shared" si="39"/>
        <v xml:space="preserve"> </v>
      </c>
      <c r="G418" t="str">
        <f t="shared" si="40"/>
        <v xml:space="preserve"> </v>
      </c>
      <c r="H418" t="str">
        <f t="shared" si="41"/>
        <v xml:space="preserve"> </v>
      </c>
      <c r="I418" t="str">
        <f t="shared" si="42"/>
        <v xml:space="preserve"> </v>
      </c>
      <c r="J418">
        <v>790</v>
      </c>
      <c r="N418" s="19"/>
    </row>
    <row r="419" spans="1:14" x14ac:dyDescent="0.25">
      <c r="A419">
        <v>792</v>
      </c>
      <c r="B419">
        <f>VLOOKUP($B$4,'Deposition Curves'!A:OQ,(A419/2+6),FALSE)</f>
        <v>0</v>
      </c>
      <c r="C419" t="str">
        <f>IF(B419=0," ",IF('Use Details'!$B$23="Yes",Barrier!V400,1))</f>
        <v xml:space="preserve"> </v>
      </c>
      <c r="D419" t="str">
        <f t="shared" si="37"/>
        <v xml:space="preserve"> </v>
      </c>
      <c r="E419" t="str">
        <f t="shared" si="38"/>
        <v xml:space="preserve"> </v>
      </c>
      <c r="F419" t="str">
        <f t="shared" si="39"/>
        <v xml:space="preserve"> </v>
      </c>
      <c r="G419" t="str">
        <f t="shared" si="40"/>
        <v xml:space="preserve"> </v>
      </c>
      <c r="H419" t="str">
        <f t="shared" si="41"/>
        <v xml:space="preserve"> </v>
      </c>
      <c r="I419" t="str">
        <f t="shared" si="42"/>
        <v xml:space="preserve"> </v>
      </c>
      <c r="J419">
        <v>792</v>
      </c>
      <c r="N419" s="19"/>
    </row>
    <row r="420" spans="1:14" x14ac:dyDescent="0.25">
      <c r="A420">
        <v>794</v>
      </c>
      <c r="B420">
        <f>VLOOKUP($B$4,'Deposition Curves'!A:OQ,(A420/2+6),FALSE)</f>
        <v>0</v>
      </c>
      <c r="C420" t="str">
        <f>IF(B420=0," ",IF('Use Details'!$B$23="Yes",Barrier!V401,1))</f>
        <v xml:space="preserve"> </v>
      </c>
      <c r="D420" t="str">
        <f t="shared" si="37"/>
        <v xml:space="preserve"> </v>
      </c>
      <c r="E420" t="str">
        <f t="shared" si="38"/>
        <v xml:space="preserve"> </v>
      </c>
      <c r="F420" t="str">
        <f t="shared" si="39"/>
        <v xml:space="preserve"> </v>
      </c>
      <c r="G420" t="str">
        <f t="shared" si="40"/>
        <v xml:space="preserve"> </v>
      </c>
      <c r="H420" t="str">
        <f t="shared" si="41"/>
        <v xml:space="preserve"> </v>
      </c>
      <c r="I420" t="str">
        <f t="shared" si="42"/>
        <v xml:space="preserve"> </v>
      </c>
      <c r="J420">
        <v>794</v>
      </c>
      <c r="N420" s="15"/>
    </row>
    <row r="421" spans="1:14" x14ac:dyDescent="0.25">
      <c r="A421">
        <v>796</v>
      </c>
      <c r="B421">
        <f>VLOOKUP($B$4,'Deposition Curves'!A:OQ,(A421/2+6),FALSE)</f>
        <v>0</v>
      </c>
      <c r="C421" t="str">
        <f>IF(B421=0," ",IF('Use Details'!$B$23="Yes",Barrier!V402,1))</f>
        <v xml:space="preserve"> </v>
      </c>
      <c r="D421" t="str">
        <f t="shared" si="37"/>
        <v xml:space="preserve"> </v>
      </c>
      <c r="E421" t="str">
        <f t="shared" si="38"/>
        <v xml:space="preserve"> </v>
      </c>
      <c r="F421" t="str">
        <f t="shared" si="39"/>
        <v xml:space="preserve"> </v>
      </c>
      <c r="G421" t="str">
        <f t="shared" si="40"/>
        <v xml:space="preserve"> </v>
      </c>
      <c r="H421" t="str">
        <f t="shared" si="41"/>
        <v xml:space="preserve"> </v>
      </c>
      <c r="I421" t="str">
        <f t="shared" si="42"/>
        <v xml:space="preserve"> </v>
      </c>
      <c r="J421">
        <v>796</v>
      </c>
      <c r="N421" s="19"/>
    </row>
    <row r="422" spans="1:14" x14ac:dyDescent="0.25">
      <c r="A422">
        <v>798</v>
      </c>
      <c r="B422">
        <f>VLOOKUP($B$4,'Deposition Curves'!A:OQ,(A422/2+6),FALSE)</f>
        <v>0</v>
      </c>
      <c r="C422" t="str">
        <f>IF(B422=0," ",IF('Use Details'!$B$23="Yes",Barrier!V403,1))</f>
        <v xml:space="preserve"> </v>
      </c>
      <c r="D422" t="str">
        <f t="shared" si="37"/>
        <v xml:space="preserve"> </v>
      </c>
      <c r="E422" t="str">
        <f t="shared" si="38"/>
        <v xml:space="preserve"> </v>
      </c>
      <c r="F422" t="str">
        <f t="shared" si="39"/>
        <v xml:space="preserve"> </v>
      </c>
      <c r="G422" t="str">
        <f t="shared" si="40"/>
        <v xml:space="preserve"> </v>
      </c>
      <c r="H422" t="str">
        <f t="shared" si="41"/>
        <v xml:space="preserve"> </v>
      </c>
      <c r="I422" t="str">
        <f t="shared" si="42"/>
        <v xml:space="preserve"> </v>
      </c>
      <c r="J422">
        <v>798</v>
      </c>
      <c r="N422" s="19"/>
    </row>
    <row r="423" spans="1:14" x14ac:dyDescent="0.25">
      <c r="A423">
        <v>800</v>
      </c>
      <c r="B423">
        <f>VLOOKUP($B$4,'Deposition Curves'!A:OQ,(A423/2+6),FALSE)</f>
        <v>0</v>
      </c>
      <c r="C423" t="str">
        <f>IF(B423=0," ",IF('Use Details'!$B$23="Yes",Barrier!V404,1))</f>
        <v xml:space="preserve"> </v>
      </c>
      <c r="D423" t="str">
        <f t="shared" si="37"/>
        <v xml:space="preserve"> </v>
      </c>
      <c r="E423" t="str">
        <f t="shared" si="38"/>
        <v xml:space="preserve"> </v>
      </c>
      <c r="F423" t="str">
        <f t="shared" si="39"/>
        <v xml:space="preserve"> </v>
      </c>
      <c r="G423" t="str">
        <f t="shared" si="40"/>
        <v xml:space="preserve"> </v>
      </c>
      <c r="H423" t="str">
        <f t="shared" si="41"/>
        <v xml:space="preserve"> </v>
      </c>
      <c r="I423" t="str">
        <f t="shared" si="42"/>
        <v xml:space="preserve"> </v>
      </c>
      <c r="J423">
        <v>800</v>
      </c>
      <c r="N423" s="19"/>
    </row>
  </sheetData>
  <sheetProtection algorithmName="SHA-512" hashValue="w8YLdclmvJVqUNOqFi0rzPmSd058fe3yWngFLA/s2Vgvs/KCg+CJXweFvc3fGXu8BSAkswBEvPz4/YJwn5wC0g==" saltValue="sHD9/eGViNsxonnVMKOOPA==" spinCount="100000" sheet="1" objects="1" scenarios="1"/>
  <conditionalFormatting sqref="E24:E423">
    <cfRule type="cellIs" dxfId="29" priority="30" operator="lessThan">
      <formula>$F$9</formula>
    </cfRule>
    <cfRule type="cellIs" dxfId="28" priority="31" operator="equal">
      <formula>$F$9</formula>
    </cfRule>
    <cfRule type="cellIs" dxfId="27" priority="32" operator="greaterThan">
      <formula>$F$9</formula>
    </cfRule>
  </conditionalFormatting>
  <conditionalFormatting sqref="I24:I423">
    <cfRule type="cellIs" dxfId="26" priority="27" operator="lessThan">
      <formula>$F$13</formula>
    </cfRule>
    <cfRule type="cellIs" dxfId="25" priority="28" operator="equal">
      <formula>$F$13</formula>
    </cfRule>
    <cfRule type="cellIs" dxfId="24" priority="29" operator="greaterThan">
      <formula>$F$13</formula>
    </cfRule>
  </conditionalFormatting>
  <conditionalFormatting sqref="F24:F423">
    <cfRule type="cellIs" dxfId="23" priority="24" operator="lessThan">
      <formula>$F$10</formula>
    </cfRule>
    <cfRule type="cellIs" dxfId="22" priority="25" operator="equal">
      <formula>$F$10</formula>
    </cfRule>
    <cfRule type="cellIs" dxfId="21" priority="26" operator="greaterThan">
      <formula>$F$10</formula>
    </cfRule>
  </conditionalFormatting>
  <conditionalFormatting sqref="G24:G423">
    <cfRule type="cellIs" dxfId="20" priority="21" operator="lessThan">
      <formula>$F$11</formula>
    </cfRule>
    <cfRule type="cellIs" dxfId="19" priority="22" operator="equal">
      <formula>$F$11</formula>
    </cfRule>
    <cfRule type="cellIs" dxfId="18" priority="23" operator="greaterThan">
      <formula>$F$11</formula>
    </cfRule>
  </conditionalFormatting>
  <conditionalFormatting sqref="H24:H423">
    <cfRule type="cellIs" dxfId="17" priority="18" operator="lessThan">
      <formula>$F$12</formula>
    </cfRule>
    <cfRule type="cellIs" dxfId="16" priority="19" operator="equal">
      <formula>$F$12</formula>
    </cfRule>
    <cfRule type="cellIs" dxfId="15" priority="20" operator="greaterThan">
      <formula>$F$12</formula>
    </cfRule>
  </conditionalFormatting>
  <conditionalFormatting sqref="E24:I423">
    <cfRule type="containsText" priority="2" stopIfTrue="1" operator="containsText" text=" ">
      <formula>NOT(ISERROR(SEARCH(" ",E24)))</formula>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J423"/>
  <sheetViews>
    <sheetView workbookViewId="0">
      <selection activeCell="J28" sqref="J28"/>
    </sheetView>
  </sheetViews>
  <sheetFormatPr defaultRowHeight="15" x14ac:dyDescent="0.25"/>
  <cols>
    <col min="1" max="1" width="22.42578125" bestFit="1" customWidth="1"/>
    <col min="2" max="2" width="15.85546875" customWidth="1"/>
    <col min="3" max="3" width="11" customWidth="1"/>
    <col min="4" max="4" width="17.5703125" customWidth="1"/>
    <col min="5" max="7" width="11" customWidth="1"/>
    <col min="8" max="8" width="11.5703125" customWidth="1"/>
    <col min="9" max="9" width="11.28515625" customWidth="1"/>
    <col min="10" max="10" width="21.85546875" customWidth="1"/>
  </cols>
  <sheetData>
    <row r="1" spans="1:8" x14ac:dyDescent="0.25">
      <c r="A1" t="s">
        <v>17</v>
      </c>
      <c r="B1" t="str">
        <f>IF('Use Details'!B2:D2="Tank-mix products together",'Use Details'!D5,"Not assessed")</f>
        <v>Not assessed</v>
      </c>
      <c r="E1" t="s">
        <v>25</v>
      </c>
      <c r="F1" t="str">
        <f>IF(B1="Not assessed","Not assessed",IF(OR(B5=0,'Use Details'!D5=""),"Not assessed",(IF('P2 - Risk Re-assessment'!B16=H4,"Assessed - Not acceptable",(IF('P2 - Risk Re-assessment'!B18=H4,"Assessed - Not acceptable",(IF('P2 - Risk Re-assessment'!B19=H4,"Assessed - Not acceptable","Assessed - Acceptable"))))))))</f>
        <v>Not assessed</v>
      </c>
    </row>
    <row r="2" spans="1:8" x14ac:dyDescent="0.25">
      <c r="A2" t="s">
        <v>18</v>
      </c>
      <c r="B2" t="str">
        <f>'Use Details'!D6</f>
        <v>All Purpose Pesticide</v>
      </c>
    </row>
    <row r="3" spans="1:8" x14ac:dyDescent="0.25">
      <c r="A3" t="s">
        <v>16</v>
      </c>
      <c r="B3" s="2">
        <f>VLOOKUP('Use Details'!D5,Products!A:I,3)</f>
        <v>600</v>
      </c>
      <c r="C3" t="str">
        <f>VLOOKUP('Use Details'!B5,Products!A:I,4)</f>
        <v>g/L</v>
      </c>
    </row>
    <row r="4" spans="1:8" x14ac:dyDescent="0.25">
      <c r="A4" t="s">
        <v>1</v>
      </c>
      <c r="B4" s="2" t="str">
        <f>IF('Use Details'!C44="","",'Use Details'!C44)</f>
        <v>Boom-COARSE-0.6-20-Any</v>
      </c>
      <c r="E4" t="s">
        <v>229</v>
      </c>
      <c r="G4">
        <f>IF('Use Details'!B14="Fixed Wing Aircraft",800,IF('Use Details'!B14="Helicopter",800,IF('Use Details'!B14="Boom Sprayer",300,IF('Use Details'!B14="Vertical Sprayer",250,""))))</f>
        <v>300</v>
      </c>
      <c r="H4" t="str">
        <f>CONCATENATE("Over ",G4," metres")</f>
        <v>Over 300 metres</v>
      </c>
    </row>
    <row r="5" spans="1:8" x14ac:dyDescent="0.25">
      <c r="A5" t="s">
        <v>20</v>
      </c>
      <c r="B5" s="2">
        <f>IF('Use Details'!B7="Enter my application rate per hectare directly",'Use Details'!D9,(('Use Details'!D10/100)*'Use Details'!D11))</f>
        <v>200</v>
      </c>
      <c r="C5" t="str">
        <f>IF((VLOOKUP('Use Details'!D5,Products!A:I,4))="g/L","mL/ha","g/ha")</f>
        <v>mL/ha</v>
      </c>
      <c r="E5" t="s">
        <v>230</v>
      </c>
      <c r="F5" s="2">
        <f>IF('Use Details'!B7="Enter my application rate per hectare directly",'Use Details'!D9,'Use Details'!D11)</f>
        <v>200</v>
      </c>
      <c r="G5" s="2" t="str">
        <f>IF('Use Details'!B7="Enter my application rate per hectare directly",'Use Details'!C9,'Use Details'!C11)</f>
        <v>mL/ha</v>
      </c>
    </row>
    <row r="6" spans="1:8" x14ac:dyDescent="0.25">
      <c r="A6" t="s">
        <v>19</v>
      </c>
      <c r="B6" s="2">
        <f>B5*(B3/1000)</f>
        <v>120</v>
      </c>
      <c r="C6" t="s">
        <v>13</v>
      </c>
    </row>
    <row r="7" spans="1:8" x14ac:dyDescent="0.25">
      <c r="B7" s="2"/>
    </row>
    <row r="8" spans="1:8" x14ac:dyDescent="0.25">
      <c r="B8" s="2" t="s">
        <v>24</v>
      </c>
    </row>
    <row r="9" spans="1:8" x14ac:dyDescent="0.25">
      <c r="A9" t="s">
        <v>2</v>
      </c>
      <c r="B9" s="2" t="e">
        <f>IF(VLOOKUP($B$1,Products!A:I,5)="","",VLOOKUP($B$1,Products!A:I,5))</f>
        <v>#N/A</v>
      </c>
      <c r="C9" s="1" t="s">
        <v>12</v>
      </c>
      <c r="D9" t="e">
        <f>B9/1000000*45000/0.03</f>
        <v>#N/A</v>
      </c>
      <c r="E9" t="s">
        <v>13</v>
      </c>
      <c r="F9" t="e">
        <f>D9/$B$6*('Use Details'!G54/15)</f>
        <v>#N/A</v>
      </c>
      <c r="G9" t="s">
        <v>15</v>
      </c>
    </row>
    <row r="10" spans="1:8" x14ac:dyDescent="0.25">
      <c r="A10" t="s">
        <v>3</v>
      </c>
      <c r="B10" s="2" t="e">
        <f>IF(VLOOKUP(B1,Products!A:I,6)="","",VLOOKUP(B1,Products!A:I,6))</f>
        <v>#N/A</v>
      </c>
      <c r="C10" t="s">
        <v>13</v>
      </c>
      <c r="D10" t="e">
        <f>B10</f>
        <v>#N/A</v>
      </c>
      <c r="E10" t="s">
        <v>13</v>
      </c>
      <c r="F10" t="e">
        <f>D10/$B$6</f>
        <v>#N/A</v>
      </c>
      <c r="G10" t="s">
        <v>15</v>
      </c>
    </row>
    <row r="11" spans="1:8" x14ac:dyDescent="0.25">
      <c r="A11" t="s">
        <v>6</v>
      </c>
      <c r="B11" s="2" t="e">
        <f>IF(VLOOKUP(B1,Products!A:I,7)="","",VLOOKUP(B1,Products!A:I,7))</f>
        <v>#N/A</v>
      </c>
      <c r="C11" t="s">
        <v>13</v>
      </c>
      <c r="D11" t="e">
        <f t="shared" ref="D11:D12" si="0">B11</f>
        <v>#N/A</v>
      </c>
      <c r="E11" t="s">
        <v>13</v>
      </c>
      <c r="F11" t="e">
        <f>D11/$B$6</f>
        <v>#N/A</v>
      </c>
      <c r="G11" t="s">
        <v>15</v>
      </c>
    </row>
    <row r="12" spans="1:8" x14ac:dyDescent="0.25">
      <c r="A12" t="s">
        <v>4</v>
      </c>
      <c r="B12" s="2" t="e">
        <f>IF(VLOOKUP(B1,Products!A:I,8)="","",VLOOKUP(B1,Products!A:I,8))</f>
        <v>#N/A</v>
      </c>
      <c r="C12" t="s">
        <v>13</v>
      </c>
      <c r="D12" t="e">
        <f t="shared" si="0"/>
        <v>#N/A</v>
      </c>
      <c r="E12" t="s">
        <v>13</v>
      </c>
      <c r="F12" t="e">
        <f>D12/$B$6</f>
        <v>#N/A</v>
      </c>
      <c r="G12" t="s">
        <v>15</v>
      </c>
    </row>
    <row r="13" spans="1:8" x14ac:dyDescent="0.25">
      <c r="A13" t="s">
        <v>5</v>
      </c>
      <c r="B13" s="2" t="e">
        <f>IF(VLOOKUP(B1,Products!A:I,9)="","",VLOOKUP('Use Details'!D5,Products!A:I,9))</f>
        <v>#N/A</v>
      </c>
      <c r="C13" t="s">
        <v>14</v>
      </c>
      <c r="D13" t="e">
        <f>B13*3000/1000</f>
        <v>#N/A</v>
      </c>
      <c r="E13" t="s">
        <v>13</v>
      </c>
      <c r="F13" t="e">
        <f>D13/$B$6</f>
        <v>#N/A</v>
      </c>
      <c r="G13" t="s">
        <v>15</v>
      </c>
    </row>
    <row r="15" spans="1:8" x14ac:dyDescent="0.25">
      <c r="A15" t="s">
        <v>22</v>
      </c>
      <c r="B15" t="s">
        <v>23</v>
      </c>
    </row>
    <row r="16" spans="1:8" x14ac:dyDescent="0.25">
      <c r="A16" t="s">
        <v>7</v>
      </c>
      <c r="B16" t="str">
        <f>IF('Use Details'!B2="Use a product by itself","",IF(OR(B4="",B5=0,B9=""),"Not yet assessed",(IF((ISNUMBER(((INDEX(E24:J423,MATCH(F9,E24:E423,-1),6))+2))),(IF(((INDEX(E24:J423,MATCH(F9,E24:E423,-1),6))+2)&lt;G4,((INDEX(E24:J423,MATCH(F9,E24:E423,-1),6))+2),H4)),"Not required"))))</f>
        <v/>
      </c>
    </row>
    <row r="17" spans="1:10" x14ac:dyDescent="0.25">
      <c r="A17" t="s">
        <v>8</v>
      </c>
      <c r="B17" t="str">
        <f>IF('Use Details'!B2="Use a product by itself","",IF(OR(B4="",B5=0,B10=""),"Not yet assessed",(IF((ISNUMBER(((INDEX(F24:J423,MATCH(F10,F24:F423,-1),5))+2))),(IF(((INDEX(F24:J423,MATCH(F10,F24:F423,-1),5))+2)&lt;G4,((INDEX(F24:J423,MATCH(F10,F24:F423,-1),5))+2),H4)),"Not required"))))</f>
        <v/>
      </c>
    </row>
    <row r="18" spans="1:10" x14ac:dyDescent="0.25">
      <c r="A18" t="s">
        <v>21</v>
      </c>
      <c r="B18" t="str">
        <f>IF('Use Details'!B2="Use a product by itself","",IF(OR(B4="",B5=0,B11=""),"Not yet assessed",(IF((ISNUMBER(((INDEX(G24:J423,MATCH(F11,G24:G423,-1),4))+2))),(IF(((INDEX(G24:J423,MATCH(F11,G24:G423,-1),4))+2)&lt;G4,((INDEX(G24:J423,MATCH(F11,G24:G423,-1),4))+2),H4)),"Not required"))))</f>
        <v/>
      </c>
    </row>
    <row r="19" spans="1:10" x14ac:dyDescent="0.25">
      <c r="A19" t="s">
        <v>9</v>
      </c>
      <c r="B19" t="str">
        <f>IF('Use Details'!B2="Use a product by itself","",IF(OR(B4="",B5=0,B12=""),"Not yet assessed",(IF((ISNUMBER(((INDEX(H24:J423,MATCH(F12,H24:H423,-1),3))+2))),(IF(((INDEX(H24:J423,MATCH(F12,H24:H423,-1),3))+2)&lt;G4,((INDEX(H24:J423,MATCH(F12,H24:H423,-1),3))+2),H4)),"Not required"))))</f>
        <v/>
      </c>
    </row>
    <row r="20" spans="1:10" x14ac:dyDescent="0.25">
      <c r="A20" t="s">
        <v>10</v>
      </c>
      <c r="B20" t="str">
        <f>IF('Use Details'!B2="Use a product by itself","",IF(OR(B4="",B5=0,B13=""),"Not yet assessed",(IF((ISNUMBER(((INDEX(I24:J423,MATCH(F13,I24:I423,-1),2))+2))),(IF(((INDEX(I24:J423,MATCH(F13,I24:I423,-1),2))+2)&lt;G4,((INDEX(I24:J423,MATCH(F13,I24:I423,-1),2))+2),H4)),"Not required"))))</f>
        <v/>
      </c>
    </row>
    <row r="23" spans="1:10" x14ac:dyDescent="0.25">
      <c r="A23" t="s">
        <v>0</v>
      </c>
      <c r="B23" t="s">
        <v>186</v>
      </c>
      <c r="C23" t="s">
        <v>143</v>
      </c>
      <c r="D23" t="s">
        <v>11</v>
      </c>
      <c r="E23" t="s">
        <v>7</v>
      </c>
      <c r="F23" t="s">
        <v>8</v>
      </c>
      <c r="G23" t="s">
        <v>21</v>
      </c>
      <c r="H23" t="s">
        <v>9</v>
      </c>
      <c r="I23" t="s">
        <v>10</v>
      </c>
      <c r="J23" t="s">
        <v>0</v>
      </c>
    </row>
    <row r="24" spans="1:10" x14ac:dyDescent="0.25">
      <c r="A24">
        <v>2</v>
      </c>
      <c r="B24">
        <f>VLOOKUP($B$4,'Deposition Curves'!A:OQ,(A24/2+6),FALSE)</f>
        <v>2.7847150000000001E-2</v>
      </c>
      <c r="C24">
        <f>IF('Use Details'!$B$23="Yes",Barrier!V5,1)</f>
        <v>1</v>
      </c>
      <c r="D24">
        <f>B24*C24</f>
        <v>2.7847150000000001E-2</v>
      </c>
      <c r="E24">
        <f>AVERAGE(AVERAGE(D24:D25),D25,AVERAGE(D25:D26))</f>
        <v>2.5276706666666666E-2</v>
      </c>
      <c r="F24">
        <f>AVERAGE(AVERAGE(D24:D25),D25,AVERAGE(D25:D26))</f>
        <v>2.5276706666666666E-2</v>
      </c>
      <c r="G24">
        <f>AVERAGE(AVERAGE(D24:D25),D25,AVERAGE(D25:D26))</f>
        <v>2.5276706666666666E-2</v>
      </c>
      <c r="H24">
        <f>AVERAGE(D24:D34)</f>
        <v>2.0173673636363638E-2</v>
      </c>
      <c r="I24">
        <f>AVERAGE(D24:D74)</f>
        <v>1.157484282352941E-2</v>
      </c>
      <c r="J24">
        <v>2</v>
      </c>
    </row>
    <row r="25" spans="1:10" x14ac:dyDescent="0.25">
      <c r="A25">
        <v>4</v>
      </c>
      <c r="B25">
        <f>VLOOKUP($B$4,'Deposition Curves'!A:OQ,(A25/2+6),FALSE)</f>
        <v>2.5434890000000002E-2</v>
      </c>
      <c r="C25">
        <f>IF('Use Details'!$B$23="Yes",Barrier!V6,1)</f>
        <v>1</v>
      </c>
      <c r="D25">
        <f t="shared" ref="D25:D88" si="1">B25*C25</f>
        <v>2.5434890000000002E-2</v>
      </c>
      <c r="E25">
        <f t="shared" ref="E25:E88" si="2">AVERAGE(AVERAGE(D25:D26),D26,AVERAGE(D26:D27))</f>
        <v>2.2453010000000006E-2</v>
      </c>
      <c r="F25" t="str">
        <f>IF(AND('P1 - Risk Re-assessment'!F1="Assessed - Acceptable",OR('P2 - Risk Re-assessment'!F1="Assessed - Acceptable",'P2 - Risk Re-assessment'!F1="Not assessed")),((IF(OR('P1 - Risk Re-assessment'!B20='P1 - Risk Re-assessment'!H4,'P2 - Risk Re-assessment'!B20='P2 - Risk Re-assessment'!H4),"Over 300 metres",(IF(OR(ISNUMBER('P1 - Risk Re-assessment'!B20),ISNUMBER('P2 - Risk Re-assessment'!B20)),(CONCATENATE(MAX('P1 - Risk Re-assessment'!B20,'P2 - Risk Re-assessment'!B20)," metres")),IF(OR('P1 - Risk Re-assessment'!B20="Not yet assessed",'P2 - Risk Re-assessment'!B20="Not yet assessed"),"Not yet assessed","Not required")))))),"")</f>
        <v>Not required</v>
      </c>
      <c r="G25">
        <f t="shared" ref="G25:G88" si="3">AVERAGE(AVERAGE(D25:D26),D26,AVERAGE(D26:D27))</f>
        <v>2.2453010000000006E-2</v>
      </c>
      <c r="H25">
        <f t="shared" ref="H25:H88" si="4">AVERAGE(D25:D35)</f>
        <v>1.9003074545454548E-2</v>
      </c>
      <c r="I25">
        <f t="shared" ref="I25:I88" si="5">AVERAGE(D25:D75)</f>
        <v>1.1157420823529409E-2</v>
      </c>
      <c r="J25">
        <v>4</v>
      </c>
    </row>
    <row r="26" spans="1:10" x14ac:dyDescent="0.25">
      <c r="A26">
        <v>6</v>
      </c>
      <c r="B26">
        <f>VLOOKUP($B$4,'Deposition Curves'!A:OQ,(A26/2+6),FALSE)</f>
        <v>2.2073530000000001E-2</v>
      </c>
      <c r="C26">
        <f>IF('Use Details'!$B$23="Yes",Barrier!V7,1)</f>
        <v>1</v>
      </c>
      <c r="D26">
        <f t="shared" si="1"/>
        <v>2.2073530000000001E-2</v>
      </c>
      <c r="E26">
        <f t="shared" si="2"/>
        <v>2.0730781666666667E-2</v>
      </c>
      <c r="F26">
        <f t="shared" ref="F26:F88" si="6">AVERAGE(AVERAGE(D26:D27),D27,AVERAGE(D27:D28))</f>
        <v>2.0730781666666667E-2</v>
      </c>
      <c r="G26">
        <f t="shared" si="3"/>
        <v>2.0730781666666667E-2</v>
      </c>
      <c r="H26">
        <f t="shared" si="4"/>
        <v>1.7989839090909093E-2</v>
      </c>
      <c r="I26">
        <f t="shared" si="5"/>
        <v>1.0785954215686275E-2</v>
      </c>
      <c r="J26">
        <v>6</v>
      </c>
    </row>
    <row r="27" spans="1:10" x14ac:dyDescent="0.25">
      <c r="A27">
        <v>8</v>
      </c>
      <c r="B27">
        <f>VLOOKUP($B$4,'Deposition Curves'!A:OQ,(A27/2+6),FALSE)</f>
        <v>2.0989049999999999E-2</v>
      </c>
      <c r="C27">
        <f>IF('Use Details'!$B$23="Yes",Barrier!V8,1)</f>
        <v>1</v>
      </c>
      <c r="D27">
        <f t="shared" si="1"/>
        <v>2.0989049999999999E-2</v>
      </c>
      <c r="E27">
        <f t="shared" si="2"/>
        <v>1.882850833333333E-2</v>
      </c>
      <c r="F27">
        <f t="shared" si="6"/>
        <v>1.882850833333333E-2</v>
      </c>
      <c r="G27">
        <f t="shared" si="3"/>
        <v>1.882850833333333E-2</v>
      </c>
      <c r="H27">
        <f t="shared" si="4"/>
        <v>1.7221957272727271E-2</v>
      </c>
      <c r="I27">
        <f t="shared" si="5"/>
        <v>1.0479024196078431E-2</v>
      </c>
      <c r="J27">
        <v>8</v>
      </c>
    </row>
    <row r="28" spans="1:10" x14ac:dyDescent="0.25">
      <c r="A28">
        <v>10</v>
      </c>
      <c r="B28">
        <f>VLOOKUP($B$4,'Deposition Curves'!A:OQ,(A28/2+6),FALSE)</f>
        <v>1.835496E-2</v>
      </c>
      <c r="C28">
        <f>IF('Use Details'!$B$23="Yes",Barrier!V9,1)</f>
        <v>1</v>
      </c>
      <c r="D28">
        <f t="shared" si="1"/>
        <v>1.835496E-2</v>
      </c>
      <c r="E28">
        <f t="shared" si="2"/>
        <v>1.8510095000000001E-2</v>
      </c>
      <c r="F28">
        <f t="shared" si="6"/>
        <v>1.8510095000000001E-2</v>
      </c>
      <c r="G28">
        <f t="shared" si="3"/>
        <v>1.8510095000000001E-2</v>
      </c>
      <c r="H28">
        <f t="shared" si="4"/>
        <v>1.6495233636363637E-2</v>
      </c>
      <c r="I28">
        <f t="shared" si="5"/>
        <v>1.0191978294117646E-2</v>
      </c>
      <c r="J28">
        <v>10</v>
      </c>
    </row>
    <row r="29" spans="1:10" x14ac:dyDescent="0.25">
      <c r="A29">
        <v>12</v>
      </c>
      <c r="B29">
        <f>VLOOKUP($B$4,'Deposition Curves'!A:OQ,(A29/2+6),FALSE)</f>
        <v>1.8562160000000001E-2</v>
      </c>
      <c r="C29">
        <f>IF('Use Details'!$B$23="Yes",Barrier!V10,1)</f>
        <v>1</v>
      </c>
      <c r="D29">
        <f t="shared" si="1"/>
        <v>1.8562160000000001E-2</v>
      </c>
      <c r="E29">
        <f t="shared" si="2"/>
        <v>1.845988833333333E-2</v>
      </c>
      <c r="F29">
        <f t="shared" si="6"/>
        <v>1.845988833333333E-2</v>
      </c>
      <c r="G29">
        <f t="shared" si="3"/>
        <v>1.845988833333333E-2</v>
      </c>
      <c r="H29">
        <f t="shared" si="4"/>
        <v>1.595398272727273E-2</v>
      </c>
      <c r="I29">
        <f t="shared" si="5"/>
        <v>9.9552665098039221E-3</v>
      </c>
      <c r="J29">
        <v>12</v>
      </c>
    </row>
    <row r="30" spans="1:10" x14ac:dyDescent="0.25">
      <c r="A30">
        <v>14</v>
      </c>
      <c r="B30">
        <f>VLOOKUP($B$4,'Deposition Curves'!A:OQ,(A30/2+6),FALSE)</f>
        <v>1.845697E-2</v>
      </c>
      <c r="C30">
        <f>IF('Use Details'!$B$23="Yes",Barrier!V11,1)</f>
        <v>1</v>
      </c>
      <c r="D30">
        <f t="shared" si="1"/>
        <v>1.845697E-2</v>
      </c>
      <c r="E30">
        <f t="shared" si="2"/>
        <v>1.8356104999999998E-2</v>
      </c>
      <c r="F30">
        <f t="shared" si="6"/>
        <v>1.8356104999999998E-2</v>
      </c>
      <c r="G30">
        <f t="shared" si="3"/>
        <v>1.8356104999999998E-2</v>
      </c>
      <c r="H30">
        <f t="shared" si="4"/>
        <v>1.5342450000000002E-2</v>
      </c>
      <c r="I30">
        <f t="shared" si="5"/>
        <v>9.7132277647058833E-3</v>
      </c>
      <c r="J30">
        <v>14</v>
      </c>
    </row>
    <row r="31" spans="1:10" x14ac:dyDescent="0.25">
      <c r="A31">
        <v>16</v>
      </c>
      <c r="B31">
        <f>VLOOKUP($B$4,'Deposition Curves'!A:OQ,(A31/2+6),FALSE)</f>
        <v>1.836929E-2</v>
      </c>
      <c r="C31">
        <f>IF('Use Details'!$B$23="Yes",Barrier!V12,1)</f>
        <v>1</v>
      </c>
      <c r="D31">
        <f t="shared" si="1"/>
        <v>1.836929E-2</v>
      </c>
      <c r="E31">
        <f t="shared" si="2"/>
        <v>1.8088171666666666E-2</v>
      </c>
      <c r="F31">
        <f t="shared" si="6"/>
        <v>1.8088171666666666E-2</v>
      </c>
      <c r="G31">
        <f t="shared" si="3"/>
        <v>1.8088171666666666E-2</v>
      </c>
      <c r="H31">
        <f t="shared" si="4"/>
        <v>1.4700219090909093E-2</v>
      </c>
      <c r="I31">
        <f t="shared" si="5"/>
        <v>9.4720126470588233E-3</v>
      </c>
      <c r="J31">
        <v>16</v>
      </c>
    </row>
    <row r="32" spans="1:10" x14ac:dyDescent="0.25">
      <c r="A32">
        <v>18</v>
      </c>
      <c r="B32">
        <f>VLOOKUP($B$4,'Deposition Curves'!A:OQ,(A32/2+6),FALSE)</f>
        <v>1.82025E-2</v>
      </c>
      <c r="C32">
        <f>IF('Use Details'!$B$23="Yes",Barrier!V13,1)</f>
        <v>1</v>
      </c>
      <c r="D32">
        <f t="shared" si="1"/>
        <v>1.82025E-2</v>
      </c>
      <c r="E32">
        <f t="shared" si="2"/>
        <v>1.7311938333333332E-2</v>
      </c>
      <c r="F32">
        <f t="shared" si="6"/>
        <v>1.7311938333333332E-2</v>
      </c>
      <c r="G32">
        <f t="shared" si="3"/>
        <v>1.7311938333333332E-2</v>
      </c>
      <c r="H32">
        <f t="shared" si="4"/>
        <v>1.4031485454545457E-2</v>
      </c>
      <c r="I32">
        <f t="shared" si="5"/>
        <v>9.2312584509803928E-3</v>
      </c>
      <c r="J32">
        <v>18</v>
      </c>
    </row>
    <row r="33" spans="1:10" x14ac:dyDescent="0.25">
      <c r="A33">
        <v>20</v>
      </c>
      <c r="B33">
        <f>VLOOKUP($B$4,'Deposition Curves'!A:OQ,(A33/2+6),FALSE)</f>
        <v>1.7349739999999999E-2</v>
      </c>
      <c r="C33">
        <f>IF('Use Details'!$B$23="Yes",Barrier!V14,1)</f>
        <v>1</v>
      </c>
      <c r="D33">
        <f t="shared" si="1"/>
        <v>1.7349739999999999E-2</v>
      </c>
      <c r="E33">
        <f t="shared" si="2"/>
        <v>1.6233496666666666E-2</v>
      </c>
      <c r="F33">
        <f t="shared" si="6"/>
        <v>1.6233496666666666E-2</v>
      </c>
      <c r="G33">
        <f t="shared" si="3"/>
        <v>1.6233496666666666E-2</v>
      </c>
      <c r="H33">
        <f t="shared" si="4"/>
        <v>1.3350870000000003E-2</v>
      </c>
      <c r="I33">
        <f t="shared" si="5"/>
        <v>8.9924267647058832E-3</v>
      </c>
      <c r="J33">
        <v>20</v>
      </c>
    </row>
    <row r="34" spans="1:10" x14ac:dyDescent="0.25">
      <c r="A34">
        <v>22</v>
      </c>
      <c r="B34">
        <f>VLOOKUP($B$4,'Deposition Curves'!A:OQ,(A34/2+6),FALSE)</f>
        <v>1.627017E-2</v>
      </c>
      <c r="C34">
        <f>IF('Use Details'!$B$23="Yes",Barrier!V15,1)</f>
        <v>1</v>
      </c>
      <c r="D34">
        <f t="shared" si="1"/>
        <v>1.627017E-2</v>
      </c>
      <c r="E34">
        <f t="shared" si="2"/>
        <v>1.5073618333333335E-2</v>
      </c>
      <c r="F34">
        <f t="shared" si="6"/>
        <v>1.5073618333333335E-2</v>
      </c>
      <c r="G34">
        <f t="shared" si="3"/>
        <v>1.5073618333333335E-2</v>
      </c>
      <c r="H34">
        <f t="shared" si="4"/>
        <v>1.2724735454545454E-2</v>
      </c>
      <c r="I34">
        <f t="shared" si="5"/>
        <v>8.7688455882352946E-3</v>
      </c>
      <c r="J34">
        <v>22</v>
      </c>
    </row>
    <row r="35" spans="1:10" x14ac:dyDescent="0.25">
      <c r="A35">
        <v>24</v>
      </c>
      <c r="B35">
        <f>VLOOKUP($B$4,'Deposition Curves'!A:OQ,(A35/2+6),FALSE)</f>
        <v>1.4970560000000001E-2</v>
      </c>
      <c r="C35">
        <f>IF('Use Details'!$B$23="Yes",Barrier!V16,1)</f>
        <v>1</v>
      </c>
      <c r="D35">
        <f t="shared" si="1"/>
        <v>1.4970560000000001E-2</v>
      </c>
      <c r="E35">
        <f t="shared" si="2"/>
        <v>1.4292431666666666E-2</v>
      </c>
      <c r="F35">
        <f t="shared" si="6"/>
        <v>1.4292431666666666E-2</v>
      </c>
      <c r="G35">
        <f t="shared" si="3"/>
        <v>1.4292431666666666E-2</v>
      </c>
      <c r="H35">
        <f t="shared" si="4"/>
        <v>1.2180296363636363E-2</v>
      </c>
      <c r="I35">
        <f t="shared" si="5"/>
        <v>8.5647059803921552E-3</v>
      </c>
      <c r="J35">
        <v>24</v>
      </c>
    </row>
    <row r="36" spans="1:10" x14ac:dyDescent="0.25">
      <c r="A36">
        <v>26</v>
      </c>
      <c r="B36">
        <f>VLOOKUP($B$4,'Deposition Curves'!A:OQ,(A36/2+6),FALSE)</f>
        <v>1.42893E-2</v>
      </c>
      <c r="C36">
        <f>IF('Use Details'!$B$23="Yes",Barrier!V17,1)</f>
        <v>1</v>
      </c>
      <c r="D36">
        <f t="shared" si="1"/>
        <v>1.42893E-2</v>
      </c>
      <c r="E36">
        <f t="shared" si="2"/>
        <v>1.3631951666666664E-2</v>
      </c>
      <c r="F36">
        <f t="shared" si="6"/>
        <v>1.3631951666666664E-2</v>
      </c>
      <c r="G36">
        <f t="shared" si="3"/>
        <v>1.3631951666666664E-2</v>
      </c>
      <c r="H36">
        <f t="shared" si="4"/>
        <v>1.1738004545454546E-2</v>
      </c>
      <c r="I36">
        <f t="shared" si="5"/>
        <v>8.3840083725490212E-3</v>
      </c>
      <c r="J36">
        <v>26</v>
      </c>
    </row>
    <row r="37" spans="1:10" x14ac:dyDescent="0.25">
      <c r="A37">
        <v>28</v>
      </c>
      <c r="B37">
        <f>VLOOKUP($B$4,'Deposition Curves'!A:OQ,(A37/2+6),FALSE)</f>
        <v>1.3626829999999999E-2</v>
      </c>
      <c r="C37">
        <f>IF('Use Details'!$B$23="Yes",Barrier!V18,1)</f>
        <v>1</v>
      </c>
      <c r="D37">
        <f t="shared" si="1"/>
        <v>1.3626829999999999E-2</v>
      </c>
      <c r="E37">
        <f t="shared" si="2"/>
        <v>1.3001398333333336E-2</v>
      </c>
      <c r="F37">
        <f t="shared" si="6"/>
        <v>1.3001398333333336E-2</v>
      </c>
      <c r="G37">
        <f t="shared" si="3"/>
        <v>1.3001398333333336E-2</v>
      </c>
      <c r="H37">
        <f t="shared" si="4"/>
        <v>1.1342169636363636E-2</v>
      </c>
      <c r="I37">
        <f t="shared" si="5"/>
        <v>8.2146224313725501E-3</v>
      </c>
      <c r="J37">
        <v>28</v>
      </c>
    </row>
    <row r="38" spans="1:10" x14ac:dyDescent="0.25">
      <c r="A38">
        <v>30</v>
      </c>
      <c r="B38">
        <f>VLOOKUP($B$4,'Deposition Curves'!A:OQ,(A38/2+6),FALSE)</f>
        <v>1.2995090000000001E-2</v>
      </c>
      <c r="C38">
        <f>IF('Use Details'!$B$23="Yes",Barrier!V19,1)</f>
        <v>1</v>
      </c>
      <c r="D38">
        <f t="shared" si="1"/>
        <v>1.2995090000000001E-2</v>
      </c>
      <c r="E38">
        <f t="shared" si="2"/>
        <v>1.2405865000000002E-2</v>
      </c>
      <c r="F38">
        <f t="shared" si="6"/>
        <v>1.2405865000000002E-2</v>
      </c>
      <c r="G38">
        <f t="shared" si="3"/>
        <v>1.2405865000000002E-2</v>
      </c>
      <c r="H38">
        <f t="shared" si="4"/>
        <v>1.0990847545454548E-2</v>
      </c>
      <c r="I38">
        <f t="shared" si="5"/>
        <v>8.0563070588235298E-3</v>
      </c>
      <c r="J38">
        <v>30</v>
      </c>
    </row>
    <row r="39" spans="1:10" x14ac:dyDescent="0.25">
      <c r="A39">
        <v>32</v>
      </c>
      <c r="B39">
        <f>VLOOKUP($B$4,'Deposition Curves'!A:OQ,(A39/2+6),FALSE)</f>
        <v>1.2401199999999999E-2</v>
      </c>
      <c r="C39">
        <f>IF('Use Details'!$B$23="Yes",Barrier!V20,1)</f>
        <v>1</v>
      </c>
      <c r="D39">
        <f t="shared" si="1"/>
        <v>1.2401199999999999E-2</v>
      </c>
      <c r="E39">
        <f t="shared" si="2"/>
        <v>1.1855805000000002E-2</v>
      </c>
      <c r="F39">
        <f t="shared" si="6"/>
        <v>1.1855805000000002E-2</v>
      </c>
      <c r="G39">
        <f t="shared" si="3"/>
        <v>1.1855805000000002E-2</v>
      </c>
      <c r="H39">
        <f t="shared" si="4"/>
        <v>1.0680669E-2</v>
      </c>
      <c r="I39">
        <f t="shared" si="5"/>
        <v>7.9086810588235284E-3</v>
      </c>
      <c r="J39">
        <v>32</v>
      </c>
    </row>
    <row r="40" spans="1:10" x14ac:dyDescent="0.25">
      <c r="A40">
        <v>34</v>
      </c>
      <c r="B40">
        <f>VLOOKUP($B$4,'Deposition Curves'!A:OQ,(A40/2+6),FALSE)</f>
        <v>1.18353E-2</v>
      </c>
      <c r="C40">
        <f>IF('Use Details'!$B$23="Yes",Barrier!V21,1)</f>
        <v>1</v>
      </c>
      <c r="D40">
        <f t="shared" si="1"/>
        <v>1.18353E-2</v>
      </c>
      <c r="E40">
        <f t="shared" si="2"/>
        <v>1.1403040000000001E-2</v>
      </c>
      <c r="F40">
        <f t="shared" si="6"/>
        <v>1.1403040000000001E-2</v>
      </c>
      <c r="G40">
        <f t="shared" si="3"/>
        <v>1.1403040000000001E-2</v>
      </c>
      <c r="H40">
        <f t="shared" si="4"/>
        <v>1.0409206454545454E-2</v>
      </c>
      <c r="I40">
        <f t="shared" si="5"/>
        <v>7.7711966666666648E-3</v>
      </c>
      <c r="J40">
        <v>34</v>
      </c>
    </row>
    <row r="41" spans="1:10" x14ac:dyDescent="0.25">
      <c r="A41">
        <v>36</v>
      </c>
      <c r="B41">
        <f>VLOOKUP($B$4,'Deposition Curves'!A:OQ,(A41/2+6),FALSE)</f>
        <v>1.139243E-2</v>
      </c>
      <c r="C41">
        <f>IF('Use Details'!$B$23="Yes",Barrier!V22,1)</f>
        <v>1</v>
      </c>
      <c r="D41">
        <f t="shared" si="1"/>
        <v>1.139243E-2</v>
      </c>
      <c r="E41">
        <f t="shared" si="2"/>
        <v>1.1026840000000001E-2</v>
      </c>
      <c r="F41">
        <f t="shared" si="6"/>
        <v>1.1026840000000001E-2</v>
      </c>
      <c r="G41">
        <f t="shared" si="3"/>
        <v>1.1026840000000001E-2</v>
      </c>
      <c r="H41">
        <f t="shared" si="4"/>
        <v>1.0174926090909092E-2</v>
      </c>
      <c r="I41">
        <f t="shared" si="5"/>
        <v>7.6434457254901944E-3</v>
      </c>
      <c r="J41">
        <v>36</v>
      </c>
    </row>
    <row r="42" spans="1:10" x14ac:dyDescent="0.25">
      <c r="A42">
        <v>38</v>
      </c>
      <c r="B42">
        <f>VLOOKUP($B$4,'Deposition Curves'!A:OQ,(A42/2+6),FALSE)</f>
        <v>1.1013220000000001E-2</v>
      </c>
      <c r="C42">
        <f>IF('Use Details'!$B$23="Yes",Barrier!V23,1)</f>
        <v>1</v>
      </c>
      <c r="D42">
        <f t="shared" si="1"/>
        <v>1.1013220000000001E-2</v>
      </c>
      <c r="E42">
        <f t="shared" si="2"/>
        <v>1.0723066666666664E-2</v>
      </c>
      <c r="F42">
        <f t="shared" si="6"/>
        <v>1.0723066666666664E-2</v>
      </c>
      <c r="G42">
        <f t="shared" si="3"/>
        <v>1.0723066666666664E-2</v>
      </c>
      <c r="H42">
        <f t="shared" si="4"/>
        <v>9.9676742727272723E-3</v>
      </c>
      <c r="I42">
        <f t="shared" si="5"/>
        <v>7.5231113529411761E-3</v>
      </c>
      <c r="J42">
        <v>38</v>
      </c>
    </row>
    <row r="43" spans="1:10" x14ac:dyDescent="0.25">
      <c r="A43">
        <v>40</v>
      </c>
      <c r="B43">
        <f>VLOOKUP($B$4,'Deposition Curves'!A:OQ,(A43/2+6),FALSE)</f>
        <v>1.071573E-2</v>
      </c>
      <c r="C43">
        <f>IF('Use Details'!$B$23="Yes",Barrier!V24,1)</f>
        <v>1</v>
      </c>
      <c r="D43">
        <f t="shared" si="1"/>
        <v>1.071573E-2</v>
      </c>
      <c r="E43">
        <f t="shared" si="2"/>
        <v>1.0474351666666666E-2</v>
      </c>
      <c r="F43">
        <f t="shared" si="6"/>
        <v>1.0474351666666666E-2</v>
      </c>
      <c r="G43">
        <f t="shared" si="3"/>
        <v>1.0474351666666666E-2</v>
      </c>
      <c r="H43">
        <f t="shared" si="4"/>
        <v>9.7822510000000005E-3</v>
      </c>
      <c r="I43">
        <f t="shared" si="5"/>
        <v>7.4090360392156862E-3</v>
      </c>
      <c r="J43">
        <v>40</v>
      </c>
    </row>
    <row r="44" spans="1:10" x14ac:dyDescent="0.25">
      <c r="A44">
        <v>42</v>
      </c>
      <c r="B44">
        <f>VLOOKUP($B$4,'Deposition Curves'!A:OQ,(A44/2+6),FALSE)</f>
        <v>1.0462259999999999E-2</v>
      </c>
      <c r="C44">
        <f>IF('Use Details'!$B$23="Yes",Barrier!V25,1)</f>
        <v>1</v>
      </c>
      <c r="D44">
        <f t="shared" si="1"/>
        <v>1.0462259999999999E-2</v>
      </c>
      <c r="E44">
        <f t="shared" si="2"/>
        <v>1.0282161666666666E-2</v>
      </c>
      <c r="F44">
        <f t="shared" si="6"/>
        <v>1.0282161666666666E-2</v>
      </c>
      <c r="G44">
        <f t="shared" si="3"/>
        <v>1.0282161666666666E-2</v>
      </c>
      <c r="H44">
        <f t="shared" si="4"/>
        <v>9.6102996363636364E-3</v>
      </c>
      <c r="I44">
        <f t="shared" si="5"/>
        <v>7.2996831568627437E-3</v>
      </c>
      <c r="J44">
        <v>42</v>
      </c>
    </row>
    <row r="45" spans="1:10" x14ac:dyDescent="0.25">
      <c r="A45">
        <v>44</v>
      </c>
      <c r="B45">
        <f>VLOOKUP($B$4,'Deposition Curves'!A:OQ,(A45/2+6),FALSE)</f>
        <v>1.028134E-2</v>
      </c>
      <c r="C45">
        <f>IF('Use Details'!$B$23="Yes",Barrier!V26,1)</f>
        <v>1</v>
      </c>
      <c r="D45">
        <f t="shared" si="1"/>
        <v>1.028134E-2</v>
      </c>
      <c r="E45">
        <f t="shared" si="2"/>
        <v>1.0106309333333332E-2</v>
      </c>
      <c r="F45">
        <f t="shared" si="6"/>
        <v>1.0106309333333332E-2</v>
      </c>
      <c r="G45">
        <f t="shared" si="3"/>
        <v>1.0106309333333332E-2</v>
      </c>
      <c r="H45">
        <f t="shared" si="4"/>
        <v>9.4468411818181813E-3</v>
      </c>
      <c r="I45">
        <f t="shared" si="5"/>
        <v>7.1942603137254892E-3</v>
      </c>
      <c r="J45">
        <v>44</v>
      </c>
    </row>
    <row r="46" spans="1:10" x14ac:dyDescent="0.25">
      <c r="A46">
        <v>46</v>
      </c>
      <c r="B46">
        <f>VLOOKUP($B$4,'Deposition Curves'!A:OQ,(A46/2+6),FALSE)</f>
        <v>1.0105350000000001E-2</v>
      </c>
      <c r="C46">
        <f>IF('Use Details'!$B$23="Yes",Barrier!V27,1)</f>
        <v>1</v>
      </c>
      <c r="D46">
        <f t="shared" si="1"/>
        <v>1.0105350000000001E-2</v>
      </c>
      <c r="E46">
        <f t="shared" si="2"/>
        <v>9.9346835000000012E-3</v>
      </c>
      <c r="F46">
        <f t="shared" si="6"/>
        <v>9.9346835000000012E-3</v>
      </c>
      <c r="G46">
        <f t="shared" si="3"/>
        <v>9.9346835000000012E-3</v>
      </c>
      <c r="H46">
        <f t="shared" si="4"/>
        <v>9.2841984545454538E-3</v>
      </c>
      <c r="I46">
        <f t="shared" si="5"/>
        <v>7.0913958039215694E-3</v>
      </c>
      <c r="J46">
        <v>46</v>
      </c>
    </row>
    <row r="47" spans="1:10" x14ac:dyDescent="0.25">
      <c r="A47">
        <v>48</v>
      </c>
      <c r="B47">
        <f>VLOOKUP($B$4,'Deposition Curves'!A:OQ,(A47/2+6),FALSE)</f>
        <v>9.9351160000000008E-3</v>
      </c>
      <c r="C47">
        <f>IF('Use Details'!$B$23="Yes",Barrier!V28,1)</f>
        <v>1</v>
      </c>
      <c r="D47">
        <f t="shared" si="1"/>
        <v>9.9351160000000008E-3</v>
      </c>
      <c r="E47">
        <f t="shared" si="2"/>
        <v>9.7612316666666667E-3</v>
      </c>
      <c r="F47">
        <f t="shared" si="6"/>
        <v>9.7612316666666667E-3</v>
      </c>
      <c r="G47">
        <f t="shared" si="3"/>
        <v>9.7612316666666667E-3</v>
      </c>
      <c r="H47">
        <f t="shared" si="4"/>
        <v>9.1213987272727275E-3</v>
      </c>
      <c r="I47">
        <f t="shared" si="5"/>
        <v>6.9910487450980394E-3</v>
      </c>
      <c r="J47">
        <v>48</v>
      </c>
    </row>
    <row r="48" spans="1:10" x14ac:dyDescent="0.25">
      <c r="A48">
        <v>50</v>
      </c>
      <c r="B48">
        <f>VLOOKUP($B$4,'Deposition Curves'!A:OQ,(A48/2+6),FALSE)</f>
        <v>9.7622869999999997E-3</v>
      </c>
      <c r="C48">
        <f>IF('Use Details'!$B$23="Yes",Barrier!V29,1)</f>
        <v>1</v>
      </c>
      <c r="D48">
        <f t="shared" si="1"/>
        <v>9.7622869999999997E-3</v>
      </c>
      <c r="E48">
        <f t="shared" si="2"/>
        <v>9.5849838333333329E-3</v>
      </c>
      <c r="F48">
        <f t="shared" si="6"/>
        <v>9.5849838333333329E-3</v>
      </c>
      <c r="G48">
        <f t="shared" si="3"/>
        <v>9.5849838333333329E-3</v>
      </c>
      <c r="H48">
        <f t="shared" si="4"/>
        <v>8.9577759999999989E-3</v>
      </c>
      <c r="I48">
        <f t="shared" si="5"/>
        <v>6.8931125098039212E-3</v>
      </c>
      <c r="J48">
        <v>50</v>
      </c>
    </row>
    <row r="49" spans="1:10" x14ac:dyDescent="0.25">
      <c r="A49">
        <v>52</v>
      </c>
      <c r="B49">
        <f>VLOOKUP($B$4,'Deposition Curves'!A:OQ,(A49/2+6),FALSE)</f>
        <v>9.5831260000000008E-3</v>
      </c>
      <c r="C49">
        <f>IF('Use Details'!$B$23="Yes",Barrier!V30,1)</f>
        <v>1</v>
      </c>
      <c r="D49">
        <f t="shared" si="1"/>
        <v>9.5831260000000008E-3</v>
      </c>
      <c r="E49">
        <f t="shared" si="2"/>
        <v>9.4169649999999994E-3</v>
      </c>
      <c r="F49">
        <f t="shared" si="6"/>
        <v>9.4169649999999994E-3</v>
      </c>
      <c r="G49">
        <f t="shared" si="3"/>
        <v>9.4169649999999994E-3</v>
      </c>
      <c r="H49">
        <f t="shared" si="4"/>
        <v>8.794995454545455E-3</v>
      </c>
      <c r="I49">
        <f t="shared" si="5"/>
        <v>6.7976942156862744E-3</v>
      </c>
      <c r="J49">
        <v>52</v>
      </c>
    </row>
    <row r="50" spans="1:10" x14ac:dyDescent="0.25">
      <c r="A50">
        <v>54</v>
      </c>
      <c r="B50">
        <f>VLOOKUP($B$4,'Deposition Curves'!A:OQ,(A50/2+6),FALSE)</f>
        <v>9.4151119999999998E-3</v>
      </c>
      <c r="C50">
        <f>IF('Use Details'!$B$23="Yes",Barrier!V31,1)</f>
        <v>1</v>
      </c>
      <c r="D50">
        <f t="shared" si="1"/>
        <v>9.4151119999999998E-3</v>
      </c>
      <c r="E50">
        <f t="shared" si="2"/>
        <v>9.2601060000000006E-3</v>
      </c>
      <c r="F50">
        <f t="shared" si="6"/>
        <v>9.2601060000000006E-3</v>
      </c>
      <c r="G50">
        <f t="shared" si="3"/>
        <v>9.2601060000000006E-3</v>
      </c>
      <c r="H50">
        <f t="shared" si="4"/>
        <v>8.6362419090909096E-3</v>
      </c>
      <c r="I50">
        <f t="shared" si="5"/>
        <v>6.7049584509803915E-3</v>
      </c>
      <c r="J50">
        <v>54</v>
      </c>
    </row>
    <row r="51" spans="1:10" x14ac:dyDescent="0.25">
      <c r="A51">
        <v>56</v>
      </c>
      <c r="B51">
        <f>VLOOKUP($B$4,'Deposition Curves'!A:OQ,(A51/2+6),FALSE)</f>
        <v>9.2582159999999997E-3</v>
      </c>
      <c r="C51">
        <f>IF('Use Details'!$B$23="Yes",Barrier!V32,1)</f>
        <v>1</v>
      </c>
      <c r="D51">
        <f t="shared" si="1"/>
        <v>9.2582159999999997E-3</v>
      </c>
      <c r="E51">
        <f t="shared" si="2"/>
        <v>9.1137366666666653E-3</v>
      </c>
      <c r="F51">
        <f t="shared" si="6"/>
        <v>9.1137366666666653E-3</v>
      </c>
      <c r="G51">
        <f t="shared" si="3"/>
        <v>9.1137366666666653E-3</v>
      </c>
      <c r="H51">
        <f t="shared" si="4"/>
        <v>8.4824346363636376E-3</v>
      </c>
      <c r="I51">
        <f t="shared" si="5"/>
        <v>6.6147083725490207E-3</v>
      </c>
      <c r="J51">
        <v>56</v>
      </c>
    </row>
    <row r="52" spans="1:10" x14ac:dyDescent="0.25">
      <c r="A52">
        <v>58</v>
      </c>
      <c r="B52">
        <f>VLOOKUP($B$4,'Deposition Curves'!A:OQ,(A52/2+6),FALSE)</f>
        <v>9.1126599999999999E-3</v>
      </c>
      <c r="C52">
        <f>IF('Use Details'!$B$23="Yes",Barrier!V33,1)</f>
        <v>1</v>
      </c>
      <c r="D52">
        <f t="shared" si="1"/>
        <v>9.1126599999999999E-3</v>
      </c>
      <c r="E52">
        <f t="shared" si="2"/>
        <v>8.9718634999999998E-3</v>
      </c>
      <c r="F52">
        <f t="shared" si="6"/>
        <v>8.9718634999999998E-3</v>
      </c>
      <c r="G52">
        <f t="shared" si="3"/>
        <v>8.9718634999999998E-3</v>
      </c>
      <c r="H52">
        <f t="shared" si="4"/>
        <v>8.333612181818181E-3</v>
      </c>
      <c r="I52">
        <f t="shared" si="5"/>
        <v>6.526717431372551E-3</v>
      </c>
      <c r="J52">
        <v>58</v>
      </c>
    </row>
    <row r="53" spans="1:10" x14ac:dyDescent="0.25">
      <c r="A53">
        <v>60</v>
      </c>
      <c r="B53">
        <f>VLOOKUP($B$4,'Deposition Curves'!A:OQ,(A53/2+6),FALSE)</f>
        <v>8.9735639999999998E-3</v>
      </c>
      <c r="C53">
        <f>IF('Use Details'!$B$23="Yes",Barrier!V34,1)</f>
        <v>1</v>
      </c>
      <c r="D53">
        <f t="shared" si="1"/>
        <v>8.9735639999999998E-3</v>
      </c>
      <c r="E53">
        <f t="shared" si="2"/>
        <v>8.8224734999999988E-3</v>
      </c>
      <c r="F53">
        <f t="shared" si="6"/>
        <v>8.8224734999999988E-3</v>
      </c>
      <c r="G53">
        <f t="shared" si="3"/>
        <v>8.8224734999999988E-3</v>
      </c>
      <c r="H53">
        <f t="shared" si="4"/>
        <v>8.1893286363636363E-3</v>
      </c>
      <c r="I53">
        <f t="shared" si="5"/>
        <v>6.4407698235294112E-3</v>
      </c>
      <c r="J53">
        <v>60</v>
      </c>
    </row>
    <row r="54" spans="1:10" x14ac:dyDescent="0.25">
      <c r="A54">
        <v>62</v>
      </c>
      <c r="B54">
        <f>VLOOKUP($B$4,'Deposition Curves'!A:OQ,(A54/2+6),FALSE)</f>
        <v>8.8242649999999995E-3</v>
      </c>
      <c r="C54">
        <f>IF('Use Details'!$B$23="Yes",Barrier!V35,1)</f>
        <v>1</v>
      </c>
      <c r="D54">
        <f t="shared" si="1"/>
        <v>8.8242649999999995E-3</v>
      </c>
      <c r="E54">
        <f t="shared" si="2"/>
        <v>8.662233833333333E-3</v>
      </c>
      <c r="F54">
        <f t="shared" si="6"/>
        <v>8.662233833333333E-3</v>
      </c>
      <c r="G54">
        <f t="shared" si="3"/>
        <v>8.662233833333333E-3</v>
      </c>
      <c r="H54">
        <f t="shared" si="4"/>
        <v>8.0493685454545438E-3</v>
      </c>
      <c r="I54">
        <f t="shared" si="5"/>
        <v>6.3567477254901942E-3</v>
      </c>
      <c r="J54">
        <v>62</v>
      </c>
    </row>
    <row r="55" spans="1:10" x14ac:dyDescent="0.25">
      <c r="A55">
        <v>64</v>
      </c>
      <c r="B55">
        <f>VLOOKUP($B$4,'Deposition Curves'!A:OQ,(A55/2+6),FALSE)</f>
        <v>8.6642170000000001E-3</v>
      </c>
      <c r="C55">
        <f>IF('Use Details'!$B$23="Yes",Barrier!V36,1)</f>
        <v>1</v>
      </c>
      <c r="D55">
        <f t="shared" si="1"/>
        <v>8.6642170000000001E-3</v>
      </c>
      <c r="E55">
        <f t="shared" si="2"/>
        <v>8.4913083333333327E-3</v>
      </c>
      <c r="F55">
        <f t="shared" si="6"/>
        <v>8.4913083333333327E-3</v>
      </c>
      <c r="G55">
        <f t="shared" si="3"/>
        <v>8.4913083333333327E-3</v>
      </c>
      <c r="H55">
        <f t="shared" si="4"/>
        <v>7.915146454545453E-3</v>
      </c>
      <c r="I55">
        <f t="shared" si="5"/>
        <v>6.2748665490196063E-3</v>
      </c>
      <c r="J55">
        <v>64</v>
      </c>
    </row>
    <row r="56" spans="1:10" x14ac:dyDescent="0.25">
      <c r="A56">
        <v>66</v>
      </c>
      <c r="B56">
        <f>VLOOKUP($B$4,'Deposition Curves'!A:OQ,(A56/2+6),FALSE)</f>
        <v>8.4922699999999997E-3</v>
      </c>
      <c r="C56">
        <f>IF('Use Details'!$B$23="Yes",Barrier!V37,1)</f>
        <v>1</v>
      </c>
      <c r="D56">
        <f t="shared" si="1"/>
        <v>8.4922699999999997E-3</v>
      </c>
      <c r="E56">
        <f t="shared" si="2"/>
        <v>8.3142913333333346E-3</v>
      </c>
      <c r="F56">
        <f t="shared" si="6"/>
        <v>8.3142913333333346E-3</v>
      </c>
      <c r="G56">
        <f t="shared" si="3"/>
        <v>8.3142913333333346E-3</v>
      </c>
      <c r="H56">
        <f t="shared" si="4"/>
        <v>7.787580363636362E-3</v>
      </c>
      <c r="I56">
        <f t="shared" si="5"/>
        <v>6.195341607843137E-3</v>
      </c>
      <c r="J56">
        <v>66</v>
      </c>
    </row>
    <row r="57" spans="1:10" x14ac:dyDescent="0.25">
      <c r="A57">
        <v>68</v>
      </c>
      <c r="B57">
        <f>VLOOKUP($B$4,'Deposition Curves'!A:OQ,(A57/2+6),FALSE)</f>
        <v>8.3145530000000006E-3</v>
      </c>
      <c r="C57">
        <f>IF('Use Details'!$B$23="Yes",Barrier!V38,1)</f>
        <v>1</v>
      </c>
      <c r="D57">
        <f t="shared" si="1"/>
        <v>8.3145530000000006E-3</v>
      </c>
      <c r="E57">
        <f t="shared" si="2"/>
        <v>8.1378863333333336E-3</v>
      </c>
      <c r="F57">
        <f t="shared" si="6"/>
        <v>8.1378863333333336E-3</v>
      </c>
      <c r="G57">
        <f t="shared" si="3"/>
        <v>8.1378863333333336E-3</v>
      </c>
      <c r="H57">
        <f t="shared" si="4"/>
        <v>7.6677067272727254E-3</v>
      </c>
      <c r="I57">
        <f t="shared" si="5"/>
        <v>6.1184317647058816E-3</v>
      </c>
      <c r="J57">
        <v>68</v>
      </c>
    </row>
    <row r="58" spans="1:10" x14ac:dyDescent="0.25">
      <c r="A58">
        <v>70</v>
      </c>
      <c r="B58">
        <f>VLOOKUP($B$4,'Deposition Curves'!A:OQ,(A58/2+6),FALSE)</f>
        <v>8.1352660000000004E-3</v>
      </c>
      <c r="C58">
        <f>IF('Use Details'!$B$23="Yes",Barrier!V39,1)</f>
        <v>1</v>
      </c>
      <c r="D58">
        <f t="shared" si="1"/>
        <v>8.1352660000000004E-3</v>
      </c>
      <c r="E58">
        <f t="shared" si="2"/>
        <v>7.9764844999999987E-3</v>
      </c>
      <c r="F58">
        <f t="shared" si="6"/>
        <v>7.9764844999999987E-3</v>
      </c>
      <c r="G58">
        <f t="shared" si="3"/>
        <v>7.9764844999999987E-3</v>
      </c>
      <c r="H58">
        <f t="shared" si="4"/>
        <v>7.5560859090909073E-3</v>
      </c>
      <c r="I58">
        <f t="shared" si="5"/>
        <v>6.0442320784313708E-3</v>
      </c>
      <c r="J58">
        <v>70</v>
      </c>
    </row>
    <row r="59" spans="1:10" x14ac:dyDescent="0.25">
      <c r="A59">
        <v>72</v>
      </c>
      <c r="B59">
        <f>VLOOKUP($B$4,'Deposition Curves'!A:OQ,(A59/2+6),FALSE)</f>
        <v>7.9717009999999994E-3</v>
      </c>
      <c r="C59">
        <f>IF('Use Details'!$B$23="Yes",Barrier!V40,1)</f>
        <v>1</v>
      </c>
      <c r="D59">
        <f t="shared" si="1"/>
        <v>7.9717009999999994E-3</v>
      </c>
      <c r="E59">
        <f t="shared" si="2"/>
        <v>7.8403801666666658E-3</v>
      </c>
      <c r="F59">
        <f t="shared" si="6"/>
        <v>7.8403801666666658E-3</v>
      </c>
      <c r="G59">
        <f t="shared" si="3"/>
        <v>7.8403801666666658E-3</v>
      </c>
      <c r="H59">
        <f t="shared" si="4"/>
        <v>7.4532046363636369E-3</v>
      </c>
      <c r="I59">
        <f t="shared" si="5"/>
        <v>5.9728175490196067E-3</v>
      </c>
      <c r="J59">
        <v>72</v>
      </c>
    </row>
    <row r="60" spans="1:10" x14ac:dyDescent="0.25">
      <c r="A60">
        <v>74</v>
      </c>
      <c r="B60">
        <f>VLOOKUP($B$4,'Deposition Curves'!A:OQ,(A60/2+6),FALSE)</f>
        <v>7.8368369999999993E-3</v>
      </c>
      <c r="C60">
        <f>IF('Use Details'!$B$23="Yes",Barrier!V41,1)</f>
        <v>1</v>
      </c>
      <c r="D60">
        <f t="shared" si="1"/>
        <v>7.8368369999999993E-3</v>
      </c>
      <c r="E60">
        <f t="shared" si="2"/>
        <v>7.7251556666666664E-3</v>
      </c>
      <c r="F60">
        <f t="shared" si="6"/>
        <v>7.7251556666666664E-3</v>
      </c>
      <c r="G60">
        <f t="shared" si="3"/>
        <v>7.7251556666666664E-3</v>
      </c>
      <c r="H60">
        <f t="shared" si="4"/>
        <v>7.3579129090909088E-3</v>
      </c>
      <c r="I60">
        <f t="shared" si="5"/>
        <v>5.903906352941175E-3</v>
      </c>
      <c r="J60">
        <v>74</v>
      </c>
    </row>
    <row r="61" spans="1:10" x14ac:dyDescent="0.25">
      <c r="A61">
        <v>76</v>
      </c>
      <c r="B61">
        <f>VLOOKUP($B$4,'Deposition Curves'!A:OQ,(A61/2+6),FALSE)</f>
        <v>7.723232E-3</v>
      </c>
      <c r="C61">
        <f>IF('Use Details'!$B$23="Yes",Barrier!V42,1)</f>
        <v>1</v>
      </c>
      <c r="D61">
        <f t="shared" si="1"/>
        <v>7.723232E-3</v>
      </c>
      <c r="E61">
        <f t="shared" si="2"/>
        <v>7.6222415000000007E-3</v>
      </c>
      <c r="F61">
        <f t="shared" si="6"/>
        <v>7.6222415000000007E-3</v>
      </c>
      <c r="G61">
        <f t="shared" si="3"/>
        <v>7.6222415000000007E-3</v>
      </c>
      <c r="H61">
        <f t="shared" si="4"/>
        <v>7.2678228181818185E-3</v>
      </c>
      <c r="I61">
        <f t="shared" si="5"/>
        <v>5.8369526078431355E-3</v>
      </c>
      <c r="J61">
        <v>76</v>
      </c>
    </row>
    <row r="62" spans="1:10" x14ac:dyDescent="0.25">
      <c r="A62">
        <v>78</v>
      </c>
      <c r="B62">
        <f>VLOOKUP($B$4,'Deposition Curves'!A:OQ,(A62/2+6),FALSE)</f>
        <v>7.6211689999999997E-3</v>
      </c>
      <c r="C62">
        <f>IF('Use Details'!$B$23="Yes",Barrier!V43,1)</f>
        <v>1</v>
      </c>
      <c r="D62">
        <f t="shared" si="1"/>
        <v>7.6211689999999997E-3</v>
      </c>
      <c r="E62">
        <f t="shared" si="2"/>
        <v>7.5262226666666663E-3</v>
      </c>
      <c r="F62">
        <f t="shared" si="6"/>
        <v>7.5262226666666663E-3</v>
      </c>
      <c r="G62">
        <f t="shared" si="3"/>
        <v>7.5262226666666663E-3</v>
      </c>
      <c r="H62">
        <f t="shared" si="4"/>
        <v>7.181168454545455E-3</v>
      </c>
      <c r="I62">
        <f t="shared" si="5"/>
        <v>5.7715243529411746E-3</v>
      </c>
      <c r="J62">
        <v>78</v>
      </c>
    </row>
    <row r="63" spans="1:10" x14ac:dyDescent="0.25">
      <c r="A63">
        <v>80</v>
      </c>
      <c r="B63">
        <f>VLOOKUP($B$4,'Deposition Curves'!A:OQ,(A63/2+6),FALSE)</f>
        <v>7.5255410000000002E-3</v>
      </c>
      <c r="C63">
        <f>IF('Use Details'!$B$23="Yes",Barrier!V44,1)</f>
        <v>1</v>
      </c>
      <c r="D63">
        <f t="shared" si="1"/>
        <v>7.5255410000000002E-3</v>
      </c>
      <c r="E63">
        <f t="shared" si="2"/>
        <v>7.4348958333333333E-3</v>
      </c>
      <c r="F63">
        <f t="shared" si="6"/>
        <v>7.4348958333333333E-3</v>
      </c>
      <c r="G63">
        <f t="shared" si="3"/>
        <v>7.4348958333333333E-3</v>
      </c>
      <c r="H63">
        <f t="shared" si="4"/>
        <v>7.0971473636363639E-3</v>
      </c>
      <c r="I63">
        <f t="shared" si="5"/>
        <v>5.7073966666666646E-3</v>
      </c>
      <c r="J63">
        <v>80</v>
      </c>
    </row>
    <row r="64" spans="1:10" x14ac:dyDescent="0.25">
      <c r="A64">
        <v>82</v>
      </c>
      <c r="B64">
        <f>VLOOKUP($B$4,'Deposition Curves'!A:OQ,(A64/2+6),FALSE)</f>
        <v>7.4340029999999998E-3</v>
      </c>
      <c r="C64">
        <f>IF('Use Details'!$B$23="Yes",Barrier!V45,1)</f>
        <v>1</v>
      </c>
      <c r="D64">
        <f t="shared" si="1"/>
        <v>7.4340029999999998E-3</v>
      </c>
      <c r="E64">
        <f t="shared" si="2"/>
        <v>7.3477134999999994E-3</v>
      </c>
      <c r="F64">
        <f t="shared" si="6"/>
        <v>7.3477134999999994E-3</v>
      </c>
      <c r="G64">
        <f t="shared" si="3"/>
        <v>7.3477134999999994E-3</v>
      </c>
      <c r="H64">
        <f t="shared" si="4"/>
        <v>7.0153483636363626E-3</v>
      </c>
      <c r="I64">
        <f t="shared" si="5"/>
        <v>5.6444516078431352E-3</v>
      </c>
      <c r="J64">
        <v>82</v>
      </c>
    </row>
    <row r="65" spans="1:10" x14ac:dyDescent="0.25">
      <c r="A65">
        <v>84</v>
      </c>
      <c r="B65">
        <f>VLOOKUP($B$4,'Deposition Curves'!A:OQ,(A65/2+6),FALSE)</f>
        <v>7.3478220000000004E-3</v>
      </c>
      <c r="C65">
        <f>IF('Use Details'!$B$23="Yes",Barrier!V46,1)</f>
        <v>1</v>
      </c>
      <c r="D65">
        <f t="shared" si="1"/>
        <v>7.3478220000000004E-3</v>
      </c>
      <c r="E65">
        <f t="shared" si="2"/>
        <v>7.2609070000000005E-3</v>
      </c>
      <c r="F65">
        <f t="shared" si="6"/>
        <v>7.2609070000000005E-3</v>
      </c>
      <c r="G65">
        <f t="shared" si="3"/>
        <v>7.2609070000000005E-3</v>
      </c>
      <c r="H65">
        <f t="shared" si="4"/>
        <v>6.9357688181818193E-3</v>
      </c>
      <c r="I65">
        <f t="shared" si="5"/>
        <v>5.582619039215685E-3</v>
      </c>
      <c r="J65">
        <v>84</v>
      </c>
    </row>
    <row r="66" spans="1:10" x14ac:dyDescent="0.25">
      <c r="A66">
        <v>86</v>
      </c>
      <c r="B66">
        <f>VLOOKUP($B$4,'Deposition Curves'!A:OQ,(A66/2+6),FALSE)</f>
        <v>7.2609900000000002E-3</v>
      </c>
      <c r="C66">
        <f>IF('Use Details'!$B$23="Yes",Barrier!V47,1)</f>
        <v>1</v>
      </c>
      <c r="D66">
        <f t="shared" si="1"/>
        <v>7.2609900000000002E-3</v>
      </c>
      <c r="E66">
        <f t="shared" si="2"/>
        <v>7.1737256666666678E-3</v>
      </c>
      <c r="F66">
        <f t="shared" si="6"/>
        <v>7.1737256666666678E-3</v>
      </c>
      <c r="G66">
        <f t="shared" si="3"/>
        <v>7.1737256666666678E-3</v>
      </c>
      <c r="H66">
        <f t="shared" si="4"/>
        <v>6.8577934545454551E-3</v>
      </c>
      <c r="I66">
        <f t="shared" si="5"/>
        <v>5.5218033725490182E-3</v>
      </c>
      <c r="J66">
        <v>86</v>
      </c>
    </row>
    <row r="67" spans="1:10" x14ac:dyDescent="0.25">
      <c r="A67">
        <v>88</v>
      </c>
      <c r="B67">
        <f>VLOOKUP($B$4,'Deposition Curves'!A:OQ,(A67/2+6),FALSE)</f>
        <v>7.1736600000000001E-3</v>
      </c>
      <c r="C67">
        <f>IF('Use Details'!$B$23="Yes",Barrier!V48,1)</f>
        <v>1</v>
      </c>
      <c r="D67">
        <f t="shared" si="1"/>
        <v>7.1736600000000001E-3</v>
      </c>
      <c r="E67">
        <f t="shared" si="2"/>
        <v>7.087354666666666E-3</v>
      </c>
      <c r="F67">
        <f t="shared" si="6"/>
        <v>7.087354666666666E-3</v>
      </c>
      <c r="G67">
        <f t="shared" si="3"/>
        <v>7.087354666666666E-3</v>
      </c>
      <c r="H67">
        <f t="shared" si="4"/>
        <v>6.7813488181818178E-3</v>
      </c>
      <c r="I67">
        <f t="shared" si="5"/>
        <v>5.4620609411764696E-3</v>
      </c>
      <c r="J67">
        <v>88</v>
      </c>
    </row>
    <row r="68" spans="1:10" x14ac:dyDescent="0.25">
      <c r="A68">
        <v>90</v>
      </c>
      <c r="B68">
        <f>VLOOKUP($B$4,'Deposition Curves'!A:OQ,(A68/2+6),FALSE)</f>
        <v>7.086724E-3</v>
      </c>
      <c r="C68">
        <f>IF('Use Details'!$B$23="Yes",Barrier!V49,1)</f>
        <v>1</v>
      </c>
      <c r="D68">
        <f t="shared" si="1"/>
        <v>7.086724E-3</v>
      </c>
      <c r="E68">
        <f t="shared" si="2"/>
        <v>7.0040839999999998E-3</v>
      </c>
      <c r="F68">
        <f t="shared" si="6"/>
        <v>7.0040839999999998E-3</v>
      </c>
      <c r="G68">
        <f t="shared" si="3"/>
        <v>7.0040839999999998E-3</v>
      </c>
      <c r="H68">
        <f t="shared" si="4"/>
        <v>6.7064441818181809E-3</v>
      </c>
      <c r="I68">
        <f t="shared" si="5"/>
        <v>5.4035414509803923E-3</v>
      </c>
      <c r="J68">
        <v>90</v>
      </c>
    </row>
    <row r="69" spans="1:10" x14ac:dyDescent="0.25">
      <c r="A69">
        <v>92</v>
      </c>
      <c r="B69">
        <f>VLOOKUP($B$4,'Deposition Curves'!A:OQ,(A69/2+6),FALSE)</f>
        <v>7.0035719999999996E-3</v>
      </c>
      <c r="C69">
        <f>IF('Use Details'!$B$23="Yes",Barrier!V50,1)</f>
        <v>1</v>
      </c>
      <c r="D69">
        <f t="shared" si="1"/>
        <v>7.0035719999999996E-3</v>
      </c>
      <c r="E69">
        <f t="shared" si="2"/>
        <v>6.9238976666666672E-3</v>
      </c>
      <c r="F69">
        <f t="shared" si="6"/>
        <v>6.9238976666666672E-3</v>
      </c>
      <c r="G69">
        <f t="shared" si="3"/>
        <v>6.9238976666666672E-3</v>
      </c>
      <c r="H69">
        <f t="shared" si="4"/>
        <v>6.6333473636363627E-3</v>
      </c>
      <c r="I69">
        <f t="shared" si="5"/>
        <v>5.3464171960784304E-3</v>
      </c>
      <c r="J69">
        <v>92</v>
      </c>
    </row>
    <row r="70" spans="1:10" x14ac:dyDescent="0.25">
      <c r="A70">
        <v>94</v>
      </c>
      <c r="B70">
        <f>VLOOKUP($B$4,'Deposition Curves'!A:OQ,(A70/2+6),FALSE)</f>
        <v>6.9234919999999998E-3</v>
      </c>
      <c r="C70">
        <f>IF('Use Details'!$B$23="Yes",Barrier!V51,1)</f>
        <v>1</v>
      </c>
      <c r="D70">
        <f t="shared" si="1"/>
        <v>6.9234919999999998E-3</v>
      </c>
      <c r="E70">
        <f t="shared" si="2"/>
        <v>6.8461516666666654E-3</v>
      </c>
      <c r="F70">
        <f t="shared" si="6"/>
        <v>6.8461516666666654E-3</v>
      </c>
      <c r="G70">
        <f t="shared" si="3"/>
        <v>6.8461516666666654E-3</v>
      </c>
      <c r="H70">
        <f t="shared" si="4"/>
        <v>6.5619484545454548E-3</v>
      </c>
      <c r="I70">
        <f t="shared" si="5"/>
        <v>5.2906235294117639E-3</v>
      </c>
      <c r="J70">
        <v>94</v>
      </c>
    </row>
    <row r="71" spans="1:10" x14ac:dyDescent="0.25">
      <c r="A71">
        <v>96</v>
      </c>
      <c r="B71">
        <f>VLOOKUP($B$4,'Deposition Curves'!A:OQ,(A71/2+6),FALSE)</f>
        <v>6.845846E-3</v>
      </c>
      <c r="C71">
        <f>IF('Use Details'!$B$23="Yes",Barrier!V52,1)</f>
        <v>1</v>
      </c>
      <c r="D71">
        <f t="shared" si="1"/>
        <v>6.845846E-3</v>
      </c>
      <c r="E71">
        <f t="shared" si="2"/>
        <v>6.7704864999999998E-3</v>
      </c>
      <c r="F71">
        <f t="shared" si="6"/>
        <v>6.7704864999999998E-3</v>
      </c>
      <c r="G71">
        <f t="shared" si="3"/>
        <v>6.7704864999999998E-3</v>
      </c>
      <c r="H71">
        <f t="shared" si="4"/>
        <v>6.492085454545455E-3</v>
      </c>
      <c r="I71">
        <f t="shared" si="5"/>
        <v>5.2359823333333324E-3</v>
      </c>
      <c r="J71">
        <v>96</v>
      </c>
    </row>
    <row r="72" spans="1:10" x14ac:dyDescent="0.25">
      <c r="A72">
        <v>98</v>
      </c>
      <c r="B72">
        <f>VLOOKUP($B$4,'Deposition Curves'!A:OQ,(A72/2+6),FALSE)</f>
        <v>6.7700340000000003E-3</v>
      </c>
      <c r="C72">
        <f>IF('Use Details'!$B$23="Yes",Barrier!V53,1)</f>
        <v>1</v>
      </c>
      <c r="D72">
        <f t="shared" si="1"/>
        <v>6.7700340000000003E-3</v>
      </c>
      <c r="E72">
        <f t="shared" si="2"/>
        <v>6.6972556666666664E-3</v>
      </c>
      <c r="F72">
        <f t="shared" si="6"/>
        <v>6.6972556666666664E-3</v>
      </c>
      <c r="G72">
        <f t="shared" si="3"/>
        <v>6.6972556666666664E-3</v>
      </c>
      <c r="H72">
        <f t="shared" si="4"/>
        <v>6.4234472727272727E-3</v>
      </c>
      <c r="I72">
        <f t="shared" si="5"/>
        <v>5.1822590588235275E-3</v>
      </c>
      <c r="J72">
        <v>98</v>
      </c>
    </row>
    <row r="73" spans="1:10" x14ac:dyDescent="0.25">
      <c r="A73">
        <v>100</v>
      </c>
      <c r="B73">
        <f>VLOOKUP($B$4,'Deposition Curves'!A:OQ,(A73/2+6),FALSE)</f>
        <v>6.696937E-3</v>
      </c>
      <c r="C73">
        <f>IF('Use Details'!$B$23="Yes",Barrier!V54,1)</f>
        <v>1</v>
      </c>
      <c r="D73">
        <f t="shared" si="1"/>
        <v>6.696937E-3</v>
      </c>
      <c r="E73">
        <f t="shared" si="2"/>
        <v>6.6264288333333339E-3</v>
      </c>
      <c r="F73">
        <f t="shared" si="6"/>
        <v>6.6264288333333339E-3</v>
      </c>
      <c r="G73">
        <f t="shared" si="3"/>
        <v>6.6264288333333339E-3</v>
      </c>
      <c r="H73">
        <f t="shared" si="4"/>
        <v>6.3554518181818181E-3</v>
      </c>
      <c r="I73">
        <f t="shared" si="5"/>
        <v>5.1292231372549015E-3</v>
      </c>
      <c r="J73">
        <v>100</v>
      </c>
    </row>
    <row r="74" spans="1:10" x14ac:dyDescent="0.25">
      <c r="A74">
        <v>102</v>
      </c>
      <c r="B74">
        <f>VLOOKUP($B$4,'Deposition Curves'!A:OQ,(A74/2+6),FALSE)</f>
        <v>6.6257520000000004E-3</v>
      </c>
      <c r="C74">
        <f>IF('Use Details'!$B$23="Yes",Barrier!V55,1)</f>
        <v>1</v>
      </c>
      <c r="D74">
        <f t="shared" si="1"/>
        <v>6.6257520000000004E-3</v>
      </c>
      <c r="E74">
        <f t="shared" si="2"/>
        <v>6.5583928333333335E-3</v>
      </c>
      <c r="F74">
        <f t="shared" si="6"/>
        <v>6.5583928333333335E-3</v>
      </c>
      <c r="G74">
        <f t="shared" si="3"/>
        <v>6.5583928333333335E-3</v>
      </c>
      <c r="H74">
        <f t="shared" si="4"/>
        <v>6.2872848181818189E-3</v>
      </c>
      <c r="I74">
        <f t="shared" si="5"/>
        <v>5.0766479019607848E-3</v>
      </c>
      <c r="J74">
        <v>102</v>
      </c>
    </row>
    <row r="75" spans="1:10" x14ac:dyDescent="0.25">
      <c r="A75">
        <v>104</v>
      </c>
      <c r="B75">
        <f>VLOOKUP($B$4,'Deposition Curves'!A:OQ,(A75/2+6),FALSE)</f>
        <v>6.5586280000000004E-3</v>
      </c>
      <c r="C75">
        <f>IF('Use Details'!$B$23="Yes",Barrier!V56,1)</f>
        <v>1</v>
      </c>
      <c r="D75">
        <f t="shared" si="1"/>
        <v>6.5586280000000004E-3</v>
      </c>
      <c r="E75">
        <f t="shared" si="2"/>
        <v>6.4898498333333327E-3</v>
      </c>
      <c r="F75">
        <f t="shared" si="6"/>
        <v>6.4898498333333327E-3</v>
      </c>
      <c r="G75">
        <f t="shared" si="3"/>
        <v>6.4898498333333327E-3</v>
      </c>
      <c r="H75">
        <f t="shared" si="4"/>
        <v>6.2175846363636371E-3</v>
      </c>
      <c r="I75">
        <f t="shared" si="5"/>
        <v>5.0243501764705876E-3</v>
      </c>
      <c r="J75">
        <v>104</v>
      </c>
    </row>
    <row r="76" spans="1:10" x14ac:dyDescent="0.25">
      <c r="A76">
        <v>106</v>
      </c>
      <c r="B76">
        <f>VLOOKUP($B$4,'Deposition Curves'!A:OQ,(A76/2+6),FALSE)</f>
        <v>6.4900929999999997E-3</v>
      </c>
      <c r="C76">
        <f>IF('Use Details'!$B$23="Yes",Barrier!V57,1)</f>
        <v>1</v>
      </c>
      <c r="D76">
        <f t="shared" si="1"/>
        <v>6.4900929999999997E-3</v>
      </c>
      <c r="E76">
        <f t="shared" si="2"/>
        <v>6.4200330000000012E-3</v>
      </c>
      <c r="F76">
        <f t="shared" si="6"/>
        <v>6.4200330000000012E-3</v>
      </c>
      <c r="G76">
        <f t="shared" si="3"/>
        <v>6.4200330000000012E-3</v>
      </c>
      <c r="H76">
        <f t="shared" si="4"/>
        <v>6.144525909090909E-3</v>
      </c>
      <c r="I76">
        <f t="shared" si="5"/>
        <v>4.9721216470588227E-3</v>
      </c>
      <c r="J76">
        <v>106</v>
      </c>
    </row>
    <row r="77" spans="1:10" x14ac:dyDescent="0.25">
      <c r="A77">
        <v>108</v>
      </c>
      <c r="B77">
        <f>VLOOKUP($B$4,'Deposition Curves'!A:OQ,(A77/2+6),FALSE)</f>
        <v>6.4200990000000003E-3</v>
      </c>
      <c r="C77">
        <f>IF('Use Details'!$B$23="Yes",Barrier!V58,1)</f>
        <v>1</v>
      </c>
      <c r="D77">
        <f t="shared" si="1"/>
        <v>6.4200990000000003E-3</v>
      </c>
      <c r="E77">
        <f t="shared" si="2"/>
        <v>6.3502656666666671E-3</v>
      </c>
      <c r="F77">
        <f t="shared" si="6"/>
        <v>6.3502656666666671E-3</v>
      </c>
      <c r="G77">
        <f t="shared" si="3"/>
        <v>6.3502656666666671E-3</v>
      </c>
      <c r="H77">
        <f t="shared" si="4"/>
        <v>6.0682099090909082E-3</v>
      </c>
      <c r="I77">
        <f t="shared" si="5"/>
        <v>4.919946352941176E-3</v>
      </c>
      <c r="J77">
        <v>108</v>
      </c>
    </row>
    <row r="78" spans="1:10" x14ac:dyDescent="0.25">
      <c r="A78">
        <v>110</v>
      </c>
      <c r="B78">
        <f>VLOOKUP($B$4,'Deposition Curves'!A:OQ,(A78/2+6),FALSE)</f>
        <v>6.3497090000000003E-3</v>
      </c>
      <c r="C78">
        <f>IF('Use Details'!$B$23="Yes",Barrier!V59,1)</f>
        <v>1</v>
      </c>
      <c r="D78">
        <f t="shared" si="1"/>
        <v>6.3497090000000003E-3</v>
      </c>
      <c r="E78">
        <f t="shared" si="2"/>
        <v>6.2830881666666684E-3</v>
      </c>
      <c r="F78">
        <f t="shared" si="6"/>
        <v>6.2830881666666684E-3</v>
      </c>
      <c r="G78">
        <f t="shared" si="3"/>
        <v>6.2830881666666684E-3</v>
      </c>
      <c r="H78">
        <f t="shared" si="4"/>
        <v>5.9893596363636359E-3</v>
      </c>
      <c r="I78">
        <f t="shared" si="5"/>
        <v>4.8678073921568617E-3</v>
      </c>
      <c r="J78">
        <v>110</v>
      </c>
    </row>
    <row r="79" spans="1:10" x14ac:dyDescent="0.25">
      <c r="A79">
        <v>112</v>
      </c>
      <c r="B79">
        <f>VLOOKUP($B$4,'Deposition Curves'!A:OQ,(A79/2+6),FALSE)</f>
        <v>6.2826590000000003E-3</v>
      </c>
      <c r="C79">
        <f>IF('Use Details'!$B$23="Yes",Barrier!V60,1)</f>
        <v>1</v>
      </c>
      <c r="D79">
        <f t="shared" si="1"/>
        <v>6.2826590000000003E-3</v>
      </c>
      <c r="E79">
        <f t="shared" si="2"/>
        <v>6.2183989999999995E-3</v>
      </c>
      <c r="F79">
        <f t="shared" si="6"/>
        <v>6.2183989999999995E-3</v>
      </c>
      <c r="G79">
        <f t="shared" si="3"/>
        <v>6.2183989999999995E-3</v>
      </c>
      <c r="H79">
        <f t="shared" si="4"/>
        <v>5.909037363636363E-3</v>
      </c>
      <c r="I79">
        <f t="shared" si="5"/>
        <v>4.8157222745098035E-3</v>
      </c>
      <c r="J79">
        <v>112</v>
      </c>
    </row>
    <row r="80" spans="1:10" x14ac:dyDescent="0.25">
      <c r="A80">
        <v>114</v>
      </c>
      <c r="B80">
        <f>VLOOKUP($B$4,'Deposition Curves'!A:OQ,(A80/2+6),FALSE)</f>
        <v>6.2181839999999999E-3</v>
      </c>
      <c r="C80">
        <f>IF('Use Details'!$B$23="Yes",Barrier!V61,1)</f>
        <v>1</v>
      </c>
      <c r="D80">
        <f t="shared" si="1"/>
        <v>6.2181839999999999E-3</v>
      </c>
      <c r="E80">
        <f t="shared" si="2"/>
        <v>6.1548343333333337E-3</v>
      </c>
      <c r="F80">
        <f t="shared" si="6"/>
        <v>6.1548343333333337E-3</v>
      </c>
      <c r="G80">
        <f t="shared" si="3"/>
        <v>6.1548343333333337E-3</v>
      </c>
      <c r="H80">
        <f t="shared" si="4"/>
        <v>5.8278407272727281E-3</v>
      </c>
      <c r="I80">
        <f t="shared" si="5"/>
        <v>4.7637009019607839E-3</v>
      </c>
      <c r="J80">
        <v>114</v>
      </c>
    </row>
    <row r="81" spans="1:10" x14ac:dyDescent="0.25">
      <c r="A81">
        <v>116</v>
      </c>
      <c r="B81">
        <f>VLOOKUP($B$4,'Deposition Curves'!A:OQ,(A81/2+6),FALSE)</f>
        <v>6.1549990000000004E-3</v>
      </c>
      <c r="C81">
        <f>IF('Use Details'!$B$23="Yes",Barrier!V62,1)</f>
        <v>1</v>
      </c>
      <c r="D81">
        <f t="shared" si="1"/>
        <v>6.1549990000000004E-3</v>
      </c>
      <c r="E81">
        <f t="shared" si="2"/>
        <v>6.0900644999999998E-3</v>
      </c>
      <c r="F81">
        <f t="shared" si="6"/>
        <v>6.0900644999999998E-3</v>
      </c>
      <c r="G81">
        <f t="shared" si="3"/>
        <v>6.0900644999999998E-3</v>
      </c>
      <c r="H81">
        <f t="shared" si="4"/>
        <v>5.746187818181819E-3</v>
      </c>
      <c r="I81">
        <f t="shared" si="5"/>
        <v>4.7118013725490192E-3</v>
      </c>
      <c r="J81">
        <v>116</v>
      </c>
    </row>
    <row r="82" spans="1:10" x14ac:dyDescent="0.25">
      <c r="A82">
        <v>118</v>
      </c>
      <c r="B82">
        <f>VLOOKUP($B$4,'Deposition Curves'!A:OQ,(A82/2+6),FALSE)</f>
        <v>6.0908259999999997E-3</v>
      </c>
      <c r="C82">
        <f>IF('Use Details'!$B$23="Yes",Barrier!V63,1)</f>
        <v>1</v>
      </c>
      <c r="D82">
        <f t="shared" si="1"/>
        <v>6.0908259999999997E-3</v>
      </c>
      <c r="E82">
        <f t="shared" si="2"/>
        <v>6.0210436666666665E-3</v>
      </c>
      <c r="F82">
        <f t="shared" si="6"/>
        <v>6.0210436666666665E-3</v>
      </c>
      <c r="G82">
        <f t="shared" si="3"/>
        <v>6.0210436666666665E-3</v>
      </c>
      <c r="H82">
        <f t="shared" si="4"/>
        <v>5.6644039999999996E-3</v>
      </c>
      <c r="I82">
        <f t="shared" si="5"/>
        <v>4.6600928431372547E-3</v>
      </c>
      <c r="J82">
        <v>118</v>
      </c>
    </row>
    <row r="83" spans="1:10" x14ac:dyDescent="0.25">
      <c r="A83">
        <v>120</v>
      </c>
      <c r="B83">
        <f>VLOOKUP($B$4,'Deposition Curves'!A:OQ,(A83/2+6),FALSE)</f>
        <v>6.0220839999999996E-3</v>
      </c>
      <c r="C83">
        <f>IF('Use Details'!$B$23="Yes",Barrier!V64,1)</f>
        <v>1</v>
      </c>
      <c r="D83">
        <f t="shared" si="1"/>
        <v>6.0220839999999996E-3</v>
      </c>
      <c r="E83">
        <f t="shared" si="2"/>
        <v>5.9449223333333341E-3</v>
      </c>
      <c r="F83">
        <f t="shared" si="6"/>
        <v>5.9449223333333341E-3</v>
      </c>
      <c r="G83">
        <f t="shared" si="3"/>
        <v>5.9449223333333341E-3</v>
      </c>
      <c r="H83">
        <f t="shared" si="4"/>
        <v>5.5829997272727272E-3</v>
      </c>
      <c r="I83">
        <f t="shared" si="5"/>
        <v>4.6086850392156866E-3</v>
      </c>
      <c r="J83">
        <v>120</v>
      </c>
    </row>
    <row r="84" spans="1:10" x14ac:dyDescent="0.25">
      <c r="A84">
        <v>122</v>
      </c>
      <c r="B84">
        <f>VLOOKUP($B$4,'Deposition Curves'!A:OQ,(A84/2+6),FALSE)</f>
        <v>5.9471000000000003E-3</v>
      </c>
      <c r="C84">
        <f>IF('Use Details'!$B$23="Yes",Barrier!V65,1)</f>
        <v>1</v>
      </c>
      <c r="D84">
        <f t="shared" si="1"/>
        <v>5.9471000000000003E-3</v>
      </c>
      <c r="E84">
        <f t="shared" si="2"/>
        <v>5.8563803333333345E-3</v>
      </c>
      <c r="F84">
        <f t="shared" si="6"/>
        <v>5.8563803333333345E-3</v>
      </c>
      <c r="G84">
        <f t="shared" si="3"/>
        <v>5.8563803333333345E-3</v>
      </c>
      <c r="H84">
        <f t="shared" si="4"/>
        <v>5.5026950909090912E-3</v>
      </c>
      <c r="I84">
        <f t="shared" si="5"/>
        <v>4.5577601960784314E-3</v>
      </c>
      <c r="J84">
        <v>122</v>
      </c>
    </row>
    <row r="85" spans="1:10" x14ac:dyDescent="0.25">
      <c r="A85">
        <v>124</v>
      </c>
      <c r="B85">
        <f>VLOOKUP($B$4,'Deposition Curves'!A:OQ,(A85/2+6),FALSE)</f>
        <v>5.8590500000000002E-3</v>
      </c>
      <c r="C85">
        <f>IF('Use Details'!$B$23="Yes",Barrier!V66,1)</f>
        <v>1</v>
      </c>
      <c r="D85">
        <f t="shared" si="1"/>
        <v>5.8590500000000002E-3</v>
      </c>
      <c r="E85">
        <f t="shared" si="2"/>
        <v>5.7549324999999997E-3</v>
      </c>
      <c r="F85">
        <f t="shared" si="6"/>
        <v>5.7549324999999997E-3</v>
      </c>
      <c r="G85">
        <f t="shared" si="3"/>
        <v>5.7549324999999997E-3</v>
      </c>
      <c r="H85">
        <f t="shared" si="4"/>
        <v>5.4243855454545456E-3</v>
      </c>
      <c r="I85">
        <f t="shared" si="5"/>
        <v>4.5075238431372556E-3</v>
      </c>
      <c r="J85">
        <v>124</v>
      </c>
    </row>
    <row r="86" spans="1:10" x14ac:dyDescent="0.25">
      <c r="A86">
        <v>126</v>
      </c>
      <c r="B86">
        <f>VLOOKUP($B$4,'Deposition Curves'!A:OQ,(A86/2+6),FALSE)</f>
        <v>5.7549819999999996E-3</v>
      </c>
      <c r="C86">
        <f>IF('Use Details'!$B$23="Yes",Barrier!V67,1)</f>
        <v>1</v>
      </c>
      <c r="D86">
        <f t="shared" si="1"/>
        <v>5.7549819999999996E-3</v>
      </c>
      <c r="E86">
        <f t="shared" si="2"/>
        <v>5.6516993333333336E-3</v>
      </c>
      <c r="F86">
        <f t="shared" si="6"/>
        <v>5.6516993333333336E-3</v>
      </c>
      <c r="G86">
        <f t="shared" si="3"/>
        <v>5.6516993333333336E-3</v>
      </c>
      <c r="H86">
        <f t="shared" si="4"/>
        <v>5.349494636363636E-3</v>
      </c>
      <c r="I86">
        <f t="shared" si="5"/>
        <v>4.4583015686274511E-3</v>
      </c>
      <c r="J86">
        <v>126</v>
      </c>
    </row>
    <row r="87" spans="1:10" x14ac:dyDescent="0.25">
      <c r="A87">
        <v>128</v>
      </c>
      <c r="B87">
        <f>VLOOKUP($B$4,'Deposition Curves'!A:OQ,(A87/2+6),FALSE)</f>
        <v>5.6506170000000001E-3</v>
      </c>
      <c r="C87">
        <f>IF('Use Details'!$B$23="Yes",Barrier!V68,1)</f>
        <v>1</v>
      </c>
      <c r="D87">
        <f t="shared" si="1"/>
        <v>5.6506170000000001E-3</v>
      </c>
      <c r="E87">
        <f t="shared" si="2"/>
        <v>5.5546275000000001E-3</v>
      </c>
      <c r="F87">
        <f t="shared" si="6"/>
        <v>5.5546275000000001E-3</v>
      </c>
      <c r="G87">
        <f t="shared" si="3"/>
        <v>5.5546275000000001E-3</v>
      </c>
      <c r="H87">
        <f t="shared" si="4"/>
        <v>5.2797371818181817E-3</v>
      </c>
      <c r="I87">
        <f t="shared" si="5"/>
        <v>4.4104874901960793E-3</v>
      </c>
      <c r="J87">
        <v>128</v>
      </c>
    </row>
    <row r="88" spans="1:10" x14ac:dyDescent="0.25">
      <c r="A88">
        <v>130</v>
      </c>
      <c r="B88">
        <f>VLOOKUP($B$4,'Deposition Curves'!A:OQ,(A88/2+6),FALSE)</f>
        <v>5.5527459999999999E-3</v>
      </c>
      <c r="C88">
        <f>IF('Use Details'!$B$23="Yes",Barrier!V69,1)</f>
        <v>1</v>
      </c>
      <c r="D88">
        <f t="shared" si="1"/>
        <v>5.5527459999999999E-3</v>
      </c>
      <c r="E88">
        <f t="shared" si="2"/>
        <v>5.4678163333333335E-3</v>
      </c>
      <c r="F88">
        <f t="shared" si="6"/>
        <v>5.4678163333333335E-3</v>
      </c>
      <c r="G88">
        <f t="shared" si="3"/>
        <v>5.4678163333333335E-3</v>
      </c>
      <c r="H88">
        <f t="shared" si="4"/>
        <v>5.2151690909090914E-3</v>
      </c>
      <c r="I88">
        <f t="shared" si="5"/>
        <v>4.3641419411764712E-3</v>
      </c>
      <c r="J88">
        <v>130</v>
      </c>
    </row>
    <row r="89" spans="1:10" x14ac:dyDescent="0.25">
      <c r="A89">
        <v>132</v>
      </c>
      <c r="B89">
        <f>VLOOKUP($B$4,'Deposition Curves'!A:OQ,(A89/2+6),FALSE)</f>
        <v>5.4661639999999999E-3</v>
      </c>
      <c r="C89">
        <f>IF('Use Details'!$B$23="Yes",Barrier!V70,1)</f>
        <v>1</v>
      </c>
      <c r="D89">
        <f t="shared" ref="D89:D152" si="7">B89*C89</f>
        <v>5.4661639999999999E-3</v>
      </c>
      <c r="E89">
        <f t="shared" ref="E89:E152" si="8">AVERAGE(AVERAGE(D89:D90),D90,AVERAGE(D90:D91))</f>
        <v>5.3906916666666659E-3</v>
      </c>
      <c r="F89">
        <f t="shared" ref="F89:F152" si="9">AVERAGE(AVERAGE(D89:D90),D90,AVERAGE(D90:D91))</f>
        <v>5.3906916666666659E-3</v>
      </c>
      <c r="G89">
        <f t="shared" ref="G89:G152" si="10">AVERAGE(AVERAGE(D89:D90),D90,AVERAGE(D90:D91))</f>
        <v>5.3906916666666659E-3</v>
      </c>
      <c r="H89">
        <f t="shared" ref="H89:H152" si="11">AVERAGE(D89:D99)</f>
        <v>5.155460727272727E-3</v>
      </c>
      <c r="I89">
        <f t="shared" ref="I89:I152" si="12">AVERAGE(D89:D139)</f>
        <v>4.3191828823529411E-3</v>
      </c>
      <c r="J89">
        <v>132</v>
      </c>
    </row>
    <row r="90" spans="1:10" x14ac:dyDescent="0.25">
      <c r="A90">
        <v>134</v>
      </c>
      <c r="B90">
        <f>VLOOKUP($B$4,'Deposition Curves'!A:OQ,(A90/2+6),FALSE)</f>
        <v>5.3894959999999997E-3</v>
      </c>
      <c r="C90">
        <f>IF('Use Details'!$B$23="Yes",Barrier!V71,1)</f>
        <v>1</v>
      </c>
      <c r="D90">
        <f t="shared" si="7"/>
        <v>5.3894959999999997E-3</v>
      </c>
      <c r="E90">
        <f t="shared" si="8"/>
        <v>5.3208135000000004E-3</v>
      </c>
      <c r="F90">
        <f t="shared" si="9"/>
        <v>5.3208135000000004E-3</v>
      </c>
      <c r="G90">
        <f t="shared" si="10"/>
        <v>5.3208135000000004E-3</v>
      </c>
      <c r="H90">
        <f t="shared" si="11"/>
        <v>5.0997732727272723E-3</v>
      </c>
      <c r="I90">
        <f t="shared" si="12"/>
        <v>4.2754127058823536E-3</v>
      </c>
      <c r="J90">
        <v>134</v>
      </c>
    </row>
    <row r="91" spans="1:10" x14ac:dyDescent="0.25">
      <c r="A91">
        <v>136</v>
      </c>
      <c r="B91">
        <f>VLOOKUP($B$4,'Deposition Curves'!A:OQ,(A91/2+6),FALSE)</f>
        <v>5.3200019999999999E-3</v>
      </c>
      <c r="C91">
        <f>IF('Use Details'!$B$23="Yes",Barrier!V72,1)</f>
        <v>1</v>
      </c>
      <c r="D91">
        <f t="shared" si="7"/>
        <v>5.3200019999999999E-3</v>
      </c>
      <c r="E91">
        <f t="shared" si="8"/>
        <v>5.2561481666666661E-3</v>
      </c>
      <c r="F91">
        <f t="shared" si="9"/>
        <v>5.2561481666666661E-3</v>
      </c>
      <c r="G91">
        <f t="shared" si="10"/>
        <v>5.2561481666666661E-3</v>
      </c>
      <c r="H91">
        <f t="shared" si="11"/>
        <v>5.0473061818181826E-3</v>
      </c>
      <c r="I91">
        <f t="shared" si="12"/>
        <v>4.2326489607843135E-3</v>
      </c>
      <c r="J91">
        <v>136</v>
      </c>
    </row>
    <row r="92" spans="1:10" x14ac:dyDescent="0.25">
      <c r="A92">
        <v>138</v>
      </c>
      <c r="B92">
        <f>VLOOKUP($B$4,'Deposition Curves'!A:OQ,(A92/2+6),FALSE)</f>
        <v>5.2553770000000003E-3</v>
      </c>
      <c r="C92">
        <f>IF('Use Details'!$B$23="Yes",Barrier!V73,1)</f>
        <v>1</v>
      </c>
      <c r="D92">
        <f t="shared" si="7"/>
        <v>5.2553770000000003E-3</v>
      </c>
      <c r="E92">
        <f t="shared" si="8"/>
        <v>5.1959376666666666E-3</v>
      </c>
      <c r="F92">
        <f t="shared" si="9"/>
        <v>5.1959376666666666E-3</v>
      </c>
      <c r="G92">
        <f t="shared" si="10"/>
        <v>5.1959376666666666E-3</v>
      </c>
      <c r="H92">
        <f t="shared" si="11"/>
        <v>4.9973676363636371E-3</v>
      </c>
      <c r="I92">
        <f t="shared" si="12"/>
        <v>4.1907493333333337E-3</v>
      </c>
      <c r="J92">
        <v>138</v>
      </c>
    </row>
    <row r="93" spans="1:10" x14ac:dyDescent="0.25">
      <c r="A93">
        <v>140</v>
      </c>
      <c r="B93">
        <f>VLOOKUP($B$4,'Deposition Curves'!A:OQ,(A93/2+6),FALSE)</f>
        <v>5.195379E-3</v>
      </c>
      <c r="C93">
        <f>IF('Use Details'!$B$23="Yes",Barrier!V74,1)</f>
        <v>1</v>
      </c>
      <c r="D93">
        <f t="shared" si="7"/>
        <v>5.195379E-3</v>
      </c>
      <c r="E93">
        <f t="shared" si="8"/>
        <v>5.1393343333333329E-3</v>
      </c>
      <c r="F93">
        <f t="shared" si="9"/>
        <v>5.1393343333333329E-3</v>
      </c>
      <c r="G93">
        <f t="shared" si="10"/>
        <v>5.1393343333333329E-3</v>
      </c>
      <c r="H93">
        <f t="shared" si="11"/>
        <v>4.9495453636363637E-3</v>
      </c>
      <c r="I93">
        <f t="shared" si="12"/>
        <v>4.1496185882352946E-3</v>
      </c>
      <c r="J93">
        <v>140</v>
      </c>
    </row>
    <row r="94" spans="1:10" x14ac:dyDescent="0.25">
      <c r="A94">
        <v>142</v>
      </c>
      <c r="B94">
        <f>VLOOKUP($B$4,'Deposition Curves'!A:OQ,(A94/2+6),FALSE)</f>
        <v>5.1387330000000004E-3</v>
      </c>
      <c r="C94">
        <f>IF('Use Details'!$B$23="Yes",Barrier!V75,1)</f>
        <v>1</v>
      </c>
      <c r="D94">
        <f t="shared" si="7"/>
        <v>5.1387330000000004E-3</v>
      </c>
      <c r="E94">
        <f t="shared" si="8"/>
        <v>5.0861271666666668E-3</v>
      </c>
      <c r="F94">
        <f t="shared" si="9"/>
        <v>5.0861271666666668E-3</v>
      </c>
      <c r="G94">
        <f t="shared" si="10"/>
        <v>5.0861271666666668E-3</v>
      </c>
      <c r="H94">
        <f t="shared" si="11"/>
        <v>4.9034597272727279E-3</v>
      </c>
      <c r="I94">
        <f t="shared" si="12"/>
        <v>4.1091769215686269E-3</v>
      </c>
      <c r="J94">
        <v>142</v>
      </c>
    </row>
    <row r="95" spans="1:10" x14ac:dyDescent="0.25">
      <c r="A95">
        <v>144</v>
      </c>
      <c r="B95">
        <f>VLOOKUP($B$4,'Deposition Curves'!A:OQ,(A95/2+6),FALSE)</f>
        <v>5.0856950000000003E-3</v>
      </c>
      <c r="C95">
        <f>IF('Use Details'!$B$23="Yes",Barrier!V76,1)</f>
        <v>1</v>
      </c>
      <c r="D95">
        <f t="shared" si="7"/>
        <v>5.0856950000000003E-3</v>
      </c>
      <c r="E95">
        <f t="shared" si="8"/>
        <v>5.0357241666666658E-3</v>
      </c>
      <c r="F95">
        <f t="shared" si="9"/>
        <v>5.0357241666666658E-3</v>
      </c>
      <c r="G95">
        <f t="shared" si="10"/>
        <v>5.0357241666666658E-3</v>
      </c>
      <c r="H95">
        <f t="shared" si="11"/>
        <v>4.8588771818181822E-3</v>
      </c>
      <c r="I95">
        <f t="shared" si="12"/>
        <v>4.0693709803921573E-3</v>
      </c>
      <c r="J95">
        <v>144</v>
      </c>
    </row>
    <row r="96" spans="1:10" x14ac:dyDescent="0.25">
      <c r="A96">
        <v>146</v>
      </c>
      <c r="B96">
        <f>VLOOKUP($B$4,'Deposition Curves'!A:OQ,(A96/2+6),FALSE)</f>
        <v>5.0352499999999998E-3</v>
      </c>
      <c r="C96">
        <f>IF('Use Details'!$B$23="Yes",Barrier!V77,1)</f>
        <v>1</v>
      </c>
      <c r="D96">
        <f t="shared" si="7"/>
        <v>5.0352499999999998E-3</v>
      </c>
      <c r="E96">
        <f t="shared" si="8"/>
        <v>4.9877030000000004E-3</v>
      </c>
      <c r="F96">
        <f t="shared" si="9"/>
        <v>4.9877030000000004E-3</v>
      </c>
      <c r="G96">
        <f t="shared" si="10"/>
        <v>4.9877030000000004E-3</v>
      </c>
      <c r="H96">
        <f t="shared" si="11"/>
        <v>4.8154908181818187E-3</v>
      </c>
      <c r="I96">
        <f t="shared" si="12"/>
        <v>4.0301408431372551E-3</v>
      </c>
      <c r="J96">
        <v>146</v>
      </c>
    </row>
    <row r="97" spans="1:10" x14ac:dyDescent="0.25">
      <c r="A97">
        <v>148</v>
      </c>
      <c r="B97">
        <f>VLOOKUP($B$4,'Deposition Curves'!A:OQ,(A97/2+6),FALSE)</f>
        <v>4.9876499999999997E-3</v>
      </c>
      <c r="C97">
        <f>IF('Use Details'!$B$23="Yes",Barrier!V78,1)</f>
        <v>1</v>
      </c>
      <c r="D97">
        <f t="shared" si="7"/>
        <v>4.9876499999999997E-3</v>
      </c>
      <c r="E97">
        <f t="shared" si="8"/>
        <v>4.9408459999999996E-3</v>
      </c>
      <c r="F97">
        <f t="shared" si="9"/>
        <v>4.9408459999999996E-3</v>
      </c>
      <c r="G97">
        <f t="shared" si="10"/>
        <v>4.9408459999999996E-3</v>
      </c>
      <c r="H97">
        <f t="shared" si="11"/>
        <v>4.7731833636363635E-3</v>
      </c>
      <c r="I97">
        <f t="shared" si="12"/>
        <v>3.9914652941176474E-3</v>
      </c>
      <c r="J97">
        <v>148</v>
      </c>
    </row>
    <row r="98" spans="1:10" x14ac:dyDescent="0.25">
      <c r="A98">
        <v>150</v>
      </c>
      <c r="B98">
        <f>VLOOKUP($B$4,'Deposition Curves'!A:OQ,(A98/2+6),FALSE)</f>
        <v>4.9403679999999997E-3</v>
      </c>
      <c r="C98">
        <f>IF('Use Details'!$B$23="Yes",Barrier!V79,1)</f>
        <v>1</v>
      </c>
      <c r="D98">
        <f t="shared" si="7"/>
        <v>4.9403679999999997E-3</v>
      </c>
      <c r="E98">
        <f t="shared" si="8"/>
        <v>4.8962976666666663E-3</v>
      </c>
      <c r="F98">
        <f t="shared" si="9"/>
        <v>4.8962976666666663E-3</v>
      </c>
      <c r="G98">
        <f t="shared" si="10"/>
        <v>4.8962976666666663E-3</v>
      </c>
      <c r="H98">
        <f t="shared" si="11"/>
        <v>4.7316123636363637E-3</v>
      </c>
      <c r="I98">
        <f t="shared" si="12"/>
        <v>3.9533039019607847E-3</v>
      </c>
      <c r="J98">
        <v>150</v>
      </c>
    </row>
    <row r="99" spans="1:10" x14ac:dyDescent="0.25">
      <c r="A99">
        <v>152</v>
      </c>
      <c r="B99">
        <f>VLOOKUP($B$4,'Deposition Curves'!A:OQ,(A99/2+6),FALSE)</f>
        <v>4.8959540000000001E-3</v>
      </c>
      <c r="C99">
        <f>IF('Use Details'!$B$23="Yes",Barrier!V80,1)</f>
        <v>1</v>
      </c>
      <c r="D99">
        <f t="shared" si="7"/>
        <v>4.8959540000000001E-3</v>
      </c>
      <c r="E99">
        <f t="shared" si="8"/>
        <v>4.8537866666666669E-3</v>
      </c>
      <c r="F99">
        <f t="shared" si="9"/>
        <v>4.8537866666666669E-3</v>
      </c>
      <c r="G99">
        <f t="shared" si="10"/>
        <v>4.8537866666666669E-3</v>
      </c>
      <c r="H99">
        <f t="shared" si="11"/>
        <v>4.6909539090909088E-3</v>
      </c>
      <c r="I99">
        <f t="shared" si="12"/>
        <v>3.9156664313725487E-3</v>
      </c>
      <c r="J99">
        <v>152</v>
      </c>
    </row>
    <row r="100" spans="1:10" x14ac:dyDescent="0.25">
      <c r="A100">
        <v>154</v>
      </c>
      <c r="B100">
        <f>VLOOKUP($B$4,'Deposition Curves'!A:OQ,(A100/2+6),FALSE)</f>
        <v>4.8536020000000003E-3</v>
      </c>
      <c r="C100">
        <f>IF('Use Details'!$B$23="Yes",Barrier!V81,1)</f>
        <v>1</v>
      </c>
      <c r="D100">
        <f t="shared" si="7"/>
        <v>4.8536020000000003E-3</v>
      </c>
      <c r="E100">
        <f t="shared" si="8"/>
        <v>4.8122853333333335E-3</v>
      </c>
      <c r="F100">
        <f t="shared" si="9"/>
        <v>4.8122853333333335E-3</v>
      </c>
      <c r="G100">
        <f t="shared" si="10"/>
        <v>4.8122853333333335E-3</v>
      </c>
      <c r="H100">
        <f t="shared" si="11"/>
        <v>4.6510699090909092E-3</v>
      </c>
      <c r="I100">
        <f t="shared" si="12"/>
        <v>3.8784972352941174E-3</v>
      </c>
      <c r="J100">
        <v>154</v>
      </c>
    </row>
    <row r="101" spans="1:10" x14ac:dyDescent="0.25">
      <c r="A101">
        <v>156</v>
      </c>
      <c r="B101">
        <f>VLOOKUP($B$4,'Deposition Curves'!A:OQ,(A101/2+6),FALSE)</f>
        <v>4.8123580000000001E-3</v>
      </c>
      <c r="C101">
        <f>IF('Use Details'!$B$23="Yes",Barrier!V82,1)</f>
        <v>1</v>
      </c>
      <c r="D101">
        <f t="shared" si="7"/>
        <v>4.8123580000000001E-3</v>
      </c>
      <c r="E101">
        <f t="shared" si="8"/>
        <v>4.7707336666666664E-3</v>
      </c>
      <c r="F101">
        <f t="shared" si="9"/>
        <v>4.7707336666666664E-3</v>
      </c>
      <c r="G101">
        <f t="shared" si="10"/>
        <v>4.7707336666666664E-3</v>
      </c>
      <c r="H101">
        <f t="shared" si="11"/>
        <v>4.6118511818181822E-3</v>
      </c>
      <c r="I101">
        <f t="shared" si="12"/>
        <v>3.8417564117647057E-3</v>
      </c>
      <c r="J101">
        <v>156</v>
      </c>
    </row>
    <row r="102" spans="1:10" x14ac:dyDescent="0.25">
      <c r="A102">
        <v>158</v>
      </c>
      <c r="B102">
        <f>VLOOKUP($B$4,'Deposition Curves'!A:OQ,(A102/2+6),FALSE)</f>
        <v>4.7706780000000004E-3</v>
      </c>
      <c r="C102">
        <f>IF('Use Details'!$B$23="Yes",Barrier!V83,1)</f>
        <v>1</v>
      </c>
      <c r="D102">
        <f t="shared" si="7"/>
        <v>4.7706780000000004E-3</v>
      </c>
      <c r="E102">
        <f t="shared" si="8"/>
        <v>4.7294071666666672E-3</v>
      </c>
      <c r="F102">
        <f t="shared" si="9"/>
        <v>4.7294071666666672E-3</v>
      </c>
      <c r="G102">
        <f t="shared" si="10"/>
        <v>4.7294071666666672E-3</v>
      </c>
      <c r="H102">
        <f t="shared" si="11"/>
        <v>4.5731269090909096E-3</v>
      </c>
      <c r="I102">
        <f t="shared" si="12"/>
        <v>3.8054519999999995E-3</v>
      </c>
      <c r="J102">
        <v>158</v>
      </c>
    </row>
    <row r="103" spans="1:10" x14ac:dyDescent="0.25">
      <c r="A103">
        <v>160</v>
      </c>
      <c r="B103">
        <f>VLOOKUP($B$4,'Deposition Curves'!A:OQ,(A103/2+6),FALSE)</f>
        <v>4.7293320000000002E-3</v>
      </c>
      <c r="C103">
        <f>IF('Use Details'!$B$23="Yes",Barrier!V84,1)</f>
        <v>1</v>
      </c>
      <c r="D103">
        <f t="shared" si="7"/>
        <v>4.7293320000000002E-3</v>
      </c>
      <c r="E103">
        <f t="shared" si="8"/>
        <v>4.6885675E-3</v>
      </c>
      <c r="F103">
        <f t="shared" si="9"/>
        <v>4.6885675E-3</v>
      </c>
      <c r="G103">
        <f t="shared" si="10"/>
        <v>4.6885675E-3</v>
      </c>
      <c r="H103">
        <f t="shared" si="11"/>
        <v>4.5349431818181817E-3</v>
      </c>
      <c r="I103">
        <f t="shared" si="12"/>
        <v>3.7696999019607835E-3</v>
      </c>
      <c r="J103">
        <v>160</v>
      </c>
    </row>
    <row r="104" spans="1:10" x14ac:dyDescent="0.25">
      <c r="A104">
        <v>162</v>
      </c>
      <c r="B104">
        <f>VLOOKUP($B$4,'Deposition Curves'!A:OQ,(A104/2+6),FALSE)</f>
        <v>4.6884370000000002E-3</v>
      </c>
      <c r="C104">
        <f>IF('Use Details'!$B$23="Yes",Barrier!V85,1)</f>
        <v>1</v>
      </c>
      <c r="D104">
        <f t="shared" si="7"/>
        <v>4.6884370000000002E-3</v>
      </c>
      <c r="E104">
        <f t="shared" si="8"/>
        <v>4.6483636666666672E-3</v>
      </c>
      <c r="F104">
        <f t="shared" si="9"/>
        <v>4.6483636666666672E-3</v>
      </c>
      <c r="G104">
        <f t="shared" si="10"/>
        <v>4.6483636666666672E-3</v>
      </c>
      <c r="H104">
        <f t="shared" si="11"/>
        <v>4.497307818181819E-3</v>
      </c>
      <c r="I104">
        <f t="shared" si="12"/>
        <v>3.734629411764705E-3</v>
      </c>
      <c r="J104">
        <v>162</v>
      </c>
    </row>
    <row r="105" spans="1:10" x14ac:dyDescent="0.25">
      <c r="A105">
        <v>164</v>
      </c>
      <c r="B105">
        <f>VLOOKUP($B$4,'Deposition Curves'!A:OQ,(A105/2+6),FALSE)</f>
        <v>4.648325E-3</v>
      </c>
      <c r="C105">
        <f>IF('Use Details'!$B$23="Yes",Barrier!V86,1)</f>
        <v>1</v>
      </c>
      <c r="D105">
        <f t="shared" si="7"/>
        <v>4.648325E-3</v>
      </c>
      <c r="E105">
        <f t="shared" si="8"/>
        <v>4.6086621666666669E-3</v>
      </c>
      <c r="F105">
        <f t="shared" si="9"/>
        <v>4.6086621666666669E-3</v>
      </c>
      <c r="G105">
        <f t="shared" si="10"/>
        <v>4.6086621666666669E-3</v>
      </c>
      <c r="H105">
        <f t="shared" si="11"/>
        <v>4.4602264545454554E-3</v>
      </c>
      <c r="I105">
        <f t="shared" si="12"/>
        <v>3.7003634117647047E-3</v>
      </c>
      <c r="J105">
        <v>164</v>
      </c>
    </row>
    <row r="106" spans="1:10" x14ac:dyDescent="0.25">
      <c r="A106">
        <v>166</v>
      </c>
      <c r="B106">
        <f>VLOOKUP($B$4,'Deposition Curves'!A:OQ,(A106/2+6),FALSE)</f>
        <v>4.6084450000000001E-3</v>
      </c>
      <c r="C106">
        <f>IF('Use Details'!$B$23="Yes",Barrier!V87,1)</f>
        <v>1</v>
      </c>
      <c r="D106">
        <f t="shared" si="7"/>
        <v>4.6084450000000001E-3</v>
      </c>
      <c r="E106">
        <f t="shared" si="8"/>
        <v>4.5697143333333339E-3</v>
      </c>
      <c r="F106">
        <f t="shared" si="9"/>
        <v>4.5697143333333339E-3</v>
      </c>
      <c r="G106">
        <f t="shared" si="10"/>
        <v>4.5697143333333339E-3</v>
      </c>
      <c r="H106">
        <f t="shared" si="11"/>
        <v>4.423671727272727E-3</v>
      </c>
      <c r="I106">
        <f t="shared" si="12"/>
        <v>3.6670079999999989E-3</v>
      </c>
      <c r="J106">
        <v>166</v>
      </c>
    </row>
    <row r="107" spans="1:10" x14ac:dyDescent="0.25">
      <c r="A107">
        <v>168</v>
      </c>
      <c r="B107">
        <f>VLOOKUP($B$4,'Deposition Curves'!A:OQ,(A107/2+6),FALSE)</f>
        <v>4.5698680000000004E-3</v>
      </c>
      <c r="C107">
        <f>IF('Use Details'!$B$23="Yes",Barrier!V88,1)</f>
        <v>1</v>
      </c>
      <c r="D107">
        <f t="shared" si="7"/>
        <v>4.5698680000000004E-3</v>
      </c>
      <c r="E107">
        <f t="shared" si="8"/>
        <v>4.5307448333333335E-3</v>
      </c>
      <c r="F107">
        <f t="shared" si="9"/>
        <v>4.5307448333333335E-3</v>
      </c>
      <c r="G107">
        <f t="shared" si="10"/>
        <v>4.5307448333333335E-3</v>
      </c>
      <c r="H107">
        <f t="shared" si="11"/>
        <v>4.3878245454545455E-3</v>
      </c>
      <c r="I107">
        <f t="shared" si="12"/>
        <v>3.6346425686274507E-3</v>
      </c>
      <c r="J107">
        <v>168</v>
      </c>
    </row>
    <row r="108" spans="1:10" x14ac:dyDescent="0.25">
      <c r="A108">
        <v>170</v>
      </c>
      <c r="B108">
        <f>VLOOKUP($B$4,'Deposition Curves'!A:OQ,(A108/2+6),FALSE)</f>
        <v>4.5303690000000002E-3</v>
      </c>
      <c r="C108">
        <f>IF('Use Details'!$B$23="Yes",Barrier!V89,1)</f>
        <v>1</v>
      </c>
      <c r="D108">
        <f t="shared" si="7"/>
        <v>4.5303690000000002E-3</v>
      </c>
      <c r="E108">
        <f t="shared" si="8"/>
        <v>4.4933498333333335E-3</v>
      </c>
      <c r="F108">
        <f t="shared" si="9"/>
        <v>4.4933498333333335E-3</v>
      </c>
      <c r="G108">
        <f t="shared" si="10"/>
        <v>4.4933498333333335E-3</v>
      </c>
      <c r="H108">
        <f t="shared" si="11"/>
        <v>4.3532152727272727E-3</v>
      </c>
      <c r="I108">
        <f t="shared" si="12"/>
        <v>3.6032334117647061E-3</v>
      </c>
      <c r="J108">
        <v>170</v>
      </c>
    </row>
    <row r="109" spans="1:10" x14ac:dyDescent="0.25">
      <c r="A109">
        <v>172</v>
      </c>
      <c r="B109">
        <f>VLOOKUP($B$4,'Deposition Curves'!A:OQ,(A109/2+6),FALSE)</f>
        <v>4.4931249999999997E-3</v>
      </c>
      <c r="C109">
        <f>IF('Use Details'!$B$23="Yes",Barrier!V90,1)</f>
        <v>1</v>
      </c>
      <c r="D109">
        <f t="shared" si="7"/>
        <v>4.4931249999999997E-3</v>
      </c>
      <c r="E109">
        <f t="shared" si="8"/>
        <v>4.4573734999999995E-3</v>
      </c>
      <c r="F109">
        <f t="shared" si="9"/>
        <v>4.4573734999999995E-3</v>
      </c>
      <c r="G109">
        <f t="shared" si="10"/>
        <v>4.4573734999999995E-3</v>
      </c>
      <c r="H109">
        <f t="shared" si="11"/>
        <v>4.3207623636363638E-3</v>
      </c>
      <c r="I109">
        <f t="shared" si="12"/>
        <v>3.5727618431372551E-3</v>
      </c>
      <c r="J109">
        <v>172</v>
      </c>
    </row>
    <row r="110" spans="1:10" x14ac:dyDescent="0.25">
      <c r="A110">
        <v>174</v>
      </c>
      <c r="B110">
        <f>VLOOKUP($B$4,'Deposition Curves'!A:OQ,(A110/2+6),FALSE)</f>
        <v>4.4572300000000004E-3</v>
      </c>
      <c r="C110">
        <f>IF('Use Details'!$B$23="Yes",Barrier!V91,1)</f>
        <v>1</v>
      </c>
      <c r="D110">
        <f t="shared" si="7"/>
        <v>4.4572300000000004E-3</v>
      </c>
      <c r="E110">
        <f t="shared" si="8"/>
        <v>4.4220674999999997E-3</v>
      </c>
      <c r="F110">
        <f t="shared" si="9"/>
        <v>4.4220674999999997E-3</v>
      </c>
      <c r="G110">
        <f t="shared" si="10"/>
        <v>4.4220674999999997E-3</v>
      </c>
      <c r="H110">
        <f t="shared" si="11"/>
        <v>4.2903050909090905E-3</v>
      </c>
      <c r="I110">
        <f t="shared" si="12"/>
        <v>3.5430989803921574E-3</v>
      </c>
      <c r="J110">
        <v>174</v>
      </c>
    </row>
    <row r="111" spans="1:10" x14ac:dyDescent="0.25">
      <c r="A111">
        <v>176</v>
      </c>
      <c r="B111">
        <f>VLOOKUP($B$4,'Deposition Curves'!A:OQ,(A111/2+6),FALSE)</f>
        <v>4.4221959999999998E-3</v>
      </c>
      <c r="C111">
        <f>IF('Use Details'!$B$23="Yes",Barrier!V92,1)</f>
        <v>1</v>
      </c>
      <c r="D111">
        <f t="shared" si="7"/>
        <v>4.4221959999999998E-3</v>
      </c>
      <c r="E111">
        <f t="shared" si="8"/>
        <v>4.3864028333333331E-3</v>
      </c>
      <c r="F111">
        <f t="shared" si="9"/>
        <v>4.3864028333333331E-3</v>
      </c>
      <c r="G111">
        <f t="shared" si="10"/>
        <v>4.3864028333333331E-3</v>
      </c>
      <c r="H111">
        <f t="shared" si="11"/>
        <v>4.2611742727272726E-3</v>
      </c>
      <c r="I111">
        <f t="shared" si="12"/>
        <v>3.5141282941176465E-3</v>
      </c>
      <c r="J111">
        <v>176</v>
      </c>
    </row>
    <row r="112" spans="1:10" x14ac:dyDescent="0.25">
      <c r="A112">
        <v>178</v>
      </c>
      <c r="B112">
        <f>VLOOKUP($B$4,'Deposition Curves'!A:OQ,(A112/2+6),FALSE)</f>
        <v>4.3863909999999999E-3</v>
      </c>
      <c r="C112">
        <f>IF('Use Details'!$B$23="Yes",Barrier!V93,1)</f>
        <v>1</v>
      </c>
      <c r="D112">
        <f t="shared" si="7"/>
        <v>4.3863909999999999E-3</v>
      </c>
      <c r="E112">
        <f t="shared" si="8"/>
        <v>4.3507269999999995E-3</v>
      </c>
      <c r="F112">
        <f t="shared" si="9"/>
        <v>4.3507269999999995E-3</v>
      </c>
      <c r="G112">
        <f t="shared" si="10"/>
        <v>4.3507269999999995E-3</v>
      </c>
      <c r="H112">
        <f t="shared" si="11"/>
        <v>4.2324254545454548E-3</v>
      </c>
      <c r="I112">
        <f t="shared" si="12"/>
        <v>3.4857126470588234E-3</v>
      </c>
      <c r="J112">
        <v>178</v>
      </c>
    </row>
    <row r="113" spans="1:10" x14ac:dyDescent="0.25">
      <c r="A113">
        <v>180</v>
      </c>
      <c r="B113">
        <f>VLOOKUP($B$4,'Deposition Curves'!A:OQ,(A113/2+6),FALSE)</f>
        <v>4.350657E-3</v>
      </c>
      <c r="C113">
        <f>IF('Use Details'!$B$23="Yes",Barrier!V94,1)</f>
        <v>1</v>
      </c>
      <c r="D113">
        <f t="shared" si="7"/>
        <v>4.350657E-3</v>
      </c>
      <c r="E113">
        <f t="shared" si="8"/>
        <v>4.3154285000000002E-3</v>
      </c>
      <c r="F113">
        <f t="shared" si="9"/>
        <v>4.3154285000000002E-3</v>
      </c>
      <c r="G113">
        <f t="shared" si="10"/>
        <v>4.3154285000000002E-3</v>
      </c>
      <c r="H113">
        <f t="shared" si="11"/>
        <v>4.2032264545454551E-3</v>
      </c>
      <c r="I113">
        <f t="shared" si="12"/>
        <v>3.4577000784313736E-3</v>
      </c>
      <c r="J113">
        <v>180</v>
      </c>
    </row>
    <row r="114" spans="1:10" x14ac:dyDescent="0.25">
      <c r="A114">
        <v>182</v>
      </c>
      <c r="B114">
        <f>VLOOKUP($B$4,'Deposition Curves'!A:OQ,(A114/2+6),FALSE)</f>
        <v>4.3153430000000001E-3</v>
      </c>
      <c r="C114">
        <f>IF('Use Details'!$B$23="Yes",Barrier!V95,1)</f>
        <v>1</v>
      </c>
      <c r="D114">
        <f t="shared" si="7"/>
        <v>4.3153430000000001E-3</v>
      </c>
      <c r="E114">
        <f t="shared" si="8"/>
        <v>4.2806223333333336E-3</v>
      </c>
      <c r="F114">
        <f t="shared" si="9"/>
        <v>4.2806223333333336E-3</v>
      </c>
      <c r="G114">
        <f t="shared" si="10"/>
        <v>4.2806223333333336E-3</v>
      </c>
      <c r="H114">
        <f t="shared" si="11"/>
        <v>4.1727667272727286E-3</v>
      </c>
      <c r="I114">
        <f t="shared" si="12"/>
        <v>3.4299192941176482E-3</v>
      </c>
      <c r="J114">
        <v>182</v>
      </c>
    </row>
    <row r="115" spans="1:10" x14ac:dyDescent="0.25">
      <c r="A115">
        <v>184</v>
      </c>
      <c r="B115">
        <f>VLOOKUP($B$4,'Deposition Curves'!A:OQ,(A115/2+6),FALSE)</f>
        <v>4.280542E-3</v>
      </c>
      <c r="C115">
        <f>IF('Use Details'!$B$23="Yes",Barrier!V96,1)</f>
        <v>1</v>
      </c>
      <c r="D115">
        <f t="shared" si="7"/>
        <v>4.280542E-3</v>
      </c>
      <c r="E115">
        <f t="shared" si="8"/>
        <v>4.2465933333333331E-3</v>
      </c>
      <c r="F115">
        <f t="shared" si="9"/>
        <v>4.2465933333333331E-3</v>
      </c>
      <c r="G115">
        <f t="shared" si="10"/>
        <v>4.2465933333333331E-3</v>
      </c>
      <c r="H115">
        <f t="shared" si="11"/>
        <v>4.140332636363638E-3</v>
      </c>
      <c r="I115">
        <f t="shared" si="12"/>
        <v>3.4022100980392171E-3</v>
      </c>
      <c r="J115">
        <v>184</v>
      </c>
    </row>
    <row r="116" spans="1:10" x14ac:dyDescent="0.25">
      <c r="A116">
        <v>186</v>
      </c>
      <c r="B116">
        <f>VLOOKUP($B$4,'Deposition Curves'!A:OQ,(A116/2+6),FALSE)</f>
        <v>4.2462230000000004E-3</v>
      </c>
      <c r="C116">
        <f>IF('Use Details'!$B$23="Yes",Barrier!V97,1)</f>
        <v>1</v>
      </c>
      <c r="D116">
        <f t="shared" si="7"/>
        <v>4.2462230000000004E-3</v>
      </c>
      <c r="E116">
        <f t="shared" si="8"/>
        <v>4.2153155000000005E-3</v>
      </c>
      <c r="F116">
        <f t="shared" si="9"/>
        <v>4.2153155000000005E-3</v>
      </c>
      <c r="G116">
        <f t="shared" si="10"/>
        <v>4.2153155000000005E-3</v>
      </c>
      <c r="H116">
        <f t="shared" si="11"/>
        <v>4.1052809090909095E-3</v>
      </c>
      <c r="I116">
        <f t="shared" si="12"/>
        <v>3.3744423333333345E-3</v>
      </c>
      <c r="J116">
        <v>186</v>
      </c>
    </row>
    <row r="117" spans="1:10" x14ac:dyDescent="0.25">
      <c r="A117">
        <v>188</v>
      </c>
      <c r="B117">
        <f>VLOOKUP($B$4,'Deposition Curves'!A:OQ,(A117/2+6),FALSE)</f>
        <v>4.2141260000000003E-3</v>
      </c>
      <c r="C117">
        <f>IF('Use Details'!$B$23="Yes",Barrier!V98,1)</f>
        <v>1</v>
      </c>
      <c r="D117">
        <f t="shared" si="7"/>
        <v>4.2141260000000003E-3</v>
      </c>
      <c r="E117">
        <f t="shared" si="8"/>
        <v>4.1906961666666673E-3</v>
      </c>
      <c r="F117">
        <f t="shared" si="9"/>
        <v>4.1906961666666673E-3</v>
      </c>
      <c r="G117">
        <f t="shared" si="10"/>
        <v>4.1906961666666673E-3</v>
      </c>
      <c r="H117">
        <f t="shared" si="11"/>
        <v>4.067365454545455E-3</v>
      </c>
      <c r="I117">
        <f t="shared" si="12"/>
        <v>3.346511450980394E-3</v>
      </c>
      <c r="J117">
        <v>188</v>
      </c>
    </row>
    <row r="118" spans="1:10" x14ac:dyDescent="0.25">
      <c r="A118">
        <v>190</v>
      </c>
      <c r="B118">
        <f>VLOOKUP($B$4,'Deposition Curves'!A:OQ,(A118/2+6),FALSE)</f>
        <v>4.1891660000000002E-3</v>
      </c>
      <c r="C118">
        <f>IF('Use Details'!$B$23="Yes",Barrier!V99,1)</f>
        <v>1</v>
      </c>
      <c r="D118">
        <f t="shared" si="7"/>
        <v>4.1891660000000002E-3</v>
      </c>
      <c r="E118">
        <f t="shared" si="8"/>
        <v>4.1734681666666662E-3</v>
      </c>
      <c r="F118">
        <f t="shared" si="9"/>
        <v>4.1734681666666662E-3</v>
      </c>
      <c r="G118">
        <f t="shared" si="10"/>
        <v>4.1734681666666662E-3</v>
      </c>
      <c r="H118">
        <f t="shared" si="11"/>
        <v>4.0261732727272731E-3</v>
      </c>
      <c r="I118">
        <f t="shared" si="12"/>
        <v>3.3183048431372564E-3</v>
      </c>
      <c r="J118">
        <v>190</v>
      </c>
    </row>
    <row r="119" spans="1:10" x14ac:dyDescent="0.25">
      <c r="A119">
        <v>192</v>
      </c>
      <c r="B119">
        <f>VLOOKUP($B$4,'Deposition Curves'!A:OQ,(A119/2+6),FALSE)</f>
        <v>4.1733869999999998E-3</v>
      </c>
      <c r="C119">
        <f>IF('Use Details'!$B$23="Yes",Barrier!V100,1)</f>
        <v>1</v>
      </c>
      <c r="D119">
        <f t="shared" si="7"/>
        <v>4.1733869999999998E-3</v>
      </c>
      <c r="E119">
        <f t="shared" si="8"/>
        <v>4.1570929999999997E-3</v>
      </c>
      <c r="F119">
        <f t="shared" si="9"/>
        <v>4.1570929999999997E-3</v>
      </c>
      <c r="G119">
        <f t="shared" si="10"/>
        <v>4.1570929999999997E-3</v>
      </c>
      <c r="H119">
        <f t="shared" si="11"/>
        <v>3.9811007272727277E-3</v>
      </c>
      <c r="I119">
        <f t="shared" si="12"/>
        <v>3.2896452941176481E-3</v>
      </c>
      <c r="J119">
        <v>192</v>
      </c>
    </row>
    <row r="120" spans="1:10" x14ac:dyDescent="0.25">
      <c r="A120">
        <v>194</v>
      </c>
      <c r="B120">
        <f>VLOOKUP($B$4,'Deposition Curves'!A:OQ,(A120/2+6),FALSE)</f>
        <v>4.1580949999999997E-3</v>
      </c>
      <c r="C120">
        <f>IF('Use Details'!$B$23="Yes",Barrier!V101,1)</f>
        <v>1</v>
      </c>
      <c r="D120">
        <f t="shared" si="7"/>
        <v>4.1580949999999997E-3</v>
      </c>
      <c r="E120">
        <f t="shared" si="8"/>
        <v>4.1352029999999996E-3</v>
      </c>
      <c r="F120">
        <f t="shared" si="9"/>
        <v>4.1352029999999996E-3</v>
      </c>
      <c r="G120">
        <f t="shared" si="10"/>
        <v>4.1352029999999996E-3</v>
      </c>
      <c r="H120">
        <f t="shared" si="11"/>
        <v>3.9316627272727271E-3</v>
      </c>
      <c r="I120">
        <f t="shared" si="12"/>
        <v>3.2603223921568638E-3</v>
      </c>
      <c r="J120">
        <v>194</v>
      </c>
    </row>
    <row r="121" spans="1:10" x14ac:dyDescent="0.25">
      <c r="A121">
        <v>196</v>
      </c>
      <c r="B121">
        <f>VLOOKUP($B$4,'Deposition Curves'!A:OQ,(A121/2+6),FALSE)</f>
        <v>4.1367909999999999E-3</v>
      </c>
      <c r="C121">
        <f>IF('Use Details'!$B$23="Yes",Barrier!V102,1)</f>
        <v>1</v>
      </c>
      <c r="D121">
        <f t="shared" si="7"/>
        <v>4.1367909999999999E-3</v>
      </c>
      <c r="E121">
        <f t="shared" si="8"/>
        <v>4.1043048333333334E-3</v>
      </c>
      <c r="F121">
        <f t="shared" si="9"/>
        <v>4.1043048333333334E-3</v>
      </c>
      <c r="G121">
        <f t="shared" si="10"/>
        <v>4.1043048333333334E-3</v>
      </c>
      <c r="H121">
        <f t="shared" si="11"/>
        <v>3.8783184545454551E-3</v>
      </c>
      <c r="I121">
        <f t="shared" si="12"/>
        <v>3.2303005294117659E-3</v>
      </c>
      <c r="J121">
        <v>196</v>
      </c>
    </row>
    <row r="122" spans="1:10" x14ac:dyDescent="0.25">
      <c r="A122">
        <v>198</v>
      </c>
      <c r="B122">
        <f>VLOOKUP($B$4,'Deposition Curves'!A:OQ,(A122/2+6),FALSE)</f>
        <v>4.1059590000000002E-3</v>
      </c>
      <c r="C122">
        <f>IF('Use Details'!$B$23="Yes",Barrier!V103,1)</f>
        <v>1</v>
      </c>
      <c r="D122">
        <f t="shared" si="7"/>
        <v>4.1059590000000002E-3</v>
      </c>
      <c r="E122">
        <f t="shared" si="8"/>
        <v>4.0637278333333334E-3</v>
      </c>
      <c r="F122">
        <f t="shared" si="9"/>
        <v>4.0637278333333334E-3</v>
      </c>
      <c r="G122">
        <f t="shared" si="10"/>
        <v>4.0637278333333334E-3</v>
      </c>
      <c r="H122">
        <f t="shared" si="11"/>
        <v>3.8220523636363639E-3</v>
      </c>
      <c r="I122">
        <f t="shared" si="12"/>
        <v>3.1996842745098042E-3</v>
      </c>
      <c r="J122">
        <v>198</v>
      </c>
    </row>
    <row r="123" spans="1:10" x14ac:dyDescent="0.25">
      <c r="A123">
        <v>200</v>
      </c>
      <c r="B123">
        <f>VLOOKUP($B$4,'Deposition Curves'!A:OQ,(A123/2+6),FALSE)</f>
        <v>4.0652020000000004E-3</v>
      </c>
      <c r="C123">
        <f>IF('Use Details'!$B$23="Yes",Barrier!V104,1)</f>
        <v>1</v>
      </c>
      <c r="D123">
        <f t="shared" si="7"/>
        <v>4.0652020000000004E-3</v>
      </c>
      <c r="E123">
        <f t="shared" si="8"/>
        <v>4.0143616666666665E-3</v>
      </c>
      <c r="F123">
        <f t="shared" si="9"/>
        <v>4.0143616666666665E-3</v>
      </c>
      <c r="G123">
        <f t="shared" si="10"/>
        <v>4.0143616666666665E-3</v>
      </c>
      <c r="H123">
        <f t="shared" si="11"/>
        <v>3.7641495454545453E-3</v>
      </c>
      <c r="I123">
        <f t="shared" si="12"/>
        <v>3.1686544705882358E-3</v>
      </c>
      <c r="J123">
        <v>200</v>
      </c>
    </row>
    <row r="124" spans="1:10" x14ac:dyDescent="0.25">
      <c r="A124">
        <v>202</v>
      </c>
      <c r="B124">
        <f>VLOOKUP($B$4,'Deposition Curves'!A:OQ,(A124/2+6),FALSE)</f>
        <v>4.0156000000000002E-3</v>
      </c>
      <c r="C124">
        <f>IF('Use Details'!$B$23="Yes",Barrier!V105,1)</f>
        <v>1</v>
      </c>
      <c r="D124">
        <f t="shared" si="7"/>
        <v>4.0156000000000002E-3</v>
      </c>
      <c r="E124">
        <f t="shared" si="8"/>
        <v>3.9574741666666665E-3</v>
      </c>
      <c r="F124">
        <f t="shared" si="9"/>
        <v>3.9574741666666665E-3</v>
      </c>
      <c r="G124">
        <f t="shared" si="10"/>
        <v>3.9574741666666665E-3</v>
      </c>
      <c r="H124">
        <f t="shared" si="11"/>
        <v>3.7059418181818182E-3</v>
      </c>
      <c r="I124">
        <f t="shared" si="12"/>
        <v>3.0889446274509802E-3</v>
      </c>
      <c r="J124">
        <v>202</v>
      </c>
    </row>
    <row r="125" spans="1:10" x14ac:dyDescent="0.25">
      <c r="A125">
        <v>204</v>
      </c>
      <c r="B125">
        <f>VLOOKUP($B$4,'Deposition Curves'!A:OQ,(A125/2+6),FALSE)</f>
        <v>3.958568E-3</v>
      </c>
      <c r="C125">
        <f>IF('Use Details'!$B$23="Yes",Barrier!V106,1)</f>
        <v>1</v>
      </c>
      <c r="D125">
        <f t="shared" si="7"/>
        <v>3.958568E-3</v>
      </c>
      <c r="E125">
        <f t="shared" si="8"/>
        <v>3.8946021666666671E-3</v>
      </c>
      <c r="F125">
        <f t="shared" si="9"/>
        <v>3.8946021666666671E-3</v>
      </c>
      <c r="G125">
        <f t="shared" si="10"/>
        <v>3.8946021666666671E-3</v>
      </c>
      <c r="H125">
        <f t="shared" si="11"/>
        <v>3.6486187272727275E-3</v>
      </c>
      <c r="I125">
        <f t="shared" si="12"/>
        <v>3.0102073725490198E-3</v>
      </c>
      <c r="J125">
        <v>204</v>
      </c>
    </row>
    <row r="126" spans="1:10" x14ac:dyDescent="0.25">
      <c r="A126">
        <v>206</v>
      </c>
      <c r="B126">
        <f>VLOOKUP($B$4,'Deposition Curves'!A:OQ,(A126/2+6),FALSE)</f>
        <v>3.8949729999999999E-3</v>
      </c>
      <c r="C126">
        <f>IF('Use Details'!$B$23="Yes",Barrier!V107,1)</f>
        <v>1</v>
      </c>
      <c r="D126">
        <f t="shared" si="7"/>
        <v>3.8949729999999999E-3</v>
      </c>
      <c r="E126">
        <f t="shared" si="8"/>
        <v>3.828766166666667E-3</v>
      </c>
      <c r="F126">
        <f t="shared" si="9"/>
        <v>3.828766166666667E-3</v>
      </c>
      <c r="G126">
        <f t="shared" si="10"/>
        <v>3.828766166666667E-3</v>
      </c>
      <c r="H126">
        <f t="shared" si="11"/>
        <v>3.5931774545454546E-3</v>
      </c>
      <c r="I126">
        <f t="shared" si="12"/>
        <v>2.9325883921568633E-3</v>
      </c>
      <c r="J126">
        <v>206</v>
      </c>
    </row>
    <row r="127" spans="1:10" x14ac:dyDescent="0.25">
      <c r="A127">
        <v>208</v>
      </c>
      <c r="B127">
        <f>VLOOKUP($B$4,'Deposition Curves'!A:OQ,(A127/2+6),FALSE)</f>
        <v>3.8291530000000001E-3</v>
      </c>
      <c r="C127">
        <f>IF('Use Details'!$B$23="Yes",Barrier!V108,1)</f>
        <v>1</v>
      </c>
      <c r="D127">
        <f t="shared" si="7"/>
        <v>3.8291530000000001E-3</v>
      </c>
      <c r="E127">
        <f t="shared" si="8"/>
        <v>3.7610948333333337E-3</v>
      </c>
      <c r="F127">
        <f t="shared" si="9"/>
        <v>3.7610948333333337E-3</v>
      </c>
      <c r="G127">
        <f t="shared" si="10"/>
        <v>3.7610948333333337E-3</v>
      </c>
      <c r="H127">
        <f t="shared" si="11"/>
        <v>3.540585727272727E-3</v>
      </c>
      <c r="I127">
        <f t="shared" si="12"/>
        <v>2.8562163725490198E-3</v>
      </c>
      <c r="J127">
        <v>208</v>
      </c>
    </row>
    <row r="128" spans="1:10" x14ac:dyDescent="0.25">
      <c r="A128">
        <v>210</v>
      </c>
      <c r="B128">
        <f>VLOOKUP($B$4,'Deposition Curves'!A:OQ,(A128/2+6),FALSE)</f>
        <v>3.7610120000000002E-3</v>
      </c>
      <c r="C128">
        <f>IF('Use Details'!$B$23="Yes",Barrier!V109,1)</f>
        <v>1</v>
      </c>
      <c r="D128">
        <f t="shared" si="7"/>
        <v>3.7610120000000002E-3</v>
      </c>
      <c r="E128">
        <f t="shared" si="8"/>
        <v>3.6940088333333333E-3</v>
      </c>
      <c r="F128">
        <f t="shared" si="9"/>
        <v>3.6940088333333333E-3</v>
      </c>
      <c r="G128">
        <f t="shared" si="10"/>
        <v>3.6940088333333333E-3</v>
      </c>
      <c r="H128">
        <f t="shared" si="11"/>
        <v>3.4912985454545451E-3</v>
      </c>
      <c r="I128">
        <f t="shared" si="12"/>
        <v>2.7811349411764699E-3</v>
      </c>
      <c r="J128">
        <v>210</v>
      </c>
    </row>
    <row r="129" spans="1:10" x14ac:dyDescent="0.25">
      <c r="A129">
        <v>212</v>
      </c>
      <c r="B129">
        <f>VLOOKUP($B$4,'Deposition Curves'!A:OQ,(A129/2+6),FALSE)</f>
        <v>3.6933679999999998E-3</v>
      </c>
      <c r="C129">
        <f>IF('Use Details'!$B$23="Yes",Barrier!V110,1)</f>
        <v>1</v>
      </c>
      <c r="D129">
        <f t="shared" si="7"/>
        <v>3.6933679999999998E-3</v>
      </c>
      <c r="E129">
        <f t="shared" si="8"/>
        <v>3.6304920000000004E-3</v>
      </c>
      <c r="F129">
        <f t="shared" si="9"/>
        <v>3.6304920000000004E-3</v>
      </c>
      <c r="G129">
        <f t="shared" si="10"/>
        <v>3.6304920000000004E-3</v>
      </c>
      <c r="H129">
        <f t="shared" si="11"/>
        <v>3.4457369090909089E-3</v>
      </c>
      <c r="I129">
        <f t="shared" si="12"/>
        <v>2.7073896078431367E-3</v>
      </c>
      <c r="J129">
        <v>212</v>
      </c>
    </row>
    <row r="130" spans="1:10" x14ac:dyDescent="0.25">
      <c r="A130">
        <v>214</v>
      </c>
      <c r="B130">
        <f>VLOOKUP($B$4,'Deposition Curves'!A:OQ,(A130/2+6),FALSE)</f>
        <v>3.629569E-3</v>
      </c>
      <c r="C130">
        <f>IF('Use Details'!$B$23="Yes",Barrier!V111,1)</f>
        <v>1</v>
      </c>
      <c r="D130">
        <f t="shared" si="7"/>
        <v>3.629569E-3</v>
      </c>
      <c r="E130">
        <f t="shared" si="8"/>
        <v>3.5721108333333328E-3</v>
      </c>
      <c r="F130">
        <f t="shared" si="9"/>
        <v>3.5721108333333328E-3</v>
      </c>
      <c r="G130">
        <f t="shared" si="10"/>
        <v>3.5721108333333328E-3</v>
      </c>
      <c r="H130">
        <f t="shared" si="11"/>
        <v>3.4039657272727274E-3</v>
      </c>
      <c r="I130">
        <f t="shared" si="12"/>
        <v>2.6349706274509796E-3</v>
      </c>
      <c r="J130">
        <v>214</v>
      </c>
    </row>
    <row r="131" spans="1:10" x14ac:dyDescent="0.25">
      <c r="A131">
        <v>216</v>
      </c>
      <c r="B131">
        <f>VLOOKUP($B$4,'Deposition Curves'!A:OQ,(A131/2+6),FALSE)</f>
        <v>3.571308E-3</v>
      </c>
      <c r="C131">
        <f>IF('Use Details'!$B$23="Yes",Barrier!V112,1)</f>
        <v>1</v>
      </c>
      <c r="D131">
        <f t="shared" si="7"/>
        <v>3.571308E-3</v>
      </c>
      <c r="E131">
        <f t="shared" si="8"/>
        <v>3.5186319999999994E-3</v>
      </c>
      <c r="F131">
        <f t="shared" si="9"/>
        <v>3.5186319999999994E-3</v>
      </c>
      <c r="G131">
        <f t="shared" si="10"/>
        <v>3.5186319999999994E-3</v>
      </c>
      <c r="H131">
        <f t="shared" si="11"/>
        <v>3.3656908181818185E-3</v>
      </c>
      <c r="I131">
        <f t="shared" si="12"/>
        <v>2.5638026078431365E-3</v>
      </c>
      <c r="J131">
        <v>216</v>
      </c>
    </row>
    <row r="132" spans="1:10" x14ac:dyDescent="0.25">
      <c r="A132">
        <v>218</v>
      </c>
      <c r="B132">
        <f>VLOOKUP($B$4,'Deposition Curves'!A:OQ,(A132/2+6),FALSE)</f>
        <v>3.5178639999999999E-3</v>
      </c>
      <c r="C132">
        <f>IF('Use Details'!$B$23="Yes",Barrier!V113,1)</f>
        <v>1</v>
      </c>
      <c r="D132">
        <f t="shared" si="7"/>
        <v>3.5178639999999999E-3</v>
      </c>
      <c r="E132">
        <f t="shared" si="8"/>
        <v>3.4698154999999995E-3</v>
      </c>
      <c r="F132">
        <f t="shared" si="9"/>
        <v>3.4698154999999995E-3</v>
      </c>
      <c r="G132">
        <f t="shared" si="10"/>
        <v>3.4698154999999995E-3</v>
      </c>
      <c r="H132">
        <f t="shared" si="11"/>
        <v>3.3304010909090899E-3</v>
      </c>
      <c r="I132">
        <f t="shared" si="12"/>
        <v>2.4937769607843129E-3</v>
      </c>
      <c r="J132">
        <v>218</v>
      </c>
    </row>
    <row r="133" spans="1:10" x14ac:dyDescent="0.25">
      <c r="A133">
        <v>220</v>
      </c>
      <c r="B133">
        <f>VLOOKUP($B$4,'Deposition Curves'!A:OQ,(A133/2+6),FALSE)</f>
        <v>3.4690279999999999E-3</v>
      </c>
      <c r="C133">
        <f>IF('Use Details'!$B$23="Yes",Barrier!V114,1)</f>
        <v>1</v>
      </c>
      <c r="D133">
        <f t="shared" si="7"/>
        <v>3.4690279999999999E-3</v>
      </c>
      <c r="E133">
        <f t="shared" si="8"/>
        <v>3.4256236666666668E-3</v>
      </c>
      <c r="F133">
        <f t="shared" si="9"/>
        <v>3.4256236666666668E-3</v>
      </c>
      <c r="G133">
        <f t="shared" si="10"/>
        <v>3.4256236666666668E-3</v>
      </c>
      <c r="H133">
        <f t="shared" si="11"/>
        <v>3.2976597272727278E-3</v>
      </c>
      <c r="I133">
        <f t="shared" si="12"/>
        <v>2.4247992352941176E-3</v>
      </c>
      <c r="J133">
        <v>220</v>
      </c>
    </row>
    <row r="134" spans="1:10" x14ac:dyDescent="0.25">
      <c r="A134">
        <v>222</v>
      </c>
      <c r="B134">
        <f>VLOOKUP($B$4,'Deposition Curves'!A:OQ,(A134/2+6),FALSE)</f>
        <v>3.424917E-3</v>
      </c>
      <c r="C134">
        <f>IF('Use Details'!$B$23="Yes",Barrier!V115,1)</f>
        <v>1</v>
      </c>
      <c r="D134">
        <f t="shared" si="7"/>
        <v>3.424917E-3</v>
      </c>
      <c r="E134">
        <f t="shared" si="8"/>
        <v>3.385635833333333E-3</v>
      </c>
      <c r="F134">
        <f t="shared" si="9"/>
        <v>3.385635833333333E-3</v>
      </c>
      <c r="G134">
        <f t="shared" si="10"/>
        <v>3.385635833333333E-3</v>
      </c>
      <c r="H134">
        <f t="shared" si="11"/>
        <v>3.2670984545454542E-3</v>
      </c>
      <c r="I134">
        <f t="shared" si="12"/>
        <v>2.3567790784313723E-3</v>
      </c>
      <c r="J134">
        <v>222</v>
      </c>
    </row>
    <row r="135" spans="1:10" x14ac:dyDescent="0.25">
      <c r="A135">
        <v>224</v>
      </c>
      <c r="B135">
        <f>VLOOKUP($B$4,'Deposition Curves'!A:OQ,(A135/2+6),FALSE)</f>
        <v>3.3850460000000001E-3</v>
      </c>
      <c r="C135">
        <f>IF('Use Details'!$B$23="Yes",Barrier!V116,1)</f>
        <v>1</v>
      </c>
      <c r="D135">
        <f t="shared" si="7"/>
        <v>3.3850460000000001E-3</v>
      </c>
      <c r="E135">
        <f t="shared" si="8"/>
        <v>3.3493943333333335E-3</v>
      </c>
      <c r="F135">
        <f t="shared" si="9"/>
        <v>3.3493943333333335E-3</v>
      </c>
      <c r="G135">
        <f t="shared" si="10"/>
        <v>3.3493943333333335E-3</v>
      </c>
      <c r="H135">
        <f t="shared" si="11"/>
        <v>3.2383450909090907E-3</v>
      </c>
      <c r="I135">
        <f t="shared" si="12"/>
        <v>2.2896238431372546E-3</v>
      </c>
      <c r="J135">
        <v>224</v>
      </c>
    </row>
    <row r="136" spans="1:10" x14ac:dyDescent="0.25">
      <c r="A136">
        <v>226</v>
      </c>
      <c r="B136">
        <f>VLOOKUP($B$4,'Deposition Curves'!A:OQ,(A136/2+6),FALSE)</f>
        <v>3.348714E-3</v>
      </c>
      <c r="C136">
        <f>IF('Use Details'!$B$23="Yes",Barrier!V117,1)</f>
        <v>1</v>
      </c>
      <c r="D136">
        <f t="shared" si="7"/>
        <v>3.348714E-3</v>
      </c>
      <c r="E136">
        <f t="shared" si="8"/>
        <v>3.3169273333333335E-3</v>
      </c>
      <c r="F136">
        <f t="shared" si="9"/>
        <v>3.3169273333333335E-3</v>
      </c>
      <c r="G136">
        <f t="shared" si="10"/>
        <v>3.3169273333333335E-3</v>
      </c>
      <c r="H136">
        <f t="shared" si="11"/>
        <v>3.2110643636363637E-3</v>
      </c>
      <c r="I136">
        <f t="shared" si="12"/>
        <v>2.2232503921568625E-3</v>
      </c>
      <c r="J136">
        <v>226</v>
      </c>
    </row>
    <row r="137" spans="1:10" x14ac:dyDescent="0.25">
      <c r="A137">
        <v>228</v>
      </c>
      <c r="B137">
        <f>VLOOKUP($B$4,'Deposition Curves'!A:OQ,(A137/2+6),FALSE)</f>
        <v>3.3164639999999999E-3</v>
      </c>
      <c r="C137">
        <f>IF('Use Details'!$B$23="Yes",Barrier!V118,1)</f>
        <v>1</v>
      </c>
      <c r="D137">
        <f t="shared" si="7"/>
        <v>3.3164639999999999E-3</v>
      </c>
      <c r="E137">
        <f t="shared" si="8"/>
        <v>3.287379E-3</v>
      </c>
      <c r="F137">
        <f t="shared" si="9"/>
        <v>3.287379E-3</v>
      </c>
      <c r="G137">
        <f t="shared" si="10"/>
        <v>3.287379E-3</v>
      </c>
      <c r="H137">
        <f t="shared" si="11"/>
        <v>3.1850719090909096E-3</v>
      </c>
      <c r="I137">
        <f t="shared" si="12"/>
        <v>2.1575893333333333E-3</v>
      </c>
      <c r="J137">
        <v>228</v>
      </c>
    </row>
    <row r="138" spans="1:10" x14ac:dyDescent="0.25">
      <c r="A138">
        <v>230</v>
      </c>
      <c r="B138">
        <f>VLOOKUP($B$4,'Deposition Curves'!A:OQ,(A138/2+6),FALSE)</f>
        <v>3.2869940000000001E-3</v>
      </c>
      <c r="C138">
        <f>IF('Use Details'!$B$23="Yes",Barrier!V119,1)</f>
        <v>1</v>
      </c>
      <c r="D138">
        <f t="shared" si="7"/>
        <v>3.2869940000000001E-3</v>
      </c>
      <c r="E138">
        <f t="shared" si="8"/>
        <v>3.260035833333333E-3</v>
      </c>
      <c r="F138">
        <f t="shared" si="9"/>
        <v>3.260035833333333E-3</v>
      </c>
      <c r="G138">
        <f t="shared" si="10"/>
        <v>3.260035833333333E-3</v>
      </c>
      <c r="H138">
        <f t="shared" si="11"/>
        <v>3.1600678181818191E-3</v>
      </c>
      <c r="I138">
        <f t="shared" si="12"/>
        <v>2.0925606274509803E-3</v>
      </c>
      <c r="J138">
        <v>230</v>
      </c>
    </row>
    <row r="139" spans="1:10" x14ac:dyDescent="0.25">
      <c r="A139">
        <v>232</v>
      </c>
      <c r="B139">
        <f>VLOOKUP($B$4,'Deposition Curves'!A:OQ,(A139/2+6),FALSE)</f>
        <v>3.2598340000000001E-3</v>
      </c>
      <c r="C139">
        <f>IF('Use Details'!$B$23="Yes",Barrier!V120,1)</f>
        <v>1</v>
      </c>
      <c r="D139">
        <f t="shared" si="7"/>
        <v>3.2598340000000001E-3</v>
      </c>
      <c r="E139">
        <f t="shared" si="8"/>
        <v>3.2339864999999996E-3</v>
      </c>
      <c r="F139">
        <f t="shared" si="9"/>
        <v>3.2339864999999996E-3</v>
      </c>
      <c r="G139">
        <f t="shared" si="10"/>
        <v>3.2339864999999996E-3</v>
      </c>
      <c r="H139">
        <f t="shared" si="11"/>
        <v>3.1358735454545456E-3</v>
      </c>
      <c r="I139">
        <f t="shared" si="12"/>
        <v>2.0281097647058821E-3</v>
      </c>
      <c r="J139">
        <v>232</v>
      </c>
    </row>
    <row r="140" spans="1:10" x14ac:dyDescent="0.25">
      <c r="A140">
        <v>234</v>
      </c>
      <c r="B140">
        <f>VLOOKUP($B$4,'Deposition Curves'!A:OQ,(A140/2+6),FALSE)</f>
        <v>3.2338850000000001E-3</v>
      </c>
      <c r="C140">
        <f>IF('Use Details'!$B$23="Yes",Barrier!V121,1)</f>
        <v>1</v>
      </c>
      <c r="D140">
        <f t="shared" si="7"/>
        <v>3.2338850000000001E-3</v>
      </c>
      <c r="E140">
        <f t="shared" si="8"/>
        <v>3.2085310000000006E-3</v>
      </c>
      <c r="F140">
        <f t="shared" si="9"/>
        <v>3.2085310000000006E-3</v>
      </c>
      <c r="G140">
        <f t="shared" si="10"/>
        <v>3.2085310000000006E-3</v>
      </c>
      <c r="H140">
        <f t="shared" si="11"/>
        <v>3.112281818181818E-3</v>
      </c>
      <c r="I140">
        <f t="shared" si="12"/>
        <v>1.964191450980392E-3</v>
      </c>
      <c r="J140">
        <v>234</v>
      </c>
    </row>
    <row r="141" spans="1:10" x14ac:dyDescent="0.25">
      <c r="A141">
        <v>236</v>
      </c>
      <c r="B141">
        <f>VLOOKUP($B$4,'Deposition Curves'!A:OQ,(A141/2+6),FALSE)</f>
        <v>3.2085450000000001E-3</v>
      </c>
      <c r="C141">
        <f>IF('Use Details'!$B$23="Yes",Barrier!V122,1)</f>
        <v>1</v>
      </c>
      <c r="D141">
        <f t="shared" si="7"/>
        <v>3.2085450000000001E-3</v>
      </c>
      <c r="E141">
        <f t="shared" si="8"/>
        <v>3.1831230000000008E-3</v>
      </c>
      <c r="F141">
        <f t="shared" si="9"/>
        <v>3.1831230000000008E-3</v>
      </c>
      <c r="G141">
        <f t="shared" si="10"/>
        <v>3.1831230000000008E-3</v>
      </c>
      <c r="H141">
        <f t="shared" si="11"/>
        <v>3.0891849999999999E-3</v>
      </c>
      <c r="I141">
        <f t="shared" si="12"/>
        <v>1.9007819411764701E-3</v>
      </c>
      <c r="J141">
        <v>236</v>
      </c>
    </row>
    <row r="142" spans="1:10" x14ac:dyDescent="0.25">
      <c r="A142">
        <v>238</v>
      </c>
      <c r="B142">
        <f>VLOOKUP($B$4,'Deposition Curves'!A:OQ,(A142/2+6),FALSE)</f>
        <v>3.1831210000000001E-3</v>
      </c>
      <c r="C142">
        <f>IF('Use Details'!$B$23="Yes",Barrier!V123,1)</f>
        <v>1</v>
      </c>
      <c r="D142">
        <f t="shared" si="7"/>
        <v>3.1831210000000001E-3</v>
      </c>
      <c r="E142">
        <f t="shared" si="8"/>
        <v>3.1578018333333333E-3</v>
      </c>
      <c r="F142">
        <f t="shared" si="9"/>
        <v>3.1578018333333333E-3</v>
      </c>
      <c r="G142">
        <f t="shared" si="10"/>
        <v>3.1578018333333333E-3</v>
      </c>
      <c r="H142">
        <f t="shared" si="11"/>
        <v>3.0666657272727274E-3</v>
      </c>
      <c r="I142">
        <f t="shared" si="12"/>
        <v>1.8378692941176467E-3</v>
      </c>
      <c r="J142">
        <v>238</v>
      </c>
    </row>
    <row r="143" spans="1:10" x14ac:dyDescent="0.25">
      <c r="A143">
        <v>240</v>
      </c>
      <c r="B143">
        <f>VLOOKUP($B$4,'Deposition Curves'!A:OQ,(A143/2+6),FALSE)</f>
        <v>3.1577089999999999E-3</v>
      </c>
      <c r="C143">
        <f>IF('Use Details'!$B$23="Yes",Barrier!V124,1)</f>
        <v>1</v>
      </c>
      <c r="D143">
        <f t="shared" si="7"/>
        <v>3.1577089999999999E-3</v>
      </c>
      <c r="E143">
        <f t="shared" si="8"/>
        <v>3.1329591666666664E-3</v>
      </c>
      <c r="F143">
        <f t="shared" si="9"/>
        <v>3.1329591666666664E-3</v>
      </c>
      <c r="G143">
        <f t="shared" si="10"/>
        <v>3.1329591666666664E-3</v>
      </c>
      <c r="H143">
        <f t="shared" si="11"/>
        <v>3.0452293636363636E-3</v>
      </c>
      <c r="I143">
        <f t="shared" si="12"/>
        <v>1.7754551568627446E-3</v>
      </c>
      <c r="J143">
        <v>240</v>
      </c>
    </row>
    <row r="144" spans="1:10" x14ac:dyDescent="0.25">
      <c r="A144">
        <v>242</v>
      </c>
      <c r="B144">
        <f>VLOOKUP($B$4,'Deposition Curves'!A:OQ,(A144/2+6),FALSE)</f>
        <v>3.132854E-3</v>
      </c>
      <c r="C144">
        <f>IF('Use Details'!$B$23="Yes",Barrier!V125,1)</f>
        <v>1</v>
      </c>
      <c r="D144">
        <f t="shared" si="7"/>
        <v>3.132854E-3</v>
      </c>
      <c r="E144">
        <f t="shared" si="8"/>
        <v>3.108722E-3</v>
      </c>
      <c r="F144">
        <f t="shared" si="9"/>
        <v>3.108722E-3</v>
      </c>
      <c r="G144">
        <f t="shared" si="10"/>
        <v>3.108722E-3</v>
      </c>
      <c r="H144">
        <f t="shared" si="11"/>
        <v>3.0255046363636363E-3</v>
      </c>
      <c r="I144">
        <f t="shared" si="12"/>
        <v>1.7135392941176467E-3</v>
      </c>
      <c r="J144">
        <v>242</v>
      </c>
    </row>
    <row r="145" spans="1:10" x14ac:dyDescent="0.25">
      <c r="A145">
        <v>244</v>
      </c>
      <c r="B145">
        <f>VLOOKUP($B$4,'Deposition Curves'!A:OQ,(A145/2+6),FALSE)</f>
        <v>3.1086299999999998E-3</v>
      </c>
      <c r="C145">
        <f>IF('Use Details'!$B$23="Yes",Barrier!V126,1)</f>
        <v>1</v>
      </c>
      <c r="D145">
        <f t="shared" si="7"/>
        <v>3.1086299999999998E-3</v>
      </c>
      <c r="E145">
        <f t="shared" si="8"/>
        <v>3.0852098333333335E-3</v>
      </c>
      <c r="F145">
        <f t="shared" si="9"/>
        <v>3.0852098333333335E-3</v>
      </c>
      <c r="G145">
        <f t="shared" si="10"/>
        <v>3.0852098333333335E-3</v>
      </c>
      <c r="H145">
        <f t="shared" si="11"/>
        <v>3.0080516363636361E-3</v>
      </c>
      <c r="I145">
        <f t="shared" si="12"/>
        <v>1.6521107843137253E-3</v>
      </c>
      <c r="J145">
        <v>244</v>
      </c>
    </row>
    <row r="146" spans="1:10" x14ac:dyDescent="0.25">
      <c r="A146">
        <v>246</v>
      </c>
      <c r="B146">
        <f>VLOOKUP($B$4,'Deposition Curves'!A:OQ,(A146/2+6),FALSE)</f>
        <v>3.0849580000000001E-3</v>
      </c>
      <c r="C146">
        <f>IF('Use Details'!$B$23="Yes",Barrier!V127,1)</f>
        <v>1</v>
      </c>
      <c r="D146">
        <f t="shared" si="7"/>
        <v>3.0849580000000001E-3</v>
      </c>
      <c r="E146">
        <f t="shared" si="8"/>
        <v>3.0629274999999997E-3</v>
      </c>
      <c r="F146">
        <f t="shared" si="9"/>
        <v>3.0629274999999997E-3</v>
      </c>
      <c r="G146">
        <f t="shared" si="10"/>
        <v>3.0629274999999997E-3</v>
      </c>
      <c r="H146">
        <f t="shared" si="11"/>
        <v>2.9933760909090904E-3</v>
      </c>
      <c r="I146">
        <f t="shared" si="12"/>
        <v>1.5911572549019608E-3</v>
      </c>
      <c r="J146">
        <v>246</v>
      </c>
    </row>
    <row r="147" spans="1:10" x14ac:dyDescent="0.25">
      <c r="A147">
        <v>248</v>
      </c>
      <c r="B147">
        <f>VLOOKUP($B$4,'Deposition Curves'!A:OQ,(A147/2+6),FALSE)</f>
        <v>3.0627969999999999E-3</v>
      </c>
      <c r="C147">
        <f>IF('Use Details'!$B$23="Yes",Barrier!V128,1)</f>
        <v>1</v>
      </c>
      <c r="D147">
        <f t="shared" si="7"/>
        <v>3.0627969999999999E-3</v>
      </c>
      <c r="E147">
        <f t="shared" si="8"/>
        <v>3.041555E-3</v>
      </c>
      <c r="F147">
        <f t="shared" si="9"/>
        <v>3.041555E-3</v>
      </c>
      <c r="G147">
        <f t="shared" si="10"/>
        <v>3.041555E-3</v>
      </c>
      <c r="H147">
        <f t="shared" si="11"/>
        <v>2.9818170000000003E-3</v>
      </c>
      <c r="I147">
        <f t="shared" si="12"/>
        <v>1.5306678823529412E-3</v>
      </c>
      <c r="J147">
        <v>248</v>
      </c>
    </row>
    <row r="148" spans="1:10" x14ac:dyDescent="0.25">
      <c r="A148">
        <v>250</v>
      </c>
      <c r="B148">
        <f>VLOOKUP($B$4,'Deposition Curves'!A:OQ,(A148/2+6),FALSE)</f>
        <v>3.0414190000000001E-3</v>
      </c>
      <c r="C148">
        <f>IF('Use Details'!$B$23="Yes",Barrier!V129,1)</f>
        <v>1</v>
      </c>
      <c r="D148">
        <f t="shared" si="7"/>
        <v>3.0414190000000001E-3</v>
      </c>
      <c r="E148">
        <f t="shared" si="8"/>
        <v>3.0208620000000005E-3</v>
      </c>
      <c r="F148">
        <f t="shared" si="9"/>
        <v>3.0208620000000005E-3</v>
      </c>
      <c r="G148">
        <f t="shared" si="10"/>
        <v>3.0208620000000005E-3</v>
      </c>
      <c r="H148">
        <f t="shared" si="11"/>
        <v>2.9731991818181818E-3</v>
      </c>
      <c r="I148">
        <f t="shared" si="12"/>
        <v>1.4706130392156864E-3</v>
      </c>
      <c r="J148">
        <v>250</v>
      </c>
    </row>
    <row r="149" spans="1:10" x14ac:dyDescent="0.25">
      <c r="A149">
        <v>252</v>
      </c>
      <c r="B149">
        <f>VLOOKUP($B$4,'Deposition Curves'!A:OQ,(A149/2+6),FALSE)</f>
        <v>3.0208570000000001E-3</v>
      </c>
      <c r="C149">
        <f>IF('Use Details'!$B$23="Yes",Barrier!V130,1)</f>
        <v>1</v>
      </c>
      <c r="D149">
        <f t="shared" si="7"/>
        <v>3.0208570000000001E-3</v>
      </c>
      <c r="E149">
        <f t="shared" si="8"/>
        <v>3.0003294999999997E-3</v>
      </c>
      <c r="F149">
        <f t="shared" si="9"/>
        <v>3.0003294999999997E-3</v>
      </c>
      <c r="G149">
        <f t="shared" si="10"/>
        <v>3.0003294999999997E-3</v>
      </c>
      <c r="H149">
        <f t="shared" si="11"/>
        <v>2.9672810000000004E-3</v>
      </c>
      <c r="I149">
        <f t="shared" si="12"/>
        <v>1.4109773725490197E-3</v>
      </c>
      <c r="J149">
        <v>252</v>
      </c>
    </row>
    <row r="150" spans="1:10" x14ac:dyDescent="0.25">
      <c r="A150">
        <v>254</v>
      </c>
      <c r="B150">
        <f>VLOOKUP($B$4,'Deposition Curves'!A:OQ,(A150/2+6),FALSE)</f>
        <v>3.0003249999999999E-3</v>
      </c>
      <c r="C150">
        <f>IF('Use Details'!$B$23="Yes",Barrier!V131,1)</f>
        <v>1</v>
      </c>
      <c r="D150">
        <f t="shared" si="7"/>
        <v>3.0003249999999999E-3</v>
      </c>
      <c r="E150">
        <f t="shared" si="8"/>
        <v>2.9800730000000002E-3</v>
      </c>
      <c r="F150">
        <f t="shared" si="9"/>
        <v>2.9800730000000002E-3</v>
      </c>
      <c r="G150">
        <f t="shared" si="10"/>
        <v>2.9800730000000002E-3</v>
      </c>
      <c r="H150">
        <f t="shared" si="11"/>
        <v>2.9635957272727276E-3</v>
      </c>
      <c r="I150">
        <f t="shared" si="12"/>
        <v>1.3517448823529414E-3</v>
      </c>
      <c r="J150">
        <v>254</v>
      </c>
    </row>
    <row r="151" spans="1:10" x14ac:dyDescent="0.25">
      <c r="A151">
        <v>256</v>
      </c>
      <c r="B151">
        <f>VLOOKUP($B$4,'Deposition Curves'!A:OQ,(A151/2+6),FALSE)</f>
        <v>2.9798200000000002E-3</v>
      </c>
      <c r="C151">
        <f>IF('Use Details'!$B$23="Yes",Barrier!V132,1)</f>
        <v>1</v>
      </c>
      <c r="D151">
        <f t="shared" si="7"/>
        <v>2.9798200000000002E-3</v>
      </c>
      <c r="E151">
        <f t="shared" si="8"/>
        <v>2.9617455000000002E-3</v>
      </c>
      <c r="F151">
        <f t="shared" si="9"/>
        <v>2.9617455000000002E-3</v>
      </c>
      <c r="G151">
        <f t="shared" si="10"/>
        <v>2.9617455000000002E-3</v>
      </c>
      <c r="H151">
        <f t="shared" si="11"/>
        <v>2.9617229999999999E-3</v>
      </c>
      <c r="I151">
        <f t="shared" si="12"/>
        <v>1.292914980392157E-3</v>
      </c>
      <c r="J151">
        <v>256</v>
      </c>
    </row>
    <row r="152" spans="1:10" x14ac:dyDescent="0.25">
      <c r="A152">
        <v>258</v>
      </c>
      <c r="B152">
        <f>VLOOKUP($B$4,'Deposition Curves'!A:OQ,(A152/2+6),FALSE)</f>
        <v>2.960833E-3</v>
      </c>
      <c r="C152">
        <f>IF('Use Details'!$B$23="Yes",Barrier!V133,1)</f>
        <v>1</v>
      </c>
      <c r="D152">
        <f t="shared" si="7"/>
        <v>2.960833E-3</v>
      </c>
      <c r="E152">
        <f t="shared" si="8"/>
        <v>2.9484756666666666E-3</v>
      </c>
      <c r="F152">
        <f t="shared" si="9"/>
        <v>2.9484756666666666E-3</v>
      </c>
      <c r="G152">
        <f t="shared" si="10"/>
        <v>2.9484756666666666E-3</v>
      </c>
      <c r="H152">
        <f t="shared" si="11"/>
        <v>2.961102818181818E-3</v>
      </c>
      <c r="I152">
        <f t="shared" si="12"/>
        <v>1.2344871372549019E-3</v>
      </c>
      <c r="J152">
        <v>258</v>
      </c>
    </row>
    <row r="153" spans="1:10" x14ac:dyDescent="0.25">
      <c r="A153">
        <v>260</v>
      </c>
      <c r="B153">
        <f>VLOOKUP($B$4,'Deposition Curves'!A:OQ,(A153/2+6),FALSE)</f>
        <v>2.9473210000000001E-3</v>
      </c>
      <c r="C153">
        <f>IF('Use Details'!$B$23="Yes",Barrier!V134,1)</f>
        <v>1</v>
      </c>
      <c r="D153">
        <f t="shared" ref="D153:D216" si="13">B153*C153</f>
        <v>2.9473210000000001E-3</v>
      </c>
      <c r="E153">
        <f t="shared" ref="E153:E172" si="14">AVERAGE(AVERAGE(D153:D154),D154,AVERAGE(D154:D155))</f>
        <v>2.9418566666666664E-3</v>
      </c>
      <c r="F153">
        <f t="shared" ref="F153:F172" si="15">AVERAGE(AVERAGE(D153:D154),D154,AVERAGE(D154:D155))</f>
        <v>2.9418566666666664E-3</v>
      </c>
      <c r="G153">
        <f t="shared" ref="G153:G172" si="16">AVERAGE(AVERAGE(D153:D154),D154,AVERAGE(D154:D155))</f>
        <v>2.9418566666666664E-3</v>
      </c>
      <c r="H153">
        <f t="shared" ref="H153:H172" si="17">AVERAGE(D153:D163)</f>
        <v>2.9608225454545449E-3</v>
      </c>
      <c r="I153">
        <f t="shared" ref="I153:I216" si="18">AVERAGE(D153:D203)</f>
        <v>1.1764315882352942E-3</v>
      </c>
      <c r="J153">
        <v>260</v>
      </c>
    </row>
    <row r="154" spans="1:10" x14ac:dyDescent="0.25">
      <c r="A154">
        <v>262</v>
      </c>
      <c r="B154">
        <f>VLOOKUP($B$4,'Deposition Curves'!A:OQ,(A154/2+6),FALSE)</f>
        <v>2.9407370000000001E-3</v>
      </c>
      <c r="C154">
        <f>IF('Use Details'!$B$23="Yes",Barrier!V135,1)</f>
        <v>1</v>
      </c>
      <c r="D154">
        <f t="shared" si="13"/>
        <v>2.9407370000000001E-3</v>
      </c>
      <c r="E154">
        <f t="shared" si="14"/>
        <v>2.9419033333333336E-3</v>
      </c>
      <c r="F154">
        <f t="shared" si="15"/>
        <v>2.9419033333333336E-3</v>
      </c>
      <c r="G154">
        <f t="shared" si="16"/>
        <v>2.9419033333333336E-3</v>
      </c>
      <c r="H154">
        <f t="shared" si="17"/>
        <v>2.959596727272727E-3</v>
      </c>
      <c r="I154">
        <f t="shared" si="18"/>
        <v>1.118640980392157E-3</v>
      </c>
      <c r="J154">
        <v>262</v>
      </c>
    </row>
    <row r="155" spans="1:10" x14ac:dyDescent="0.25">
      <c r="A155">
        <v>264</v>
      </c>
      <c r="B155">
        <f>VLOOKUP($B$4,'Deposition Curves'!A:OQ,(A155/2+6),FALSE)</f>
        <v>2.9408709999999998E-3</v>
      </c>
      <c r="C155">
        <f>IF('Use Details'!$B$23="Yes",Barrier!V136,1)</f>
        <v>1</v>
      </c>
      <c r="D155">
        <f t="shared" si="13"/>
        <v>2.9408709999999998E-3</v>
      </c>
      <c r="E155">
        <f t="shared" si="14"/>
        <v>2.9479125000000002E-3</v>
      </c>
      <c r="F155">
        <f t="shared" si="15"/>
        <v>2.9479125000000002E-3</v>
      </c>
      <c r="G155">
        <f t="shared" si="16"/>
        <v>2.9479125000000002E-3</v>
      </c>
      <c r="H155">
        <f t="shared" si="17"/>
        <v>2.9560909999999997E-3</v>
      </c>
      <c r="I155">
        <f t="shared" si="18"/>
        <v>1.0609794705882354E-3</v>
      </c>
      <c r="J155">
        <v>264</v>
      </c>
    </row>
    <row r="156" spans="1:10" x14ac:dyDescent="0.25">
      <c r="A156">
        <v>266</v>
      </c>
      <c r="B156">
        <f>VLOOKUP($B$4,'Deposition Curves'!A:OQ,(A156/2+6),FALSE)</f>
        <v>2.9471990000000002E-3</v>
      </c>
      <c r="C156">
        <f>IF('Use Details'!$B$23="Yes",Barrier!V137,1)</f>
        <v>1</v>
      </c>
      <c r="D156">
        <f t="shared" si="13"/>
        <v>2.9471990000000002E-3</v>
      </c>
      <c r="E156">
        <f t="shared" si="14"/>
        <v>2.9577386666666664E-3</v>
      </c>
      <c r="F156">
        <f t="shared" si="15"/>
        <v>2.9577386666666664E-3</v>
      </c>
      <c r="G156">
        <f t="shared" si="16"/>
        <v>2.9577386666666664E-3</v>
      </c>
      <c r="H156">
        <f t="shared" si="17"/>
        <v>2.9491378181818184E-3</v>
      </c>
      <c r="I156">
        <f t="shared" si="18"/>
        <v>1.0033153333333334E-3</v>
      </c>
      <c r="J156">
        <v>266</v>
      </c>
    </row>
    <row r="157" spans="1:10" x14ac:dyDescent="0.25">
      <c r="A157">
        <v>268</v>
      </c>
      <c r="B157">
        <f>VLOOKUP($B$4,'Deposition Curves'!A:OQ,(A157/2+6),FALSE)</f>
        <v>2.9578080000000001E-3</v>
      </c>
      <c r="C157">
        <f>IF('Use Details'!$B$23="Yes",Barrier!V138,1)</f>
        <v>1</v>
      </c>
      <c r="D157">
        <f t="shared" si="13"/>
        <v>2.9578080000000001E-3</v>
      </c>
      <c r="E157">
        <f t="shared" si="14"/>
        <v>2.9676884999999997E-3</v>
      </c>
      <c r="F157">
        <f t="shared" si="15"/>
        <v>2.9676884999999997E-3</v>
      </c>
      <c r="G157">
        <f t="shared" si="16"/>
        <v>2.9676884999999997E-3</v>
      </c>
      <c r="H157">
        <f t="shared" si="17"/>
        <v>2.9377331818181821E-3</v>
      </c>
      <c r="I157">
        <f t="shared" si="18"/>
        <v>9.4552711764705891E-4</v>
      </c>
      <c r="J157">
        <v>268</v>
      </c>
    </row>
    <row r="158" spans="1:10" x14ac:dyDescent="0.25">
      <c r="A158">
        <v>270</v>
      </c>
      <c r="B158">
        <f>VLOOKUP($B$4,'Deposition Curves'!A:OQ,(A158/2+6),FALSE)</f>
        <v>2.9680010000000001E-3</v>
      </c>
      <c r="C158">
        <f>IF('Use Details'!$B$23="Yes",Barrier!V139,1)</f>
        <v>1</v>
      </c>
      <c r="D158">
        <f t="shared" si="13"/>
        <v>2.9680010000000001E-3</v>
      </c>
      <c r="E158">
        <f t="shared" si="14"/>
        <v>2.9755993333333334E-3</v>
      </c>
      <c r="F158">
        <f t="shared" si="15"/>
        <v>2.9755993333333334E-3</v>
      </c>
      <c r="G158">
        <f t="shared" si="16"/>
        <v>2.9755993333333334E-3</v>
      </c>
      <c r="H158">
        <f t="shared" si="17"/>
        <v>2.921167818181818E-3</v>
      </c>
      <c r="I158">
        <f t="shared" si="18"/>
        <v>8.8753088235294124E-4</v>
      </c>
      <c r="J158">
        <v>270</v>
      </c>
    </row>
    <row r="159" spans="1:10" x14ac:dyDescent="0.25">
      <c r="A159">
        <v>272</v>
      </c>
      <c r="B159">
        <f>VLOOKUP($B$4,'Deposition Curves'!A:OQ,(A159/2+6),FALSE)</f>
        <v>2.9763189999999998E-3</v>
      </c>
      <c r="C159">
        <f>IF('Use Details'!$B$23="Yes",Barrier!V140,1)</f>
        <v>1</v>
      </c>
      <c r="D159">
        <f t="shared" si="13"/>
        <v>2.9763189999999998E-3</v>
      </c>
      <c r="E159">
        <f t="shared" si="14"/>
        <v>2.9795533333333338E-3</v>
      </c>
      <c r="F159">
        <f t="shared" si="15"/>
        <v>2.9795533333333338E-3</v>
      </c>
      <c r="G159">
        <f t="shared" si="16"/>
        <v>2.9795533333333338E-3</v>
      </c>
      <c r="H159">
        <f t="shared" si="17"/>
        <v>2.8993067272727272E-3</v>
      </c>
      <c r="I159">
        <f t="shared" si="18"/>
        <v>8.2933478431372555E-4</v>
      </c>
      <c r="J159">
        <v>272</v>
      </c>
    </row>
    <row r="160" spans="1:10" x14ac:dyDescent="0.25">
      <c r="A160">
        <v>274</v>
      </c>
      <c r="B160">
        <f>VLOOKUP($B$4,'Deposition Curves'!A:OQ,(A160/2+6),FALSE)</f>
        <v>2.9803189999999999E-3</v>
      </c>
      <c r="C160">
        <f>IF('Use Details'!$B$23="Yes",Barrier!V141,1)</f>
        <v>1</v>
      </c>
      <c r="D160">
        <f t="shared" si="13"/>
        <v>2.9803189999999999E-3</v>
      </c>
      <c r="E160">
        <f t="shared" si="14"/>
        <v>2.9787028333333331E-3</v>
      </c>
      <c r="F160">
        <f t="shared" si="15"/>
        <v>2.9787028333333331E-3</v>
      </c>
      <c r="G160">
        <f t="shared" si="16"/>
        <v>2.9787028333333331E-3</v>
      </c>
      <c r="H160">
        <f t="shared" si="17"/>
        <v>2.8721794545454541E-3</v>
      </c>
      <c r="I160">
        <f t="shared" si="18"/>
        <v>7.7097558823529405E-4</v>
      </c>
      <c r="J160">
        <v>274</v>
      </c>
    </row>
    <row r="161" spans="1:10" x14ac:dyDescent="0.25">
      <c r="A161">
        <v>276</v>
      </c>
      <c r="B161">
        <f>VLOOKUP($B$4,'Deposition Curves'!A:OQ,(A161/2+6),FALSE)</f>
        <v>2.9797249999999999E-3</v>
      </c>
      <c r="C161">
        <f>IF('Use Details'!$B$23="Yes",Barrier!V142,1)</f>
        <v>1</v>
      </c>
      <c r="D161">
        <f t="shared" si="13"/>
        <v>2.9797249999999999E-3</v>
      </c>
      <c r="E161">
        <f t="shared" si="14"/>
        <v>2.9715778333333337E-3</v>
      </c>
      <c r="F161">
        <f t="shared" si="15"/>
        <v>2.9715778333333337E-3</v>
      </c>
      <c r="G161">
        <f t="shared" si="16"/>
        <v>2.9715778333333337E-3</v>
      </c>
      <c r="H161">
        <f t="shared" si="17"/>
        <v>2.8400577272727277E-3</v>
      </c>
      <c r="I161">
        <f t="shared" si="18"/>
        <v>7.1253796078431383E-4</v>
      </c>
      <c r="J161">
        <v>276</v>
      </c>
    </row>
    <row r="162" spans="1:10" x14ac:dyDescent="0.25">
      <c r="A162">
        <v>278</v>
      </c>
      <c r="B162">
        <f>VLOOKUP($B$4,'Deposition Curves'!A:OQ,(A162/2+6),FALSE)</f>
        <v>2.9729980000000001E-3</v>
      </c>
      <c r="C162">
        <f>IF('Use Details'!$B$23="Yes",Barrier!V143,1)</f>
        <v>1</v>
      </c>
      <c r="D162">
        <f t="shared" si="13"/>
        <v>2.9729980000000001E-3</v>
      </c>
      <c r="E162">
        <f t="shared" si="14"/>
        <v>2.9563058333333335E-3</v>
      </c>
      <c r="F162">
        <f t="shared" si="15"/>
        <v>2.9563058333333335E-3</v>
      </c>
      <c r="G162">
        <f t="shared" si="16"/>
        <v>2.9563058333333335E-3</v>
      </c>
      <c r="H162">
        <f t="shared" si="17"/>
        <v>2.8032974545454548E-3</v>
      </c>
      <c r="I162">
        <f t="shared" si="18"/>
        <v>6.5411198039215686E-4</v>
      </c>
      <c r="J162">
        <v>278</v>
      </c>
    </row>
    <row r="163" spans="1:10" x14ac:dyDescent="0.25">
      <c r="A163">
        <v>280</v>
      </c>
      <c r="B163">
        <f>VLOOKUP($B$4,'Deposition Curves'!A:OQ,(A163/2+6),FALSE)</f>
        <v>2.9577499999999999E-3</v>
      </c>
      <c r="C163">
        <f>IF('Use Details'!$B$23="Yes",Barrier!V144,1)</f>
        <v>1</v>
      </c>
      <c r="D163">
        <f t="shared" si="13"/>
        <v>2.9577499999999999E-3</v>
      </c>
      <c r="E163">
        <f t="shared" si="14"/>
        <v>2.9325453333333335E-3</v>
      </c>
      <c r="F163">
        <f t="shared" si="15"/>
        <v>2.9325453333333335E-3</v>
      </c>
      <c r="G163">
        <f t="shared" si="16"/>
        <v>2.9325453333333335E-3</v>
      </c>
      <c r="H163">
        <f t="shared" si="17"/>
        <v>2.7624284545454546E-3</v>
      </c>
      <c r="I163">
        <f t="shared" si="18"/>
        <v>5.9581790196078439E-4</v>
      </c>
      <c r="J163">
        <v>280</v>
      </c>
    </row>
    <row r="164" spans="1:10" x14ac:dyDescent="0.25">
      <c r="A164">
        <v>282</v>
      </c>
      <c r="B164">
        <f>VLOOKUP($B$4,'Deposition Curves'!A:OQ,(A164/2+6),FALSE)</f>
        <v>2.9338369999999999E-3</v>
      </c>
      <c r="C164">
        <f>IF('Use Details'!$B$23="Yes",Barrier!V145,1)</f>
        <v>1</v>
      </c>
      <c r="D164">
        <f t="shared" si="13"/>
        <v>2.9338369999999999E-3</v>
      </c>
      <c r="E164">
        <f t="shared" si="14"/>
        <v>2.9011531666666666E-3</v>
      </c>
      <c r="F164">
        <f t="shared" si="15"/>
        <v>2.9011531666666666E-3</v>
      </c>
      <c r="G164">
        <f t="shared" si="16"/>
        <v>2.9011531666666666E-3</v>
      </c>
      <c r="H164">
        <f t="shared" si="17"/>
        <v>2.4935420909090911E-3</v>
      </c>
      <c r="I164">
        <f t="shared" si="18"/>
        <v>5.3782280392156872E-4</v>
      </c>
      <c r="J164">
        <v>282</v>
      </c>
    </row>
    <row r="165" spans="1:10" x14ac:dyDescent="0.25">
      <c r="A165">
        <v>284</v>
      </c>
      <c r="B165">
        <f>VLOOKUP($B$4,'Deposition Curves'!A:OQ,(A165/2+6),FALSE)</f>
        <v>2.902174E-3</v>
      </c>
      <c r="C165">
        <f>IF('Use Details'!$B$23="Yes",Barrier!V146,1)</f>
        <v>1</v>
      </c>
      <c r="D165">
        <f t="shared" si="13"/>
        <v>2.902174E-3</v>
      </c>
      <c r="E165">
        <f t="shared" si="14"/>
        <v>2.8635776666666667E-3</v>
      </c>
      <c r="F165">
        <f t="shared" si="15"/>
        <v>2.8635776666666667E-3</v>
      </c>
      <c r="G165">
        <f t="shared" si="16"/>
        <v>2.8635776666666667E-3</v>
      </c>
      <c r="H165">
        <f t="shared" si="17"/>
        <v>2.2268296363636363E-3</v>
      </c>
      <c r="I165">
        <f t="shared" si="18"/>
        <v>4.8029658823529409E-4</v>
      </c>
      <c r="J165">
        <v>284</v>
      </c>
    </row>
    <row r="166" spans="1:10" x14ac:dyDescent="0.25">
      <c r="A166">
        <v>286</v>
      </c>
      <c r="B166">
        <f>VLOOKUP($B$4,'Deposition Curves'!A:OQ,(A166/2+6),FALSE)</f>
        <v>2.864386E-3</v>
      </c>
      <c r="C166">
        <f>IF('Use Details'!$B$23="Yes",Barrier!V147,1)</f>
        <v>1</v>
      </c>
      <c r="D166">
        <f t="shared" si="13"/>
        <v>2.864386E-3</v>
      </c>
      <c r="E166">
        <f t="shared" si="14"/>
        <v>2.821161166666667E-3</v>
      </c>
      <c r="F166">
        <f t="shared" si="15"/>
        <v>2.821161166666667E-3</v>
      </c>
      <c r="G166">
        <f t="shared" si="16"/>
        <v>2.821161166666667E-3</v>
      </c>
      <c r="H166">
        <f t="shared" si="17"/>
        <v>1.9629956363636366E-3</v>
      </c>
      <c r="I166">
        <f t="shared" si="18"/>
        <v>4.2339121568627457E-4</v>
      </c>
      <c r="J166">
        <v>286</v>
      </c>
    </row>
    <row r="167" spans="1:10" x14ac:dyDescent="0.25">
      <c r="A167">
        <v>288</v>
      </c>
      <c r="B167">
        <f>VLOOKUP($B$4,'Deposition Curves'!A:OQ,(A167/2+6),FALSE)</f>
        <v>2.8217479999999998E-3</v>
      </c>
      <c r="C167">
        <f>IF('Use Details'!$B$23="Yes",Barrier!V148,1)</f>
        <v>1</v>
      </c>
      <c r="D167">
        <f t="shared" si="13"/>
        <v>2.8217479999999998E-3</v>
      </c>
      <c r="E167">
        <f t="shared" si="14"/>
        <v>2.7752721666666666E-3</v>
      </c>
      <c r="F167">
        <f t="shared" si="15"/>
        <v>2.7752721666666666E-3</v>
      </c>
      <c r="G167">
        <f t="shared" si="16"/>
        <v>2.7752721666666666E-3</v>
      </c>
      <c r="H167">
        <f t="shared" si="17"/>
        <v>1.7025969090909093E-3</v>
      </c>
      <c r="I167">
        <f t="shared" si="18"/>
        <v>3.6722678431372552E-4</v>
      </c>
      <c r="J167">
        <v>288</v>
      </c>
    </row>
    <row r="168" spans="1:10" x14ac:dyDescent="0.25">
      <c r="A168">
        <v>290</v>
      </c>
      <c r="B168">
        <f>VLOOKUP($B$4,'Deposition Curves'!A:OQ,(A168/2+6),FALSE)</f>
        <v>2.7755890000000002E-3</v>
      </c>
      <c r="C168">
        <f>IF('Use Details'!$B$23="Yes",Barrier!V149,1)</f>
        <v>1</v>
      </c>
      <c r="D168">
        <f t="shared" si="13"/>
        <v>2.7755890000000002E-3</v>
      </c>
      <c r="E168">
        <f t="shared" si="14"/>
        <v>2.7272706666666667E-3</v>
      </c>
      <c r="F168">
        <f t="shared" si="15"/>
        <v>2.7272706666666667E-3</v>
      </c>
      <c r="G168">
        <f t="shared" si="16"/>
        <v>2.7272706666666667E-3</v>
      </c>
      <c r="H168">
        <f t="shared" si="17"/>
        <v>1.4460743636363635E-3</v>
      </c>
      <c r="I168">
        <f t="shared" si="18"/>
        <v>3.1189839215686272E-4</v>
      </c>
      <c r="J168">
        <v>290</v>
      </c>
    </row>
    <row r="169" spans="1:10" x14ac:dyDescent="0.25">
      <c r="A169">
        <v>292</v>
      </c>
      <c r="B169">
        <f>VLOOKUP($B$4,'Deposition Curves'!A:OQ,(A169/2+6),FALSE)</f>
        <v>2.7275289999999998E-3</v>
      </c>
      <c r="C169">
        <f>IF('Use Details'!$B$23="Yes",Barrier!V150,1)</f>
        <v>1</v>
      </c>
      <c r="D169">
        <f t="shared" si="13"/>
        <v>2.7275289999999998E-3</v>
      </c>
      <c r="E169">
        <f t="shared" si="14"/>
        <v>2.6776974999999999E-3</v>
      </c>
      <c r="F169">
        <f t="shared" si="15"/>
        <v>2.6776974999999999E-3</v>
      </c>
      <c r="G169">
        <f t="shared" si="16"/>
        <v>2.6776974999999999E-3</v>
      </c>
      <c r="H169">
        <f t="shared" si="17"/>
        <v>1.1937480909090909E-3</v>
      </c>
      <c r="I169">
        <f t="shared" si="18"/>
        <v>2.5747507843137257E-4</v>
      </c>
      <c r="J169">
        <v>292</v>
      </c>
    </row>
    <row r="170" spans="1:10" x14ac:dyDescent="0.25">
      <c r="A170">
        <v>294</v>
      </c>
      <c r="B170">
        <f>VLOOKUP($B$4,'Deposition Curves'!A:OQ,(A170/2+6),FALSE)</f>
        <v>2.677919E-3</v>
      </c>
      <c r="C170">
        <f>IF('Use Details'!$B$23="Yes",Barrier!V151,1)</f>
        <v>1</v>
      </c>
      <c r="D170">
        <f t="shared" si="13"/>
        <v>2.677919E-3</v>
      </c>
      <c r="E170">
        <f t="shared" si="14"/>
        <v>2.6268668333333336E-3</v>
      </c>
      <c r="F170">
        <f t="shared" si="15"/>
        <v>2.6268668333333336E-3</v>
      </c>
      <c r="G170">
        <f t="shared" si="16"/>
        <v>2.6268668333333336E-3</v>
      </c>
      <c r="H170">
        <f t="shared" si="17"/>
        <v>9.4579090909090906E-4</v>
      </c>
      <c r="I170">
        <f t="shared" si="18"/>
        <v>2.0399411764705883E-4</v>
      </c>
      <c r="J170">
        <v>294</v>
      </c>
    </row>
    <row r="171" spans="1:10" x14ac:dyDescent="0.25">
      <c r="A171">
        <v>296</v>
      </c>
      <c r="B171">
        <f>VLOOKUP($B$4,'Deposition Curves'!A:OQ,(A171/2+6),FALSE)</f>
        <v>2.6269800000000001E-3</v>
      </c>
      <c r="C171">
        <f>IF('Use Details'!$B$23="Yes",Barrier!V152,1)</f>
        <v>1</v>
      </c>
      <c r="D171">
        <f t="shared" si="13"/>
        <v>2.6269800000000001E-3</v>
      </c>
      <c r="E171">
        <f t="shared" si="14"/>
        <v>2.5753111666666668E-3</v>
      </c>
      <c r="F171">
        <f t="shared" si="15"/>
        <v>2.5753111666666668E-3</v>
      </c>
      <c r="G171">
        <f t="shared" si="16"/>
        <v>2.5753111666666668E-3</v>
      </c>
      <c r="H171">
        <f t="shared" si="17"/>
        <v>7.0234372727272741E-4</v>
      </c>
      <c r="I171">
        <f t="shared" si="18"/>
        <v>1.5148590196078433E-4</v>
      </c>
      <c r="J171">
        <v>296</v>
      </c>
    </row>
    <row r="172" spans="1:10" x14ac:dyDescent="0.25">
      <c r="A172">
        <v>298</v>
      </c>
      <c r="B172">
        <f>VLOOKUP($B$4,'Deposition Curves'!A:OQ,(A172/2+6),FALSE)</f>
        <v>2.5753619999999999E-3</v>
      </c>
      <c r="C172">
        <f>IF('Use Details'!$B$23="Yes",Barrier!V153,1)</f>
        <v>1</v>
      </c>
      <c r="D172">
        <f t="shared" si="13"/>
        <v>2.5753619999999999E-3</v>
      </c>
      <c r="E172">
        <f t="shared" si="14"/>
        <v>2.1115196666666668E-3</v>
      </c>
      <c r="F172">
        <f t="shared" si="15"/>
        <v>2.1115196666666668E-3</v>
      </c>
      <c r="G172">
        <f t="shared" si="16"/>
        <v>2.1115196666666668E-3</v>
      </c>
      <c r="H172">
        <f t="shared" si="17"/>
        <v>4.6352736363636362E-4</v>
      </c>
      <c r="I172">
        <f t="shared" si="18"/>
        <v>9.9976490196078437E-5</v>
      </c>
      <c r="J172">
        <v>298</v>
      </c>
    </row>
    <row r="173" spans="1:10" x14ac:dyDescent="0.25">
      <c r="A173">
        <v>300</v>
      </c>
      <c r="B173">
        <f>VLOOKUP($B$4,'Deposition Curves'!A:OQ,(A173/2+6),FALSE)</f>
        <v>2.5234390000000002E-3</v>
      </c>
      <c r="C173">
        <f>IF('Use Details'!$B$23="Yes",Barrier!V154,1)</f>
        <v>1</v>
      </c>
      <c r="D173">
        <f t="shared" si="13"/>
        <v>2.5234390000000002E-3</v>
      </c>
      <c r="E173">
        <f t="shared" ref="E173:E236" si="19">AVERAGE(AVERAGE(D173:D174),D174,AVERAGE(D174:D175))</f>
        <v>4.2057316666666667E-4</v>
      </c>
      <c r="F173">
        <f t="shared" ref="F173:F236" si="20">AVERAGE(AVERAGE(D173:D174),D174,AVERAGE(D174:D175))</f>
        <v>4.2057316666666667E-4</v>
      </c>
      <c r="G173">
        <f t="shared" ref="G173:G236" si="21">AVERAGE(AVERAGE(D173:D174),D174,AVERAGE(D174:D175))</f>
        <v>4.2057316666666667E-4</v>
      </c>
      <c r="H173">
        <f t="shared" ref="H173:H236" si="22">AVERAGE(D173:D183)</f>
        <v>2.2940354545454548E-4</v>
      </c>
      <c r="I173">
        <f t="shared" si="18"/>
        <v>4.9479196078431376E-5</v>
      </c>
      <c r="J173">
        <v>300</v>
      </c>
    </row>
    <row r="174" spans="1:10" x14ac:dyDescent="0.25">
      <c r="A174">
        <v>302</v>
      </c>
      <c r="B174">
        <f>VLOOKUP($B$4,'Deposition Curves'!A:OQ,(A174/2+6),FALSE)</f>
        <v>0</v>
      </c>
      <c r="C174">
        <f>IF('Use Details'!$B$23="Yes",Barrier!V155,1)</f>
        <v>1</v>
      </c>
      <c r="D174">
        <f t="shared" si="13"/>
        <v>0</v>
      </c>
      <c r="E174">
        <f t="shared" si="19"/>
        <v>0</v>
      </c>
      <c r="F174">
        <f t="shared" si="20"/>
        <v>0</v>
      </c>
      <c r="G174">
        <f t="shared" si="21"/>
        <v>0</v>
      </c>
      <c r="H174">
        <f t="shared" si="22"/>
        <v>0</v>
      </c>
      <c r="I174">
        <f t="shared" si="18"/>
        <v>0</v>
      </c>
      <c r="J174">
        <v>302</v>
      </c>
    </row>
    <row r="175" spans="1:10" x14ac:dyDescent="0.25">
      <c r="A175">
        <v>304</v>
      </c>
      <c r="B175">
        <f>VLOOKUP($B$4,'Deposition Curves'!A:OQ,(A175/2+6),FALSE)</f>
        <v>0</v>
      </c>
      <c r="C175">
        <f>IF('Use Details'!$B$23="Yes",Barrier!V156,1)</f>
        <v>1</v>
      </c>
      <c r="D175">
        <f t="shared" si="13"/>
        <v>0</v>
      </c>
      <c r="E175">
        <f t="shared" si="19"/>
        <v>0</v>
      </c>
      <c r="F175">
        <f t="shared" si="20"/>
        <v>0</v>
      </c>
      <c r="G175">
        <f t="shared" si="21"/>
        <v>0</v>
      </c>
      <c r="H175">
        <f t="shared" si="22"/>
        <v>0</v>
      </c>
      <c r="I175">
        <f t="shared" si="18"/>
        <v>0</v>
      </c>
      <c r="J175">
        <v>304</v>
      </c>
    </row>
    <row r="176" spans="1:10" x14ac:dyDescent="0.25">
      <c r="A176">
        <v>306</v>
      </c>
      <c r="B176">
        <f>VLOOKUP($B$4,'Deposition Curves'!A:OQ,(A176/2+6),FALSE)</f>
        <v>0</v>
      </c>
      <c r="C176">
        <f>IF('Use Details'!$B$23="Yes",Barrier!V157,1)</f>
        <v>1</v>
      </c>
      <c r="D176">
        <f t="shared" si="13"/>
        <v>0</v>
      </c>
      <c r="E176">
        <f t="shared" si="19"/>
        <v>0</v>
      </c>
      <c r="F176">
        <f t="shared" si="20"/>
        <v>0</v>
      </c>
      <c r="G176">
        <f t="shared" si="21"/>
        <v>0</v>
      </c>
      <c r="H176">
        <f t="shared" si="22"/>
        <v>0</v>
      </c>
      <c r="I176">
        <f t="shared" si="18"/>
        <v>0</v>
      </c>
      <c r="J176">
        <v>306</v>
      </c>
    </row>
    <row r="177" spans="1:10" x14ac:dyDescent="0.25">
      <c r="A177">
        <v>308</v>
      </c>
      <c r="B177">
        <f>VLOOKUP($B$4,'Deposition Curves'!A:OQ,(A177/2+6),FALSE)</f>
        <v>0</v>
      </c>
      <c r="C177">
        <f>IF('Use Details'!$B$23="Yes",Barrier!V158,1)</f>
        <v>1</v>
      </c>
      <c r="D177">
        <f t="shared" si="13"/>
        <v>0</v>
      </c>
      <c r="E177">
        <f t="shared" si="19"/>
        <v>0</v>
      </c>
      <c r="F177">
        <f t="shared" si="20"/>
        <v>0</v>
      </c>
      <c r="G177">
        <f t="shared" si="21"/>
        <v>0</v>
      </c>
      <c r="H177">
        <f t="shared" si="22"/>
        <v>0</v>
      </c>
      <c r="I177">
        <f t="shared" si="18"/>
        <v>0</v>
      </c>
      <c r="J177">
        <v>308</v>
      </c>
    </row>
    <row r="178" spans="1:10" x14ac:dyDescent="0.25">
      <c r="A178">
        <v>310</v>
      </c>
      <c r="B178">
        <f>VLOOKUP($B$4,'Deposition Curves'!A:OQ,(A178/2+6),FALSE)</f>
        <v>0</v>
      </c>
      <c r="C178">
        <f>IF('Use Details'!$B$23="Yes",Barrier!V159,1)</f>
        <v>1</v>
      </c>
      <c r="D178">
        <f t="shared" si="13"/>
        <v>0</v>
      </c>
      <c r="E178">
        <f t="shared" si="19"/>
        <v>0</v>
      </c>
      <c r="F178">
        <f t="shared" si="20"/>
        <v>0</v>
      </c>
      <c r="G178">
        <f t="shared" si="21"/>
        <v>0</v>
      </c>
      <c r="H178">
        <f t="shared" si="22"/>
        <v>0</v>
      </c>
      <c r="I178">
        <f t="shared" si="18"/>
        <v>0</v>
      </c>
      <c r="J178">
        <v>310</v>
      </c>
    </row>
    <row r="179" spans="1:10" x14ac:dyDescent="0.25">
      <c r="A179">
        <v>312</v>
      </c>
      <c r="B179">
        <f>VLOOKUP($B$4,'Deposition Curves'!A:OQ,(A179/2+6),FALSE)</f>
        <v>0</v>
      </c>
      <c r="C179">
        <f>IF('Use Details'!$B$23="Yes",Barrier!V160,1)</f>
        <v>1</v>
      </c>
      <c r="D179">
        <f t="shared" si="13"/>
        <v>0</v>
      </c>
      <c r="E179">
        <f t="shared" si="19"/>
        <v>0</v>
      </c>
      <c r="F179">
        <f t="shared" si="20"/>
        <v>0</v>
      </c>
      <c r="G179">
        <f t="shared" si="21"/>
        <v>0</v>
      </c>
      <c r="H179">
        <f t="shared" si="22"/>
        <v>0</v>
      </c>
      <c r="I179">
        <f t="shared" si="18"/>
        <v>0</v>
      </c>
      <c r="J179">
        <v>312</v>
      </c>
    </row>
    <row r="180" spans="1:10" x14ac:dyDescent="0.25">
      <c r="A180">
        <v>314</v>
      </c>
      <c r="B180">
        <f>VLOOKUP($B$4,'Deposition Curves'!A:OQ,(A180/2+6),FALSE)</f>
        <v>0</v>
      </c>
      <c r="C180">
        <f>IF('Use Details'!$B$23="Yes",Barrier!V161,1)</f>
        <v>1</v>
      </c>
      <c r="D180">
        <f t="shared" si="13"/>
        <v>0</v>
      </c>
      <c r="E180">
        <f t="shared" si="19"/>
        <v>0</v>
      </c>
      <c r="F180">
        <f t="shared" si="20"/>
        <v>0</v>
      </c>
      <c r="G180">
        <f t="shared" si="21"/>
        <v>0</v>
      </c>
      <c r="H180">
        <f t="shared" si="22"/>
        <v>0</v>
      </c>
      <c r="I180">
        <f t="shared" si="18"/>
        <v>0</v>
      </c>
      <c r="J180">
        <v>314</v>
      </c>
    </row>
    <row r="181" spans="1:10" x14ac:dyDescent="0.25">
      <c r="A181">
        <v>316</v>
      </c>
      <c r="B181">
        <f>VLOOKUP($B$4,'Deposition Curves'!A:OQ,(A181/2+6),FALSE)</f>
        <v>0</v>
      </c>
      <c r="C181">
        <f>IF('Use Details'!$B$23="Yes",Barrier!V162,1)</f>
        <v>1</v>
      </c>
      <c r="D181">
        <f t="shared" si="13"/>
        <v>0</v>
      </c>
      <c r="E181">
        <f t="shared" si="19"/>
        <v>0</v>
      </c>
      <c r="F181">
        <f t="shared" si="20"/>
        <v>0</v>
      </c>
      <c r="G181">
        <f t="shared" si="21"/>
        <v>0</v>
      </c>
      <c r="H181">
        <f t="shared" si="22"/>
        <v>0</v>
      </c>
      <c r="I181">
        <f t="shared" si="18"/>
        <v>0</v>
      </c>
      <c r="J181">
        <v>316</v>
      </c>
    </row>
    <row r="182" spans="1:10" x14ac:dyDescent="0.25">
      <c r="A182">
        <v>318</v>
      </c>
      <c r="B182">
        <f>VLOOKUP($B$4,'Deposition Curves'!A:OQ,(A182/2+6),FALSE)</f>
        <v>0</v>
      </c>
      <c r="C182">
        <f>IF('Use Details'!$B$23="Yes",Barrier!V163,1)</f>
        <v>1</v>
      </c>
      <c r="D182">
        <f t="shared" si="13"/>
        <v>0</v>
      </c>
      <c r="E182">
        <f t="shared" si="19"/>
        <v>0</v>
      </c>
      <c r="F182">
        <f t="shared" si="20"/>
        <v>0</v>
      </c>
      <c r="G182">
        <f t="shared" si="21"/>
        <v>0</v>
      </c>
      <c r="H182">
        <f t="shared" si="22"/>
        <v>0</v>
      </c>
      <c r="I182">
        <f t="shared" si="18"/>
        <v>0</v>
      </c>
      <c r="J182">
        <v>318</v>
      </c>
    </row>
    <row r="183" spans="1:10" x14ac:dyDescent="0.25">
      <c r="A183">
        <v>320</v>
      </c>
      <c r="B183">
        <f>VLOOKUP($B$4,'Deposition Curves'!A:OQ,(A183/2+6),FALSE)</f>
        <v>0</v>
      </c>
      <c r="C183">
        <f>IF('Use Details'!$B$23="Yes",Barrier!V164,1)</f>
        <v>1</v>
      </c>
      <c r="D183">
        <f t="shared" si="13"/>
        <v>0</v>
      </c>
      <c r="E183">
        <f t="shared" si="19"/>
        <v>0</v>
      </c>
      <c r="F183">
        <f t="shared" si="20"/>
        <v>0</v>
      </c>
      <c r="G183">
        <f t="shared" si="21"/>
        <v>0</v>
      </c>
      <c r="H183">
        <f t="shared" si="22"/>
        <v>0</v>
      </c>
      <c r="I183">
        <f t="shared" si="18"/>
        <v>0</v>
      </c>
      <c r="J183">
        <v>320</v>
      </c>
    </row>
    <row r="184" spans="1:10" x14ac:dyDescent="0.25">
      <c r="A184">
        <v>322</v>
      </c>
      <c r="B184">
        <f>VLOOKUP($B$4,'Deposition Curves'!A:OQ,(A184/2+6),FALSE)</f>
        <v>0</v>
      </c>
      <c r="C184">
        <f>IF('Use Details'!$B$23="Yes",Barrier!V165,1)</f>
        <v>1</v>
      </c>
      <c r="D184">
        <f t="shared" si="13"/>
        <v>0</v>
      </c>
      <c r="E184">
        <f t="shared" si="19"/>
        <v>0</v>
      </c>
      <c r="F184">
        <f t="shared" si="20"/>
        <v>0</v>
      </c>
      <c r="G184">
        <f t="shared" si="21"/>
        <v>0</v>
      </c>
      <c r="H184">
        <f t="shared" si="22"/>
        <v>0</v>
      </c>
      <c r="I184">
        <f t="shared" si="18"/>
        <v>0</v>
      </c>
      <c r="J184">
        <v>322</v>
      </c>
    </row>
    <row r="185" spans="1:10" x14ac:dyDescent="0.25">
      <c r="A185">
        <v>324</v>
      </c>
      <c r="B185">
        <f>VLOOKUP($B$4,'Deposition Curves'!A:OQ,(A185/2+6),FALSE)</f>
        <v>0</v>
      </c>
      <c r="C185">
        <f>IF('Use Details'!$B$23="Yes",Barrier!V166,1)</f>
        <v>1</v>
      </c>
      <c r="D185">
        <f t="shared" si="13"/>
        <v>0</v>
      </c>
      <c r="E185">
        <f t="shared" si="19"/>
        <v>0</v>
      </c>
      <c r="F185">
        <f t="shared" si="20"/>
        <v>0</v>
      </c>
      <c r="G185">
        <f t="shared" si="21"/>
        <v>0</v>
      </c>
      <c r="H185">
        <f t="shared" si="22"/>
        <v>0</v>
      </c>
      <c r="I185">
        <f t="shared" si="18"/>
        <v>0</v>
      </c>
      <c r="J185">
        <v>324</v>
      </c>
    </row>
    <row r="186" spans="1:10" x14ac:dyDescent="0.25">
      <c r="A186">
        <v>326</v>
      </c>
      <c r="B186">
        <f>VLOOKUP($B$4,'Deposition Curves'!A:OQ,(A186/2+6),FALSE)</f>
        <v>0</v>
      </c>
      <c r="C186">
        <f>IF('Use Details'!$B$23="Yes",Barrier!V167,1)</f>
        <v>1</v>
      </c>
      <c r="D186">
        <f t="shared" si="13"/>
        <v>0</v>
      </c>
      <c r="E186">
        <f t="shared" si="19"/>
        <v>0</v>
      </c>
      <c r="F186">
        <f t="shared" si="20"/>
        <v>0</v>
      </c>
      <c r="G186">
        <f t="shared" si="21"/>
        <v>0</v>
      </c>
      <c r="H186">
        <f t="shared" si="22"/>
        <v>0</v>
      </c>
      <c r="I186">
        <f t="shared" si="18"/>
        <v>0</v>
      </c>
      <c r="J186">
        <v>326</v>
      </c>
    </row>
    <row r="187" spans="1:10" x14ac:dyDescent="0.25">
      <c r="A187">
        <v>328</v>
      </c>
      <c r="B187">
        <f>VLOOKUP($B$4,'Deposition Curves'!A:OQ,(A187/2+6),FALSE)</f>
        <v>0</v>
      </c>
      <c r="C187">
        <f>IF('Use Details'!$B$23="Yes",Barrier!V168,1)</f>
        <v>1</v>
      </c>
      <c r="D187">
        <f t="shared" si="13"/>
        <v>0</v>
      </c>
      <c r="E187">
        <f t="shared" si="19"/>
        <v>0</v>
      </c>
      <c r="F187">
        <f t="shared" si="20"/>
        <v>0</v>
      </c>
      <c r="G187">
        <f t="shared" si="21"/>
        <v>0</v>
      </c>
      <c r="H187">
        <f t="shared" si="22"/>
        <v>0</v>
      </c>
      <c r="I187">
        <f t="shared" si="18"/>
        <v>0</v>
      </c>
      <c r="J187">
        <v>328</v>
      </c>
    </row>
    <row r="188" spans="1:10" x14ac:dyDescent="0.25">
      <c r="A188">
        <v>330</v>
      </c>
      <c r="B188">
        <f>VLOOKUP($B$4,'Deposition Curves'!A:OQ,(A188/2+6),FALSE)</f>
        <v>0</v>
      </c>
      <c r="C188">
        <f>IF('Use Details'!$B$23="Yes",Barrier!V169,1)</f>
        <v>1</v>
      </c>
      <c r="D188">
        <f t="shared" si="13"/>
        <v>0</v>
      </c>
      <c r="E188">
        <f t="shared" si="19"/>
        <v>0</v>
      </c>
      <c r="F188">
        <f t="shared" si="20"/>
        <v>0</v>
      </c>
      <c r="G188">
        <f t="shared" si="21"/>
        <v>0</v>
      </c>
      <c r="H188">
        <f t="shared" si="22"/>
        <v>0</v>
      </c>
      <c r="I188">
        <f t="shared" si="18"/>
        <v>0</v>
      </c>
      <c r="J188">
        <v>330</v>
      </c>
    </row>
    <row r="189" spans="1:10" x14ac:dyDescent="0.25">
      <c r="A189">
        <v>332</v>
      </c>
      <c r="B189">
        <f>VLOOKUP($B$4,'Deposition Curves'!A:OQ,(A189/2+6),FALSE)</f>
        <v>0</v>
      </c>
      <c r="C189">
        <f>IF('Use Details'!$B$23="Yes",Barrier!V170,1)</f>
        <v>1</v>
      </c>
      <c r="D189">
        <f t="shared" si="13"/>
        <v>0</v>
      </c>
      <c r="E189">
        <f t="shared" si="19"/>
        <v>0</v>
      </c>
      <c r="F189">
        <f t="shared" si="20"/>
        <v>0</v>
      </c>
      <c r="G189">
        <f t="shared" si="21"/>
        <v>0</v>
      </c>
      <c r="H189">
        <f t="shared" si="22"/>
        <v>0</v>
      </c>
      <c r="I189">
        <f t="shared" si="18"/>
        <v>0</v>
      </c>
      <c r="J189">
        <v>332</v>
      </c>
    </row>
    <row r="190" spans="1:10" x14ac:dyDescent="0.25">
      <c r="A190">
        <v>334</v>
      </c>
      <c r="B190">
        <f>VLOOKUP($B$4,'Deposition Curves'!A:OQ,(A190/2+6),FALSE)</f>
        <v>0</v>
      </c>
      <c r="C190">
        <f>IF('Use Details'!$B$23="Yes",Barrier!V171,1)</f>
        <v>1</v>
      </c>
      <c r="D190">
        <f t="shared" si="13"/>
        <v>0</v>
      </c>
      <c r="E190">
        <f t="shared" si="19"/>
        <v>0</v>
      </c>
      <c r="F190">
        <f t="shared" si="20"/>
        <v>0</v>
      </c>
      <c r="G190">
        <f t="shared" si="21"/>
        <v>0</v>
      </c>
      <c r="H190">
        <f t="shared" si="22"/>
        <v>0</v>
      </c>
      <c r="I190">
        <f t="shared" si="18"/>
        <v>0</v>
      </c>
      <c r="J190">
        <v>334</v>
      </c>
    </row>
    <row r="191" spans="1:10" x14ac:dyDescent="0.25">
      <c r="A191">
        <v>336</v>
      </c>
      <c r="B191">
        <f>VLOOKUP($B$4,'Deposition Curves'!A:OQ,(A191/2+6),FALSE)</f>
        <v>0</v>
      </c>
      <c r="C191">
        <f>IF('Use Details'!$B$23="Yes",Barrier!V172,1)</f>
        <v>1</v>
      </c>
      <c r="D191">
        <f t="shared" si="13"/>
        <v>0</v>
      </c>
      <c r="E191">
        <f t="shared" si="19"/>
        <v>0</v>
      </c>
      <c r="F191">
        <f t="shared" si="20"/>
        <v>0</v>
      </c>
      <c r="G191">
        <f t="shared" si="21"/>
        <v>0</v>
      </c>
      <c r="H191">
        <f t="shared" si="22"/>
        <v>0</v>
      </c>
      <c r="I191">
        <f t="shared" si="18"/>
        <v>0</v>
      </c>
      <c r="J191">
        <v>336</v>
      </c>
    </row>
    <row r="192" spans="1:10" x14ac:dyDescent="0.25">
      <c r="A192">
        <v>338</v>
      </c>
      <c r="B192">
        <f>VLOOKUP($B$4,'Deposition Curves'!A:OQ,(A192/2+6),FALSE)</f>
        <v>0</v>
      </c>
      <c r="C192">
        <f>IF('Use Details'!$B$23="Yes",Barrier!V173,1)</f>
        <v>1</v>
      </c>
      <c r="D192">
        <f t="shared" si="13"/>
        <v>0</v>
      </c>
      <c r="E192">
        <f t="shared" si="19"/>
        <v>0</v>
      </c>
      <c r="F192">
        <f t="shared" si="20"/>
        <v>0</v>
      </c>
      <c r="G192">
        <f t="shared" si="21"/>
        <v>0</v>
      </c>
      <c r="H192">
        <f t="shared" si="22"/>
        <v>0</v>
      </c>
      <c r="I192">
        <f t="shared" si="18"/>
        <v>0</v>
      </c>
      <c r="J192">
        <v>338</v>
      </c>
    </row>
    <row r="193" spans="1:10" x14ac:dyDescent="0.25">
      <c r="A193">
        <v>340</v>
      </c>
      <c r="B193">
        <f>VLOOKUP($B$4,'Deposition Curves'!A:OQ,(A193/2+6),FALSE)</f>
        <v>0</v>
      </c>
      <c r="C193">
        <f>IF('Use Details'!$B$23="Yes",Barrier!V174,1)</f>
        <v>1</v>
      </c>
      <c r="D193">
        <f t="shared" si="13"/>
        <v>0</v>
      </c>
      <c r="E193">
        <f t="shared" si="19"/>
        <v>0</v>
      </c>
      <c r="F193">
        <f t="shared" si="20"/>
        <v>0</v>
      </c>
      <c r="G193">
        <f t="shared" si="21"/>
        <v>0</v>
      </c>
      <c r="H193">
        <f t="shared" si="22"/>
        <v>0</v>
      </c>
      <c r="I193">
        <f t="shared" si="18"/>
        <v>0</v>
      </c>
      <c r="J193">
        <v>340</v>
      </c>
    </row>
    <row r="194" spans="1:10" x14ac:dyDescent="0.25">
      <c r="A194">
        <v>342</v>
      </c>
      <c r="B194">
        <f>VLOOKUP($B$4,'Deposition Curves'!A:OQ,(A194/2+6),FALSE)</f>
        <v>0</v>
      </c>
      <c r="C194">
        <f>IF('Use Details'!$B$23="Yes",Barrier!V175,1)</f>
        <v>1</v>
      </c>
      <c r="D194">
        <f t="shared" si="13"/>
        <v>0</v>
      </c>
      <c r="E194">
        <f t="shared" si="19"/>
        <v>0</v>
      </c>
      <c r="F194">
        <f t="shared" si="20"/>
        <v>0</v>
      </c>
      <c r="G194">
        <f t="shared" si="21"/>
        <v>0</v>
      </c>
      <c r="H194">
        <f t="shared" si="22"/>
        <v>0</v>
      </c>
      <c r="I194">
        <f t="shared" si="18"/>
        <v>0</v>
      </c>
      <c r="J194">
        <v>342</v>
      </c>
    </row>
    <row r="195" spans="1:10" x14ac:dyDescent="0.25">
      <c r="A195">
        <v>344</v>
      </c>
      <c r="B195">
        <f>VLOOKUP($B$4,'Deposition Curves'!A:OQ,(A195/2+6),FALSE)</f>
        <v>0</v>
      </c>
      <c r="C195">
        <f>IF('Use Details'!$B$23="Yes",Barrier!V176,1)</f>
        <v>1</v>
      </c>
      <c r="D195">
        <f t="shared" si="13"/>
        <v>0</v>
      </c>
      <c r="E195">
        <f t="shared" si="19"/>
        <v>0</v>
      </c>
      <c r="F195">
        <f t="shared" si="20"/>
        <v>0</v>
      </c>
      <c r="G195">
        <f t="shared" si="21"/>
        <v>0</v>
      </c>
      <c r="H195">
        <f t="shared" si="22"/>
        <v>0</v>
      </c>
      <c r="I195">
        <f t="shared" si="18"/>
        <v>0</v>
      </c>
      <c r="J195">
        <v>344</v>
      </c>
    </row>
    <row r="196" spans="1:10" x14ac:dyDescent="0.25">
      <c r="A196">
        <v>346</v>
      </c>
      <c r="B196">
        <f>VLOOKUP($B$4,'Deposition Curves'!A:OQ,(A196/2+6),FALSE)</f>
        <v>0</v>
      </c>
      <c r="C196">
        <f>IF('Use Details'!$B$23="Yes",Barrier!V177,1)</f>
        <v>1</v>
      </c>
      <c r="D196">
        <f t="shared" si="13"/>
        <v>0</v>
      </c>
      <c r="E196">
        <f t="shared" si="19"/>
        <v>0</v>
      </c>
      <c r="F196">
        <f t="shared" si="20"/>
        <v>0</v>
      </c>
      <c r="G196">
        <f t="shared" si="21"/>
        <v>0</v>
      </c>
      <c r="H196">
        <f t="shared" si="22"/>
        <v>0</v>
      </c>
      <c r="I196">
        <f t="shared" si="18"/>
        <v>0</v>
      </c>
      <c r="J196">
        <v>346</v>
      </c>
    </row>
    <row r="197" spans="1:10" x14ac:dyDescent="0.25">
      <c r="A197">
        <v>348</v>
      </c>
      <c r="B197">
        <f>VLOOKUP($B$4,'Deposition Curves'!A:OQ,(A197/2+6),FALSE)</f>
        <v>0</v>
      </c>
      <c r="C197">
        <f>IF('Use Details'!$B$23="Yes",Barrier!V178,1)</f>
        <v>1</v>
      </c>
      <c r="D197">
        <f t="shared" si="13"/>
        <v>0</v>
      </c>
      <c r="E197">
        <f t="shared" si="19"/>
        <v>0</v>
      </c>
      <c r="F197">
        <f t="shared" si="20"/>
        <v>0</v>
      </c>
      <c r="G197">
        <f t="shared" si="21"/>
        <v>0</v>
      </c>
      <c r="H197">
        <f t="shared" si="22"/>
        <v>0</v>
      </c>
      <c r="I197">
        <f t="shared" si="18"/>
        <v>0</v>
      </c>
      <c r="J197">
        <v>348</v>
      </c>
    </row>
    <row r="198" spans="1:10" x14ac:dyDescent="0.25">
      <c r="A198">
        <v>350</v>
      </c>
      <c r="B198">
        <f>VLOOKUP($B$4,'Deposition Curves'!A:OQ,(A198/2+6),FALSE)</f>
        <v>0</v>
      </c>
      <c r="C198">
        <f>IF('Use Details'!$B$23="Yes",Barrier!V179,1)</f>
        <v>1</v>
      </c>
      <c r="D198">
        <f t="shared" si="13"/>
        <v>0</v>
      </c>
      <c r="E198">
        <f t="shared" si="19"/>
        <v>0</v>
      </c>
      <c r="F198">
        <f t="shared" si="20"/>
        <v>0</v>
      </c>
      <c r="G198">
        <f t="shared" si="21"/>
        <v>0</v>
      </c>
      <c r="H198">
        <f t="shared" si="22"/>
        <v>0</v>
      </c>
      <c r="I198">
        <f t="shared" si="18"/>
        <v>0</v>
      </c>
      <c r="J198">
        <v>350</v>
      </c>
    </row>
    <row r="199" spans="1:10" x14ac:dyDescent="0.25">
      <c r="A199">
        <v>352</v>
      </c>
      <c r="B199">
        <f>VLOOKUP($B$4,'Deposition Curves'!A:OQ,(A199/2+6),FALSE)</f>
        <v>0</v>
      </c>
      <c r="C199">
        <f>IF('Use Details'!$B$23="Yes",Barrier!V180,1)</f>
        <v>1</v>
      </c>
      <c r="D199">
        <f t="shared" si="13"/>
        <v>0</v>
      </c>
      <c r="E199">
        <f t="shared" si="19"/>
        <v>0</v>
      </c>
      <c r="F199">
        <f t="shared" si="20"/>
        <v>0</v>
      </c>
      <c r="G199">
        <f t="shared" si="21"/>
        <v>0</v>
      </c>
      <c r="H199">
        <f t="shared" si="22"/>
        <v>0</v>
      </c>
      <c r="I199">
        <f t="shared" si="18"/>
        <v>0</v>
      </c>
      <c r="J199">
        <v>352</v>
      </c>
    </row>
    <row r="200" spans="1:10" x14ac:dyDescent="0.25">
      <c r="A200">
        <v>354</v>
      </c>
      <c r="B200">
        <f>VLOOKUP($B$4,'Deposition Curves'!A:OQ,(A200/2+6),FALSE)</f>
        <v>0</v>
      </c>
      <c r="C200">
        <f>IF('Use Details'!$B$23="Yes",Barrier!V181,1)</f>
        <v>1</v>
      </c>
      <c r="D200">
        <f t="shared" si="13"/>
        <v>0</v>
      </c>
      <c r="E200">
        <f t="shared" si="19"/>
        <v>0</v>
      </c>
      <c r="F200">
        <f t="shared" si="20"/>
        <v>0</v>
      </c>
      <c r="G200">
        <f t="shared" si="21"/>
        <v>0</v>
      </c>
      <c r="H200">
        <f t="shared" si="22"/>
        <v>0</v>
      </c>
      <c r="I200">
        <f t="shared" si="18"/>
        <v>0</v>
      </c>
      <c r="J200">
        <v>354</v>
      </c>
    </row>
    <row r="201" spans="1:10" x14ac:dyDescent="0.25">
      <c r="A201">
        <v>356</v>
      </c>
      <c r="B201">
        <f>VLOOKUP($B$4,'Deposition Curves'!A:OQ,(A201/2+6),FALSE)</f>
        <v>0</v>
      </c>
      <c r="C201">
        <f>IF('Use Details'!$B$23="Yes",Barrier!V182,1)</f>
        <v>1</v>
      </c>
      <c r="D201">
        <f t="shared" si="13"/>
        <v>0</v>
      </c>
      <c r="E201">
        <f t="shared" si="19"/>
        <v>0</v>
      </c>
      <c r="F201">
        <f t="shared" si="20"/>
        <v>0</v>
      </c>
      <c r="G201">
        <f t="shared" si="21"/>
        <v>0</v>
      </c>
      <c r="H201">
        <f t="shared" si="22"/>
        <v>0</v>
      </c>
      <c r="I201">
        <f t="shared" si="18"/>
        <v>0</v>
      </c>
      <c r="J201">
        <v>356</v>
      </c>
    </row>
    <row r="202" spans="1:10" x14ac:dyDescent="0.25">
      <c r="A202">
        <v>358</v>
      </c>
      <c r="B202">
        <f>VLOOKUP($B$4,'Deposition Curves'!A:OQ,(A202/2+6),FALSE)</f>
        <v>0</v>
      </c>
      <c r="C202">
        <f>IF('Use Details'!$B$23="Yes",Barrier!V183,1)</f>
        <v>1</v>
      </c>
      <c r="D202">
        <f t="shared" si="13"/>
        <v>0</v>
      </c>
      <c r="E202">
        <f t="shared" si="19"/>
        <v>0</v>
      </c>
      <c r="F202">
        <f t="shared" si="20"/>
        <v>0</v>
      </c>
      <c r="G202">
        <f t="shared" si="21"/>
        <v>0</v>
      </c>
      <c r="H202">
        <f t="shared" si="22"/>
        <v>0</v>
      </c>
      <c r="I202">
        <f t="shared" si="18"/>
        <v>0</v>
      </c>
      <c r="J202">
        <v>358</v>
      </c>
    </row>
    <row r="203" spans="1:10" x14ac:dyDescent="0.25">
      <c r="A203">
        <v>360</v>
      </c>
      <c r="B203">
        <f>VLOOKUP($B$4,'Deposition Curves'!A:OQ,(A203/2+6),FALSE)</f>
        <v>0</v>
      </c>
      <c r="C203">
        <f>IF('Use Details'!$B$23="Yes",Barrier!V184,1)</f>
        <v>1</v>
      </c>
      <c r="D203">
        <f t="shared" si="13"/>
        <v>0</v>
      </c>
      <c r="E203">
        <f t="shared" si="19"/>
        <v>0</v>
      </c>
      <c r="F203">
        <f t="shared" si="20"/>
        <v>0</v>
      </c>
      <c r="G203">
        <f t="shared" si="21"/>
        <v>0</v>
      </c>
      <c r="H203">
        <f t="shared" si="22"/>
        <v>0</v>
      </c>
      <c r="I203">
        <f t="shared" si="18"/>
        <v>0</v>
      </c>
      <c r="J203">
        <v>360</v>
      </c>
    </row>
    <row r="204" spans="1:10" x14ac:dyDescent="0.25">
      <c r="A204">
        <v>362</v>
      </c>
      <c r="B204">
        <f>VLOOKUP($B$4,'Deposition Curves'!A:OQ,(A204/2+6),FALSE)</f>
        <v>0</v>
      </c>
      <c r="C204">
        <f>IF('Use Details'!$B$23="Yes",Barrier!V185,1)</f>
        <v>1</v>
      </c>
      <c r="D204">
        <f t="shared" si="13"/>
        <v>0</v>
      </c>
      <c r="E204">
        <f t="shared" si="19"/>
        <v>0</v>
      </c>
      <c r="F204">
        <f t="shared" si="20"/>
        <v>0</v>
      </c>
      <c r="G204">
        <f t="shared" si="21"/>
        <v>0</v>
      </c>
      <c r="H204">
        <f t="shared" si="22"/>
        <v>0</v>
      </c>
      <c r="I204">
        <f t="shared" si="18"/>
        <v>0</v>
      </c>
      <c r="J204">
        <v>362</v>
      </c>
    </row>
    <row r="205" spans="1:10" x14ac:dyDescent="0.25">
      <c r="A205">
        <v>364</v>
      </c>
      <c r="B205">
        <f>VLOOKUP($B$4,'Deposition Curves'!A:OQ,(A205/2+6),FALSE)</f>
        <v>0</v>
      </c>
      <c r="C205">
        <f>IF('Use Details'!$B$23="Yes",Barrier!V186,1)</f>
        <v>1</v>
      </c>
      <c r="D205">
        <f t="shared" si="13"/>
        <v>0</v>
      </c>
      <c r="E205">
        <f t="shared" si="19"/>
        <v>0</v>
      </c>
      <c r="F205">
        <f t="shared" si="20"/>
        <v>0</v>
      </c>
      <c r="G205">
        <f t="shared" si="21"/>
        <v>0</v>
      </c>
      <c r="H205">
        <f t="shared" si="22"/>
        <v>0</v>
      </c>
      <c r="I205">
        <f t="shared" si="18"/>
        <v>0</v>
      </c>
      <c r="J205">
        <v>364</v>
      </c>
    </row>
    <row r="206" spans="1:10" x14ac:dyDescent="0.25">
      <c r="A206">
        <v>366</v>
      </c>
      <c r="B206">
        <f>VLOOKUP($B$4,'Deposition Curves'!A:OQ,(A206/2+6),FALSE)</f>
        <v>0</v>
      </c>
      <c r="C206">
        <f>IF('Use Details'!$B$23="Yes",Barrier!V187,1)</f>
        <v>1</v>
      </c>
      <c r="D206">
        <f t="shared" si="13"/>
        <v>0</v>
      </c>
      <c r="E206">
        <f t="shared" si="19"/>
        <v>0</v>
      </c>
      <c r="F206">
        <f t="shared" si="20"/>
        <v>0</v>
      </c>
      <c r="G206">
        <f t="shared" si="21"/>
        <v>0</v>
      </c>
      <c r="H206">
        <f t="shared" si="22"/>
        <v>0</v>
      </c>
      <c r="I206">
        <f t="shared" si="18"/>
        <v>0</v>
      </c>
      <c r="J206">
        <v>366</v>
      </c>
    </row>
    <row r="207" spans="1:10" x14ac:dyDescent="0.25">
      <c r="A207">
        <v>368</v>
      </c>
      <c r="B207">
        <f>VLOOKUP($B$4,'Deposition Curves'!A:OQ,(A207/2+6),FALSE)</f>
        <v>0</v>
      </c>
      <c r="C207">
        <f>IF('Use Details'!$B$23="Yes",Barrier!V188,1)</f>
        <v>1</v>
      </c>
      <c r="D207">
        <f t="shared" si="13"/>
        <v>0</v>
      </c>
      <c r="E207">
        <f t="shared" si="19"/>
        <v>0</v>
      </c>
      <c r="F207">
        <f t="shared" si="20"/>
        <v>0</v>
      </c>
      <c r="G207">
        <f t="shared" si="21"/>
        <v>0</v>
      </c>
      <c r="H207">
        <f t="shared" si="22"/>
        <v>0</v>
      </c>
      <c r="I207">
        <f t="shared" si="18"/>
        <v>0</v>
      </c>
      <c r="J207">
        <v>368</v>
      </c>
    </row>
    <row r="208" spans="1:10" x14ac:dyDescent="0.25">
      <c r="A208">
        <v>370</v>
      </c>
      <c r="B208">
        <f>VLOOKUP($B$4,'Deposition Curves'!A:OQ,(A208/2+6),FALSE)</f>
        <v>0</v>
      </c>
      <c r="C208">
        <f>IF('Use Details'!$B$23="Yes",Barrier!V189,1)</f>
        <v>1</v>
      </c>
      <c r="D208">
        <f t="shared" si="13"/>
        <v>0</v>
      </c>
      <c r="E208">
        <f t="shared" si="19"/>
        <v>0</v>
      </c>
      <c r="F208">
        <f t="shared" si="20"/>
        <v>0</v>
      </c>
      <c r="G208">
        <f t="shared" si="21"/>
        <v>0</v>
      </c>
      <c r="H208">
        <f t="shared" si="22"/>
        <v>0</v>
      </c>
      <c r="I208">
        <f t="shared" si="18"/>
        <v>0</v>
      </c>
      <c r="J208">
        <v>370</v>
      </c>
    </row>
    <row r="209" spans="1:10" x14ac:dyDescent="0.25">
      <c r="A209">
        <v>372</v>
      </c>
      <c r="B209">
        <f>VLOOKUP($B$4,'Deposition Curves'!A:OQ,(A209/2+6),FALSE)</f>
        <v>0</v>
      </c>
      <c r="C209">
        <f>IF('Use Details'!$B$23="Yes",Barrier!V190,1)</f>
        <v>1</v>
      </c>
      <c r="D209">
        <f t="shared" si="13"/>
        <v>0</v>
      </c>
      <c r="E209">
        <f t="shared" si="19"/>
        <v>0</v>
      </c>
      <c r="F209">
        <f t="shared" si="20"/>
        <v>0</v>
      </c>
      <c r="G209">
        <f t="shared" si="21"/>
        <v>0</v>
      </c>
      <c r="H209">
        <f t="shared" si="22"/>
        <v>0</v>
      </c>
      <c r="I209">
        <f t="shared" si="18"/>
        <v>0</v>
      </c>
      <c r="J209">
        <v>372</v>
      </c>
    </row>
    <row r="210" spans="1:10" x14ac:dyDescent="0.25">
      <c r="A210">
        <v>374</v>
      </c>
      <c r="B210">
        <f>VLOOKUP($B$4,'Deposition Curves'!A:OQ,(A210/2+6),FALSE)</f>
        <v>0</v>
      </c>
      <c r="C210">
        <f>IF('Use Details'!$B$23="Yes",Barrier!V191,1)</f>
        <v>1</v>
      </c>
      <c r="D210">
        <f t="shared" si="13"/>
        <v>0</v>
      </c>
      <c r="E210">
        <f t="shared" si="19"/>
        <v>0</v>
      </c>
      <c r="F210">
        <f t="shared" si="20"/>
        <v>0</v>
      </c>
      <c r="G210">
        <f t="shared" si="21"/>
        <v>0</v>
      </c>
      <c r="H210">
        <f t="shared" si="22"/>
        <v>0</v>
      </c>
      <c r="I210">
        <f t="shared" si="18"/>
        <v>0</v>
      </c>
      <c r="J210">
        <v>374</v>
      </c>
    </row>
    <row r="211" spans="1:10" x14ac:dyDescent="0.25">
      <c r="A211">
        <v>376</v>
      </c>
      <c r="B211">
        <f>VLOOKUP($B$4,'Deposition Curves'!A:OQ,(A211/2+6),FALSE)</f>
        <v>0</v>
      </c>
      <c r="C211">
        <f>IF('Use Details'!$B$23="Yes",Barrier!V192,1)</f>
        <v>1</v>
      </c>
      <c r="D211">
        <f t="shared" si="13"/>
        <v>0</v>
      </c>
      <c r="E211">
        <f t="shared" si="19"/>
        <v>0</v>
      </c>
      <c r="F211">
        <f t="shared" si="20"/>
        <v>0</v>
      </c>
      <c r="G211">
        <f t="shared" si="21"/>
        <v>0</v>
      </c>
      <c r="H211">
        <f t="shared" si="22"/>
        <v>0</v>
      </c>
      <c r="I211">
        <f t="shared" si="18"/>
        <v>0</v>
      </c>
      <c r="J211">
        <v>376</v>
      </c>
    </row>
    <row r="212" spans="1:10" x14ac:dyDescent="0.25">
      <c r="A212">
        <v>378</v>
      </c>
      <c r="B212">
        <f>VLOOKUP($B$4,'Deposition Curves'!A:OQ,(A212/2+6),FALSE)</f>
        <v>0</v>
      </c>
      <c r="C212">
        <f>IF('Use Details'!$B$23="Yes",Barrier!V193,1)</f>
        <v>1</v>
      </c>
      <c r="D212">
        <f t="shared" si="13"/>
        <v>0</v>
      </c>
      <c r="E212">
        <f t="shared" si="19"/>
        <v>0</v>
      </c>
      <c r="F212">
        <f t="shared" si="20"/>
        <v>0</v>
      </c>
      <c r="G212">
        <f t="shared" si="21"/>
        <v>0</v>
      </c>
      <c r="H212">
        <f t="shared" si="22"/>
        <v>0</v>
      </c>
      <c r="I212">
        <f t="shared" si="18"/>
        <v>0</v>
      </c>
      <c r="J212">
        <v>378</v>
      </c>
    </row>
    <row r="213" spans="1:10" x14ac:dyDescent="0.25">
      <c r="A213">
        <v>380</v>
      </c>
      <c r="B213">
        <f>VLOOKUP($B$4,'Deposition Curves'!A:OQ,(A213/2+6),FALSE)</f>
        <v>0</v>
      </c>
      <c r="C213">
        <f>IF('Use Details'!$B$23="Yes",Barrier!V194,1)</f>
        <v>1</v>
      </c>
      <c r="D213">
        <f t="shared" si="13"/>
        <v>0</v>
      </c>
      <c r="E213">
        <f t="shared" si="19"/>
        <v>0</v>
      </c>
      <c r="F213">
        <f t="shared" si="20"/>
        <v>0</v>
      </c>
      <c r="G213">
        <f t="shared" si="21"/>
        <v>0</v>
      </c>
      <c r="H213">
        <f t="shared" si="22"/>
        <v>0</v>
      </c>
      <c r="I213">
        <f t="shared" si="18"/>
        <v>0</v>
      </c>
      <c r="J213">
        <v>380</v>
      </c>
    </row>
    <row r="214" spans="1:10" x14ac:dyDescent="0.25">
      <c r="A214">
        <v>382</v>
      </c>
      <c r="B214">
        <f>VLOOKUP($B$4,'Deposition Curves'!A:OQ,(A214/2+6),FALSE)</f>
        <v>0</v>
      </c>
      <c r="C214">
        <f>IF('Use Details'!$B$23="Yes",Barrier!V195,1)</f>
        <v>1</v>
      </c>
      <c r="D214">
        <f t="shared" si="13"/>
        <v>0</v>
      </c>
      <c r="E214">
        <f t="shared" si="19"/>
        <v>0</v>
      </c>
      <c r="F214">
        <f t="shared" si="20"/>
        <v>0</v>
      </c>
      <c r="G214">
        <f t="shared" si="21"/>
        <v>0</v>
      </c>
      <c r="H214">
        <f t="shared" si="22"/>
        <v>0</v>
      </c>
      <c r="I214">
        <f t="shared" si="18"/>
        <v>0</v>
      </c>
      <c r="J214">
        <v>382</v>
      </c>
    </row>
    <row r="215" spans="1:10" x14ac:dyDescent="0.25">
      <c r="A215">
        <v>384</v>
      </c>
      <c r="B215">
        <f>VLOOKUP($B$4,'Deposition Curves'!A:OQ,(A215/2+6),FALSE)</f>
        <v>0</v>
      </c>
      <c r="C215">
        <f>IF('Use Details'!$B$23="Yes",Barrier!V196,1)</f>
        <v>1</v>
      </c>
      <c r="D215">
        <f t="shared" si="13"/>
        <v>0</v>
      </c>
      <c r="E215">
        <f t="shared" si="19"/>
        <v>0</v>
      </c>
      <c r="F215">
        <f t="shared" si="20"/>
        <v>0</v>
      </c>
      <c r="G215">
        <f t="shared" si="21"/>
        <v>0</v>
      </c>
      <c r="H215">
        <f t="shared" si="22"/>
        <v>0</v>
      </c>
      <c r="I215">
        <f t="shared" si="18"/>
        <v>0</v>
      </c>
      <c r="J215">
        <v>384</v>
      </c>
    </row>
    <row r="216" spans="1:10" x14ac:dyDescent="0.25">
      <c r="A216">
        <v>386</v>
      </c>
      <c r="B216">
        <f>VLOOKUP($B$4,'Deposition Curves'!A:OQ,(A216/2+6),FALSE)</f>
        <v>0</v>
      </c>
      <c r="C216">
        <f>IF('Use Details'!$B$23="Yes",Barrier!V197,1)</f>
        <v>1</v>
      </c>
      <c r="D216">
        <f t="shared" si="13"/>
        <v>0</v>
      </c>
      <c r="E216">
        <f t="shared" si="19"/>
        <v>0</v>
      </c>
      <c r="F216">
        <f t="shared" si="20"/>
        <v>0</v>
      </c>
      <c r="G216">
        <f t="shared" si="21"/>
        <v>0</v>
      </c>
      <c r="H216">
        <f t="shared" si="22"/>
        <v>0</v>
      </c>
      <c r="I216">
        <f t="shared" si="18"/>
        <v>0</v>
      </c>
      <c r="J216">
        <v>386</v>
      </c>
    </row>
    <row r="217" spans="1:10" x14ac:dyDescent="0.25">
      <c r="A217">
        <v>388</v>
      </c>
      <c r="B217">
        <f>VLOOKUP($B$4,'Deposition Curves'!A:OQ,(A217/2+6),FALSE)</f>
        <v>0</v>
      </c>
      <c r="C217">
        <f>IF('Use Details'!$B$23="Yes",Barrier!V198,1)</f>
        <v>1</v>
      </c>
      <c r="D217">
        <f t="shared" ref="D217:D280" si="23">B217*C217</f>
        <v>0</v>
      </c>
      <c r="E217">
        <f t="shared" si="19"/>
        <v>0</v>
      </c>
      <c r="F217">
        <f t="shared" si="20"/>
        <v>0</v>
      </c>
      <c r="G217">
        <f t="shared" si="21"/>
        <v>0</v>
      </c>
      <c r="H217">
        <f t="shared" si="22"/>
        <v>0</v>
      </c>
      <c r="I217">
        <f t="shared" ref="I217:I280" si="24">AVERAGE(D217:D267)</f>
        <v>0</v>
      </c>
      <c r="J217">
        <v>388</v>
      </c>
    </row>
    <row r="218" spans="1:10" x14ac:dyDescent="0.25">
      <c r="A218">
        <v>390</v>
      </c>
      <c r="B218">
        <f>VLOOKUP($B$4,'Deposition Curves'!A:OQ,(A218/2+6),FALSE)</f>
        <v>0</v>
      </c>
      <c r="C218">
        <f>IF('Use Details'!$B$23="Yes",Barrier!V199,1)</f>
        <v>1</v>
      </c>
      <c r="D218">
        <f t="shared" si="23"/>
        <v>0</v>
      </c>
      <c r="E218">
        <f t="shared" si="19"/>
        <v>0</v>
      </c>
      <c r="F218">
        <f t="shared" si="20"/>
        <v>0</v>
      </c>
      <c r="G218">
        <f t="shared" si="21"/>
        <v>0</v>
      </c>
      <c r="H218">
        <f t="shared" si="22"/>
        <v>0</v>
      </c>
      <c r="I218">
        <f t="shared" si="24"/>
        <v>0</v>
      </c>
      <c r="J218">
        <v>390</v>
      </c>
    </row>
    <row r="219" spans="1:10" x14ac:dyDescent="0.25">
      <c r="A219">
        <v>392</v>
      </c>
      <c r="B219">
        <f>VLOOKUP($B$4,'Deposition Curves'!A:OQ,(A219/2+6),FALSE)</f>
        <v>0</v>
      </c>
      <c r="C219">
        <f>IF('Use Details'!$B$23="Yes",Barrier!V200,1)</f>
        <v>1</v>
      </c>
      <c r="D219">
        <f t="shared" si="23"/>
        <v>0</v>
      </c>
      <c r="E219">
        <f t="shared" si="19"/>
        <v>0</v>
      </c>
      <c r="F219">
        <f t="shared" si="20"/>
        <v>0</v>
      </c>
      <c r="G219">
        <f t="shared" si="21"/>
        <v>0</v>
      </c>
      <c r="H219">
        <f t="shared" si="22"/>
        <v>0</v>
      </c>
      <c r="I219">
        <f t="shared" si="24"/>
        <v>0</v>
      </c>
      <c r="J219">
        <v>392</v>
      </c>
    </row>
    <row r="220" spans="1:10" x14ac:dyDescent="0.25">
      <c r="A220">
        <v>394</v>
      </c>
      <c r="B220">
        <f>VLOOKUP($B$4,'Deposition Curves'!A:OQ,(A220/2+6),FALSE)</f>
        <v>0</v>
      </c>
      <c r="C220">
        <f>IF('Use Details'!$B$23="Yes",Barrier!V201,1)</f>
        <v>1</v>
      </c>
      <c r="D220">
        <f t="shared" si="23"/>
        <v>0</v>
      </c>
      <c r="E220">
        <f t="shared" si="19"/>
        <v>0</v>
      </c>
      <c r="F220">
        <f t="shared" si="20"/>
        <v>0</v>
      </c>
      <c r="G220">
        <f t="shared" si="21"/>
        <v>0</v>
      </c>
      <c r="H220">
        <f t="shared" si="22"/>
        <v>0</v>
      </c>
      <c r="I220">
        <f t="shared" si="24"/>
        <v>0</v>
      </c>
      <c r="J220">
        <v>394</v>
      </c>
    </row>
    <row r="221" spans="1:10" x14ac:dyDescent="0.25">
      <c r="A221">
        <v>396</v>
      </c>
      <c r="B221">
        <f>VLOOKUP($B$4,'Deposition Curves'!A:OQ,(A221/2+6),FALSE)</f>
        <v>0</v>
      </c>
      <c r="C221">
        <f>IF('Use Details'!$B$23="Yes",Barrier!V202,1)</f>
        <v>1</v>
      </c>
      <c r="D221">
        <f t="shared" si="23"/>
        <v>0</v>
      </c>
      <c r="E221">
        <f t="shared" si="19"/>
        <v>0</v>
      </c>
      <c r="F221">
        <f t="shared" si="20"/>
        <v>0</v>
      </c>
      <c r="G221">
        <f t="shared" si="21"/>
        <v>0</v>
      </c>
      <c r="H221">
        <f t="shared" si="22"/>
        <v>0</v>
      </c>
      <c r="I221">
        <f t="shared" si="24"/>
        <v>0</v>
      </c>
      <c r="J221">
        <v>396</v>
      </c>
    </row>
    <row r="222" spans="1:10" x14ac:dyDescent="0.25">
      <c r="A222">
        <v>398</v>
      </c>
      <c r="B222">
        <f>VLOOKUP($B$4,'Deposition Curves'!A:OQ,(A222/2+6),FALSE)</f>
        <v>0</v>
      </c>
      <c r="C222">
        <f>IF('Use Details'!$B$23="Yes",Barrier!V203,1)</f>
        <v>1</v>
      </c>
      <c r="D222">
        <f t="shared" si="23"/>
        <v>0</v>
      </c>
      <c r="E222">
        <f t="shared" si="19"/>
        <v>0</v>
      </c>
      <c r="F222">
        <f t="shared" si="20"/>
        <v>0</v>
      </c>
      <c r="G222">
        <f t="shared" si="21"/>
        <v>0</v>
      </c>
      <c r="H222">
        <f t="shared" si="22"/>
        <v>0</v>
      </c>
      <c r="I222">
        <f t="shared" si="24"/>
        <v>0</v>
      </c>
      <c r="J222">
        <v>398</v>
      </c>
    </row>
    <row r="223" spans="1:10" x14ac:dyDescent="0.25">
      <c r="A223">
        <v>400</v>
      </c>
      <c r="B223">
        <f>VLOOKUP($B$4,'Deposition Curves'!A:OQ,(A223/2+6),FALSE)</f>
        <v>0</v>
      </c>
      <c r="C223">
        <f>IF('Use Details'!$B$23="Yes",Barrier!V204,1)</f>
        <v>1</v>
      </c>
      <c r="D223">
        <f t="shared" si="23"/>
        <v>0</v>
      </c>
      <c r="E223">
        <f t="shared" si="19"/>
        <v>0</v>
      </c>
      <c r="F223">
        <f t="shared" si="20"/>
        <v>0</v>
      </c>
      <c r="G223">
        <f t="shared" si="21"/>
        <v>0</v>
      </c>
      <c r="H223">
        <f t="shared" si="22"/>
        <v>0</v>
      </c>
      <c r="I223">
        <f t="shared" si="24"/>
        <v>0</v>
      </c>
      <c r="J223">
        <v>400</v>
      </c>
    </row>
    <row r="224" spans="1:10" x14ac:dyDescent="0.25">
      <c r="A224">
        <v>402</v>
      </c>
      <c r="B224">
        <f>VLOOKUP($B$4,'Deposition Curves'!A:OQ,(A224/2+6),FALSE)</f>
        <v>0</v>
      </c>
      <c r="C224">
        <f>IF('Use Details'!$B$23="Yes",Barrier!V205,1)</f>
        <v>1</v>
      </c>
      <c r="D224">
        <f t="shared" si="23"/>
        <v>0</v>
      </c>
      <c r="E224">
        <f t="shared" si="19"/>
        <v>0</v>
      </c>
      <c r="F224">
        <f t="shared" si="20"/>
        <v>0</v>
      </c>
      <c r="G224">
        <f t="shared" si="21"/>
        <v>0</v>
      </c>
      <c r="H224">
        <f t="shared" si="22"/>
        <v>0</v>
      </c>
      <c r="I224">
        <f t="shared" si="24"/>
        <v>0</v>
      </c>
      <c r="J224">
        <v>402</v>
      </c>
    </row>
    <row r="225" spans="1:10" x14ac:dyDescent="0.25">
      <c r="A225">
        <v>404</v>
      </c>
      <c r="B225">
        <f>VLOOKUP($B$4,'Deposition Curves'!A:OQ,(A225/2+6),FALSE)</f>
        <v>0</v>
      </c>
      <c r="C225">
        <f>IF('Use Details'!$B$23="Yes",Barrier!V206,1)</f>
        <v>1</v>
      </c>
      <c r="D225">
        <f t="shared" si="23"/>
        <v>0</v>
      </c>
      <c r="E225">
        <f t="shared" si="19"/>
        <v>0</v>
      </c>
      <c r="F225">
        <f t="shared" si="20"/>
        <v>0</v>
      </c>
      <c r="G225">
        <f t="shared" si="21"/>
        <v>0</v>
      </c>
      <c r="H225">
        <f t="shared" si="22"/>
        <v>0</v>
      </c>
      <c r="I225">
        <f t="shared" si="24"/>
        <v>0</v>
      </c>
      <c r="J225">
        <v>404</v>
      </c>
    </row>
    <row r="226" spans="1:10" x14ac:dyDescent="0.25">
      <c r="A226">
        <v>406</v>
      </c>
      <c r="B226">
        <f>VLOOKUP($B$4,'Deposition Curves'!A:OQ,(A226/2+6),FALSE)</f>
        <v>0</v>
      </c>
      <c r="C226">
        <f>IF('Use Details'!$B$23="Yes",Barrier!V207,1)</f>
        <v>1</v>
      </c>
      <c r="D226">
        <f t="shared" si="23"/>
        <v>0</v>
      </c>
      <c r="E226">
        <f t="shared" si="19"/>
        <v>0</v>
      </c>
      <c r="F226">
        <f t="shared" si="20"/>
        <v>0</v>
      </c>
      <c r="G226">
        <f t="shared" si="21"/>
        <v>0</v>
      </c>
      <c r="H226">
        <f t="shared" si="22"/>
        <v>0</v>
      </c>
      <c r="I226">
        <f t="shared" si="24"/>
        <v>0</v>
      </c>
      <c r="J226">
        <v>406</v>
      </c>
    </row>
    <row r="227" spans="1:10" x14ac:dyDescent="0.25">
      <c r="A227">
        <v>408</v>
      </c>
      <c r="B227">
        <f>VLOOKUP($B$4,'Deposition Curves'!A:OQ,(A227/2+6),FALSE)</f>
        <v>0</v>
      </c>
      <c r="C227">
        <f>IF('Use Details'!$B$23="Yes",Barrier!V208,1)</f>
        <v>1</v>
      </c>
      <c r="D227">
        <f t="shared" si="23"/>
        <v>0</v>
      </c>
      <c r="E227">
        <f t="shared" si="19"/>
        <v>0</v>
      </c>
      <c r="F227">
        <f t="shared" si="20"/>
        <v>0</v>
      </c>
      <c r="G227">
        <f t="shared" si="21"/>
        <v>0</v>
      </c>
      <c r="H227">
        <f t="shared" si="22"/>
        <v>0</v>
      </c>
      <c r="I227">
        <f t="shared" si="24"/>
        <v>0</v>
      </c>
      <c r="J227">
        <v>408</v>
      </c>
    </row>
    <row r="228" spans="1:10" x14ac:dyDescent="0.25">
      <c r="A228">
        <v>410</v>
      </c>
      <c r="B228">
        <f>VLOOKUP($B$4,'Deposition Curves'!A:OQ,(A228/2+6),FALSE)</f>
        <v>0</v>
      </c>
      <c r="C228">
        <f>IF('Use Details'!$B$23="Yes",Barrier!V209,1)</f>
        <v>1</v>
      </c>
      <c r="D228">
        <f t="shared" si="23"/>
        <v>0</v>
      </c>
      <c r="E228">
        <f t="shared" si="19"/>
        <v>0</v>
      </c>
      <c r="F228">
        <f t="shared" si="20"/>
        <v>0</v>
      </c>
      <c r="G228">
        <f t="shared" si="21"/>
        <v>0</v>
      </c>
      <c r="H228">
        <f t="shared" si="22"/>
        <v>0</v>
      </c>
      <c r="I228">
        <f t="shared" si="24"/>
        <v>0</v>
      </c>
      <c r="J228">
        <v>410</v>
      </c>
    </row>
    <row r="229" spans="1:10" x14ac:dyDescent="0.25">
      <c r="A229">
        <v>412</v>
      </c>
      <c r="B229">
        <f>VLOOKUP($B$4,'Deposition Curves'!A:OQ,(A229/2+6),FALSE)</f>
        <v>0</v>
      </c>
      <c r="C229">
        <f>IF('Use Details'!$B$23="Yes",Barrier!V210,1)</f>
        <v>1</v>
      </c>
      <c r="D229">
        <f t="shared" si="23"/>
        <v>0</v>
      </c>
      <c r="E229">
        <f t="shared" si="19"/>
        <v>0</v>
      </c>
      <c r="F229">
        <f t="shared" si="20"/>
        <v>0</v>
      </c>
      <c r="G229">
        <f t="shared" si="21"/>
        <v>0</v>
      </c>
      <c r="H229">
        <f t="shared" si="22"/>
        <v>0</v>
      </c>
      <c r="I229">
        <f t="shared" si="24"/>
        <v>0</v>
      </c>
      <c r="J229">
        <v>412</v>
      </c>
    </row>
    <row r="230" spans="1:10" x14ac:dyDescent="0.25">
      <c r="A230">
        <v>414</v>
      </c>
      <c r="B230">
        <f>VLOOKUP($B$4,'Deposition Curves'!A:OQ,(A230/2+6),FALSE)</f>
        <v>0</v>
      </c>
      <c r="C230">
        <f>IF('Use Details'!$B$23="Yes",Barrier!V211,1)</f>
        <v>1</v>
      </c>
      <c r="D230">
        <f t="shared" si="23"/>
        <v>0</v>
      </c>
      <c r="E230">
        <f t="shared" si="19"/>
        <v>0</v>
      </c>
      <c r="F230">
        <f t="shared" si="20"/>
        <v>0</v>
      </c>
      <c r="G230">
        <f t="shared" si="21"/>
        <v>0</v>
      </c>
      <c r="H230">
        <f t="shared" si="22"/>
        <v>0</v>
      </c>
      <c r="I230">
        <f t="shared" si="24"/>
        <v>0</v>
      </c>
      <c r="J230">
        <v>414</v>
      </c>
    </row>
    <row r="231" spans="1:10" x14ac:dyDescent="0.25">
      <c r="A231">
        <v>416</v>
      </c>
      <c r="B231">
        <f>VLOOKUP($B$4,'Deposition Curves'!A:OQ,(A231/2+6),FALSE)</f>
        <v>0</v>
      </c>
      <c r="C231">
        <f>IF('Use Details'!$B$23="Yes",Barrier!V212,1)</f>
        <v>1</v>
      </c>
      <c r="D231">
        <f t="shared" si="23"/>
        <v>0</v>
      </c>
      <c r="E231">
        <f t="shared" si="19"/>
        <v>0</v>
      </c>
      <c r="F231">
        <f t="shared" si="20"/>
        <v>0</v>
      </c>
      <c r="G231">
        <f t="shared" si="21"/>
        <v>0</v>
      </c>
      <c r="H231">
        <f t="shared" si="22"/>
        <v>0</v>
      </c>
      <c r="I231">
        <f t="shared" si="24"/>
        <v>0</v>
      </c>
      <c r="J231">
        <v>416</v>
      </c>
    </row>
    <row r="232" spans="1:10" x14ac:dyDescent="0.25">
      <c r="A232">
        <v>418</v>
      </c>
      <c r="B232">
        <f>VLOOKUP($B$4,'Deposition Curves'!A:OQ,(A232/2+6),FALSE)</f>
        <v>0</v>
      </c>
      <c r="C232">
        <f>IF('Use Details'!$B$23="Yes",Barrier!V213,1)</f>
        <v>1</v>
      </c>
      <c r="D232">
        <f t="shared" si="23"/>
        <v>0</v>
      </c>
      <c r="E232">
        <f t="shared" si="19"/>
        <v>0</v>
      </c>
      <c r="F232">
        <f t="shared" si="20"/>
        <v>0</v>
      </c>
      <c r="G232">
        <f t="shared" si="21"/>
        <v>0</v>
      </c>
      <c r="H232">
        <f t="shared" si="22"/>
        <v>0</v>
      </c>
      <c r="I232">
        <f t="shared" si="24"/>
        <v>0</v>
      </c>
      <c r="J232">
        <v>418</v>
      </c>
    </row>
    <row r="233" spans="1:10" x14ac:dyDescent="0.25">
      <c r="A233">
        <v>420</v>
      </c>
      <c r="B233">
        <f>VLOOKUP($B$4,'Deposition Curves'!A:OQ,(A233/2+6),FALSE)</f>
        <v>0</v>
      </c>
      <c r="C233">
        <f>IF('Use Details'!$B$23="Yes",Barrier!V214,1)</f>
        <v>1</v>
      </c>
      <c r="D233">
        <f t="shared" si="23"/>
        <v>0</v>
      </c>
      <c r="E233">
        <f t="shared" si="19"/>
        <v>0</v>
      </c>
      <c r="F233">
        <f t="shared" si="20"/>
        <v>0</v>
      </c>
      <c r="G233">
        <f t="shared" si="21"/>
        <v>0</v>
      </c>
      <c r="H233">
        <f t="shared" si="22"/>
        <v>0</v>
      </c>
      <c r="I233">
        <f t="shared" si="24"/>
        <v>0</v>
      </c>
      <c r="J233">
        <v>420</v>
      </c>
    </row>
    <row r="234" spans="1:10" x14ac:dyDescent="0.25">
      <c r="A234">
        <v>422</v>
      </c>
      <c r="B234">
        <f>VLOOKUP($B$4,'Deposition Curves'!A:OQ,(A234/2+6),FALSE)</f>
        <v>0</v>
      </c>
      <c r="C234">
        <f>IF('Use Details'!$B$23="Yes",Barrier!V215,1)</f>
        <v>1</v>
      </c>
      <c r="D234">
        <f t="shared" si="23"/>
        <v>0</v>
      </c>
      <c r="E234">
        <f t="shared" si="19"/>
        <v>0</v>
      </c>
      <c r="F234">
        <f t="shared" si="20"/>
        <v>0</v>
      </c>
      <c r="G234">
        <f t="shared" si="21"/>
        <v>0</v>
      </c>
      <c r="H234">
        <f t="shared" si="22"/>
        <v>0</v>
      </c>
      <c r="I234">
        <f t="shared" si="24"/>
        <v>0</v>
      </c>
      <c r="J234">
        <v>422</v>
      </c>
    </row>
    <row r="235" spans="1:10" x14ac:dyDescent="0.25">
      <c r="A235">
        <v>424</v>
      </c>
      <c r="B235">
        <f>VLOOKUP($B$4,'Deposition Curves'!A:OQ,(A235/2+6),FALSE)</f>
        <v>0</v>
      </c>
      <c r="C235">
        <f>IF('Use Details'!$B$23="Yes",Barrier!V216,1)</f>
        <v>1</v>
      </c>
      <c r="D235">
        <f t="shared" si="23"/>
        <v>0</v>
      </c>
      <c r="E235">
        <f t="shared" si="19"/>
        <v>0</v>
      </c>
      <c r="F235">
        <f t="shared" si="20"/>
        <v>0</v>
      </c>
      <c r="G235">
        <f t="shared" si="21"/>
        <v>0</v>
      </c>
      <c r="H235">
        <f t="shared" si="22"/>
        <v>0</v>
      </c>
      <c r="I235">
        <f t="shared" si="24"/>
        <v>0</v>
      </c>
      <c r="J235">
        <v>424</v>
      </c>
    </row>
    <row r="236" spans="1:10" x14ac:dyDescent="0.25">
      <c r="A236">
        <v>426</v>
      </c>
      <c r="B236">
        <f>VLOOKUP($B$4,'Deposition Curves'!A:OQ,(A236/2+6),FALSE)</f>
        <v>0</v>
      </c>
      <c r="C236">
        <f>IF('Use Details'!$B$23="Yes",Barrier!V217,1)</f>
        <v>1</v>
      </c>
      <c r="D236">
        <f t="shared" si="23"/>
        <v>0</v>
      </c>
      <c r="E236">
        <f t="shared" si="19"/>
        <v>0</v>
      </c>
      <c r="F236">
        <f t="shared" si="20"/>
        <v>0</v>
      </c>
      <c r="G236">
        <f t="shared" si="21"/>
        <v>0</v>
      </c>
      <c r="H236">
        <f t="shared" si="22"/>
        <v>0</v>
      </c>
      <c r="I236">
        <f t="shared" si="24"/>
        <v>0</v>
      </c>
      <c r="J236">
        <v>426</v>
      </c>
    </row>
    <row r="237" spans="1:10" x14ac:dyDescent="0.25">
      <c r="A237">
        <v>428</v>
      </c>
      <c r="B237">
        <f>VLOOKUP($B$4,'Deposition Curves'!A:OQ,(A237/2+6),FALSE)</f>
        <v>0</v>
      </c>
      <c r="C237">
        <f>IF('Use Details'!$B$23="Yes",Barrier!V218,1)</f>
        <v>1</v>
      </c>
      <c r="D237">
        <f t="shared" si="23"/>
        <v>0</v>
      </c>
      <c r="E237">
        <f t="shared" ref="E237:E300" si="25">AVERAGE(AVERAGE(D237:D238),D238,AVERAGE(D238:D239))</f>
        <v>0</v>
      </c>
      <c r="F237">
        <f t="shared" ref="F237:F300" si="26">AVERAGE(AVERAGE(D237:D238),D238,AVERAGE(D238:D239))</f>
        <v>0</v>
      </c>
      <c r="G237">
        <f t="shared" ref="G237:G300" si="27">AVERAGE(AVERAGE(D237:D238),D238,AVERAGE(D238:D239))</f>
        <v>0</v>
      </c>
      <c r="H237">
        <f t="shared" ref="H237:H300" si="28">AVERAGE(D237:D247)</f>
        <v>0</v>
      </c>
      <c r="I237">
        <f t="shared" si="24"/>
        <v>0</v>
      </c>
      <c r="J237">
        <v>428</v>
      </c>
    </row>
    <row r="238" spans="1:10" x14ac:dyDescent="0.25">
      <c r="A238">
        <v>430</v>
      </c>
      <c r="B238">
        <f>VLOOKUP($B$4,'Deposition Curves'!A:OQ,(A238/2+6),FALSE)</f>
        <v>0</v>
      </c>
      <c r="C238">
        <f>IF('Use Details'!$B$23="Yes",Barrier!V219,1)</f>
        <v>1</v>
      </c>
      <c r="D238">
        <f t="shared" si="23"/>
        <v>0</v>
      </c>
      <c r="E238">
        <f t="shared" si="25"/>
        <v>0</v>
      </c>
      <c r="F238">
        <f t="shared" si="26"/>
        <v>0</v>
      </c>
      <c r="G238">
        <f t="shared" si="27"/>
        <v>0</v>
      </c>
      <c r="H238">
        <f t="shared" si="28"/>
        <v>0</v>
      </c>
      <c r="I238">
        <f t="shared" si="24"/>
        <v>0</v>
      </c>
      <c r="J238">
        <v>430</v>
      </c>
    </row>
    <row r="239" spans="1:10" x14ac:dyDescent="0.25">
      <c r="A239">
        <v>432</v>
      </c>
      <c r="B239">
        <f>VLOOKUP($B$4,'Deposition Curves'!A:OQ,(A239/2+6),FALSE)</f>
        <v>0</v>
      </c>
      <c r="C239">
        <f>IF('Use Details'!$B$23="Yes",Barrier!V220,1)</f>
        <v>1</v>
      </c>
      <c r="D239">
        <f t="shared" si="23"/>
        <v>0</v>
      </c>
      <c r="E239">
        <f t="shared" si="25"/>
        <v>0</v>
      </c>
      <c r="F239">
        <f t="shared" si="26"/>
        <v>0</v>
      </c>
      <c r="G239">
        <f t="shared" si="27"/>
        <v>0</v>
      </c>
      <c r="H239">
        <f t="shared" si="28"/>
        <v>0</v>
      </c>
      <c r="I239">
        <f t="shared" si="24"/>
        <v>0</v>
      </c>
      <c r="J239">
        <v>432</v>
      </c>
    </row>
    <row r="240" spans="1:10" x14ac:dyDescent="0.25">
      <c r="A240">
        <v>434</v>
      </c>
      <c r="B240">
        <f>VLOOKUP($B$4,'Deposition Curves'!A:OQ,(A240/2+6),FALSE)</f>
        <v>0</v>
      </c>
      <c r="C240">
        <f>IF('Use Details'!$B$23="Yes",Barrier!V221,1)</f>
        <v>1</v>
      </c>
      <c r="D240">
        <f t="shared" si="23"/>
        <v>0</v>
      </c>
      <c r="E240">
        <f t="shared" si="25"/>
        <v>0</v>
      </c>
      <c r="F240">
        <f t="shared" si="26"/>
        <v>0</v>
      </c>
      <c r="G240">
        <f t="shared" si="27"/>
        <v>0</v>
      </c>
      <c r="H240">
        <f t="shared" si="28"/>
        <v>0</v>
      </c>
      <c r="I240">
        <f t="shared" si="24"/>
        <v>0</v>
      </c>
      <c r="J240">
        <v>434</v>
      </c>
    </row>
    <row r="241" spans="1:10" x14ac:dyDescent="0.25">
      <c r="A241">
        <v>436</v>
      </c>
      <c r="B241">
        <f>VLOOKUP($B$4,'Deposition Curves'!A:OQ,(A241/2+6),FALSE)</f>
        <v>0</v>
      </c>
      <c r="C241">
        <f>IF('Use Details'!$B$23="Yes",Barrier!V222,1)</f>
        <v>1</v>
      </c>
      <c r="D241">
        <f t="shared" si="23"/>
        <v>0</v>
      </c>
      <c r="E241">
        <f t="shared" si="25"/>
        <v>0</v>
      </c>
      <c r="F241">
        <f t="shared" si="26"/>
        <v>0</v>
      </c>
      <c r="G241">
        <f t="shared" si="27"/>
        <v>0</v>
      </c>
      <c r="H241">
        <f t="shared" si="28"/>
        <v>0</v>
      </c>
      <c r="I241">
        <f t="shared" si="24"/>
        <v>0</v>
      </c>
      <c r="J241">
        <v>436</v>
      </c>
    </row>
    <row r="242" spans="1:10" x14ac:dyDescent="0.25">
      <c r="A242">
        <v>438</v>
      </c>
      <c r="B242">
        <f>VLOOKUP($B$4,'Deposition Curves'!A:OQ,(A242/2+6),FALSE)</f>
        <v>0</v>
      </c>
      <c r="C242">
        <f>IF('Use Details'!$B$23="Yes",Barrier!V223,1)</f>
        <v>1</v>
      </c>
      <c r="D242">
        <f t="shared" si="23"/>
        <v>0</v>
      </c>
      <c r="E242">
        <f t="shared" si="25"/>
        <v>0</v>
      </c>
      <c r="F242">
        <f t="shared" si="26"/>
        <v>0</v>
      </c>
      <c r="G242">
        <f t="shared" si="27"/>
        <v>0</v>
      </c>
      <c r="H242">
        <f t="shared" si="28"/>
        <v>0</v>
      </c>
      <c r="I242">
        <f t="shared" si="24"/>
        <v>0</v>
      </c>
      <c r="J242">
        <v>438</v>
      </c>
    </row>
    <row r="243" spans="1:10" x14ac:dyDescent="0.25">
      <c r="A243">
        <v>440</v>
      </c>
      <c r="B243">
        <f>VLOOKUP($B$4,'Deposition Curves'!A:OQ,(A243/2+6),FALSE)</f>
        <v>0</v>
      </c>
      <c r="C243">
        <f>IF('Use Details'!$B$23="Yes",Barrier!V224,1)</f>
        <v>1</v>
      </c>
      <c r="D243">
        <f t="shared" si="23"/>
        <v>0</v>
      </c>
      <c r="E243">
        <f t="shared" si="25"/>
        <v>0</v>
      </c>
      <c r="F243">
        <f t="shared" si="26"/>
        <v>0</v>
      </c>
      <c r="G243">
        <f t="shared" si="27"/>
        <v>0</v>
      </c>
      <c r="H243">
        <f t="shared" si="28"/>
        <v>0</v>
      </c>
      <c r="I243">
        <f t="shared" si="24"/>
        <v>0</v>
      </c>
      <c r="J243">
        <v>440</v>
      </c>
    </row>
    <row r="244" spans="1:10" x14ac:dyDescent="0.25">
      <c r="A244">
        <v>442</v>
      </c>
      <c r="B244">
        <f>VLOOKUP($B$4,'Deposition Curves'!A:OQ,(A244/2+6),FALSE)</f>
        <v>0</v>
      </c>
      <c r="C244">
        <f>IF('Use Details'!$B$23="Yes",Barrier!V225,1)</f>
        <v>1</v>
      </c>
      <c r="D244">
        <f t="shared" si="23"/>
        <v>0</v>
      </c>
      <c r="E244">
        <f t="shared" si="25"/>
        <v>0</v>
      </c>
      <c r="F244">
        <f t="shared" si="26"/>
        <v>0</v>
      </c>
      <c r="G244">
        <f t="shared" si="27"/>
        <v>0</v>
      </c>
      <c r="H244">
        <f t="shared" si="28"/>
        <v>0</v>
      </c>
      <c r="I244">
        <f t="shared" si="24"/>
        <v>0</v>
      </c>
      <c r="J244">
        <v>442</v>
      </c>
    </row>
    <row r="245" spans="1:10" x14ac:dyDescent="0.25">
      <c r="A245">
        <v>444</v>
      </c>
      <c r="B245">
        <f>VLOOKUP($B$4,'Deposition Curves'!A:OQ,(A245/2+6),FALSE)</f>
        <v>0</v>
      </c>
      <c r="C245">
        <f>IF('Use Details'!$B$23="Yes",Barrier!V226,1)</f>
        <v>1</v>
      </c>
      <c r="D245">
        <f t="shared" si="23"/>
        <v>0</v>
      </c>
      <c r="E245">
        <f t="shared" si="25"/>
        <v>0</v>
      </c>
      <c r="F245">
        <f t="shared" si="26"/>
        <v>0</v>
      </c>
      <c r="G245">
        <f t="shared" si="27"/>
        <v>0</v>
      </c>
      <c r="H245">
        <f t="shared" si="28"/>
        <v>0</v>
      </c>
      <c r="I245">
        <f t="shared" si="24"/>
        <v>0</v>
      </c>
      <c r="J245">
        <v>444</v>
      </c>
    </row>
    <row r="246" spans="1:10" x14ac:dyDescent="0.25">
      <c r="A246">
        <v>446</v>
      </c>
      <c r="B246">
        <f>VLOOKUP($B$4,'Deposition Curves'!A:OQ,(A246/2+6),FALSE)</f>
        <v>0</v>
      </c>
      <c r="C246">
        <f>IF('Use Details'!$B$23="Yes",Barrier!V227,1)</f>
        <v>1</v>
      </c>
      <c r="D246">
        <f t="shared" si="23"/>
        <v>0</v>
      </c>
      <c r="E246">
        <f t="shared" si="25"/>
        <v>0</v>
      </c>
      <c r="F246">
        <f t="shared" si="26"/>
        <v>0</v>
      </c>
      <c r="G246">
        <f t="shared" si="27"/>
        <v>0</v>
      </c>
      <c r="H246">
        <f t="shared" si="28"/>
        <v>0</v>
      </c>
      <c r="I246">
        <f t="shared" si="24"/>
        <v>0</v>
      </c>
      <c r="J246">
        <v>446</v>
      </c>
    </row>
    <row r="247" spans="1:10" x14ac:dyDescent="0.25">
      <c r="A247">
        <v>448</v>
      </c>
      <c r="B247">
        <f>VLOOKUP($B$4,'Deposition Curves'!A:OQ,(A247/2+6),FALSE)</f>
        <v>0</v>
      </c>
      <c r="C247">
        <f>IF('Use Details'!$B$23="Yes",Barrier!V228,1)</f>
        <v>1</v>
      </c>
      <c r="D247">
        <f t="shared" si="23"/>
        <v>0</v>
      </c>
      <c r="E247">
        <f t="shared" si="25"/>
        <v>0</v>
      </c>
      <c r="F247">
        <f t="shared" si="26"/>
        <v>0</v>
      </c>
      <c r="G247">
        <f t="shared" si="27"/>
        <v>0</v>
      </c>
      <c r="H247">
        <f t="shared" si="28"/>
        <v>0</v>
      </c>
      <c r="I247">
        <f t="shared" si="24"/>
        <v>0</v>
      </c>
      <c r="J247">
        <v>448</v>
      </c>
    </row>
    <row r="248" spans="1:10" x14ac:dyDescent="0.25">
      <c r="A248">
        <v>450</v>
      </c>
      <c r="B248">
        <f>VLOOKUP($B$4,'Deposition Curves'!A:OQ,(A248/2+6),FALSE)</f>
        <v>0</v>
      </c>
      <c r="C248">
        <f>IF('Use Details'!$B$23="Yes",Barrier!V229,1)</f>
        <v>1</v>
      </c>
      <c r="D248">
        <f t="shared" si="23"/>
        <v>0</v>
      </c>
      <c r="E248">
        <f t="shared" si="25"/>
        <v>0</v>
      </c>
      <c r="F248">
        <f t="shared" si="26"/>
        <v>0</v>
      </c>
      <c r="G248">
        <f t="shared" si="27"/>
        <v>0</v>
      </c>
      <c r="H248">
        <f t="shared" si="28"/>
        <v>0</v>
      </c>
      <c r="I248">
        <f t="shared" si="24"/>
        <v>0</v>
      </c>
      <c r="J248">
        <v>450</v>
      </c>
    </row>
    <row r="249" spans="1:10" x14ac:dyDescent="0.25">
      <c r="A249">
        <v>452</v>
      </c>
      <c r="B249">
        <f>VLOOKUP($B$4,'Deposition Curves'!A:OQ,(A249/2+6),FALSE)</f>
        <v>0</v>
      </c>
      <c r="C249">
        <f>IF('Use Details'!$B$23="Yes",Barrier!V230,1)</f>
        <v>1</v>
      </c>
      <c r="D249">
        <f t="shared" si="23"/>
        <v>0</v>
      </c>
      <c r="E249">
        <f t="shared" si="25"/>
        <v>0</v>
      </c>
      <c r="F249">
        <f t="shared" si="26"/>
        <v>0</v>
      </c>
      <c r="G249">
        <f t="shared" si="27"/>
        <v>0</v>
      </c>
      <c r="H249">
        <f t="shared" si="28"/>
        <v>0</v>
      </c>
      <c r="I249">
        <f t="shared" si="24"/>
        <v>0</v>
      </c>
      <c r="J249">
        <v>452</v>
      </c>
    </row>
    <row r="250" spans="1:10" x14ac:dyDescent="0.25">
      <c r="A250">
        <v>454</v>
      </c>
      <c r="B250">
        <f>VLOOKUP($B$4,'Deposition Curves'!A:OQ,(A250/2+6),FALSE)</f>
        <v>0</v>
      </c>
      <c r="C250">
        <f>IF('Use Details'!$B$23="Yes",Barrier!V231,1)</f>
        <v>1</v>
      </c>
      <c r="D250">
        <f t="shared" si="23"/>
        <v>0</v>
      </c>
      <c r="E250">
        <f t="shared" si="25"/>
        <v>0</v>
      </c>
      <c r="F250">
        <f t="shared" si="26"/>
        <v>0</v>
      </c>
      <c r="G250">
        <f t="shared" si="27"/>
        <v>0</v>
      </c>
      <c r="H250">
        <f t="shared" si="28"/>
        <v>0</v>
      </c>
      <c r="I250">
        <f t="shared" si="24"/>
        <v>0</v>
      </c>
      <c r="J250">
        <v>454</v>
      </c>
    </row>
    <row r="251" spans="1:10" x14ac:dyDescent="0.25">
      <c r="A251">
        <v>456</v>
      </c>
      <c r="B251">
        <f>VLOOKUP($B$4,'Deposition Curves'!A:OQ,(A251/2+6),FALSE)</f>
        <v>0</v>
      </c>
      <c r="C251">
        <f>IF('Use Details'!$B$23="Yes",Barrier!V232,1)</f>
        <v>1</v>
      </c>
      <c r="D251">
        <f t="shared" si="23"/>
        <v>0</v>
      </c>
      <c r="E251">
        <f t="shared" si="25"/>
        <v>0</v>
      </c>
      <c r="F251">
        <f t="shared" si="26"/>
        <v>0</v>
      </c>
      <c r="G251">
        <f t="shared" si="27"/>
        <v>0</v>
      </c>
      <c r="H251">
        <f t="shared" si="28"/>
        <v>0</v>
      </c>
      <c r="I251">
        <f t="shared" si="24"/>
        <v>0</v>
      </c>
      <c r="J251">
        <v>456</v>
      </c>
    </row>
    <row r="252" spans="1:10" x14ac:dyDescent="0.25">
      <c r="A252">
        <v>458</v>
      </c>
      <c r="B252">
        <f>VLOOKUP($B$4,'Deposition Curves'!A:OQ,(A252/2+6),FALSE)</f>
        <v>0</v>
      </c>
      <c r="C252">
        <f>IF('Use Details'!$B$23="Yes",Barrier!V233,1)</f>
        <v>1</v>
      </c>
      <c r="D252">
        <f t="shared" si="23"/>
        <v>0</v>
      </c>
      <c r="E252">
        <f t="shared" si="25"/>
        <v>0</v>
      </c>
      <c r="F252">
        <f t="shared" si="26"/>
        <v>0</v>
      </c>
      <c r="G252">
        <f t="shared" si="27"/>
        <v>0</v>
      </c>
      <c r="H252">
        <f t="shared" si="28"/>
        <v>0</v>
      </c>
      <c r="I252">
        <f t="shared" si="24"/>
        <v>0</v>
      </c>
      <c r="J252">
        <v>458</v>
      </c>
    </row>
    <row r="253" spans="1:10" x14ac:dyDescent="0.25">
      <c r="A253">
        <v>460</v>
      </c>
      <c r="B253">
        <f>VLOOKUP($B$4,'Deposition Curves'!A:OQ,(A253/2+6),FALSE)</f>
        <v>0</v>
      </c>
      <c r="C253">
        <f>IF('Use Details'!$B$23="Yes",Barrier!V234,1)</f>
        <v>1</v>
      </c>
      <c r="D253">
        <f t="shared" si="23"/>
        <v>0</v>
      </c>
      <c r="E253">
        <f t="shared" si="25"/>
        <v>0</v>
      </c>
      <c r="F253">
        <f t="shared" si="26"/>
        <v>0</v>
      </c>
      <c r="G253">
        <f t="shared" si="27"/>
        <v>0</v>
      </c>
      <c r="H253">
        <f t="shared" si="28"/>
        <v>0</v>
      </c>
      <c r="I253">
        <f t="shared" si="24"/>
        <v>0</v>
      </c>
      <c r="J253">
        <v>460</v>
      </c>
    </row>
    <row r="254" spans="1:10" x14ac:dyDescent="0.25">
      <c r="A254">
        <v>462</v>
      </c>
      <c r="B254">
        <f>VLOOKUP($B$4,'Deposition Curves'!A:OQ,(A254/2+6),FALSE)</f>
        <v>0</v>
      </c>
      <c r="C254">
        <f>IF('Use Details'!$B$23="Yes",Barrier!V235,1)</f>
        <v>1</v>
      </c>
      <c r="D254">
        <f t="shared" si="23"/>
        <v>0</v>
      </c>
      <c r="E254">
        <f t="shared" si="25"/>
        <v>0</v>
      </c>
      <c r="F254">
        <f t="shared" si="26"/>
        <v>0</v>
      </c>
      <c r="G254">
        <f t="shared" si="27"/>
        <v>0</v>
      </c>
      <c r="H254">
        <f t="shared" si="28"/>
        <v>0</v>
      </c>
      <c r="I254">
        <f t="shared" si="24"/>
        <v>0</v>
      </c>
      <c r="J254">
        <v>462</v>
      </c>
    </row>
    <row r="255" spans="1:10" x14ac:dyDescent="0.25">
      <c r="A255">
        <v>464</v>
      </c>
      <c r="B255">
        <f>VLOOKUP($B$4,'Deposition Curves'!A:OQ,(A255/2+6),FALSE)</f>
        <v>0</v>
      </c>
      <c r="C255">
        <f>IF('Use Details'!$B$23="Yes",Barrier!V236,1)</f>
        <v>1</v>
      </c>
      <c r="D255">
        <f t="shared" si="23"/>
        <v>0</v>
      </c>
      <c r="E255">
        <f t="shared" si="25"/>
        <v>0</v>
      </c>
      <c r="F255">
        <f t="shared" si="26"/>
        <v>0</v>
      </c>
      <c r="G255">
        <f t="shared" si="27"/>
        <v>0</v>
      </c>
      <c r="H255">
        <f t="shared" si="28"/>
        <v>0</v>
      </c>
      <c r="I255">
        <f t="shared" si="24"/>
        <v>0</v>
      </c>
      <c r="J255">
        <v>464</v>
      </c>
    </row>
    <row r="256" spans="1:10" x14ac:dyDescent="0.25">
      <c r="A256">
        <v>466</v>
      </c>
      <c r="B256">
        <f>VLOOKUP($B$4,'Deposition Curves'!A:OQ,(A256/2+6),FALSE)</f>
        <v>0</v>
      </c>
      <c r="C256">
        <f>IF('Use Details'!$B$23="Yes",Barrier!V237,1)</f>
        <v>1</v>
      </c>
      <c r="D256">
        <f t="shared" si="23"/>
        <v>0</v>
      </c>
      <c r="E256">
        <f t="shared" si="25"/>
        <v>0</v>
      </c>
      <c r="F256">
        <f t="shared" si="26"/>
        <v>0</v>
      </c>
      <c r="G256">
        <f t="shared" si="27"/>
        <v>0</v>
      </c>
      <c r="H256">
        <f t="shared" si="28"/>
        <v>0</v>
      </c>
      <c r="I256">
        <f t="shared" si="24"/>
        <v>0</v>
      </c>
      <c r="J256">
        <v>466</v>
      </c>
    </row>
    <row r="257" spans="1:10" x14ac:dyDescent="0.25">
      <c r="A257">
        <v>468</v>
      </c>
      <c r="B257">
        <f>VLOOKUP($B$4,'Deposition Curves'!A:OQ,(A257/2+6),FALSE)</f>
        <v>0</v>
      </c>
      <c r="C257">
        <f>IF('Use Details'!$B$23="Yes",Barrier!V238,1)</f>
        <v>1</v>
      </c>
      <c r="D257">
        <f t="shared" si="23"/>
        <v>0</v>
      </c>
      <c r="E257">
        <f t="shared" si="25"/>
        <v>0</v>
      </c>
      <c r="F257">
        <f t="shared" si="26"/>
        <v>0</v>
      </c>
      <c r="G257">
        <f t="shared" si="27"/>
        <v>0</v>
      </c>
      <c r="H257">
        <f t="shared" si="28"/>
        <v>0</v>
      </c>
      <c r="I257">
        <f t="shared" si="24"/>
        <v>0</v>
      </c>
      <c r="J257">
        <v>468</v>
      </c>
    </row>
    <row r="258" spans="1:10" x14ac:dyDescent="0.25">
      <c r="A258">
        <v>470</v>
      </c>
      <c r="B258">
        <f>VLOOKUP($B$4,'Deposition Curves'!A:OQ,(A258/2+6),FALSE)</f>
        <v>0</v>
      </c>
      <c r="C258">
        <f>IF('Use Details'!$B$23="Yes",Barrier!V239,1)</f>
        <v>1</v>
      </c>
      <c r="D258">
        <f t="shared" si="23"/>
        <v>0</v>
      </c>
      <c r="E258">
        <f t="shared" si="25"/>
        <v>0</v>
      </c>
      <c r="F258">
        <f t="shared" si="26"/>
        <v>0</v>
      </c>
      <c r="G258">
        <f t="shared" si="27"/>
        <v>0</v>
      </c>
      <c r="H258">
        <f t="shared" si="28"/>
        <v>0</v>
      </c>
      <c r="I258">
        <f t="shared" si="24"/>
        <v>0</v>
      </c>
      <c r="J258">
        <v>470</v>
      </c>
    </row>
    <row r="259" spans="1:10" x14ac:dyDescent="0.25">
      <c r="A259">
        <v>472</v>
      </c>
      <c r="B259">
        <f>VLOOKUP($B$4,'Deposition Curves'!A:OQ,(A259/2+6),FALSE)</f>
        <v>0</v>
      </c>
      <c r="C259">
        <f>IF('Use Details'!$B$23="Yes",Barrier!V240,1)</f>
        <v>1</v>
      </c>
      <c r="D259">
        <f t="shared" si="23"/>
        <v>0</v>
      </c>
      <c r="E259">
        <f t="shared" si="25"/>
        <v>0</v>
      </c>
      <c r="F259">
        <f t="shared" si="26"/>
        <v>0</v>
      </c>
      <c r="G259">
        <f t="shared" si="27"/>
        <v>0</v>
      </c>
      <c r="H259">
        <f t="shared" si="28"/>
        <v>0</v>
      </c>
      <c r="I259">
        <f t="shared" si="24"/>
        <v>0</v>
      </c>
      <c r="J259">
        <v>472</v>
      </c>
    </row>
    <row r="260" spans="1:10" x14ac:dyDescent="0.25">
      <c r="A260">
        <v>474</v>
      </c>
      <c r="B260">
        <f>VLOOKUP($B$4,'Deposition Curves'!A:OQ,(A260/2+6),FALSE)</f>
        <v>0</v>
      </c>
      <c r="C260">
        <f>IF('Use Details'!$B$23="Yes",Barrier!V241,1)</f>
        <v>1</v>
      </c>
      <c r="D260">
        <f t="shared" si="23"/>
        <v>0</v>
      </c>
      <c r="E260">
        <f t="shared" si="25"/>
        <v>0</v>
      </c>
      <c r="F260">
        <f t="shared" si="26"/>
        <v>0</v>
      </c>
      <c r="G260">
        <f t="shared" si="27"/>
        <v>0</v>
      </c>
      <c r="H260">
        <f t="shared" si="28"/>
        <v>0</v>
      </c>
      <c r="I260">
        <f t="shared" si="24"/>
        <v>0</v>
      </c>
      <c r="J260">
        <v>474</v>
      </c>
    </row>
    <row r="261" spans="1:10" x14ac:dyDescent="0.25">
      <c r="A261">
        <v>476</v>
      </c>
      <c r="B261">
        <f>VLOOKUP($B$4,'Deposition Curves'!A:OQ,(A261/2+6),FALSE)</f>
        <v>0</v>
      </c>
      <c r="C261">
        <f>IF('Use Details'!$B$23="Yes",Barrier!V242,1)</f>
        <v>1</v>
      </c>
      <c r="D261">
        <f t="shared" si="23"/>
        <v>0</v>
      </c>
      <c r="E261">
        <f t="shared" si="25"/>
        <v>0</v>
      </c>
      <c r="F261">
        <f t="shared" si="26"/>
        <v>0</v>
      </c>
      <c r="G261">
        <f t="shared" si="27"/>
        <v>0</v>
      </c>
      <c r="H261">
        <f t="shared" si="28"/>
        <v>0</v>
      </c>
      <c r="I261">
        <f t="shared" si="24"/>
        <v>0</v>
      </c>
      <c r="J261">
        <v>476</v>
      </c>
    </row>
    <row r="262" spans="1:10" x14ac:dyDescent="0.25">
      <c r="A262">
        <v>478</v>
      </c>
      <c r="B262">
        <f>VLOOKUP($B$4,'Deposition Curves'!A:OQ,(A262/2+6),FALSE)</f>
        <v>0</v>
      </c>
      <c r="C262">
        <f>IF('Use Details'!$B$23="Yes",Barrier!V243,1)</f>
        <v>1</v>
      </c>
      <c r="D262">
        <f t="shared" si="23"/>
        <v>0</v>
      </c>
      <c r="E262">
        <f t="shared" si="25"/>
        <v>0</v>
      </c>
      <c r="F262">
        <f t="shared" si="26"/>
        <v>0</v>
      </c>
      <c r="G262">
        <f t="shared" si="27"/>
        <v>0</v>
      </c>
      <c r="H262">
        <f t="shared" si="28"/>
        <v>0</v>
      </c>
      <c r="I262">
        <f t="shared" si="24"/>
        <v>0</v>
      </c>
      <c r="J262">
        <v>478</v>
      </c>
    </row>
    <row r="263" spans="1:10" x14ac:dyDescent="0.25">
      <c r="A263">
        <v>480</v>
      </c>
      <c r="B263">
        <f>VLOOKUP($B$4,'Deposition Curves'!A:OQ,(A263/2+6),FALSE)</f>
        <v>0</v>
      </c>
      <c r="C263">
        <f>IF('Use Details'!$B$23="Yes",Barrier!V244,1)</f>
        <v>1</v>
      </c>
      <c r="D263">
        <f t="shared" si="23"/>
        <v>0</v>
      </c>
      <c r="E263">
        <f t="shared" si="25"/>
        <v>0</v>
      </c>
      <c r="F263">
        <f t="shared" si="26"/>
        <v>0</v>
      </c>
      <c r="G263">
        <f t="shared" si="27"/>
        <v>0</v>
      </c>
      <c r="H263">
        <f t="shared" si="28"/>
        <v>0</v>
      </c>
      <c r="I263">
        <f t="shared" si="24"/>
        <v>0</v>
      </c>
      <c r="J263">
        <v>480</v>
      </c>
    </row>
    <row r="264" spans="1:10" x14ac:dyDescent="0.25">
      <c r="A264">
        <v>482</v>
      </c>
      <c r="B264">
        <f>VLOOKUP($B$4,'Deposition Curves'!A:OQ,(A264/2+6),FALSE)</f>
        <v>0</v>
      </c>
      <c r="C264">
        <f>IF('Use Details'!$B$23="Yes",Barrier!V245,1)</f>
        <v>1</v>
      </c>
      <c r="D264">
        <f t="shared" si="23"/>
        <v>0</v>
      </c>
      <c r="E264">
        <f t="shared" si="25"/>
        <v>0</v>
      </c>
      <c r="F264">
        <f t="shared" si="26"/>
        <v>0</v>
      </c>
      <c r="G264">
        <f t="shared" si="27"/>
        <v>0</v>
      </c>
      <c r="H264">
        <f t="shared" si="28"/>
        <v>0</v>
      </c>
      <c r="I264">
        <f t="shared" si="24"/>
        <v>0</v>
      </c>
      <c r="J264">
        <v>482</v>
      </c>
    </row>
    <row r="265" spans="1:10" x14ac:dyDescent="0.25">
      <c r="A265">
        <v>484</v>
      </c>
      <c r="B265">
        <f>VLOOKUP($B$4,'Deposition Curves'!A:OQ,(A265/2+6),FALSE)</f>
        <v>0</v>
      </c>
      <c r="C265">
        <f>IF('Use Details'!$B$23="Yes",Barrier!V246,1)</f>
        <v>1</v>
      </c>
      <c r="D265">
        <f t="shared" si="23"/>
        <v>0</v>
      </c>
      <c r="E265">
        <f t="shared" si="25"/>
        <v>0</v>
      </c>
      <c r="F265">
        <f t="shared" si="26"/>
        <v>0</v>
      </c>
      <c r="G265">
        <f t="shared" si="27"/>
        <v>0</v>
      </c>
      <c r="H265">
        <f t="shared" si="28"/>
        <v>0</v>
      </c>
      <c r="I265">
        <f t="shared" si="24"/>
        <v>0</v>
      </c>
      <c r="J265">
        <v>484</v>
      </c>
    </row>
    <row r="266" spans="1:10" x14ac:dyDescent="0.25">
      <c r="A266">
        <v>486</v>
      </c>
      <c r="B266">
        <f>VLOOKUP($B$4,'Deposition Curves'!A:OQ,(A266/2+6),FALSE)</f>
        <v>0</v>
      </c>
      <c r="C266">
        <f>IF('Use Details'!$B$23="Yes",Barrier!V247,1)</f>
        <v>1</v>
      </c>
      <c r="D266">
        <f t="shared" si="23"/>
        <v>0</v>
      </c>
      <c r="E266">
        <f t="shared" si="25"/>
        <v>0</v>
      </c>
      <c r="F266">
        <f t="shared" si="26"/>
        <v>0</v>
      </c>
      <c r="G266">
        <f t="shared" si="27"/>
        <v>0</v>
      </c>
      <c r="H266">
        <f t="shared" si="28"/>
        <v>0</v>
      </c>
      <c r="I266">
        <f t="shared" si="24"/>
        <v>0</v>
      </c>
      <c r="J266">
        <v>486</v>
      </c>
    </row>
    <row r="267" spans="1:10" x14ac:dyDescent="0.25">
      <c r="A267">
        <v>488</v>
      </c>
      <c r="B267">
        <f>VLOOKUP($B$4,'Deposition Curves'!A:OQ,(A267/2+6),FALSE)</f>
        <v>0</v>
      </c>
      <c r="C267">
        <f>IF('Use Details'!$B$23="Yes",Barrier!V248,1)</f>
        <v>1</v>
      </c>
      <c r="D267">
        <f t="shared" si="23"/>
        <v>0</v>
      </c>
      <c r="E267">
        <f t="shared" si="25"/>
        <v>0</v>
      </c>
      <c r="F267">
        <f t="shared" si="26"/>
        <v>0</v>
      </c>
      <c r="G267">
        <f t="shared" si="27"/>
        <v>0</v>
      </c>
      <c r="H267">
        <f t="shared" si="28"/>
        <v>0</v>
      </c>
      <c r="I267">
        <f t="shared" si="24"/>
        <v>0</v>
      </c>
      <c r="J267">
        <v>488</v>
      </c>
    </row>
    <row r="268" spans="1:10" x14ac:dyDescent="0.25">
      <c r="A268">
        <v>490</v>
      </c>
      <c r="B268">
        <f>VLOOKUP($B$4,'Deposition Curves'!A:OQ,(A268/2+6),FALSE)</f>
        <v>0</v>
      </c>
      <c r="C268">
        <f>IF('Use Details'!$B$23="Yes",Barrier!V249,1)</f>
        <v>1</v>
      </c>
      <c r="D268">
        <f t="shared" si="23"/>
        <v>0</v>
      </c>
      <c r="E268">
        <f t="shared" si="25"/>
        <v>0</v>
      </c>
      <c r="F268">
        <f t="shared" si="26"/>
        <v>0</v>
      </c>
      <c r="G268">
        <f t="shared" si="27"/>
        <v>0</v>
      </c>
      <c r="H268">
        <f t="shared" si="28"/>
        <v>0</v>
      </c>
      <c r="I268">
        <f t="shared" si="24"/>
        <v>0</v>
      </c>
      <c r="J268">
        <v>490</v>
      </c>
    </row>
    <row r="269" spans="1:10" x14ac:dyDescent="0.25">
      <c r="A269">
        <v>492</v>
      </c>
      <c r="B269">
        <f>VLOOKUP($B$4,'Deposition Curves'!A:OQ,(A269/2+6),FALSE)</f>
        <v>0</v>
      </c>
      <c r="C269">
        <f>IF('Use Details'!$B$23="Yes",Barrier!V250,1)</f>
        <v>1</v>
      </c>
      <c r="D269">
        <f t="shared" si="23"/>
        <v>0</v>
      </c>
      <c r="E269">
        <f t="shared" si="25"/>
        <v>0</v>
      </c>
      <c r="F269">
        <f t="shared" si="26"/>
        <v>0</v>
      </c>
      <c r="G269">
        <f t="shared" si="27"/>
        <v>0</v>
      </c>
      <c r="H269">
        <f t="shared" si="28"/>
        <v>0</v>
      </c>
      <c r="I269">
        <f t="shared" si="24"/>
        <v>0</v>
      </c>
      <c r="J269">
        <v>492</v>
      </c>
    </row>
    <row r="270" spans="1:10" x14ac:dyDescent="0.25">
      <c r="A270">
        <v>494</v>
      </c>
      <c r="B270">
        <f>VLOOKUP($B$4,'Deposition Curves'!A:OQ,(A270/2+6),FALSE)</f>
        <v>0</v>
      </c>
      <c r="C270">
        <f>IF('Use Details'!$B$23="Yes",Barrier!V251,1)</f>
        <v>1</v>
      </c>
      <c r="D270">
        <f t="shared" si="23"/>
        <v>0</v>
      </c>
      <c r="E270">
        <f t="shared" si="25"/>
        <v>0</v>
      </c>
      <c r="F270">
        <f t="shared" si="26"/>
        <v>0</v>
      </c>
      <c r="G270">
        <f t="shared" si="27"/>
        <v>0</v>
      </c>
      <c r="H270">
        <f t="shared" si="28"/>
        <v>0</v>
      </c>
      <c r="I270">
        <f t="shared" si="24"/>
        <v>0</v>
      </c>
      <c r="J270">
        <v>494</v>
      </c>
    </row>
    <row r="271" spans="1:10" x14ac:dyDescent="0.25">
      <c r="A271">
        <v>496</v>
      </c>
      <c r="B271">
        <f>VLOOKUP($B$4,'Deposition Curves'!A:OQ,(A271/2+6),FALSE)</f>
        <v>0</v>
      </c>
      <c r="C271">
        <f>IF('Use Details'!$B$23="Yes",Barrier!V252,1)</f>
        <v>1</v>
      </c>
      <c r="D271">
        <f t="shared" si="23"/>
        <v>0</v>
      </c>
      <c r="E271">
        <f t="shared" si="25"/>
        <v>0</v>
      </c>
      <c r="F271">
        <f t="shared" si="26"/>
        <v>0</v>
      </c>
      <c r="G271">
        <f t="shared" si="27"/>
        <v>0</v>
      </c>
      <c r="H271">
        <f t="shared" si="28"/>
        <v>0</v>
      </c>
      <c r="I271">
        <f t="shared" si="24"/>
        <v>0</v>
      </c>
      <c r="J271">
        <v>496</v>
      </c>
    </row>
    <row r="272" spans="1:10" x14ac:dyDescent="0.25">
      <c r="A272">
        <v>498</v>
      </c>
      <c r="B272">
        <f>VLOOKUP($B$4,'Deposition Curves'!A:OQ,(A272/2+6),FALSE)</f>
        <v>0</v>
      </c>
      <c r="C272">
        <f>IF('Use Details'!$B$23="Yes",Barrier!V253,1)</f>
        <v>1</v>
      </c>
      <c r="D272">
        <f t="shared" si="23"/>
        <v>0</v>
      </c>
      <c r="E272">
        <f t="shared" si="25"/>
        <v>0</v>
      </c>
      <c r="F272">
        <f t="shared" si="26"/>
        <v>0</v>
      </c>
      <c r="G272">
        <f t="shared" si="27"/>
        <v>0</v>
      </c>
      <c r="H272">
        <f t="shared" si="28"/>
        <v>0</v>
      </c>
      <c r="I272">
        <f t="shared" si="24"/>
        <v>0</v>
      </c>
      <c r="J272">
        <v>498</v>
      </c>
    </row>
    <row r="273" spans="1:10" x14ac:dyDescent="0.25">
      <c r="A273">
        <v>500</v>
      </c>
      <c r="B273">
        <f>VLOOKUP($B$4,'Deposition Curves'!A:OQ,(A273/2+6),FALSE)</f>
        <v>0</v>
      </c>
      <c r="C273">
        <f>IF('Use Details'!$B$23="Yes",Barrier!V254,1)</f>
        <v>1</v>
      </c>
      <c r="D273">
        <f t="shared" si="23"/>
        <v>0</v>
      </c>
      <c r="E273">
        <f t="shared" si="25"/>
        <v>0</v>
      </c>
      <c r="F273">
        <f t="shared" si="26"/>
        <v>0</v>
      </c>
      <c r="G273">
        <f t="shared" si="27"/>
        <v>0</v>
      </c>
      <c r="H273">
        <f t="shared" si="28"/>
        <v>0</v>
      </c>
      <c r="I273">
        <f t="shared" si="24"/>
        <v>0</v>
      </c>
      <c r="J273">
        <v>500</v>
      </c>
    </row>
    <row r="274" spans="1:10" x14ac:dyDescent="0.25">
      <c r="A274">
        <v>502</v>
      </c>
      <c r="B274">
        <f>VLOOKUP($B$4,'Deposition Curves'!A:OQ,(A274/2+6),FALSE)</f>
        <v>0</v>
      </c>
      <c r="C274">
        <f>IF('Use Details'!$B$23="Yes",Barrier!V255,1)</f>
        <v>1</v>
      </c>
      <c r="D274">
        <f t="shared" si="23"/>
        <v>0</v>
      </c>
      <c r="E274">
        <f t="shared" si="25"/>
        <v>0</v>
      </c>
      <c r="F274">
        <f t="shared" si="26"/>
        <v>0</v>
      </c>
      <c r="G274">
        <f t="shared" si="27"/>
        <v>0</v>
      </c>
      <c r="H274">
        <f t="shared" si="28"/>
        <v>0</v>
      </c>
      <c r="I274">
        <f t="shared" si="24"/>
        <v>0</v>
      </c>
      <c r="J274">
        <v>502</v>
      </c>
    </row>
    <row r="275" spans="1:10" x14ac:dyDescent="0.25">
      <c r="A275">
        <v>504</v>
      </c>
      <c r="B275">
        <f>VLOOKUP($B$4,'Deposition Curves'!A:OQ,(A275/2+6),FALSE)</f>
        <v>0</v>
      </c>
      <c r="C275">
        <f>IF('Use Details'!$B$23="Yes",Barrier!V256,1)</f>
        <v>1</v>
      </c>
      <c r="D275">
        <f t="shared" si="23"/>
        <v>0</v>
      </c>
      <c r="E275">
        <f t="shared" si="25"/>
        <v>0</v>
      </c>
      <c r="F275">
        <f t="shared" si="26"/>
        <v>0</v>
      </c>
      <c r="G275">
        <f t="shared" si="27"/>
        <v>0</v>
      </c>
      <c r="H275">
        <f t="shared" si="28"/>
        <v>0</v>
      </c>
      <c r="I275">
        <f t="shared" si="24"/>
        <v>0</v>
      </c>
      <c r="J275">
        <v>504</v>
      </c>
    </row>
    <row r="276" spans="1:10" x14ac:dyDescent="0.25">
      <c r="A276">
        <v>506</v>
      </c>
      <c r="B276">
        <f>VLOOKUP($B$4,'Deposition Curves'!A:OQ,(A276/2+6),FALSE)</f>
        <v>0</v>
      </c>
      <c r="C276">
        <f>IF('Use Details'!$B$23="Yes",Barrier!V257,1)</f>
        <v>1</v>
      </c>
      <c r="D276">
        <f t="shared" si="23"/>
        <v>0</v>
      </c>
      <c r="E276">
        <f t="shared" si="25"/>
        <v>0</v>
      </c>
      <c r="F276">
        <f t="shared" si="26"/>
        <v>0</v>
      </c>
      <c r="G276">
        <f t="shared" si="27"/>
        <v>0</v>
      </c>
      <c r="H276">
        <f t="shared" si="28"/>
        <v>0</v>
      </c>
      <c r="I276">
        <f t="shared" si="24"/>
        <v>0</v>
      </c>
      <c r="J276">
        <v>506</v>
      </c>
    </row>
    <row r="277" spans="1:10" x14ac:dyDescent="0.25">
      <c r="A277">
        <v>508</v>
      </c>
      <c r="B277">
        <f>VLOOKUP($B$4,'Deposition Curves'!A:OQ,(A277/2+6),FALSE)</f>
        <v>0</v>
      </c>
      <c r="C277">
        <f>IF('Use Details'!$B$23="Yes",Barrier!V258,1)</f>
        <v>1</v>
      </c>
      <c r="D277">
        <f t="shared" si="23"/>
        <v>0</v>
      </c>
      <c r="E277">
        <f t="shared" si="25"/>
        <v>0</v>
      </c>
      <c r="F277">
        <f t="shared" si="26"/>
        <v>0</v>
      </c>
      <c r="G277">
        <f t="shared" si="27"/>
        <v>0</v>
      </c>
      <c r="H277">
        <f t="shared" si="28"/>
        <v>0</v>
      </c>
      <c r="I277">
        <f t="shared" si="24"/>
        <v>0</v>
      </c>
      <c r="J277">
        <v>508</v>
      </c>
    </row>
    <row r="278" spans="1:10" x14ac:dyDescent="0.25">
      <c r="A278">
        <v>510</v>
      </c>
      <c r="B278">
        <f>VLOOKUP($B$4,'Deposition Curves'!A:OQ,(A278/2+6),FALSE)</f>
        <v>0</v>
      </c>
      <c r="C278">
        <f>IF('Use Details'!$B$23="Yes",Barrier!V259,1)</f>
        <v>1</v>
      </c>
      <c r="D278">
        <f t="shared" si="23"/>
        <v>0</v>
      </c>
      <c r="E278">
        <f t="shared" si="25"/>
        <v>0</v>
      </c>
      <c r="F278">
        <f t="shared" si="26"/>
        <v>0</v>
      </c>
      <c r="G278">
        <f t="shared" si="27"/>
        <v>0</v>
      </c>
      <c r="H278">
        <f t="shared" si="28"/>
        <v>0</v>
      </c>
      <c r="I278">
        <f t="shared" si="24"/>
        <v>0</v>
      </c>
      <c r="J278">
        <v>510</v>
      </c>
    </row>
    <row r="279" spans="1:10" x14ac:dyDescent="0.25">
      <c r="A279">
        <v>512</v>
      </c>
      <c r="B279">
        <f>VLOOKUP($B$4,'Deposition Curves'!A:OQ,(A279/2+6),FALSE)</f>
        <v>0</v>
      </c>
      <c r="C279">
        <f>IF('Use Details'!$B$23="Yes",Barrier!V260,1)</f>
        <v>1</v>
      </c>
      <c r="D279">
        <f t="shared" si="23"/>
        <v>0</v>
      </c>
      <c r="E279">
        <f t="shared" si="25"/>
        <v>0</v>
      </c>
      <c r="F279">
        <f t="shared" si="26"/>
        <v>0</v>
      </c>
      <c r="G279">
        <f t="shared" si="27"/>
        <v>0</v>
      </c>
      <c r="H279">
        <f t="shared" si="28"/>
        <v>0</v>
      </c>
      <c r="I279">
        <f t="shared" si="24"/>
        <v>0</v>
      </c>
      <c r="J279">
        <v>512</v>
      </c>
    </row>
    <row r="280" spans="1:10" x14ac:dyDescent="0.25">
      <c r="A280">
        <v>514</v>
      </c>
      <c r="B280">
        <f>VLOOKUP($B$4,'Deposition Curves'!A:OQ,(A280/2+6),FALSE)</f>
        <v>0</v>
      </c>
      <c r="C280">
        <f>IF('Use Details'!$B$23="Yes",Barrier!V261,1)</f>
        <v>1</v>
      </c>
      <c r="D280">
        <f t="shared" si="23"/>
        <v>0</v>
      </c>
      <c r="E280">
        <f t="shared" si="25"/>
        <v>0</v>
      </c>
      <c r="F280">
        <f t="shared" si="26"/>
        <v>0</v>
      </c>
      <c r="G280">
        <f t="shared" si="27"/>
        <v>0</v>
      </c>
      <c r="H280">
        <f t="shared" si="28"/>
        <v>0</v>
      </c>
      <c r="I280">
        <f t="shared" si="24"/>
        <v>0</v>
      </c>
      <c r="J280">
        <v>514</v>
      </c>
    </row>
    <row r="281" spans="1:10" x14ac:dyDescent="0.25">
      <c r="A281">
        <v>516</v>
      </c>
      <c r="B281">
        <f>VLOOKUP($B$4,'Deposition Curves'!A:OQ,(A281/2+6),FALSE)</f>
        <v>0</v>
      </c>
      <c r="C281">
        <f>IF('Use Details'!$B$23="Yes",Barrier!V262,1)</f>
        <v>1</v>
      </c>
      <c r="D281">
        <f t="shared" ref="D281:D344" si="29">B281*C281</f>
        <v>0</v>
      </c>
      <c r="E281">
        <f t="shared" si="25"/>
        <v>0</v>
      </c>
      <c r="F281">
        <f t="shared" si="26"/>
        <v>0</v>
      </c>
      <c r="G281">
        <f t="shared" si="27"/>
        <v>0</v>
      </c>
      <c r="H281">
        <f t="shared" si="28"/>
        <v>0</v>
      </c>
      <c r="I281">
        <f t="shared" ref="I281:I344" si="30">AVERAGE(D281:D331)</f>
        <v>0</v>
      </c>
      <c r="J281">
        <v>516</v>
      </c>
    </row>
    <row r="282" spans="1:10" x14ac:dyDescent="0.25">
      <c r="A282">
        <v>518</v>
      </c>
      <c r="B282">
        <f>VLOOKUP($B$4,'Deposition Curves'!A:OQ,(A282/2+6),FALSE)</f>
        <v>0</v>
      </c>
      <c r="C282">
        <f>IF('Use Details'!$B$23="Yes",Barrier!V263,1)</f>
        <v>1</v>
      </c>
      <c r="D282">
        <f t="shared" si="29"/>
        <v>0</v>
      </c>
      <c r="E282">
        <f t="shared" si="25"/>
        <v>0</v>
      </c>
      <c r="F282">
        <f t="shared" si="26"/>
        <v>0</v>
      </c>
      <c r="G282">
        <f t="shared" si="27"/>
        <v>0</v>
      </c>
      <c r="H282">
        <f t="shared" si="28"/>
        <v>0</v>
      </c>
      <c r="I282">
        <f t="shared" si="30"/>
        <v>0</v>
      </c>
      <c r="J282">
        <v>518</v>
      </c>
    </row>
    <row r="283" spans="1:10" x14ac:dyDescent="0.25">
      <c r="A283">
        <v>520</v>
      </c>
      <c r="B283">
        <f>VLOOKUP($B$4,'Deposition Curves'!A:OQ,(A283/2+6),FALSE)</f>
        <v>0</v>
      </c>
      <c r="C283">
        <f>IF('Use Details'!$B$23="Yes",Barrier!V264,1)</f>
        <v>1</v>
      </c>
      <c r="D283">
        <f t="shared" si="29"/>
        <v>0</v>
      </c>
      <c r="E283">
        <f t="shared" si="25"/>
        <v>0</v>
      </c>
      <c r="F283">
        <f t="shared" si="26"/>
        <v>0</v>
      </c>
      <c r="G283">
        <f t="shared" si="27"/>
        <v>0</v>
      </c>
      <c r="H283">
        <f t="shared" si="28"/>
        <v>0</v>
      </c>
      <c r="I283">
        <f t="shared" si="30"/>
        <v>0</v>
      </c>
      <c r="J283">
        <v>520</v>
      </c>
    </row>
    <row r="284" spans="1:10" x14ac:dyDescent="0.25">
      <c r="A284">
        <v>522</v>
      </c>
      <c r="B284">
        <f>VLOOKUP($B$4,'Deposition Curves'!A:OQ,(A284/2+6),FALSE)</f>
        <v>0</v>
      </c>
      <c r="C284">
        <f>IF('Use Details'!$B$23="Yes",Barrier!V265,1)</f>
        <v>1</v>
      </c>
      <c r="D284">
        <f t="shared" si="29"/>
        <v>0</v>
      </c>
      <c r="E284">
        <f t="shared" si="25"/>
        <v>0</v>
      </c>
      <c r="F284">
        <f t="shared" si="26"/>
        <v>0</v>
      </c>
      <c r="G284">
        <f t="shared" si="27"/>
        <v>0</v>
      </c>
      <c r="H284">
        <f t="shared" si="28"/>
        <v>0</v>
      </c>
      <c r="I284">
        <f t="shared" si="30"/>
        <v>0</v>
      </c>
      <c r="J284">
        <v>522</v>
      </c>
    </row>
    <row r="285" spans="1:10" x14ac:dyDescent="0.25">
      <c r="A285">
        <v>524</v>
      </c>
      <c r="B285">
        <f>VLOOKUP($B$4,'Deposition Curves'!A:OQ,(A285/2+6),FALSE)</f>
        <v>0</v>
      </c>
      <c r="C285">
        <f>IF('Use Details'!$B$23="Yes",Barrier!V266,1)</f>
        <v>1</v>
      </c>
      <c r="D285">
        <f t="shared" si="29"/>
        <v>0</v>
      </c>
      <c r="E285">
        <f t="shared" si="25"/>
        <v>0</v>
      </c>
      <c r="F285">
        <f t="shared" si="26"/>
        <v>0</v>
      </c>
      <c r="G285">
        <f t="shared" si="27"/>
        <v>0</v>
      </c>
      <c r="H285">
        <f t="shared" si="28"/>
        <v>0</v>
      </c>
      <c r="I285">
        <f t="shared" si="30"/>
        <v>0</v>
      </c>
      <c r="J285">
        <v>524</v>
      </c>
    </row>
    <row r="286" spans="1:10" x14ac:dyDescent="0.25">
      <c r="A286">
        <v>526</v>
      </c>
      <c r="B286">
        <f>VLOOKUP($B$4,'Deposition Curves'!A:OQ,(A286/2+6),FALSE)</f>
        <v>0</v>
      </c>
      <c r="C286">
        <f>IF('Use Details'!$B$23="Yes",Barrier!V267,1)</f>
        <v>1</v>
      </c>
      <c r="D286">
        <f t="shared" si="29"/>
        <v>0</v>
      </c>
      <c r="E286">
        <f t="shared" si="25"/>
        <v>0</v>
      </c>
      <c r="F286">
        <f t="shared" si="26"/>
        <v>0</v>
      </c>
      <c r="G286">
        <f t="shared" si="27"/>
        <v>0</v>
      </c>
      <c r="H286">
        <f t="shared" si="28"/>
        <v>0</v>
      </c>
      <c r="I286">
        <f t="shared" si="30"/>
        <v>0</v>
      </c>
      <c r="J286">
        <v>526</v>
      </c>
    </row>
    <row r="287" spans="1:10" x14ac:dyDescent="0.25">
      <c r="A287">
        <v>528</v>
      </c>
      <c r="B287">
        <f>VLOOKUP($B$4,'Deposition Curves'!A:OQ,(A287/2+6),FALSE)</f>
        <v>0</v>
      </c>
      <c r="C287">
        <f>IF('Use Details'!$B$23="Yes",Barrier!V268,1)</f>
        <v>1</v>
      </c>
      <c r="D287">
        <f t="shared" si="29"/>
        <v>0</v>
      </c>
      <c r="E287">
        <f t="shared" si="25"/>
        <v>0</v>
      </c>
      <c r="F287">
        <f t="shared" si="26"/>
        <v>0</v>
      </c>
      <c r="G287">
        <f t="shared" si="27"/>
        <v>0</v>
      </c>
      <c r="H287">
        <f t="shared" si="28"/>
        <v>0</v>
      </c>
      <c r="I287">
        <f t="shared" si="30"/>
        <v>0</v>
      </c>
      <c r="J287">
        <v>528</v>
      </c>
    </row>
    <row r="288" spans="1:10" x14ac:dyDescent="0.25">
      <c r="A288">
        <v>530</v>
      </c>
      <c r="B288">
        <f>VLOOKUP($B$4,'Deposition Curves'!A:OQ,(A288/2+6),FALSE)</f>
        <v>0</v>
      </c>
      <c r="C288">
        <f>IF('Use Details'!$B$23="Yes",Barrier!V269,1)</f>
        <v>1</v>
      </c>
      <c r="D288">
        <f t="shared" si="29"/>
        <v>0</v>
      </c>
      <c r="E288">
        <f t="shared" si="25"/>
        <v>0</v>
      </c>
      <c r="F288">
        <f t="shared" si="26"/>
        <v>0</v>
      </c>
      <c r="G288">
        <f t="shared" si="27"/>
        <v>0</v>
      </c>
      <c r="H288">
        <f t="shared" si="28"/>
        <v>0</v>
      </c>
      <c r="I288">
        <f t="shared" si="30"/>
        <v>0</v>
      </c>
      <c r="J288">
        <v>530</v>
      </c>
    </row>
    <row r="289" spans="1:10" x14ac:dyDescent="0.25">
      <c r="A289">
        <v>532</v>
      </c>
      <c r="B289">
        <f>VLOOKUP($B$4,'Deposition Curves'!A:OQ,(A289/2+6),FALSE)</f>
        <v>0</v>
      </c>
      <c r="C289">
        <f>IF('Use Details'!$B$23="Yes",Barrier!V270,1)</f>
        <v>1</v>
      </c>
      <c r="D289">
        <f t="shared" si="29"/>
        <v>0</v>
      </c>
      <c r="E289">
        <f t="shared" si="25"/>
        <v>0</v>
      </c>
      <c r="F289">
        <f t="shared" si="26"/>
        <v>0</v>
      </c>
      <c r="G289">
        <f t="shared" si="27"/>
        <v>0</v>
      </c>
      <c r="H289">
        <f t="shared" si="28"/>
        <v>0</v>
      </c>
      <c r="I289">
        <f t="shared" si="30"/>
        <v>0</v>
      </c>
      <c r="J289">
        <v>532</v>
      </c>
    </row>
    <row r="290" spans="1:10" x14ac:dyDescent="0.25">
      <c r="A290">
        <v>534</v>
      </c>
      <c r="B290">
        <f>VLOOKUP($B$4,'Deposition Curves'!A:OQ,(A290/2+6),FALSE)</f>
        <v>0</v>
      </c>
      <c r="C290">
        <f>IF('Use Details'!$B$23="Yes",Barrier!V271,1)</f>
        <v>1</v>
      </c>
      <c r="D290">
        <f t="shared" si="29"/>
        <v>0</v>
      </c>
      <c r="E290">
        <f t="shared" si="25"/>
        <v>0</v>
      </c>
      <c r="F290">
        <f t="shared" si="26"/>
        <v>0</v>
      </c>
      <c r="G290">
        <f t="shared" si="27"/>
        <v>0</v>
      </c>
      <c r="H290">
        <f t="shared" si="28"/>
        <v>0</v>
      </c>
      <c r="I290">
        <f t="shared" si="30"/>
        <v>0</v>
      </c>
      <c r="J290">
        <v>534</v>
      </c>
    </row>
    <row r="291" spans="1:10" x14ac:dyDescent="0.25">
      <c r="A291">
        <v>536</v>
      </c>
      <c r="B291">
        <f>VLOOKUP($B$4,'Deposition Curves'!A:OQ,(A291/2+6),FALSE)</f>
        <v>0</v>
      </c>
      <c r="C291">
        <f>IF('Use Details'!$B$23="Yes",Barrier!V272,1)</f>
        <v>1</v>
      </c>
      <c r="D291">
        <f t="shared" si="29"/>
        <v>0</v>
      </c>
      <c r="E291">
        <f t="shared" si="25"/>
        <v>0</v>
      </c>
      <c r="F291">
        <f t="shared" si="26"/>
        <v>0</v>
      </c>
      <c r="G291">
        <f t="shared" si="27"/>
        <v>0</v>
      </c>
      <c r="H291">
        <f t="shared" si="28"/>
        <v>0</v>
      </c>
      <c r="I291">
        <f t="shared" si="30"/>
        <v>0</v>
      </c>
      <c r="J291">
        <v>536</v>
      </c>
    </row>
    <row r="292" spans="1:10" x14ac:dyDescent="0.25">
      <c r="A292">
        <v>538</v>
      </c>
      <c r="B292">
        <f>VLOOKUP($B$4,'Deposition Curves'!A:OQ,(A292/2+6),FALSE)</f>
        <v>0</v>
      </c>
      <c r="C292">
        <f>IF('Use Details'!$B$23="Yes",Barrier!V273,1)</f>
        <v>1</v>
      </c>
      <c r="D292">
        <f t="shared" si="29"/>
        <v>0</v>
      </c>
      <c r="E292">
        <f t="shared" si="25"/>
        <v>0</v>
      </c>
      <c r="F292">
        <f t="shared" si="26"/>
        <v>0</v>
      </c>
      <c r="G292">
        <f t="shared" si="27"/>
        <v>0</v>
      </c>
      <c r="H292">
        <f t="shared" si="28"/>
        <v>0</v>
      </c>
      <c r="I292">
        <f t="shared" si="30"/>
        <v>0</v>
      </c>
      <c r="J292">
        <v>538</v>
      </c>
    </row>
    <row r="293" spans="1:10" x14ac:dyDescent="0.25">
      <c r="A293">
        <v>540</v>
      </c>
      <c r="B293">
        <f>VLOOKUP($B$4,'Deposition Curves'!A:OQ,(A293/2+6),FALSE)</f>
        <v>0</v>
      </c>
      <c r="C293">
        <f>IF('Use Details'!$B$23="Yes",Barrier!V274,1)</f>
        <v>1</v>
      </c>
      <c r="D293">
        <f t="shared" si="29"/>
        <v>0</v>
      </c>
      <c r="E293">
        <f t="shared" si="25"/>
        <v>0</v>
      </c>
      <c r="F293">
        <f t="shared" si="26"/>
        <v>0</v>
      </c>
      <c r="G293">
        <f t="shared" si="27"/>
        <v>0</v>
      </c>
      <c r="H293">
        <f t="shared" si="28"/>
        <v>0</v>
      </c>
      <c r="I293">
        <f t="shared" si="30"/>
        <v>0</v>
      </c>
      <c r="J293">
        <v>540</v>
      </c>
    </row>
    <row r="294" spans="1:10" x14ac:dyDescent="0.25">
      <c r="A294">
        <v>542</v>
      </c>
      <c r="B294">
        <f>VLOOKUP($B$4,'Deposition Curves'!A:OQ,(A294/2+6),FALSE)</f>
        <v>0</v>
      </c>
      <c r="C294">
        <f>IF('Use Details'!$B$23="Yes",Barrier!V275,1)</f>
        <v>1</v>
      </c>
      <c r="D294">
        <f t="shared" si="29"/>
        <v>0</v>
      </c>
      <c r="E294">
        <f t="shared" si="25"/>
        <v>0</v>
      </c>
      <c r="F294">
        <f t="shared" si="26"/>
        <v>0</v>
      </c>
      <c r="G294">
        <f t="shared" si="27"/>
        <v>0</v>
      </c>
      <c r="H294">
        <f t="shared" si="28"/>
        <v>0</v>
      </c>
      <c r="I294">
        <f t="shared" si="30"/>
        <v>0</v>
      </c>
      <c r="J294">
        <v>542</v>
      </c>
    </row>
    <row r="295" spans="1:10" x14ac:dyDescent="0.25">
      <c r="A295">
        <v>544</v>
      </c>
      <c r="B295">
        <f>VLOOKUP($B$4,'Deposition Curves'!A:OQ,(A295/2+6),FALSE)</f>
        <v>0</v>
      </c>
      <c r="C295">
        <f>IF('Use Details'!$B$23="Yes",Barrier!V276,1)</f>
        <v>1</v>
      </c>
      <c r="D295">
        <f t="shared" si="29"/>
        <v>0</v>
      </c>
      <c r="E295">
        <f t="shared" si="25"/>
        <v>0</v>
      </c>
      <c r="F295">
        <f t="shared" si="26"/>
        <v>0</v>
      </c>
      <c r="G295">
        <f t="shared" si="27"/>
        <v>0</v>
      </c>
      <c r="H295">
        <f t="shared" si="28"/>
        <v>0</v>
      </c>
      <c r="I295">
        <f t="shared" si="30"/>
        <v>0</v>
      </c>
      <c r="J295">
        <v>544</v>
      </c>
    </row>
    <row r="296" spans="1:10" x14ac:dyDescent="0.25">
      <c r="A296">
        <v>546</v>
      </c>
      <c r="B296">
        <f>VLOOKUP($B$4,'Deposition Curves'!A:OQ,(A296/2+6),FALSE)</f>
        <v>0</v>
      </c>
      <c r="C296">
        <f>IF('Use Details'!$B$23="Yes",Barrier!V277,1)</f>
        <v>1</v>
      </c>
      <c r="D296">
        <f t="shared" si="29"/>
        <v>0</v>
      </c>
      <c r="E296">
        <f t="shared" si="25"/>
        <v>0</v>
      </c>
      <c r="F296">
        <f t="shared" si="26"/>
        <v>0</v>
      </c>
      <c r="G296">
        <f t="shared" si="27"/>
        <v>0</v>
      </c>
      <c r="H296">
        <f t="shared" si="28"/>
        <v>0</v>
      </c>
      <c r="I296">
        <f t="shared" si="30"/>
        <v>0</v>
      </c>
      <c r="J296">
        <v>546</v>
      </c>
    </row>
    <row r="297" spans="1:10" x14ac:dyDescent="0.25">
      <c r="A297">
        <v>548</v>
      </c>
      <c r="B297">
        <f>VLOOKUP($B$4,'Deposition Curves'!A:OQ,(A297/2+6),FALSE)</f>
        <v>0</v>
      </c>
      <c r="C297">
        <f>IF('Use Details'!$B$23="Yes",Barrier!V278,1)</f>
        <v>1</v>
      </c>
      <c r="D297">
        <f t="shared" si="29"/>
        <v>0</v>
      </c>
      <c r="E297">
        <f t="shared" si="25"/>
        <v>0</v>
      </c>
      <c r="F297">
        <f t="shared" si="26"/>
        <v>0</v>
      </c>
      <c r="G297">
        <f t="shared" si="27"/>
        <v>0</v>
      </c>
      <c r="H297">
        <f t="shared" si="28"/>
        <v>0</v>
      </c>
      <c r="I297">
        <f t="shared" si="30"/>
        <v>0</v>
      </c>
      <c r="J297">
        <v>548</v>
      </c>
    </row>
    <row r="298" spans="1:10" x14ac:dyDescent="0.25">
      <c r="A298">
        <v>550</v>
      </c>
      <c r="B298">
        <f>VLOOKUP($B$4,'Deposition Curves'!A:OQ,(A298/2+6),FALSE)</f>
        <v>0</v>
      </c>
      <c r="C298">
        <f>IF('Use Details'!$B$23="Yes",Barrier!V279,1)</f>
        <v>1</v>
      </c>
      <c r="D298">
        <f t="shared" si="29"/>
        <v>0</v>
      </c>
      <c r="E298">
        <f t="shared" si="25"/>
        <v>0</v>
      </c>
      <c r="F298">
        <f t="shared" si="26"/>
        <v>0</v>
      </c>
      <c r="G298">
        <f t="shared" si="27"/>
        <v>0</v>
      </c>
      <c r="H298">
        <f t="shared" si="28"/>
        <v>0</v>
      </c>
      <c r="I298">
        <f t="shared" si="30"/>
        <v>0</v>
      </c>
      <c r="J298">
        <v>550</v>
      </c>
    </row>
    <row r="299" spans="1:10" x14ac:dyDescent="0.25">
      <c r="A299">
        <v>552</v>
      </c>
      <c r="B299">
        <f>VLOOKUP($B$4,'Deposition Curves'!A:OQ,(A299/2+6),FALSE)</f>
        <v>0</v>
      </c>
      <c r="C299">
        <f>IF('Use Details'!$B$23="Yes",Barrier!V280,1)</f>
        <v>1</v>
      </c>
      <c r="D299">
        <f t="shared" si="29"/>
        <v>0</v>
      </c>
      <c r="E299">
        <f t="shared" si="25"/>
        <v>0</v>
      </c>
      <c r="F299">
        <f t="shared" si="26"/>
        <v>0</v>
      </c>
      <c r="G299">
        <f t="shared" si="27"/>
        <v>0</v>
      </c>
      <c r="H299">
        <f t="shared" si="28"/>
        <v>0</v>
      </c>
      <c r="I299">
        <f t="shared" si="30"/>
        <v>0</v>
      </c>
      <c r="J299">
        <v>552</v>
      </c>
    </row>
    <row r="300" spans="1:10" x14ac:dyDescent="0.25">
      <c r="A300">
        <v>554</v>
      </c>
      <c r="B300">
        <f>VLOOKUP($B$4,'Deposition Curves'!A:OQ,(A300/2+6),FALSE)</f>
        <v>0</v>
      </c>
      <c r="C300">
        <f>IF('Use Details'!$B$23="Yes",Barrier!V281,1)</f>
        <v>1</v>
      </c>
      <c r="D300">
        <f t="shared" si="29"/>
        <v>0</v>
      </c>
      <c r="E300">
        <f t="shared" si="25"/>
        <v>0</v>
      </c>
      <c r="F300">
        <f t="shared" si="26"/>
        <v>0</v>
      </c>
      <c r="G300">
        <f t="shared" si="27"/>
        <v>0</v>
      </c>
      <c r="H300">
        <f t="shared" si="28"/>
        <v>0</v>
      </c>
      <c r="I300">
        <f t="shared" si="30"/>
        <v>0</v>
      </c>
      <c r="J300">
        <v>554</v>
      </c>
    </row>
    <row r="301" spans="1:10" x14ac:dyDescent="0.25">
      <c r="A301">
        <v>556</v>
      </c>
      <c r="B301">
        <f>VLOOKUP($B$4,'Deposition Curves'!A:OQ,(A301/2+6),FALSE)</f>
        <v>0</v>
      </c>
      <c r="C301">
        <f>IF('Use Details'!$B$23="Yes",Barrier!V282,1)</f>
        <v>1</v>
      </c>
      <c r="D301">
        <f t="shared" si="29"/>
        <v>0</v>
      </c>
      <c r="E301">
        <f t="shared" ref="E301:E364" si="31">AVERAGE(AVERAGE(D301:D302),D302,AVERAGE(D302:D303))</f>
        <v>0</v>
      </c>
      <c r="F301">
        <f t="shared" ref="F301:F364" si="32">AVERAGE(AVERAGE(D301:D302),D302,AVERAGE(D302:D303))</f>
        <v>0</v>
      </c>
      <c r="G301">
        <f t="shared" ref="G301:G364" si="33">AVERAGE(AVERAGE(D301:D302),D302,AVERAGE(D302:D303))</f>
        <v>0</v>
      </c>
      <c r="H301">
        <f t="shared" ref="H301:H364" si="34">AVERAGE(D301:D311)</f>
        <v>0</v>
      </c>
      <c r="I301">
        <f t="shared" si="30"/>
        <v>0</v>
      </c>
      <c r="J301">
        <v>556</v>
      </c>
    </row>
    <row r="302" spans="1:10" x14ac:dyDescent="0.25">
      <c r="A302">
        <v>558</v>
      </c>
      <c r="B302">
        <f>VLOOKUP($B$4,'Deposition Curves'!A:OQ,(A302/2+6),FALSE)</f>
        <v>0</v>
      </c>
      <c r="C302">
        <f>IF('Use Details'!$B$23="Yes",Barrier!V283,1)</f>
        <v>1</v>
      </c>
      <c r="D302">
        <f t="shared" si="29"/>
        <v>0</v>
      </c>
      <c r="E302">
        <f t="shared" si="31"/>
        <v>0</v>
      </c>
      <c r="F302">
        <f t="shared" si="32"/>
        <v>0</v>
      </c>
      <c r="G302">
        <f t="shared" si="33"/>
        <v>0</v>
      </c>
      <c r="H302">
        <f t="shared" si="34"/>
        <v>0</v>
      </c>
      <c r="I302">
        <f t="shared" si="30"/>
        <v>0</v>
      </c>
      <c r="J302">
        <v>558</v>
      </c>
    </row>
    <row r="303" spans="1:10" x14ac:dyDescent="0.25">
      <c r="A303">
        <v>560</v>
      </c>
      <c r="B303">
        <f>VLOOKUP($B$4,'Deposition Curves'!A:OQ,(A303/2+6),FALSE)</f>
        <v>0</v>
      </c>
      <c r="C303">
        <f>IF('Use Details'!$B$23="Yes",Barrier!V284,1)</f>
        <v>1</v>
      </c>
      <c r="D303">
        <f t="shared" si="29"/>
        <v>0</v>
      </c>
      <c r="E303">
        <f t="shared" si="31"/>
        <v>0</v>
      </c>
      <c r="F303">
        <f t="shared" si="32"/>
        <v>0</v>
      </c>
      <c r="G303">
        <f t="shared" si="33"/>
        <v>0</v>
      </c>
      <c r="H303">
        <f t="shared" si="34"/>
        <v>0</v>
      </c>
      <c r="I303">
        <f t="shared" si="30"/>
        <v>0</v>
      </c>
      <c r="J303">
        <v>560</v>
      </c>
    </row>
    <row r="304" spans="1:10" x14ac:dyDescent="0.25">
      <c r="A304">
        <v>562</v>
      </c>
      <c r="B304">
        <f>VLOOKUP($B$4,'Deposition Curves'!A:OQ,(A304/2+6),FALSE)</f>
        <v>0</v>
      </c>
      <c r="C304">
        <f>IF('Use Details'!$B$23="Yes",Barrier!V285,1)</f>
        <v>1</v>
      </c>
      <c r="D304">
        <f t="shared" si="29"/>
        <v>0</v>
      </c>
      <c r="E304">
        <f t="shared" si="31"/>
        <v>0</v>
      </c>
      <c r="F304">
        <f t="shared" si="32"/>
        <v>0</v>
      </c>
      <c r="G304">
        <f t="shared" si="33"/>
        <v>0</v>
      </c>
      <c r="H304">
        <f t="shared" si="34"/>
        <v>0</v>
      </c>
      <c r="I304">
        <f t="shared" si="30"/>
        <v>0</v>
      </c>
      <c r="J304">
        <v>562</v>
      </c>
    </row>
    <row r="305" spans="1:10" x14ac:dyDescent="0.25">
      <c r="A305">
        <v>564</v>
      </c>
      <c r="B305">
        <f>VLOOKUP($B$4,'Deposition Curves'!A:OQ,(A305/2+6),FALSE)</f>
        <v>0</v>
      </c>
      <c r="C305">
        <f>IF('Use Details'!$B$23="Yes",Barrier!V286,1)</f>
        <v>1</v>
      </c>
      <c r="D305">
        <f t="shared" si="29"/>
        <v>0</v>
      </c>
      <c r="E305">
        <f t="shared" si="31"/>
        <v>0</v>
      </c>
      <c r="F305">
        <f t="shared" si="32"/>
        <v>0</v>
      </c>
      <c r="G305">
        <f t="shared" si="33"/>
        <v>0</v>
      </c>
      <c r="H305">
        <f t="shared" si="34"/>
        <v>0</v>
      </c>
      <c r="I305">
        <f t="shared" si="30"/>
        <v>0</v>
      </c>
      <c r="J305">
        <v>564</v>
      </c>
    </row>
    <row r="306" spans="1:10" x14ac:dyDescent="0.25">
      <c r="A306">
        <v>566</v>
      </c>
      <c r="B306">
        <f>VLOOKUP($B$4,'Deposition Curves'!A:OQ,(A306/2+6),FALSE)</f>
        <v>0</v>
      </c>
      <c r="C306">
        <f>IF('Use Details'!$B$23="Yes",Barrier!V287,1)</f>
        <v>1</v>
      </c>
      <c r="D306">
        <f t="shared" si="29"/>
        <v>0</v>
      </c>
      <c r="E306">
        <f t="shared" si="31"/>
        <v>0</v>
      </c>
      <c r="F306">
        <f t="shared" si="32"/>
        <v>0</v>
      </c>
      <c r="G306">
        <f t="shared" si="33"/>
        <v>0</v>
      </c>
      <c r="H306">
        <f t="shared" si="34"/>
        <v>0</v>
      </c>
      <c r="I306">
        <f t="shared" si="30"/>
        <v>0</v>
      </c>
      <c r="J306">
        <v>566</v>
      </c>
    </row>
    <row r="307" spans="1:10" x14ac:dyDescent="0.25">
      <c r="A307">
        <v>568</v>
      </c>
      <c r="B307">
        <f>VLOOKUP($B$4,'Deposition Curves'!A:OQ,(A307/2+6),FALSE)</f>
        <v>0</v>
      </c>
      <c r="C307">
        <f>IF('Use Details'!$B$23="Yes",Barrier!V288,1)</f>
        <v>1</v>
      </c>
      <c r="D307">
        <f t="shared" si="29"/>
        <v>0</v>
      </c>
      <c r="E307">
        <f t="shared" si="31"/>
        <v>0</v>
      </c>
      <c r="F307">
        <f t="shared" si="32"/>
        <v>0</v>
      </c>
      <c r="G307">
        <f t="shared" si="33"/>
        <v>0</v>
      </c>
      <c r="H307">
        <f t="shared" si="34"/>
        <v>0</v>
      </c>
      <c r="I307">
        <f t="shared" si="30"/>
        <v>0</v>
      </c>
      <c r="J307">
        <v>568</v>
      </c>
    </row>
    <row r="308" spans="1:10" x14ac:dyDescent="0.25">
      <c r="A308">
        <v>570</v>
      </c>
      <c r="B308">
        <f>VLOOKUP($B$4,'Deposition Curves'!A:OQ,(A308/2+6),FALSE)</f>
        <v>0</v>
      </c>
      <c r="C308">
        <f>IF('Use Details'!$B$23="Yes",Barrier!V289,1)</f>
        <v>1</v>
      </c>
      <c r="D308">
        <f t="shared" si="29"/>
        <v>0</v>
      </c>
      <c r="E308">
        <f t="shared" si="31"/>
        <v>0</v>
      </c>
      <c r="F308">
        <f t="shared" si="32"/>
        <v>0</v>
      </c>
      <c r="G308">
        <f t="shared" si="33"/>
        <v>0</v>
      </c>
      <c r="H308">
        <f t="shared" si="34"/>
        <v>0</v>
      </c>
      <c r="I308">
        <f t="shared" si="30"/>
        <v>0</v>
      </c>
      <c r="J308">
        <v>570</v>
      </c>
    </row>
    <row r="309" spans="1:10" x14ac:dyDescent="0.25">
      <c r="A309">
        <v>572</v>
      </c>
      <c r="B309">
        <f>VLOOKUP($B$4,'Deposition Curves'!A:OQ,(A309/2+6),FALSE)</f>
        <v>0</v>
      </c>
      <c r="C309">
        <f>IF('Use Details'!$B$23="Yes",Barrier!V290,1)</f>
        <v>1</v>
      </c>
      <c r="D309">
        <f t="shared" si="29"/>
        <v>0</v>
      </c>
      <c r="E309">
        <f t="shared" si="31"/>
        <v>0</v>
      </c>
      <c r="F309">
        <f t="shared" si="32"/>
        <v>0</v>
      </c>
      <c r="G309">
        <f t="shared" si="33"/>
        <v>0</v>
      </c>
      <c r="H309">
        <f t="shared" si="34"/>
        <v>0</v>
      </c>
      <c r="I309">
        <f t="shared" si="30"/>
        <v>0</v>
      </c>
      <c r="J309">
        <v>572</v>
      </c>
    </row>
    <row r="310" spans="1:10" x14ac:dyDescent="0.25">
      <c r="A310">
        <v>574</v>
      </c>
      <c r="B310">
        <f>VLOOKUP($B$4,'Deposition Curves'!A:OQ,(A310/2+6),FALSE)</f>
        <v>0</v>
      </c>
      <c r="C310">
        <f>IF('Use Details'!$B$23="Yes",Barrier!V291,1)</f>
        <v>1</v>
      </c>
      <c r="D310">
        <f t="shared" si="29"/>
        <v>0</v>
      </c>
      <c r="E310">
        <f t="shared" si="31"/>
        <v>0</v>
      </c>
      <c r="F310">
        <f t="shared" si="32"/>
        <v>0</v>
      </c>
      <c r="G310">
        <f t="shared" si="33"/>
        <v>0</v>
      </c>
      <c r="H310">
        <f t="shared" si="34"/>
        <v>0</v>
      </c>
      <c r="I310">
        <f t="shared" si="30"/>
        <v>0</v>
      </c>
      <c r="J310">
        <v>574</v>
      </c>
    </row>
    <row r="311" spans="1:10" x14ac:dyDescent="0.25">
      <c r="A311">
        <v>576</v>
      </c>
      <c r="B311">
        <f>VLOOKUP($B$4,'Deposition Curves'!A:OQ,(A311/2+6),FALSE)</f>
        <v>0</v>
      </c>
      <c r="C311">
        <f>IF('Use Details'!$B$23="Yes",Barrier!V292,1)</f>
        <v>1</v>
      </c>
      <c r="D311">
        <f t="shared" si="29"/>
        <v>0</v>
      </c>
      <c r="E311">
        <f t="shared" si="31"/>
        <v>0</v>
      </c>
      <c r="F311">
        <f t="shared" si="32"/>
        <v>0</v>
      </c>
      <c r="G311">
        <f t="shared" si="33"/>
        <v>0</v>
      </c>
      <c r="H311">
        <f t="shared" si="34"/>
        <v>0</v>
      </c>
      <c r="I311">
        <f t="shared" si="30"/>
        <v>0</v>
      </c>
      <c r="J311">
        <v>576</v>
      </c>
    </row>
    <row r="312" spans="1:10" x14ac:dyDescent="0.25">
      <c r="A312">
        <v>578</v>
      </c>
      <c r="B312">
        <f>VLOOKUP($B$4,'Deposition Curves'!A:OQ,(A312/2+6),FALSE)</f>
        <v>0</v>
      </c>
      <c r="C312">
        <f>IF('Use Details'!$B$23="Yes",Barrier!V293,1)</f>
        <v>1</v>
      </c>
      <c r="D312">
        <f t="shared" si="29"/>
        <v>0</v>
      </c>
      <c r="E312">
        <f t="shared" si="31"/>
        <v>0</v>
      </c>
      <c r="F312">
        <f t="shared" si="32"/>
        <v>0</v>
      </c>
      <c r="G312">
        <f t="shared" si="33"/>
        <v>0</v>
      </c>
      <c r="H312">
        <f t="shared" si="34"/>
        <v>0</v>
      </c>
      <c r="I312">
        <f t="shared" si="30"/>
        <v>0</v>
      </c>
      <c r="J312">
        <v>578</v>
      </c>
    </row>
    <row r="313" spans="1:10" x14ac:dyDescent="0.25">
      <c r="A313">
        <v>580</v>
      </c>
      <c r="B313">
        <f>VLOOKUP($B$4,'Deposition Curves'!A:OQ,(A313/2+6),FALSE)</f>
        <v>0</v>
      </c>
      <c r="C313">
        <f>IF('Use Details'!$B$23="Yes",Barrier!V294,1)</f>
        <v>1</v>
      </c>
      <c r="D313">
        <f t="shared" si="29"/>
        <v>0</v>
      </c>
      <c r="E313">
        <f t="shared" si="31"/>
        <v>0</v>
      </c>
      <c r="F313">
        <f t="shared" si="32"/>
        <v>0</v>
      </c>
      <c r="G313">
        <f t="shared" si="33"/>
        <v>0</v>
      </c>
      <c r="H313">
        <f t="shared" si="34"/>
        <v>0</v>
      </c>
      <c r="I313">
        <f t="shared" si="30"/>
        <v>0</v>
      </c>
      <c r="J313">
        <v>580</v>
      </c>
    </row>
    <row r="314" spans="1:10" x14ac:dyDescent="0.25">
      <c r="A314">
        <v>582</v>
      </c>
      <c r="B314">
        <f>VLOOKUP($B$4,'Deposition Curves'!A:OQ,(A314/2+6),FALSE)</f>
        <v>0</v>
      </c>
      <c r="C314">
        <f>IF('Use Details'!$B$23="Yes",Barrier!V295,1)</f>
        <v>1</v>
      </c>
      <c r="D314">
        <f t="shared" si="29"/>
        <v>0</v>
      </c>
      <c r="E314">
        <f t="shared" si="31"/>
        <v>0</v>
      </c>
      <c r="F314">
        <f t="shared" si="32"/>
        <v>0</v>
      </c>
      <c r="G314">
        <f t="shared" si="33"/>
        <v>0</v>
      </c>
      <c r="H314">
        <f t="shared" si="34"/>
        <v>0</v>
      </c>
      <c r="I314">
        <f t="shared" si="30"/>
        <v>0</v>
      </c>
      <c r="J314">
        <v>582</v>
      </c>
    </row>
    <row r="315" spans="1:10" x14ac:dyDescent="0.25">
      <c r="A315">
        <v>584</v>
      </c>
      <c r="B315">
        <f>VLOOKUP($B$4,'Deposition Curves'!A:OQ,(A315/2+6),FALSE)</f>
        <v>0</v>
      </c>
      <c r="C315">
        <f>IF('Use Details'!$B$23="Yes",Barrier!V296,1)</f>
        <v>1</v>
      </c>
      <c r="D315">
        <f t="shared" si="29"/>
        <v>0</v>
      </c>
      <c r="E315">
        <f t="shared" si="31"/>
        <v>0</v>
      </c>
      <c r="F315">
        <f t="shared" si="32"/>
        <v>0</v>
      </c>
      <c r="G315">
        <f t="shared" si="33"/>
        <v>0</v>
      </c>
      <c r="H315">
        <f t="shared" si="34"/>
        <v>0</v>
      </c>
      <c r="I315">
        <f t="shared" si="30"/>
        <v>0</v>
      </c>
      <c r="J315">
        <v>584</v>
      </c>
    </row>
    <row r="316" spans="1:10" x14ac:dyDescent="0.25">
      <c r="A316">
        <v>586</v>
      </c>
      <c r="B316">
        <f>VLOOKUP($B$4,'Deposition Curves'!A:OQ,(A316/2+6),FALSE)</f>
        <v>0</v>
      </c>
      <c r="C316">
        <f>IF('Use Details'!$B$23="Yes",Barrier!V297,1)</f>
        <v>1</v>
      </c>
      <c r="D316">
        <f t="shared" si="29"/>
        <v>0</v>
      </c>
      <c r="E316">
        <f t="shared" si="31"/>
        <v>0</v>
      </c>
      <c r="F316">
        <f t="shared" si="32"/>
        <v>0</v>
      </c>
      <c r="G316">
        <f t="shared" si="33"/>
        <v>0</v>
      </c>
      <c r="H316">
        <f t="shared" si="34"/>
        <v>0</v>
      </c>
      <c r="I316">
        <f t="shared" si="30"/>
        <v>0</v>
      </c>
      <c r="J316">
        <v>586</v>
      </c>
    </row>
    <row r="317" spans="1:10" x14ac:dyDescent="0.25">
      <c r="A317">
        <v>588</v>
      </c>
      <c r="B317">
        <f>VLOOKUP($B$4,'Deposition Curves'!A:OQ,(A317/2+6),FALSE)</f>
        <v>0</v>
      </c>
      <c r="C317">
        <f>IF('Use Details'!$B$23="Yes",Barrier!V298,1)</f>
        <v>1</v>
      </c>
      <c r="D317">
        <f t="shared" si="29"/>
        <v>0</v>
      </c>
      <c r="E317">
        <f t="shared" si="31"/>
        <v>0</v>
      </c>
      <c r="F317">
        <f t="shared" si="32"/>
        <v>0</v>
      </c>
      <c r="G317">
        <f t="shared" si="33"/>
        <v>0</v>
      </c>
      <c r="H317">
        <f t="shared" si="34"/>
        <v>0</v>
      </c>
      <c r="I317">
        <f t="shared" si="30"/>
        <v>0</v>
      </c>
      <c r="J317">
        <v>588</v>
      </c>
    </row>
    <row r="318" spans="1:10" x14ac:dyDescent="0.25">
      <c r="A318">
        <v>590</v>
      </c>
      <c r="B318">
        <f>VLOOKUP($B$4,'Deposition Curves'!A:OQ,(A318/2+6),FALSE)</f>
        <v>0</v>
      </c>
      <c r="C318">
        <f>IF('Use Details'!$B$23="Yes",Barrier!V299,1)</f>
        <v>1</v>
      </c>
      <c r="D318">
        <f t="shared" si="29"/>
        <v>0</v>
      </c>
      <c r="E318">
        <f t="shared" si="31"/>
        <v>0</v>
      </c>
      <c r="F318">
        <f t="shared" si="32"/>
        <v>0</v>
      </c>
      <c r="G318">
        <f t="shared" si="33"/>
        <v>0</v>
      </c>
      <c r="H318">
        <f t="shared" si="34"/>
        <v>0</v>
      </c>
      <c r="I318">
        <f t="shared" si="30"/>
        <v>0</v>
      </c>
      <c r="J318">
        <v>590</v>
      </c>
    </row>
    <row r="319" spans="1:10" x14ac:dyDescent="0.25">
      <c r="A319">
        <v>592</v>
      </c>
      <c r="B319">
        <f>VLOOKUP($B$4,'Deposition Curves'!A:OQ,(A319/2+6),FALSE)</f>
        <v>0</v>
      </c>
      <c r="C319">
        <f>IF('Use Details'!$B$23="Yes",Barrier!V300,1)</f>
        <v>1</v>
      </c>
      <c r="D319">
        <f t="shared" si="29"/>
        <v>0</v>
      </c>
      <c r="E319">
        <f t="shared" si="31"/>
        <v>0</v>
      </c>
      <c r="F319">
        <f t="shared" si="32"/>
        <v>0</v>
      </c>
      <c r="G319">
        <f t="shared" si="33"/>
        <v>0</v>
      </c>
      <c r="H319">
        <f t="shared" si="34"/>
        <v>0</v>
      </c>
      <c r="I319">
        <f t="shared" si="30"/>
        <v>0</v>
      </c>
      <c r="J319">
        <v>592</v>
      </c>
    </row>
    <row r="320" spans="1:10" x14ac:dyDescent="0.25">
      <c r="A320">
        <v>594</v>
      </c>
      <c r="B320">
        <f>VLOOKUP($B$4,'Deposition Curves'!A:OQ,(A320/2+6),FALSE)</f>
        <v>0</v>
      </c>
      <c r="C320">
        <f>IF('Use Details'!$B$23="Yes",Barrier!V301,1)</f>
        <v>1</v>
      </c>
      <c r="D320">
        <f t="shared" si="29"/>
        <v>0</v>
      </c>
      <c r="E320">
        <f t="shared" si="31"/>
        <v>0</v>
      </c>
      <c r="F320">
        <f t="shared" si="32"/>
        <v>0</v>
      </c>
      <c r="G320">
        <f t="shared" si="33"/>
        <v>0</v>
      </c>
      <c r="H320">
        <f t="shared" si="34"/>
        <v>0</v>
      </c>
      <c r="I320">
        <f t="shared" si="30"/>
        <v>0</v>
      </c>
      <c r="J320">
        <v>594</v>
      </c>
    </row>
    <row r="321" spans="1:10" x14ac:dyDescent="0.25">
      <c r="A321">
        <v>596</v>
      </c>
      <c r="B321">
        <f>VLOOKUP($B$4,'Deposition Curves'!A:OQ,(A321/2+6),FALSE)</f>
        <v>0</v>
      </c>
      <c r="C321">
        <f>IF('Use Details'!$B$23="Yes",Barrier!V302,1)</f>
        <v>1</v>
      </c>
      <c r="D321">
        <f t="shared" si="29"/>
        <v>0</v>
      </c>
      <c r="E321">
        <f t="shared" si="31"/>
        <v>0</v>
      </c>
      <c r="F321">
        <f t="shared" si="32"/>
        <v>0</v>
      </c>
      <c r="G321">
        <f t="shared" si="33"/>
        <v>0</v>
      </c>
      <c r="H321">
        <f t="shared" si="34"/>
        <v>0</v>
      </c>
      <c r="I321">
        <f t="shared" si="30"/>
        <v>0</v>
      </c>
      <c r="J321">
        <v>596</v>
      </c>
    </row>
    <row r="322" spans="1:10" x14ac:dyDescent="0.25">
      <c r="A322">
        <v>598</v>
      </c>
      <c r="B322">
        <f>VLOOKUP($B$4,'Deposition Curves'!A:OQ,(A322/2+6),FALSE)</f>
        <v>0</v>
      </c>
      <c r="C322">
        <f>IF('Use Details'!$B$23="Yes",Barrier!V303,1)</f>
        <v>1</v>
      </c>
      <c r="D322">
        <f t="shared" si="29"/>
        <v>0</v>
      </c>
      <c r="E322">
        <f t="shared" si="31"/>
        <v>0</v>
      </c>
      <c r="F322">
        <f t="shared" si="32"/>
        <v>0</v>
      </c>
      <c r="G322">
        <f t="shared" si="33"/>
        <v>0</v>
      </c>
      <c r="H322">
        <f t="shared" si="34"/>
        <v>0</v>
      </c>
      <c r="I322">
        <f t="shared" si="30"/>
        <v>0</v>
      </c>
      <c r="J322">
        <v>598</v>
      </c>
    </row>
    <row r="323" spans="1:10" x14ac:dyDescent="0.25">
      <c r="A323">
        <v>600</v>
      </c>
      <c r="B323">
        <f>VLOOKUP($B$4,'Deposition Curves'!A:OQ,(A323/2+6),FALSE)</f>
        <v>0</v>
      </c>
      <c r="C323">
        <f>IF('Use Details'!$B$23="Yes",Barrier!V304,1)</f>
        <v>1</v>
      </c>
      <c r="D323">
        <f t="shared" si="29"/>
        <v>0</v>
      </c>
      <c r="E323">
        <f t="shared" si="31"/>
        <v>0</v>
      </c>
      <c r="F323">
        <f t="shared" si="32"/>
        <v>0</v>
      </c>
      <c r="G323">
        <f t="shared" si="33"/>
        <v>0</v>
      </c>
      <c r="H323">
        <f t="shared" si="34"/>
        <v>0</v>
      </c>
      <c r="I323">
        <f t="shared" si="30"/>
        <v>0</v>
      </c>
      <c r="J323">
        <v>600</v>
      </c>
    </row>
    <row r="324" spans="1:10" x14ac:dyDescent="0.25">
      <c r="A324">
        <v>602</v>
      </c>
      <c r="B324">
        <f>VLOOKUP($B$4,'Deposition Curves'!A:OQ,(A324/2+6),FALSE)</f>
        <v>0</v>
      </c>
      <c r="C324">
        <f>IF('Use Details'!$B$23="Yes",Barrier!V305,1)</f>
        <v>1</v>
      </c>
      <c r="D324">
        <f t="shared" si="29"/>
        <v>0</v>
      </c>
      <c r="E324">
        <f t="shared" si="31"/>
        <v>0</v>
      </c>
      <c r="F324">
        <f t="shared" si="32"/>
        <v>0</v>
      </c>
      <c r="G324">
        <f t="shared" si="33"/>
        <v>0</v>
      </c>
      <c r="H324">
        <f t="shared" si="34"/>
        <v>0</v>
      </c>
      <c r="I324">
        <f t="shared" si="30"/>
        <v>0</v>
      </c>
      <c r="J324">
        <v>602</v>
      </c>
    </row>
    <row r="325" spans="1:10" x14ac:dyDescent="0.25">
      <c r="A325">
        <v>604</v>
      </c>
      <c r="B325">
        <f>VLOOKUP($B$4,'Deposition Curves'!A:OQ,(A325/2+6),FALSE)</f>
        <v>0</v>
      </c>
      <c r="C325">
        <f>IF('Use Details'!$B$23="Yes",Barrier!V306,1)</f>
        <v>1</v>
      </c>
      <c r="D325">
        <f t="shared" si="29"/>
        <v>0</v>
      </c>
      <c r="E325">
        <f t="shared" si="31"/>
        <v>0</v>
      </c>
      <c r="F325">
        <f t="shared" si="32"/>
        <v>0</v>
      </c>
      <c r="G325">
        <f t="shared" si="33"/>
        <v>0</v>
      </c>
      <c r="H325">
        <f t="shared" si="34"/>
        <v>0</v>
      </c>
      <c r="I325">
        <f t="shared" si="30"/>
        <v>0</v>
      </c>
      <c r="J325">
        <v>604</v>
      </c>
    </row>
    <row r="326" spans="1:10" x14ac:dyDescent="0.25">
      <c r="A326">
        <v>606</v>
      </c>
      <c r="B326">
        <f>VLOOKUP($B$4,'Deposition Curves'!A:OQ,(A326/2+6),FALSE)</f>
        <v>0</v>
      </c>
      <c r="C326">
        <f>IF('Use Details'!$B$23="Yes",Barrier!V307,1)</f>
        <v>1</v>
      </c>
      <c r="D326">
        <f t="shared" si="29"/>
        <v>0</v>
      </c>
      <c r="E326">
        <f t="shared" si="31"/>
        <v>0</v>
      </c>
      <c r="F326">
        <f t="shared" si="32"/>
        <v>0</v>
      </c>
      <c r="G326">
        <f t="shared" si="33"/>
        <v>0</v>
      </c>
      <c r="H326">
        <f t="shared" si="34"/>
        <v>0</v>
      </c>
      <c r="I326">
        <f t="shared" si="30"/>
        <v>0</v>
      </c>
      <c r="J326">
        <v>606</v>
      </c>
    </row>
    <row r="327" spans="1:10" x14ac:dyDescent="0.25">
      <c r="A327">
        <v>608</v>
      </c>
      <c r="B327">
        <f>VLOOKUP($B$4,'Deposition Curves'!A:OQ,(A327/2+6),FALSE)</f>
        <v>0</v>
      </c>
      <c r="C327">
        <f>IF('Use Details'!$B$23="Yes",Barrier!V308,1)</f>
        <v>1</v>
      </c>
      <c r="D327">
        <f t="shared" si="29"/>
        <v>0</v>
      </c>
      <c r="E327">
        <f t="shared" si="31"/>
        <v>0</v>
      </c>
      <c r="F327">
        <f t="shared" si="32"/>
        <v>0</v>
      </c>
      <c r="G327">
        <f t="shared" si="33"/>
        <v>0</v>
      </c>
      <c r="H327">
        <f t="shared" si="34"/>
        <v>0</v>
      </c>
      <c r="I327">
        <f t="shared" si="30"/>
        <v>0</v>
      </c>
      <c r="J327">
        <v>608</v>
      </c>
    </row>
    <row r="328" spans="1:10" x14ac:dyDescent="0.25">
      <c r="A328">
        <v>610</v>
      </c>
      <c r="B328">
        <f>VLOOKUP($B$4,'Deposition Curves'!A:OQ,(A328/2+6),FALSE)</f>
        <v>0</v>
      </c>
      <c r="C328">
        <f>IF('Use Details'!$B$23="Yes",Barrier!V309,1)</f>
        <v>1</v>
      </c>
      <c r="D328">
        <f t="shared" si="29"/>
        <v>0</v>
      </c>
      <c r="E328">
        <f t="shared" si="31"/>
        <v>0</v>
      </c>
      <c r="F328">
        <f t="shared" si="32"/>
        <v>0</v>
      </c>
      <c r="G328">
        <f t="shared" si="33"/>
        <v>0</v>
      </c>
      <c r="H328">
        <f t="shared" si="34"/>
        <v>0</v>
      </c>
      <c r="I328">
        <f t="shared" si="30"/>
        <v>0</v>
      </c>
      <c r="J328">
        <v>610</v>
      </c>
    </row>
    <row r="329" spans="1:10" x14ac:dyDescent="0.25">
      <c r="A329">
        <v>612</v>
      </c>
      <c r="B329">
        <f>VLOOKUP($B$4,'Deposition Curves'!A:OQ,(A329/2+6),FALSE)</f>
        <v>0</v>
      </c>
      <c r="C329">
        <f>IF('Use Details'!$B$23="Yes",Barrier!V310,1)</f>
        <v>1</v>
      </c>
      <c r="D329">
        <f t="shared" si="29"/>
        <v>0</v>
      </c>
      <c r="E329">
        <f t="shared" si="31"/>
        <v>0</v>
      </c>
      <c r="F329">
        <f t="shared" si="32"/>
        <v>0</v>
      </c>
      <c r="G329">
        <f t="shared" si="33"/>
        <v>0</v>
      </c>
      <c r="H329">
        <f t="shared" si="34"/>
        <v>0</v>
      </c>
      <c r="I329">
        <f t="shared" si="30"/>
        <v>0</v>
      </c>
      <c r="J329">
        <v>612</v>
      </c>
    </row>
    <row r="330" spans="1:10" x14ac:dyDescent="0.25">
      <c r="A330">
        <v>614</v>
      </c>
      <c r="B330">
        <f>VLOOKUP($B$4,'Deposition Curves'!A:OQ,(A330/2+6),FALSE)</f>
        <v>0</v>
      </c>
      <c r="C330">
        <f>IF('Use Details'!$B$23="Yes",Barrier!V311,1)</f>
        <v>1</v>
      </c>
      <c r="D330">
        <f t="shared" si="29"/>
        <v>0</v>
      </c>
      <c r="E330">
        <f t="shared" si="31"/>
        <v>0</v>
      </c>
      <c r="F330">
        <f t="shared" si="32"/>
        <v>0</v>
      </c>
      <c r="G330">
        <f t="shared" si="33"/>
        <v>0</v>
      </c>
      <c r="H330">
        <f t="shared" si="34"/>
        <v>0</v>
      </c>
      <c r="I330">
        <f t="shared" si="30"/>
        <v>0</v>
      </c>
      <c r="J330">
        <v>614</v>
      </c>
    </row>
    <row r="331" spans="1:10" x14ac:dyDescent="0.25">
      <c r="A331">
        <v>616</v>
      </c>
      <c r="B331">
        <f>VLOOKUP($B$4,'Deposition Curves'!A:OQ,(A331/2+6),FALSE)</f>
        <v>0</v>
      </c>
      <c r="C331">
        <f>IF('Use Details'!$B$23="Yes",Barrier!V312,1)</f>
        <v>1</v>
      </c>
      <c r="D331">
        <f t="shared" si="29"/>
        <v>0</v>
      </c>
      <c r="E331">
        <f t="shared" si="31"/>
        <v>0</v>
      </c>
      <c r="F331">
        <f t="shared" si="32"/>
        <v>0</v>
      </c>
      <c r="G331">
        <f t="shared" si="33"/>
        <v>0</v>
      </c>
      <c r="H331">
        <f t="shared" si="34"/>
        <v>0</v>
      </c>
      <c r="I331">
        <f t="shared" si="30"/>
        <v>0</v>
      </c>
      <c r="J331">
        <v>616</v>
      </c>
    </row>
    <row r="332" spans="1:10" x14ac:dyDescent="0.25">
      <c r="A332">
        <v>618</v>
      </c>
      <c r="B332">
        <f>VLOOKUP($B$4,'Deposition Curves'!A:OQ,(A332/2+6),FALSE)</f>
        <v>0</v>
      </c>
      <c r="C332">
        <f>IF('Use Details'!$B$23="Yes",Barrier!V313,1)</f>
        <v>1</v>
      </c>
      <c r="D332">
        <f t="shared" si="29"/>
        <v>0</v>
      </c>
      <c r="E332">
        <f t="shared" si="31"/>
        <v>0</v>
      </c>
      <c r="F332">
        <f t="shared" si="32"/>
        <v>0</v>
      </c>
      <c r="G332">
        <f t="shared" si="33"/>
        <v>0</v>
      </c>
      <c r="H332">
        <f t="shared" si="34"/>
        <v>0</v>
      </c>
      <c r="I332">
        <f t="shared" si="30"/>
        <v>0</v>
      </c>
      <c r="J332">
        <v>618</v>
      </c>
    </row>
    <row r="333" spans="1:10" x14ac:dyDescent="0.25">
      <c r="A333">
        <v>620</v>
      </c>
      <c r="B333">
        <f>VLOOKUP($B$4,'Deposition Curves'!A:OQ,(A333/2+6),FALSE)</f>
        <v>0</v>
      </c>
      <c r="C333">
        <f>IF('Use Details'!$B$23="Yes",Barrier!V314,1)</f>
        <v>1</v>
      </c>
      <c r="D333">
        <f t="shared" si="29"/>
        <v>0</v>
      </c>
      <c r="E333">
        <f t="shared" si="31"/>
        <v>0</v>
      </c>
      <c r="F333">
        <f t="shared" si="32"/>
        <v>0</v>
      </c>
      <c r="G333">
        <f t="shared" si="33"/>
        <v>0</v>
      </c>
      <c r="H333">
        <f t="shared" si="34"/>
        <v>0</v>
      </c>
      <c r="I333">
        <f t="shared" si="30"/>
        <v>0</v>
      </c>
      <c r="J333">
        <v>620</v>
      </c>
    </row>
    <row r="334" spans="1:10" x14ac:dyDescent="0.25">
      <c r="A334">
        <v>622</v>
      </c>
      <c r="B334">
        <f>VLOOKUP($B$4,'Deposition Curves'!A:OQ,(A334/2+6),FALSE)</f>
        <v>0</v>
      </c>
      <c r="C334">
        <f>IF('Use Details'!$B$23="Yes",Barrier!V315,1)</f>
        <v>1</v>
      </c>
      <c r="D334">
        <f t="shared" si="29"/>
        <v>0</v>
      </c>
      <c r="E334">
        <f t="shared" si="31"/>
        <v>0</v>
      </c>
      <c r="F334">
        <f t="shared" si="32"/>
        <v>0</v>
      </c>
      <c r="G334">
        <f t="shared" si="33"/>
        <v>0</v>
      </c>
      <c r="H334">
        <f t="shared" si="34"/>
        <v>0</v>
      </c>
      <c r="I334">
        <f t="shared" si="30"/>
        <v>0</v>
      </c>
      <c r="J334">
        <v>622</v>
      </c>
    </row>
    <row r="335" spans="1:10" x14ac:dyDescent="0.25">
      <c r="A335">
        <v>624</v>
      </c>
      <c r="B335">
        <f>VLOOKUP($B$4,'Deposition Curves'!A:OQ,(A335/2+6),FALSE)</f>
        <v>0</v>
      </c>
      <c r="C335">
        <f>IF('Use Details'!$B$23="Yes",Barrier!V316,1)</f>
        <v>1</v>
      </c>
      <c r="D335">
        <f t="shared" si="29"/>
        <v>0</v>
      </c>
      <c r="E335">
        <f t="shared" si="31"/>
        <v>0</v>
      </c>
      <c r="F335">
        <f t="shared" si="32"/>
        <v>0</v>
      </c>
      <c r="G335">
        <f t="shared" si="33"/>
        <v>0</v>
      </c>
      <c r="H335">
        <f t="shared" si="34"/>
        <v>0</v>
      </c>
      <c r="I335">
        <f t="shared" si="30"/>
        <v>0</v>
      </c>
      <c r="J335">
        <v>624</v>
      </c>
    </row>
    <row r="336" spans="1:10" x14ac:dyDescent="0.25">
      <c r="A336">
        <v>626</v>
      </c>
      <c r="B336">
        <f>VLOOKUP($B$4,'Deposition Curves'!A:OQ,(A336/2+6),FALSE)</f>
        <v>0</v>
      </c>
      <c r="C336">
        <f>IF('Use Details'!$B$23="Yes",Barrier!V317,1)</f>
        <v>1</v>
      </c>
      <c r="D336">
        <f t="shared" si="29"/>
        <v>0</v>
      </c>
      <c r="E336">
        <f t="shared" si="31"/>
        <v>0</v>
      </c>
      <c r="F336">
        <f t="shared" si="32"/>
        <v>0</v>
      </c>
      <c r="G336">
        <f t="shared" si="33"/>
        <v>0</v>
      </c>
      <c r="H336">
        <f t="shared" si="34"/>
        <v>0</v>
      </c>
      <c r="I336">
        <f t="shared" si="30"/>
        <v>0</v>
      </c>
      <c r="J336">
        <v>626</v>
      </c>
    </row>
    <row r="337" spans="1:10" x14ac:dyDescent="0.25">
      <c r="A337">
        <v>628</v>
      </c>
      <c r="B337">
        <f>VLOOKUP($B$4,'Deposition Curves'!A:OQ,(A337/2+6),FALSE)</f>
        <v>0</v>
      </c>
      <c r="C337">
        <f>IF('Use Details'!$B$23="Yes",Barrier!V318,1)</f>
        <v>1</v>
      </c>
      <c r="D337">
        <f t="shared" si="29"/>
        <v>0</v>
      </c>
      <c r="E337">
        <f t="shared" si="31"/>
        <v>0</v>
      </c>
      <c r="F337">
        <f t="shared" si="32"/>
        <v>0</v>
      </c>
      <c r="G337">
        <f t="shared" si="33"/>
        <v>0</v>
      </c>
      <c r="H337">
        <f t="shared" si="34"/>
        <v>0</v>
      </c>
      <c r="I337">
        <f t="shared" si="30"/>
        <v>0</v>
      </c>
      <c r="J337">
        <v>628</v>
      </c>
    </row>
    <row r="338" spans="1:10" x14ac:dyDescent="0.25">
      <c r="A338">
        <v>630</v>
      </c>
      <c r="B338">
        <f>VLOOKUP($B$4,'Deposition Curves'!A:OQ,(A338/2+6),FALSE)</f>
        <v>0</v>
      </c>
      <c r="C338">
        <f>IF('Use Details'!$B$23="Yes",Barrier!V319,1)</f>
        <v>1</v>
      </c>
      <c r="D338">
        <f t="shared" si="29"/>
        <v>0</v>
      </c>
      <c r="E338">
        <f t="shared" si="31"/>
        <v>0</v>
      </c>
      <c r="F338">
        <f t="shared" si="32"/>
        <v>0</v>
      </c>
      <c r="G338">
        <f t="shared" si="33"/>
        <v>0</v>
      </c>
      <c r="H338">
        <f t="shared" si="34"/>
        <v>0</v>
      </c>
      <c r="I338">
        <f t="shared" si="30"/>
        <v>0</v>
      </c>
      <c r="J338">
        <v>630</v>
      </c>
    </row>
    <row r="339" spans="1:10" x14ac:dyDescent="0.25">
      <c r="A339">
        <v>632</v>
      </c>
      <c r="B339">
        <f>VLOOKUP($B$4,'Deposition Curves'!A:OQ,(A339/2+6),FALSE)</f>
        <v>0</v>
      </c>
      <c r="C339">
        <f>IF('Use Details'!$B$23="Yes",Barrier!V320,1)</f>
        <v>1</v>
      </c>
      <c r="D339">
        <f t="shared" si="29"/>
        <v>0</v>
      </c>
      <c r="E339">
        <f t="shared" si="31"/>
        <v>0</v>
      </c>
      <c r="F339">
        <f t="shared" si="32"/>
        <v>0</v>
      </c>
      <c r="G339">
        <f t="shared" si="33"/>
        <v>0</v>
      </c>
      <c r="H339">
        <f t="shared" si="34"/>
        <v>0</v>
      </c>
      <c r="I339">
        <f t="shared" si="30"/>
        <v>0</v>
      </c>
      <c r="J339">
        <v>632</v>
      </c>
    </row>
    <row r="340" spans="1:10" x14ac:dyDescent="0.25">
      <c r="A340">
        <v>634</v>
      </c>
      <c r="B340">
        <f>VLOOKUP($B$4,'Deposition Curves'!A:OQ,(A340/2+6),FALSE)</f>
        <v>0</v>
      </c>
      <c r="C340">
        <f>IF('Use Details'!$B$23="Yes",Barrier!V321,1)</f>
        <v>1</v>
      </c>
      <c r="D340">
        <f t="shared" si="29"/>
        <v>0</v>
      </c>
      <c r="E340">
        <f t="shared" si="31"/>
        <v>0</v>
      </c>
      <c r="F340">
        <f t="shared" si="32"/>
        <v>0</v>
      </c>
      <c r="G340">
        <f t="shared" si="33"/>
        <v>0</v>
      </c>
      <c r="H340">
        <f t="shared" si="34"/>
        <v>0</v>
      </c>
      <c r="I340">
        <f t="shared" si="30"/>
        <v>0</v>
      </c>
      <c r="J340">
        <v>634</v>
      </c>
    </row>
    <row r="341" spans="1:10" x14ac:dyDescent="0.25">
      <c r="A341">
        <v>636</v>
      </c>
      <c r="B341">
        <f>VLOOKUP($B$4,'Deposition Curves'!A:OQ,(A341/2+6),FALSE)</f>
        <v>0</v>
      </c>
      <c r="C341">
        <f>IF('Use Details'!$B$23="Yes",Barrier!V322,1)</f>
        <v>1</v>
      </c>
      <c r="D341">
        <f t="shared" si="29"/>
        <v>0</v>
      </c>
      <c r="E341">
        <f t="shared" si="31"/>
        <v>0</v>
      </c>
      <c r="F341">
        <f t="shared" si="32"/>
        <v>0</v>
      </c>
      <c r="G341">
        <f t="shared" si="33"/>
        <v>0</v>
      </c>
      <c r="H341">
        <f t="shared" si="34"/>
        <v>0</v>
      </c>
      <c r="I341">
        <f t="shared" si="30"/>
        <v>0</v>
      </c>
      <c r="J341">
        <v>636</v>
      </c>
    </row>
    <row r="342" spans="1:10" x14ac:dyDescent="0.25">
      <c r="A342">
        <v>638</v>
      </c>
      <c r="B342">
        <f>VLOOKUP($B$4,'Deposition Curves'!A:OQ,(A342/2+6),FALSE)</f>
        <v>0</v>
      </c>
      <c r="C342">
        <f>IF('Use Details'!$B$23="Yes",Barrier!V323,1)</f>
        <v>1</v>
      </c>
      <c r="D342">
        <f t="shared" si="29"/>
        <v>0</v>
      </c>
      <c r="E342">
        <f t="shared" si="31"/>
        <v>0</v>
      </c>
      <c r="F342">
        <f t="shared" si="32"/>
        <v>0</v>
      </c>
      <c r="G342">
        <f t="shared" si="33"/>
        <v>0</v>
      </c>
      <c r="H342">
        <f t="shared" si="34"/>
        <v>0</v>
      </c>
      <c r="I342">
        <f t="shared" si="30"/>
        <v>0</v>
      </c>
      <c r="J342">
        <v>638</v>
      </c>
    </row>
    <row r="343" spans="1:10" x14ac:dyDescent="0.25">
      <c r="A343">
        <v>640</v>
      </c>
      <c r="B343">
        <f>VLOOKUP($B$4,'Deposition Curves'!A:OQ,(A343/2+6),FALSE)</f>
        <v>0</v>
      </c>
      <c r="C343">
        <f>IF('Use Details'!$B$23="Yes",Barrier!V324,1)</f>
        <v>1</v>
      </c>
      <c r="D343">
        <f t="shared" si="29"/>
        <v>0</v>
      </c>
      <c r="E343">
        <f t="shared" si="31"/>
        <v>0</v>
      </c>
      <c r="F343">
        <f t="shared" si="32"/>
        <v>0</v>
      </c>
      <c r="G343">
        <f t="shared" si="33"/>
        <v>0</v>
      </c>
      <c r="H343">
        <f t="shared" si="34"/>
        <v>0</v>
      </c>
      <c r="I343">
        <f t="shared" si="30"/>
        <v>0</v>
      </c>
      <c r="J343">
        <v>640</v>
      </c>
    </row>
    <row r="344" spans="1:10" x14ac:dyDescent="0.25">
      <c r="A344">
        <v>642</v>
      </c>
      <c r="B344">
        <f>VLOOKUP($B$4,'Deposition Curves'!A:OQ,(A344/2+6),FALSE)</f>
        <v>0</v>
      </c>
      <c r="C344">
        <f>IF('Use Details'!$B$23="Yes",Barrier!V325,1)</f>
        <v>1</v>
      </c>
      <c r="D344">
        <f t="shared" si="29"/>
        <v>0</v>
      </c>
      <c r="E344">
        <f t="shared" si="31"/>
        <v>0</v>
      </c>
      <c r="F344">
        <f t="shared" si="32"/>
        <v>0</v>
      </c>
      <c r="G344">
        <f t="shared" si="33"/>
        <v>0</v>
      </c>
      <c r="H344">
        <f t="shared" si="34"/>
        <v>0</v>
      </c>
      <c r="I344">
        <f t="shared" si="30"/>
        <v>0</v>
      </c>
      <c r="J344">
        <v>642</v>
      </c>
    </row>
    <row r="345" spans="1:10" x14ac:dyDescent="0.25">
      <c r="A345">
        <v>644</v>
      </c>
      <c r="B345">
        <f>VLOOKUP($B$4,'Deposition Curves'!A:OQ,(A345/2+6),FALSE)</f>
        <v>0</v>
      </c>
      <c r="C345">
        <f>IF('Use Details'!$B$23="Yes",Barrier!V326,1)</f>
        <v>1</v>
      </c>
      <c r="D345">
        <f t="shared" ref="D345:D408" si="35">B345*C345</f>
        <v>0</v>
      </c>
      <c r="E345">
        <f t="shared" si="31"/>
        <v>0</v>
      </c>
      <c r="F345">
        <f t="shared" si="32"/>
        <v>0</v>
      </c>
      <c r="G345">
        <f t="shared" si="33"/>
        <v>0</v>
      </c>
      <c r="H345">
        <f t="shared" si="34"/>
        <v>0</v>
      </c>
      <c r="I345">
        <f t="shared" ref="I345:I376" si="36">AVERAGE(D345:D395)</f>
        <v>0</v>
      </c>
      <c r="J345">
        <v>644</v>
      </c>
    </row>
    <row r="346" spans="1:10" x14ac:dyDescent="0.25">
      <c r="A346">
        <v>646</v>
      </c>
      <c r="B346">
        <f>VLOOKUP($B$4,'Deposition Curves'!A:OQ,(A346/2+6),FALSE)</f>
        <v>0</v>
      </c>
      <c r="C346">
        <f>IF('Use Details'!$B$23="Yes",Barrier!V327,1)</f>
        <v>1</v>
      </c>
      <c r="D346">
        <f t="shared" si="35"/>
        <v>0</v>
      </c>
      <c r="E346">
        <f t="shared" si="31"/>
        <v>0</v>
      </c>
      <c r="F346">
        <f t="shared" si="32"/>
        <v>0</v>
      </c>
      <c r="G346">
        <f t="shared" si="33"/>
        <v>0</v>
      </c>
      <c r="H346">
        <f t="shared" si="34"/>
        <v>0</v>
      </c>
      <c r="I346">
        <f t="shared" si="36"/>
        <v>0</v>
      </c>
      <c r="J346">
        <v>646</v>
      </c>
    </row>
    <row r="347" spans="1:10" x14ac:dyDescent="0.25">
      <c r="A347">
        <v>648</v>
      </c>
      <c r="B347">
        <f>VLOOKUP($B$4,'Deposition Curves'!A:OQ,(A347/2+6),FALSE)</f>
        <v>0</v>
      </c>
      <c r="C347">
        <f>IF('Use Details'!$B$23="Yes",Barrier!V328,1)</f>
        <v>1</v>
      </c>
      <c r="D347">
        <f t="shared" si="35"/>
        <v>0</v>
      </c>
      <c r="E347">
        <f t="shared" si="31"/>
        <v>0</v>
      </c>
      <c r="F347">
        <f t="shared" si="32"/>
        <v>0</v>
      </c>
      <c r="G347">
        <f t="shared" si="33"/>
        <v>0</v>
      </c>
      <c r="H347">
        <f t="shared" si="34"/>
        <v>0</v>
      </c>
      <c r="I347">
        <f t="shared" si="36"/>
        <v>0</v>
      </c>
      <c r="J347">
        <v>648</v>
      </c>
    </row>
    <row r="348" spans="1:10" x14ac:dyDescent="0.25">
      <c r="A348">
        <v>650</v>
      </c>
      <c r="B348">
        <f>VLOOKUP($B$4,'Deposition Curves'!A:OQ,(A348/2+6),FALSE)</f>
        <v>0</v>
      </c>
      <c r="C348">
        <f>IF('Use Details'!$B$23="Yes",Barrier!V329,1)</f>
        <v>1</v>
      </c>
      <c r="D348">
        <f t="shared" si="35"/>
        <v>0</v>
      </c>
      <c r="E348">
        <f t="shared" si="31"/>
        <v>0</v>
      </c>
      <c r="F348">
        <f t="shared" si="32"/>
        <v>0</v>
      </c>
      <c r="G348">
        <f t="shared" si="33"/>
        <v>0</v>
      </c>
      <c r="H348">
        <f t="shared" si="34"/>
        <v>0</v>
      </c>
      <c r="I348">
        <f t="shared" si="36"/>
        <v>0</v>
      </c>
      <c r="J348">
        <v>650</v>
      </c>
    </row>
    <row r="349" spans="1:10" x14ac:dyDescent="0.25">
      <c r="A349">
        <v>652</v>
      </c>
      <c r="B349">
        <f>VLOOKUP($B$4,'Deposition Curves'!A:OQ,(A349/2+6),FALSE)</f>
        <v>0</v>
      </c>
      <c r="C349">
        <f>IF('Use Details'!$B$23="Yes",Barrier!V330,1)</f>
        <v>1</v>
      </c>
      <c r="D349">
        <f t="shared" si="35"/>
        <v>0</v>
      </c>
      <c r="E349">
        <f t="shared" si="31"/>
        <v>0</v>
      </c>
      <c r="F349">
        <f t="shared" si="32"/>
        <v>0</v>
      </c>
      <c r="G349">
        <f t="shared" si="33"/>
        <v>0</v>
      </c>
      <c r="H349">
        <f t="shared" si="34"/>
        <v>0</v>
      </c>
      <c r="I349">
        <f t="shared" si="36"/>
        <v>0</v>
      </c>
      <c r="J349">
        <v>652</v>
      </c>
    </row>
    <row r="350" spans="1:10" x14ac:dyDescent="0.25">
      <c r="A350">
        <v>654</v>
      </c>
      <c r="B350">
        <f>VLOOKUP($B$4,'Deposition Curves'!A:OQ,(A350/2+6),FALSE)</f>
        <v>0</v>
      </c>
      <c r="C350">
        <f>IF('Use Details'!$B$23="Yes",Barrier!V331,1)</f>
        <v>1</v>
      </c>
      <c r="D350">
        <f t="shared" si="35"/>
        <v>0</v>
      </c>
      <c r="E350">
        <f t="shared" si="31"/>
        <v>0</v>
      </c>
      <c r="F350">
        <f t="shared" si="32"/>
        <v>0</v>
      </c>
      <c r="G350">
        <f t="shared" si="33"/>
        <v>0</v>
      </c>
      <c r="H350">
        <f t="shared" si="34"/>
        <v>0</v>
      </c>
      <c r="I350">
        <f t="shared" si="36"/>
        <v>0</v>
      </c>
      <c r="J350">
        <v>654</v>
      </c>
    </row>
    <row r="351" spans="1:10" x14ac:dyDescent="0.25">
      <c r="A351">
        <v>656</v>
      </c>
      <c r="B351">
        <f>VLOOKUP($B$4,'Deposition Curves'!A:OQ,(A351/2+6),FALSE)</f>
        <v>0</v>
      </c>
      <c r="C351">
        <f>IF('Use Details'!$B$23="Yes",Barrier!V332,1)</f>
        <v>1</v>
      </c>
      <c r="D351">
        <f t="shared" si="35"/>
        <v>0</v>
      </c>
      <c r="E351">
        <f t="shared" si="31"/>
        <v>0</v>
      </c>
      <c r="F351">
        <f t="shared" si="32"/>
        <v>0</v>
      </c>
      <c r="G351">
        <f t="shared" si="33"/>
        <v>0</v>
      </c>
      <c r="H351">
        <f t="shared" si="34"/>
        <v>0</v>
      </c>
      <c r="I351">
        <f t="shared" si="36"/>
        <v>0</v>
      </c>
      <c r="J351">
        <v>656</v>
      </c>
    </row>
    <row r="352" spans="1:10" x14ac:dyDescent="0.25">
      <c r="A352">
        <v>658</v>
      </c>
      <c r="B352">
        <f>VLOOKUP($B$4,'Deposition Curves'!A:OQ,(A352/2+6),FALSE)</f>
        <v>0</v>
      </c>
      <c r="C352">
        <f>IF('Use Details'!$B$23="Yes",Barrier!V333,1)</f>
        <v>1</v>
      </c>
      <c r="D352">
        <f t="shared" si="35"/>
        <v>0</v>
      </c>
      <c r="E352">
        <f t="shared" si="31"/>
        <v>0</v>
      </c>
      <c r="F352">
        <f t="shared" si="32"/>
        <v>0</v>
      </c>
      <c r="G352">
        <f t="shared" si="33"/>
        <v>0</v>
      </c>
      <c r="H352">
        <f t="shared" si="34"/>
        <v>0</v>
      </c>
      <c r="I352">
        <f t="shared" si="36"/>
        <v>0</v>
      </c>
      <c r="J352">
        <v>658</v>
      </c>
    </row>
    <row r="353" spans="1:10" x14ac:dyDescent="0.25">
      <c r="A353">
        <v>660</v>
      </c>
      <c r="B353">
        <f>VLOOKUP($B$4,'Deposition Curves'!A:OQ,(A353/2+6),FALSE)</f>
        <v>0</v>
      </c>
      <c r="C353">
        <f>IF('Use Details'!$B$23="Yes",Barrier!V334,1)</f>
        <v>1</v>
      </c>
      <c r="D353">
        <f t="shared" si="35"/>
        <v>0</v>
      </c>
      <c r="E353">
        <f t="shared" si="31"/>
        <v>0</v>
      </c>
      <c r="F353">
        <f t="shared" si="32"/>
        <v>0</v>
      </c>
      <c r="G353">
        <f t="shared" si="33"/>
        <v>0</v>
      </c>
      <c r="H353">
        <f t="shared" si="34"/>
        <v>0</v>
      </c>
      <c r="I353">
        <f t="shared" si="36"/>
        <v>0</v>
      </c>
      <c r="J353">
        <v>660</v>
      </c>
    </row>
    <row r="354" spans="1:10" x14ac:dyDescent="0.25">
      <c r="A354">
        <v>662</v>
      </c>
      <c r="B354">
        <f>VLOOKUP($B$4,'Deposition Curves'!A:OQ,(A354/2+6),FALSE)</f>
        <v>0</v>
      </c>
      <c r="C354">
        <f>IF('Use Details'!$B$23="Yes",Barrier!V335,1)</f>
        <v>1</v>
      </c>
      <c r="D354">
        <f t="shared" si="35"/>
        <v>0</v>
      </c>
      <c r="E354">
        <f t="shared" si="31"/>
        <v>0</v>
      </c>
      <c r="F354">
        <f t="shared" si="32"/>
        <v>0</v>
      </c>
      <c r="G354">
        <f t="shared" si="33"/>
        <v>0</v>
      </c>
      <c r="H354">
        <f t="shared" si="34"/>
        <v>0</v>
      </c>
      <c r="I354">
        <f t="shared" si="36"/>
        <v>0</v>
      </c>
      <c r="J354">
        <v>662</v>
      </c>
    </row>
    <row r="355" spans="1:10" x14ac:dyDescent="0.25">
      <c r="A355">
        <v>664</v>
      </c>
      <c r="B355">
        <f>VLOOKUP($B$4,'Deposition Curves'!A:OQ,(A355/2+6),FALSE)</f>
        <v>0</v>
      </c>
      <c r="C355">
        <f>IF('Use Details'!$B$23="Yes",Barrier!V336,1)</f>
        <v>1</v>
      </c>
      <c r="D355">
        <f t="shared" si="35"/>
        <v>0</v>
      </c>
      <c r="E355">
        <f t="shared" si="31"/>
        <v>0</v>
      </c>
      <c r="F355">
        <f t="shared" si="32"/>
        <v>0</v>
      </c>
      <c r="G355">
        <f t="shared" si="33"/>
        <v>0</v>
      </c>
      <c r="H355">
        <f t="shared" si="34"/>
        <v>0</v>
      </c>
      <c r="I355">
        <f t="shared" si="36"/>
        <v>0</v>
      </c>
      <c r="J355">
        <v>664</v>
      </c>
    </row>
    <row r="356" spans="1:10" x14ac:dyDescent="0.25">
      <c r="A356">
        <v>666</v>
      </c>
      <c r="B356">
        <f>VLOOKUP($B$4,'Deposition Curves'!A:OQ,(A356/2+6),FALSE)</f>
        <v>0</v>
      </c>
      <c r="C356">
        <f>IF('Use Details'!$B$23="Yes",Barrier!V337,1)</f>
        <v>1</v>
      </c>
      <c r="D356">
        <f t="shared" si="35"/>
        <v>0</v>
      </c>
      <c r="E356">
        <f t="shared" si="31"/>
        <v>0</v>
      </c>
      <c r="F356">
        <f t="shared" si="32"/>
        <v>0</v>
      </c>
      <c r="G356">
        <f t="shared" si="33"/>
        <v>0</v>
      </c>
      <c r="H356">
        <f t="shared" si="34"/>
        <v>0</v>
      </c>
      <c r="I356">
        <f t="shared" si="36"/>
        <v>0</v>
      </c>
      <c r="J356">
        <v>666</v>
      </c>
    </row>
    <row r="357" spans="1:10" x14ac:dyDescent="0.25">
      <c r="A357">
        <v>668</v>
      </c>
      <c r="B357">
        <f>VLOOKUP($B$4,'Deposition Curves'!A:OQ,(A357/2+6),FALSE)</f>
        <v>0</v>
      </c>
      <c r="C357">
        <f>IF('Use Details'!$B$23="Yes",Barrier!V338,1)</f>
        <v>1</v>
      </c>
      <c r="D357">
        <f t="shared" si="35"/>
        <v>0</v>
      </c>
      <c r="E357">
        <f t="shared" si="31"/>
        <v>0</v>
      </c>
      <c r="F357">
        <f t="shared" si="32"/>
        <v>0</v>
      </c>
      <c r="G357">
        <f t="shared" si="33"/>
        <v>0</v>
      </c>
      <c r="H357">
        <f t="shared" si="34"/>
        <v>0</v>
      </c>
      <c r="I357">
        <f t="shared" si="36"/>
        <v>0</v>
      </c>
      <c r="J357">
        <v>668</v>
      </c>
    </row>
    <row r="358" spans="1:10" x14ac:dyDescent="0.25">
      <c r="A358">
        <v>670</v>
      </c>
      <c r="B358">
        <f>VLOOKUP($B$4,'Deposition Curves'!A:OQ,(A358/2+6),FALSE)</f>
        <v>0</v>
      </c>
      <c r="C358">
        <f>IF('Use Details'!$B$23="Yes",Barrier!V339,1)</f>
        <v>1</v>
      </c>
      <c r="D358">
        <f t="shared" si="35"/>
        <v>0</v>
      </c>
      <c r="E358">
        <f t="shared" si="31"/>
        <v>0</v>
      </c>
      <c r="F358">
        <f t="shared" si="32"/>
        <v>0</v>
      </c>
      <c r="G358">
        <f t="shared" si="33"/>
        <v>0</v>
      </c>
      <c r="H358">
        <f t="shared" si="34"/>
        <v>0</v>
      </c>
      <c r="I358">
        <f t="shared" si="36"/>
        <v>0</v>
      </c>
      <c r="J358">
        <v>670</v>
      </c>
    </row>
    <row r="359" spans="1:10" x14ac:dyDescent="0.25">
      <c r="A359">
        <v>672</v>
      </c>
      <c r="B359">
        <f>VLOOKUP($B$4,'Deposition Curves'!A:OQ,(A359/2+6),FALSE)</f>
        <v>0</v>
      </c>
      <c r="C359">
        <f>IF('Use Details'!$B$23="Yes",Barrier!V340,1)</f>
        <v>1</v>
      </c>
      <c r="D359">
        <f t="shared" si="35"/>
        <v>0</v>
      </c>
      <c r="E359">
        <f t="shared" si="31"/>
        <v>0</v>
      </c>
      <c r="F359">
        <f t="shared" si="32"/>
        <v>0</v>
      </c>
      <c r="G359">
        <f t="shared" si="33"/>
        <v>0</v>
      </c>
      <c r="H359">
        <f t="shared" si="34"/>
        <v>0</v>
      </c>
      <c r="I359">
        <f t="shared" si="36"/>
        <v>0</v>
      </c>
      <c r="J359">
        <v>672</v>
      </c>
    </row>
    <row r="360" spans="1:10" x14ac:dyDescent="0.25">
      <c r="A360">
        <v>674</v>
      </c>
      <c r="B360">
        <f>VLOOKUP($B$4,'Deposition Curves'!A:OQ,(A360/2+6),FALSE)</f>
        <v>0</v>
      </c>
      <c r="C360">
        <f>IF('Use Details'!$B$23="Yes",Barrier!V341,1)</f>
        <v>1</v>
      </c>
      <c r="D360">
        <f t="shared" si="35"/>
        <v>0</v>
      </c>
      <c r="E360">
        <f t="shared" si="31"/>
        <v>0</v>
      </c>
      <c r="F360">
        <f t="shared" si="32"/>
        <v>0</v>
      </c>
      <c r="G360">
        <f t="shared" si="33"/>
        <v>0</v>
      </c>
      <c r="H360">
        <f t="shared" si="34"/>
        <v>0</v>
      </c>
      <c r="I360">
        <f t="shared" si="36"/>
        <v>0</v>
      </c>
      <c r="J360">
        <v>674</v>
      </c>
    </row>
    <row r="361" spans="1:10" x14ac:dyDescent="0.25">
      <c r="A361">
        <v>676</v>
      </c>
      <c r="B361">
        <f>VLOOKUP($B$4,'Deposition Curves'!A:OQ,(A361/2+6),FALSE)</f>
        <v>0</v>
      </c>
      <c r="C361">
        <f>IF('Use Details'!$B$23="Yes",Barrier!V342,1)</f>
        <v>1</v>
      </c>
      <c r="D361">
        <f t="shared" si="35"/>
        <v>0</v>
      </c>
      <c r="E361">
        <f t="shared" si="31"/>
        <v>0</v>
      </c>
      <c r="F361">
        <f t="shared" si="32"/>
        <v>0</v>
      </c>
      <c r="G361">
        <f t="shared" si="33"/>
        <v>0</v>
      </c>
      <c r="H361">
        <f t="shared" si="34"/>
        <v>0</v>
      </c>
      <c r="I361">
        <f t="shared" si="36"/>
        <v>0</v>
      </c>
      <c r="J361">
        <v>676</v>
      </c>
    </row>
    <row r="362" spans="1:10" x14ac:dyDescent="0.25">
      <c r="A362">
        <v>678</v>
      </c>
      <c r="B362">
        <f>VLOOKUP($B$4,'Deposition Curves'!A:OQ,(A362/2+6),FALSE)</f>
        <v>0</v>
      </c>
      <c r="C362">
        <f>IF('Use Details'!$B$23="Yes",Barrier!V343,1)</f>
        <v>1</v>
      </c>
      <c r="D362">
        <f t="shared" si="35"/>
        <v>0</v>
      </c>
      <c r="E362">
        <f t="shared" si="31"/>
        <v>0</v>
      </c>
      <c r="F362">
        <f t="shared" si="32"/>
        <v>0</v>
      </c>
      <c r="G362">
        <f t="shared" si="33"/>
        <v>0</v>
      </c>
      <c r="H362">
        <f t="shared" si="34"/>
        <v>0</v>
      </c>
      <c r="I362">
        <f t="shared" si="36"/>
        <v>0</v>
      </c>
      <c r="J362">
        <v>678</v>
      </c>
    </row>
    <row r="363" spans="1:10" x14ac:dyDescent="0.25">
      <c r="A363">
        <v>680</v>
      </c>
      <c r="B363">
        <f>VLOOKUP($B$4,'Deposition Curves'!A:OQ,(A363/2+6),FALSE)</f>
        <v>0</v>
      </c>
      <c r="C363">
        <f>IF('Use Details'!$B$23="Yes",Barrier!V344,1)</f>
        <v>1</v>
      </c>
      <c r="D363">
        <f t="shared" si="35"/>
        <v>0</v>
      </c>
      <c r="E363">
        <f t="shared" si="31"/>
        <v>0</v>
      </c>
      <c r="F363">
        <f t="shared" si="32"/>
        <v>0</v>
      </c>
      <c r="G363">
        <f t="shared" si="33"/>
        <v>0</v>
      </c>
      <c r="H363">
        <f t="shared" si="34"/>
        <v>0</v>
      </c>
      <c r="I363">
        <f t="shared" si="36"/>
        <v>0</v>
      </c>
      <c r="J363">
        <v>680</v>
      </c>
    </row>
    <row r="364" spans="1:10" x14ac:dyDescent="0.25">
      <c r="A364">
        <v>682</v>
      </c>
      <c r="B364">
        <f>VLOOKUP($B$4,'Deposition Curves'!A:OQ,(A364/2+6),FALSE)</f>
        <v>0</v>
      </c>
      <c r="C364">
        <f>IF('Use Details'!$B$23="Yes",Barrier!V345,1)</f>
        <v>1</v>
      </c>
      <c r="D364">
        <f t="shared" si="35"/>
        <v>0</v>
      </c>
      <c r="E364">
        <f t="shared" si="31"/>
        <v>0</v>
      </c>
      <c r="F364">
        <f t="shared" si="32"/>
        <v>0</v>
      </c>
      <c r="G364">
        <f t="shared" si="33"/>
        <v>0</v>
      </c>
      <c r="H364">
        <f t="shared" si="34"/>
        <v>0</v>
      </c>
      <c r="I364">
        <f t="shared" si="36"/>
        <v>0</v>
      </c>
      <c r="J364">
        <v>682</v>
      </c>
    </row>
    <row r="365" spans="1:10" x14ac:dyDescent="0.25">
      <c r="A365">
        <v>684</v>
      </c>
      <c r="B365">
        <f>VLOOKUP($B$4,'Deposition Curves'!A:OQ,(A365/2+6),FALSE)</f>
        <v>0</v>
      </c>
      <c r="C365">
        <f>IF('Use Details'!$B$23="Yes",Barrier!V346,1)</f>
        <v>1</v>
      </c>
      <c r="D365">
        <f t="shared" si="35"/>
        <v>0</v>
      </c>
      <c r="E365">
        <f t="shared" ref="E365:E396" si="37">AVERAGE(AVERAGE(D365:D366),D366,AVERAGE(D366:D367))</f>
        <v>0</v>
      </c>
      <c r="F365">
        <f t="shared" ref="F365:F396" si="38">AVERAGE(AVERAGE(D365:D366),D366,AVERAGE(D366:D367))</f>
        <v>0</v>
      </c>
      <c r="G365">
        <f t="shared" ref="G365:G396" si="39">AVERAGE(AVERAGE(D365:D366),D366,AVERAGE(D366:D367))</f>
        <v>0</v>
      </c>
      <c r="H365">
        <f t="shared" ref="H365:H396" si="40">AVERAGE(D365:D375)</f>
        <v>0</v>
      </c>
      <c r="I365">
        <f t="shared" si="36"/>
        <v>0</v>
      </c>
      <c r="J365">
        <v>684</v>
      </c>
    </row>
    <row r="366" spans="1:10" x14ac:dyDescent="0.25">
      <c r="A366">
        <v>686</v>
      </c>
      <c r="B366">
        <f>VLOOKUP($B$4,'Deposition Curves'!A:OQ,(A366/2+6),FALSE)</f>
        <v>0</v>
      </c>
      <c r="C366">
        <f>IF('Use Details'!$B$23="Yes",Barrier!V347,1)</f>
        <v>1</v>
      </c>
      <c r="D366">
        <f t="shared" si="35"/>
        <v>0</v>
      </c>
      <c r="E366">
        <f t="shared" si="37"/>
        <v>0</v>
      </c>
      <c r="F366">
        <f t="shared" si="38"/>
        <v>0</v>
      </c>
      <c r="G366">
        <f t="shared" si="39"/>
        <v>0</v>
      </c>
      <c r="H366">
        <f t="shared" si="40"/>
        <v>0</v>
      </c>
      <c r="I366">
        <f t="shared" si="36"/>
        <v>0</v>
      </c>
      <c r="J366">
        <v>686</v>
      </c>
    </row>
    <row r="367" spans="1:10" x14ac:dyDescent="0.25">
      <c r="A367">
        <v>688</v>
      </c>
      <c r="B367">
        <f>VLOOKUP($B$4,'Deposition Curves'!A:OQ,(A367/2+6),FALSE)</f>
        <v>0</v>
      </c>
      <c r="C367">
        <f>IF('Use Details'!$B$23="Yes",Barrier!V348,1)</f>
        <v>1</v>
      </c>
      <c r="D367">
        <f t="shared" si="35"/>
        <v>0</v>
      </c>
      <c r="E367">
        <f t="shared" si="37"/>
        <v>0</v>
      </c>
      <c r="F367">
        <f t="shared" si="38"/>
        <v>0</v>
      </c>
      <c r="G367">
        <f t="shared" si="39"/>
        <v>0</v>
      </c>
      <c r="H367">
        <f t="shared" si="40"/>
        <v>0</v>
      </c>
      <c r="I367">
        <f t="shared" si="36"/>
        <v>0</v>
      </c>
      <c r="J367">
        <v>688</v>
      </c>
    </row>
    <row r="368" spans="1:10" x14ac:dyDescent="0.25">
      <c r="A368">
        <v>690</v>
      </c>
      <c r="B368">
        <f>VLOOKUP($B$4,'Deposition Curves'!A:OQ,(A368/2+6),FALSE)</f>
        <v>0</v>
      </c>
      <c r="C368">
        <f>IF('Use Details'!$B$23="Yes",Barrier!V349,1)</f>
        <v>1</v>
      </c>
      <c r="D368">
        <f t="shared" si="35"/>
        <v>0</v>
      </c>
      <c r="E368">
        <f t="shared" si="37"/>
        <v>0</v>
      </c>
      <c r="F368">
        <f t="shared" si="38"/>
        <v>0</v>
      </c>
      <c r="G368">
        <f t="shared" si="39"/>
        <v>0</v>
      </c>
      <c r="H368">
        <f t="shared" si="40"/>
        <v>0</v>
      </c>
      <c r="I368">
        <f t="shared" si="36"/>
        <v>0</v>
      </c>
      <c r="J368">
        <v>690</v>
      </c>
    </row>
    <row r="369" spans="1:10" x14ac:dyDescent="0.25">
      <c r="A369">
        <v>692</v>
      </c>
      <c r="B369">
        <f>VLOOKUP($B$4,'Deposition Curves'!A:OQ,(A369/2+6),FALSE)</f>
        <v>0</v>
      </c>
      <c r="C369">
        <f>IF('Use Details'!$B$23="Yes",Barrier!V350,1)</f>
        <v>1</v>
      </c>
      <c r="D369">
        <f t="shared" si="35"/>
        <v>0</v>
      </c>
      <c r="E369">
        <f t="shared" si="37"/>
        <v>0</v>
      </c>
      <c r="F369">
        <f t="shared" si="38"/>
        <v>0</v>
      </c>
      <c r="G369">
        <f t="shared" si="39"/>
        <v>0</v>
      </c>
      <c r="H369">
        <f t="shared" si="40"/>
        <v>0</v>
      </c>
      <c r="I369">
        <f t="shared" si="36"/>
        <v>0</v>
      </c>
      <c r="J369">
        <v>692</v>
      </c>
    </row>
    <row r="370" spans="1:10" x14ac:dyDescent="0.25">
      <c r="A370">
        <v>694</v>
      </c>
      <c r="B370">
        <f>VLOOKUP($B$4,'Deposition Curves'!A:OQ,(A370/2+6),FALSE)</f>
        <v>0</v>
      </c>
      <c r="C370">
        <f>IF('Use Details'!$B$23="Yes",Barrier!V351,1)</f>
        <v>1</v>
      </c>
      <c r="D370">
        <f t="shared" si="35"/>
        <v>0</v>
      </c>
      <c r="E370">
        <f t="shared" si="37"/>
        <v>0</v>
      </c>
      <c r="F370">
        <f t="shared" si="38"/>
        <v>0</v>
      </c>
      <c r="G370">
        <f t="shared" si="39"/>
        <v>0</v>
      </c>
      <c r="H370">
        <f t="shared" si="40"/>
        <v>0</v>
      </c>
      <c r="I370">
        <f t="shared" si="36"/>
        <v>0</v>
      </c>
      <c r="J370">
        <v>694</v>
      </c>
    </row>
    <row r="371" spans="1:10" x14ac:dyDescent="0.25">
      <c r="A371">
        <v>696</v>
      </c>
      <c r="B371">
        <f>VLOOKUP($B$4,'Deposition Curves'!A:OQ,(A371/2+6),FALSE)</f>
        <v>0</v>
      </c>
      <c r="C371">
        <f>IF('Use Details'!$B$23="Yes",Barrier!V352,1)</f>
        <v>1</v>
      </c>
      <c r="D371">
        <f t="shared" si="35"/>
        <v>0</v>
      </c>
      <c r="E371">
        <f t="shared" si="37"/>
        <v>0</v>
      </c>
      <c r="F371">
        <f t="shared" si="38"/>
        <v>0</v>
      </c>
      <c r="G371">
        <f t="shared" si="39"/>
        <v>0</v>
      </c>
      <c r="H371">
        <f t="shared" si="40"/>
        <v>0</v>
      </c>
      <c r="I371">
        <f t="shared" si="36"/>
        <v>0</v>
      </c>
      <c r="J371">
        <v>696</v>
      </c>
    </row>
    <row r="372" spans="1:10" x14ac:dyDescent="0.25">
      <c r="A372">
        <v>698</v>
      </c>
      <c r="B372">
        <f>VLOOKUP($B$4,'Deposition Curves'!A:OQ,(A372/2+6),FALSE)</f>
        <v>0</v>
      </c>
      <c r="C372">
        <f>IF('Use Details'!$B$23="Yes",Barrier!V353,1)</f>
        <v>1</v>
      </c>
      <c r="D372">
        <f t="shared" si="35"/>
        <v>0</v>
      </c>
      <c r="E372">
        <f t="shared" si="37"/>
        <v>0</v>
      </c>
      <c r="F372">
        <f t="shared" si="38"/>
        <v>0</v>
      </c>
      <c r="G372">
        <f t="shared" si="39"/>
        <v>0</v>
      </c>
      <c r="H372">
        <f t="shared" si="40"/>
        <v>0</v>
      </c>
      <c r="I372">
        <f t="shared" si="36"/>
        <v>0</v>
      </c>
      <c r="J372">
        <v>698</v>
      </c>
    </row>
    <row r="373" spans="1:10" x14ac:dyDescent="0.25">
      <c r="A373">
        <v>700</v>
      </c>
      <c r="B373">
        <f>VLOOKUP($B$4,'Deposition Curves'!A:OQ,(A373/2+6),FALSE)</f>
        <v>0</v>
      </c>
      <c r="C373">
        <f>IF('Use Details'!$B$23="Yes",Barrier!V354,1)</f>
        <v>1</v>
      </c>
      <c r="D373">
        <f t="shared" si="35"/>
        <v>0</v>
      </c>
      <c r="E373">
        <f t="shared" si="37"/>
        <v>0</v>
      </c>
      <c r="F373">
        <f t="shared" si="38"/>
        <v>0</v>
      </c>
      <c r="G373">
        <f t="shared" si="39"/>
        <v>0</v>
      </c>
      <c r="H373">
        <f t="shared" si="40"/>
        <v>0</v>
      </c>
      <c r="I373">
        <f t="shared" si="36"/>
        <v>0</v>
      </c>
      <c r="J373">
        <v>700</v>
      </c>
    </row>
    <row r="374" spans="1:10" x14ac:dyDescent="0.25">
      <c r="A374">
        <v>702</v>
      </c>
      <c r="B374">
        <f>VLOOKUP($B$4,'Deposition Curves'!A:OQ,(A374/2+6),FALSE)</f>
        <v>0</v>
      </c>
      <c r="C374">
        <f>IF('Use Details'!$B$23="Yes",Barrier!V355,1)</f>
        <v>1</v>
      </c>
      <c r="D374">
        <f t="shared" si="35"/>
        <v>0</v>
      </c>
      <c r="E374">
        <f t="shared" si="37"/>
        <v>0</v>
      </c>
      <c r="F374">
        <f t="shared" si="38"/>
        <v>0</v>
      </c>
      <c r="G374">
        <f t="shared" si="39"/>
        <v>0</v>
      </c>
      <c r="H374">
        <f t="shared" si="40"/>
        <v>0</v>
      </c>
      <c r="I374">
        <f t="shared" si="36"/>
        <v>0</v>
      </c>
      <c r="J374">
        <v>702</v>
      </c>
    </row>
    <row r="375" spans="1:10" x14ac:dyDescent="0.25">
      <c r="A375">
        <v>704</v>
      </c>
      <c r="B375">
        <f>VLOOKUP($B$4,'Deposition Curves'!A:OQ,(A375/2+6),FALSE)</f>
        <v>0</v>
      </c>
      <c r="C375">
        <f>IF('Use Details'!$B$23="Yes",Barrier!V356,1)</f>
        <v>1</v>
      </c>
      <c r="D375">
        <f t="shared" si="35"/>
        <v>0</v>
      </c>
      <c r="E375">
        <f t="shared" si="37"/>
        <v>0</v>
      </c>
      <c r="F375">
        <f t="shared" si="38"/>
        <v>0</v>
      </c>
      <c r="G375">
        <f t="shared" si="39"/>
        <v>0</v>
      </c>
      <c r="H375">
        <f t="shared" si="40"/>
        <v>0</v>
      </c>
      <c r="I375">
        <f t="shared" si="36"/>
        <v>0</v>
      </c>
      <c r="J375">
        <v>704</v>
      </c>
    </row>
    <row r="376" spans="1:10" x14ac:dyDescent="0.25">
      <c r="A376">
        <v>706</v>
      </c>
      <c r="B376">
        <f>VLOOKUP($B$4,'Deposition Curves'!A:OQ,(A376/2+6),FALSE)</f>
        <v>0</v>
      </c>
      <c r="C376">
        <f>IF('Use Details'!$B$23="Yes",Barrier!V357,1)</f>
        <v>1</v>
      </c>
      <c r="D376">
        <f t="shared" si="35"/>
        <v>0</v>
      </c>
      <c r="E376">
        <f t="shared" si="37"/>
        <v>0</v>
      </c>
      <c r="F376">
        <f t="shared" si="38"/>
        <v>0</v>
      </c>
      <c r="G376">
        <f t="shared" si="39"/>
        <v>0</v>
      </c>
      <c r="H376">
        <f t="shared" si="40"/>
        <v>0</v>
      </c>
      <c r="I376">
        <f t="shared" si="36"/>
        <v>0</v>
      </c>
      <c r="J376">
        <v>706</v>
      </c>
    </row>
    <row r="377" spans="1:10" x14ac:dyDescent="0.25">
      <c r="A377">
        <v>708</v>
      </c>
      <c r="B377">
        <f>VLOOKUP($B$4,'Deposition Curves'!A:OQ,(A377/2+6),FALSE)</f>
        <v>0</v>
      </c>
      <c r="C377">
        <f>IF('Use Details'!$B$23="Yes",Barrier!V358,1)</f>
        <v>1</v>
      </c>
      <c r="D377">
        <f t="shared" si="35"/>
        <v>0</v>
      </c>
      <c r="E377">
        <f t="shared" si="37"/>
        <v>0</v>
      </c>
      <c r="F377">
        <f t="shared" si="38"/>
        <v>0</v>
      </c>
      <c r="G377">
        <f t="shared" si="39"/>
        <v>0</v>
      </c>
      <c r="H377">
        <f t="shared" si="40"/>
        <v>0</v>
      </c>
      <c r="I377">
        <f t="shared" ref="I377:I408" si="41">AVERAGE(D377:D427)</f>
        <v>0</v>
      </c>
      <c r="J377">
        <v>708</v>
      </c>
    </row>
    <row r="378" spans="1:10" x14ac:dyDescent="0.25">
      <c r="A378">
        <v>710</v>
      </c>
      <c r="B378">
        <f>VLOOKUP($B$4,'Deposition Curves'!A:OQ,(A378/2+6),FALSE)</f>
        <v>0</v>
      </c>
      <c r="C378">
        <f>IF('Use Details'!$B$23="Yes",Barrier!V359,1)</f>
        <v>1</v>
      </c>
      <c r="D378">
        <f t="shared" si="35"/>
        <v>0</v>
      </c>
      <c r="E378">
        <f t="shared" si="37"/>
        <v>0</v>
      </c>
      <c r="F378">
        <f t="shared" si="38"/>
        <v>0</v>
      </c>
      <c r="G378">
        <f t="shared" si="39"/>
        <v>0</v>
      </c>
      <c r="H378">
        <f t="shared" si="40"/>
        <v>0</v>
      </c>
      <c r="I378">
        <f t="shared" si="41"/>
        <v>0</v>
      </c>
      <c r="J378">
        <v>710</v>
      </c>
    </row>
    <row r="379" spans="1:10" x14ac:dyDescent="0.25">
      <c r="A379">
        <v>712</v>
      </c>
      <c r="B379">
        <f>VLOOKUP($B$4,'Deposition Curves'!A:OQ,(A379/2+6),FALSE)</f>
        <v>0</v>
      </c>
      <c r="C379">
        <f>IF('Use Details'!$B$23="Yes",Barrier!V360,1)</f>
        <v>1</v>
      </c>
      <c r="D379">
        <f t="shared" si="35"/>
        <v>0</v>
      </c>
      <c r="E379">
        <f t="shared" si="37"/>
        <v>0</v>
      </c>
      <c r="F379">
        <f t="shared" si="38"/>
        <v>0</v>
      </c>
      <c r="G379">
        <f t="shared" si="39"/>
        <v>0</v>
      </c>
      <c r="H379">
        <f t="shared" si="40"/>
        <v>0</v>
      </c>
      <c r="I379">
        <f t="shared" si="41"/>
        <v>0</v>
      </c>
      <c r="J379">
        <v>712</v>
      </c>
    </row>
    <row r="380" spans="1:10" x14ac:dyDescent="0.25">
      <c r="A380">
        <v>714</v>
      </c>
      <c r="B380">
        <f>VLOOKUP($B$4,'Deposition Curves'!A:OQ,(A380/2+6),FALSE)</f>
        <v>0</v>
      </c>
      <c r="C380">
        <f>IF('Use Details'!$B$23="Yes",Barrier!V361,1)</f>
        <v>1</v>
      </c>
      <c r="D380">
        <f t="shared" si="35"/>
        <v>0</v>
      </c>
      <c r="E380">
        <f t="shared" si="37"/>
        <v>0</v>
      </c>
      <c r="F380">
        <f t="shared" si="38"/>
        <v>0</v>
      </c>
      <c r="G380">
        <f t="shared" si="39"/>
        <v>0</v>
      </c>
      <c r="H380">
        <f t="shared" si="40"/>
        <v>0</v>
      </c>
      <c r="I380">
        <f t="shared" si="41"/>
        <v>0</v>
      </c>
      <c r="J380">
        <v>714</v>
      </c>
    </row>
    <row r="381" spans="1:10" x14ac:dyDescent="0.25">
      <c r="A381">
        <v>716</v>
      </c>
      <c r="B381">
        <f>VLOOKUP($B$4,'Deposition Curves'!A:OQ,(A381/2+6),FALSE)</f>
        <v>0</v>
      </c>
      <c r="C381">
        <f>IF('Use Details'!$B$23="Yes",Barrier!V362,1)</f>
        <v>1</v>
      </c>
      <c r="D381">
        <f t="shared" si="35"/>
        <v>0</v>
      </c>
      <c r="E381">
        <f t="shared" si="37"/>
        <v>0</v>
      </c>
      <c r="F381">
        <f t="shared" si="38"/>
        <v>0</v>
      </c>
      <c r="G381">
        <f t="shared" si="39"/>
        <v>0</v>
      </c>
      <c r="H381">
        <f t="shared" si="40"/>
        <v>0</v>
      </c>
      <c r="I381">
        <f t="shared" si="41"/>
        <v>0</v>
      </c>
      <c r="J381">
        <v>716</v>
      </c>
    </row>
    <row r="382" spans="1:10" x14ac:dyDescent="0.25">
      <c r="A382">
        <v>718</v>
      </c>
      <c r="B382">
        <f>VLOOKUP($B$4,'Deposition Curves'!A:OQ,(A382/2+6),FALSE)</f>
        <v>0</v>
      </c>
      <c r="C382">
        <f>IF('Use Details'!$B$23="Yes",Barrier!V363,1)</f>
        <v>1</v>
      </c>
      <c r="D382">
        <f t="shared" si="35"/>
        <v>0</v>
      </c>
      <c r="E382">
        <f t="shared" si="37"/>
        <v>0</v>
      </c>
      <c r="F382">
        <f t="shared" si="38"/>
        <v>0</v>
      </c>
      <c r="G382">
        <f t="shared" si="39"/>
        <v>0</v>
      </c>
      <c r="H382">
        <f t="shared" si="40"/>
        <v>0</v>
      </c>
      <c r="I382">
        <f t="shared" si="41"/>
        <v>0</v>
      </c>
      <c r="J382">
        <v>718</v>
      </c>
    </row>
    <row r="383" spans="1:10" x14ac:dyDescent="0.25">
      <c r="A383">
        <v>720</v>
      </c>
      <c r="B383">
        <f>VLOOKUP($B$4,'Deposition Curves'!A:OQ,(A383/2+6),FALSE)</f>
        <v>0</v>
      </c>
      <c r="C383">
        <f>IF('Use Details'!$B$23="Yes",Barrier!V364,1)</f>
        <v>1</v>
      </c>
      <c r="D383">
        <f t="shared" si="35"/>
        <v>0</v>
      </c>
      <c r="E383">
        <f t="shared" si="37"/>
        <v>0</v>
      </c>
      <c r="F383">
        <f t="shared" si="38"/>
        <v>0</v>
      </c>
      <c r="G383">
        <f t="shared" si="39"/>
        <v>0</v>
      </c>
      <c r="H383">
        <f t="shared" si="40"/>
        <v>0</v>
      </c>
      <c r="I383">
        <f t="shared" si="41"/>
        <v>0</v>
      </c>
      <c r="J383">
        <v>720</v>
      </c>
    </row>
    <row r="384" spans="1:10" x14ac:dyDescent="0.25">
      <c r="A384">
        <v>722</v>
      </c>
      <c r="B384">
        <f>VLOOKUP($B$4,'Deposition Curves'!A:OQ,(A384/2+6),FALSE)</f>
        <v>0</v>
      </c>
      <c r="C384">
        <f>IF('Use Details'!$B$23="Yes",Barrier!V365,1)</f>
        <v>1</v>
      </c>
      <c r="D384">
        <f t="shared" si="35"/>
        <v>0</v>
      </c>
      <c r="E384">
        <f t="shared" si="37"/>
        <v>0</v>
      </c>
      <c r="F384">
        <f t="shared" si="38"/>
        <v>0</v>
      </c>
      <c r="G384">
        <f t="shared" si="39"/>
        <v>0</v>
      </c>
      <c r="H384">
        <f t="shared" si="40"/>
        <v>0</v>
      </c>
      <c r="I384">
        <f t="shared" si="41"/>
        <v>0</v>
      </c>
      <c r="J384">
        <v>722</v>
      </c>
    </row>
    <row r="385" spans="1:10" x14ac:dyDescent="0.25">
      <c r="A385">
        <v>724</v>
      </c>
      <c r="B385">
        <f>VLOOKUP($B$4,'Deposition Curves'!A:OQ,(A385/2+6),FALSE)</f>
        <v>0</v>
      </c>
      <c r="C385">
        <f>IF('Use Details'!$B$23="Yes",Barrier!V366,1)</f>
        <v>1</v>
      </c>
      <c r="D385">
        <f t="shared" si="35"/>
        <v>0</v>
      </c>
      <c r="E385">
        <f t="shared" si="37"/>
        <v>0</v>
      </c>
      <c r="F385">
        <f t="shared" si="38"/>
        <v>0</v>
      </c>
      <c r="G385">
        <f t="shared" si="39"/>
        <v>0</v>
      </c>
      <c r="H385">
        <f t="shared" si="40"/>
        <v>0</v>
      </c>
      <c r="I385">
        <f t="shared" si="41"/>
        <v>0</v>
      </c>
      <c r="J385">
        <v>724</v>
      </c>
    </row>
    <row r="386" spans="1:10" x14ac:dyDescent="0.25">
      <c r="A386">
        <v>726</v>
      </c>
      <c r="B386">
        <f>VLOOKUP($B$4,'Deposition Curves'!A:OQ,(A386/2+6),FALSE)</f>
        <v>0</v>
      </c>
      <c r="C386">
        <f>IF('Use Details'!$B$23="Yes",Barrier!V367,1)</f>
        <v>1</v>
      </c>
      <c r="D386">
        <f t="shared" si="35"/>
        <v>0</v>
      </c>
      <c r="E386">
        <f t="shared" si="37"/>
        <v>0</v>
      </c>
      <c r="F386">
        <f t="shared" si="38"/>
        <v>0</v>
      </c>
      <c r="G386">
        <f t="shared" si="39"/>
        <v>0</v>
      </c>
      <c r="H386">
        <f t="shared" si="40"/>
        <v>0</v>
      </c>
      <c r="I386">
        <f t="shared" si="41"/>
        <v>0</v>
      </c>
      <c r="J386">
        <v>726</v>
      </c>
    </row>
    <row r="387" spans="1:10" x14ac:dyDescent="0.25">
      <c r="A387">
        <v>728</v>
      </c>
      <c r="B387">
        <f>VLOOKUP($B$4,'Deposition Curves'!A:OQ,(A387/2+6),FALSE)</f>
        <v>0</v>
      </c>
      <c r="C387">
        <f>IF('Use Details'!$B$23="Yes",Barrier!V368,1)</f>
        <v>1</v>
      </c>
      <c r="D387">
        <f t="shared" si="35"/>
        <v>0</v>
      </c>
      <c r="E387">
        <f t="shared" si="37"/>
        <v>0</v>
      </c>
      <c r="F387">
        <f t="shared" si="38"/>
        <v>0</v>
      </c>
      <c r="G387">
        <f t="shared" si="39"/>
        <v>0</v>
      </c>
      <c r="H387">
        <f t="shared" si="40"/>
        <v>0</v>
      </c>
      <c r="I387">
        <f t="shared" si="41"/>
        <v>0</v>
      </c>
      <c r="J387">
        <v>728</v>
      </c>
    </row>
    <row r="388" spans="1:10" x14ac:dyDescent="0.25">
      <c r="A388">
        <v>730</v>
      </c>
      <c r="B388">
        <f>VLOOKUP($B$4,'Deposition Curves'!A:OQ,(A388/2+6),FALSE)</f>
        <v>0</v>
      </c>
      <c r="C388">
        <f>IF('Use Details'!$B$23="Yes",Barrier!V369,1)</f>
        <v>1</v>
      </c>
      <c r="D388">
        <f t="shared" si="35"/>
        <v>0</v>
      </c>
      <c r="E388">
        <f t="shared" si="37"/>
        <v>0</v>
      </c>
      <c r="F388">
        <f t="shared" si="38"/>
        <v>0</v>
      </c>
      <c r="G388">
        <f t="shared" si="39"/>
        <v>0</v>
      </c>
      <c r="H388">
        <f t="shared" si="40"/>
        <v>0</v>
      </c>
      <c r="I388">
        <f t="shared" si="41"/>
        <v>0</v>
      </c>
      <c r="J388">
        <v>730</v>
      </c>
    </row>
    <row r="389" spans="1:10" x14ac:dyDescent="0.25">
      <c r="A389">
        <v>732</v>
      </c>
      <c r="B389">
        <f>VLOOKUP($B$4,'Deposition Curves'!A:OQ,(A389/2+6),FALSE)</f>
        <v>0</v>
      </c>
      <c r="C389">
        <f>IF('Use Details'!$B$23="Yes",Barrier!V370,1)</f>
        <v>1</v>
      </c>
      <c r="D389">
        <f t="shared" si="35"/>
        <v>0</v>
      </c>
      <c r="E389">
        <f t="shared" si="37"/>
        <v>0</v>
      </c>
      <c r="F389">
        <f t="shared" si="38"/>
        <v>0</v>
      </c>
      <c r="G389">
        <f t="shared" si="39"/>
        <v>0</v>
      </c>
      <c r="H389">
        <f t="shared" si="40"/>
        <v>0</v>
      </c>
      <c r="I389">
        <f t="shared" si="41"/>
        <v>0</v>
      </c>
      <c r="J389">
        <v>732</v>
      </c>
    </row>
    <row r="390" spans="1:10" x14ac:dyDescent="0.25">
      <c r="A390">
        <v>734</v>
      </c>
      <c r="B390">
        <f>VLOOKUP($B$4,'Deposition Curves'!A:OQ,(A390/2+6),FALSE)</f>
        <v>0</v>
      </c>
      <c r="C390">
        <f>IF('Use Details'!$B$23="Yes",Barrier!V371,1)</f>
        <v>1</v>
      </c>
      <c r="D390">
        <f t="shared" si="35"/>
        <v>0</v>
      </c>
      <c r="E390">
        <f t="shared" si="37"/>
        <v>0</v>
      </c>
      <c r="F390">
        <f t="shared" si="38"/>
        <v>0</v>
      </c>
      <c r="G390">
        <f t="shared" si="39"/>
        <v>0</v>
      </c>
      <c r="H390">
        <f t="shared" si="40"/>
        <v>0</v>
      </c>
      <c r="I390">
        <f t="shared" si="41"/>
        <v>0</v>
      </c>
      <c r="J390">
        <v>734</v>
      </c>
    </row>
    <row r="391" spans="1:10" x14ac:dyDescent="0.25">
      <c r="A391">
        <v>736</v>
      </c>
      <c r="B391">
        <f>VLOOKUP($B$4,'Deposition Curves'!A:OQ,(A391/2+6),FALSE)</f>
        <v>0</v>
      </c>
      <c r="C391">
        <f>IF('Use Details'!$B$23="Yes",Barrier!V372,1)</f>
        <v>1</v>
      </c>
      <c r="D391">
        <f t="shared" si="35"/>
        <v>0</v>
      </c>
      <c r="E391">
        <f t="shared" si="37"/>
        <v>0</v>
      </c>
      <c r="F391">
        <f t="shared" si="38"/>
        <v>0</v>
      </c>
      <c r="G391">
        <f t="shared" si="39"/>
        <v>0</v>
      </c>
      <c r="H391">
        <f t="shared" si="40"/>
        <v>0</v>
      </c>
      <c r="I391">
        <f t="shared" si="41"/>
        <v>0</v>
      </c>
      <c r="J391">
        <v>736</v>
      </c>
    </row>
    <row r="392" spans="1:10" x14ac:dyDescent="0.25">
      <c r="A392">
        <v>738</v>
      </c>
      <c r="B392">
        <f>VLOOKUP($B$4,'Deposition Curves'!A:OQ,(A392/2+6),FALSE)</f>
        <v>0</v>
      </c>
      <c r="C392">
        <f>IF('Use Details'!$B$23="Yes",Barrier!V373,1)</f>
        <v>1</v>
      </c>
      <c r="D392">
        <f t="shared" si="35"/>
        <v>0</v>
      </c>
      <c r="E392">
        <f t="shared" si="37"/>
        <v>0</v>
      </c>
      <c r="F392">
        <f t="shared" si="38"/>
        <v>0</v>
      </c>
      <c r="G392">
        <f t="shared" si="39"/>
        <v>0</v>
      </c>
      <c r="H392">
        <f t="shared" si="40"/>
        <v>0</v>
      </c>
      <c r="I392">
        <f t="shared" si="41"/>
        <v>0</v>
      </c>
      <c r="J392">
        <v>738</v>
      </c>
    </row>
    <row r="393" spans="1:10" x14ac:dyDescent="0.25">
      <c r="A393">
        <v>740</v>
      </c>
      <c r="B393">
        <f>VLOOKUP($B$4,'Deposition Curves'!A:OQ,(A393/2+6),FALSE)</f>
        <v>0</v>
      </c>
      <c r="C393">
        <f>IF('Use Details'!$B$23="Yes",Barrier!V374,1)</f>
        <v>1</v>
      </c>
      <c r="D393">
        <f t="shared" si="35"/>
        <v>0</v>
      </c>
      <c r="E393">
        <f t="shared" si="37"/>
        <v>0</v>
      </c>
      <c r="F393">
        <f t="shared" si="38"/>
        <v>0</v>
      </c>
      <c r="G393">
        <f t="shared" si="39"/>
        <v>0</v>
      </c>
      <c r="H393">
        <f t="shared" si="40"/>
        <v>0</v>
      </c>
      <c r="I393">
        <f t="shared" si="41"/>
        <v>0</v>
      </c>
      <c r="J393">
        <v>740</v>
      </c>
    </row>
    <row r="394" spans="1:10" x14ac:dyDescent="0.25">
      <c r="A394">
        <v>742</v>
      </c>
      <c r="B394">
        <f>VLOOKUP($B$4,'Deposition Curves'!A:OQ,(A394/2+6),FALSE)</f>
        <v>0</v>
      </c>
      <c r="C394">
        <f>IF('Use Details'!$B$23="Yes",Barrier!V375,1)</f>
        <v>1</v>
      </c>
      <c r="D394">
        <f t="shared" si="35"/>
        <v>0</v>
      </c>
      <c r="E394">
        <f t="shared" si="37"/>
        <v>0</v>
      </c>
      <c r="F394">
        <f t="shared" si="38"/>
        <v>0</v>
      </c>
      <c r="G394">
        <f t="shared" si="39"/>
        <v>0</v>
      </c>
      <c r="H394">
        <f t="shared" si="40"/>
        <v>0</v>
      </c>
      <c r="I394">
        <f t="shared" si="41"/>
        <v>0</v>
      </c>
      <c r="J394">
        <v>742</v>
      </c>
    </row>
    <row r="395" spans="1:10" x14ac:dyDescent="0.25">
      <c r="A395">
        <v>744</v>
      </c>
      <c r="B395">
        <f>VLOOKUP($B$4,'Deposition Curves'!A:OQ,(A395/2+6),FALSE)</f>
        <v>0</v>
      </c>
      <c r="C395">
        <f>IF('Use Details'!$B$23="Yes",Barrier!V376,1)</f>
        <v>1</v>
      </c>
      <c r="D395">
        <f t="shared" si="35"/>
        <v>0</v>
      </c>
      <c r="E395">
        <f t="shared" si="37"/>
        <v>0</v>
      </c>
      <c r="F395">
        <f t="shared" si="38"/>
        <v>0</v>
      </c>
      <c r="G395">
        <f t="shared" si="39"/>
        <v>0</v>
      </c>
      <c r="H395">
        <f t="shared" si="40"/>
        <v>0</v>
      </c>
      <c r="I395">
        <f t="shared" si="41"/>
        <v>0</v>
      </c>
      <c r="J395">
        <v>744</v>
      </c>
    </row>
    <row r="396" spans="1:10" x14ac:dyDescent="0.25">
      <c r="A396">
        <v>746</v>
      </c>
      <c r="B396">
        <f>VLOOKUP($B$4,'Deposition Curves'!A:OQ,(A396/2+6),FALSE)</f>
        <v>0</v>
      </c>
      <c r="C396">
        <f>IF('Use Details'!$B$23="Yes",Barrier!V377,1)</f>
        <v>1</v>
      </c>
      <c r="D396">
        <f t="shared" si="35"/>
        <v>0</v>
      </c>
      <c r="E396">
        <f t="shared" si="37"/>
        <v>0</v>
      </c>
      <c r="F396">
        <f t="shared" si="38"/>
        <v>0</v>
      </c>
      <c r="G396">
        <f t="shared" si="39"/>
        <v>0</v>
      </c>
      <c r="H396">
        <f t="shared" si="40"/>
        <v>0</v>
      </c>
      <c r="I396">
        <f t="shared" si="41"/>
        <v>0</v>
      </c>
      <c r="J396">
        <v>746</v>
      </c>
    </row>
    <row r="397" spans="1:10" x14ac:dyDescent="0.25">
      <c r="A397">
        <v>748</v>
      </c>
      <c r="B397">
        <f>VLOOKUP($B$4,'Deposition Curves'!A:OQ,(A397/2+6),FALSE)</f>
        <v>0</v>
      </c>
      <c r="C397">
        <f>IF('Use Details'!$B$23="Yes",Barrier!V378,1)</f>
        <v>1</v>
      </c>
      <c r="D397">
        <f t="shared" si="35"/>
        <v>0</v>
      </c>
      <c r="E397">
        <f t="shared" ref="E397:E421" si="42">AVERAGE(AVERAGE(D397:D398),D398,AVERAGE(D398:D399))</f>
        <v>0</v>
      </c>
      <c r="F397">
        <f t="shared" ref="F397:F422" si="43">AVERAGE(AVERAGE(D397:D398),D398,AVERAGE(D398:D399))</f>
        <v>0</v>
      </c>
      <c r="G397">
        <f t="shared" ref="G397:G422" si="44">AVERAGE(AVERAGE(D397:D398),D398,AVERAGE(D398:D399))</f>
        <v>0</v>
      </c>
      <c r="H397">
        <f t="shared" ref="H397:H422" si="45">AVERAGE(D397:D407)</f>
        <v>0</v>
      </c>
      <c r="I397">
        <f t="shared" si="41"/>
        <v>0</v>
      </c>
      <c r="J397">
        <v>748</v>
      </c>
    </row>
    <row r="398" spans="1:10" x14ac:dyDescent="0.25">
      <c r="A398">
        <v>750</v>
      </c>
      <c r="B398">
        <f>VLOOKUP($B$4,'Deposition Curves'!A:OQ,(A398/2+6),FALSE)</f>
        <v>0</v>
      </c>
      <c r="C398">
        <f>IF('Use Details'!$B$23="Yes",Barrier!V379,1)</f>
        <v>1</v>
      </c>
      <c r="D398">
        <f t="shared" si="35"/>
        <v>0</v>
      </c>
      <c r="E398">
        <f t="shared" si="42"/>
        <v>0</v>
      </c>
      <c r="F398">
        <f t="shared" si="43"/>
        <v>0</v>
      </c>
      <c r="G398">
        <f t="shared" si="44"/>
        <v>0</v>
      </c>
      <c r="H398">
        <f t="shared" si="45"/>
        <v>0</v>
      </c>
      <c r="I398">
        <f t="shared" si="41"/>
        <v>0</v>
      </c>
      <c r="J398">
        <v>750</v>
      </c>
    </row>
    <row r="399" spans="1:10" x14ac:dyDescent="0.25">
      <c r="A399">
        <v>752</v>
      </c>
      <c r="B399">
        <f>VLOOKUP($B$4,'Deposition Curves'!A:OQ,(A399/2+6),FALSE)</f>
        <v>0</v>
      </c>
      <c r="C399">
        <f>IF('Use Details'!$B$23="Yes",Barrier!V380,1)</f>
        <v>1</v>
      </c>
      <c r="D399">
        <f t="shared" si="35"/>
        <v>0</v>
      </c>
      <c r="E399">
        <f t="shared" si="42"/>
        <v>0</v>
      </c>
      <c r="F399">
        <f t="shared" si="43"/>
        <v>0</v>
      </c>
      <c r="G399">
        <f t="shared" si="44"/>
        <v>0</v>
      </c>
      <c r="H399">
        <f t="shared" si="45"/>
        <v>0</v>
      </c>
      <c r="I399">
        <f t="shared" si="41"/>
        <v>0</v>
      </c>
      <c r="J399">
        <v>752</v>
      </c>
    </row>
    <row r="400" spans="1:10" x14ac:dyDescent="0.25">
      <c r="A400">
        <v>754</v>
      </c>
      <c r="B400">
        <f>VLOOKUP($B$4,'Deposition Curves'!A:OQ,(A400/2+6),FALSE)</f>
        <v>0</v>
      </c>
      <c r="C400">
        <f>IF('Use Details'!$B$23="Yes",Barrier!V381,1)</f>
        <v>1</v>
      </c>
      <c r="D400">
        <f t="shared" si="35"/>
        <v>0</v>
      </c>
      <c r="E400">
        <f t="shared" si="42"/>
        <v>0</v>
      </c>
      <c r="F400">
        <f t="shared" si="43"/>
        <v>0</v>
      </c>
      <c r="G400">
        <f t="shared" si="44"/>
        <v>0</v>
      </c>
      <c r="H400">
        <f t="shared" si="45"/>
        <v>0</v>
      </c>
      <c r="I400">
        <f t="shared" si="41"/>
        <v>0</v>
      </c>
      <c r="J400">
        <v>754</v>
      </c>
    </row>
    <row r="401" spans="1:10" x14ac:dyDescent="0.25">
      <c r="A401">
        <v>756</v>
      </c>
      <c r="B401">
        <f>VLOOKUP($B$4,'Deposition Curves'!A:OQ,(A401/2+6),FALSE)</f>
        <v>0</v>
      </c>
      <c r="C401">
        <f>IF('Use Details'!$B$23="Yes",Barrier!V382,1)</f>
        <v>1</v>
      </c>
      <c r="D401">
        <f t="shared" si="35"/>
        <v>0</v>
      </c>
      <c r="E401">
        <f t="shared" si="42"/>
        <v>0</v>
      </c>
      <c r="F401">
        <f t="shared" si="43"/>
        <v>0</v>
      </c>
      <c r="G401">
        <f t="shared" si="44"/>
        <v>0</v>
      </c>
      <c r="H401">
        <f t="shared" si="45"/>
        <v>0</v>
      </c>
      <c r="I401">
        <f t="shared" si="41"/>
        <v>0</v>
      </c>
      <c r="J401">
        <v>756</v>
      </c>
    </row>
    <row r="402" spans="1:10" x14ac:dyDescent="0.25">
      <c r="A402">
        <v>758</v>
      </c>
      <c r="B402">
        <f>VLOOKUP($B$4,'Deposition Curves'!A:OQ,(A402/2+6),FALSE)</f>
        <v>0</v>
      </c>
      <c r="C402">
        <f>IF('Use Details'!$B$23="Yes",Barrier!V383,1)</f>
        <v>1</v>
      </c>
      <c r="D402">
        <f t="shared" si="35"/>
        <v>0</v>
      </c>
      <c r="E402">
        <f t="shared" si="42"/>
        <v>0</v>
      </c>
      <c r="F402">
        <f t="shared" si="43"/>
        <v>0</v>
      </c>
      <c r="G402">
        <f t="shared" si="44"/>
        <v>0</v>
      </c>
      <c r="H402">
        <f t="shared" si="45"/>
        <v>0</v>
      </c>
      <c r="I402">
        <f t="shared" si="41"/>
        <v>0</v>
      </c>
      <c r="J402">
        <v>758</v>
      </c>
    </row>
    <row r="403" spans="1:10" x14ac:dyDescent="0.25">
      <c r="A403">
        <v>760</v>
      </c>
      <c r="B403">
        <f>VLOOKUP($B$4,'Deposition Curves'!A:OQ,(A403/2+6),FALSE)</f>
        <v>0</v>
      </c>
      <c r="C403">
        <f>IF('Use Details'!$B$23="Yes",Barrier!V384,1)</f>
        <v>1</v>
      </c>
      <c r="D403">
        <f t="shared" si="35"/>
        <v>0</v>
      </c>
      <c r="E403">
        <f t="shared" si="42"/>
        <v>0</v>
      </c>
      <c r="F403">
        <f t="shared" si="43"/>
        <v>0</v>
      </c>
      <c r="G403">
        <f t="shared" si="44"/>
        <v>0</v>
      </c>
      <c r="H403">
        <f t="shared" si="45"/>
        <v>0</v>
      </c>
      <c r="I403">
        <f t="shared" si="41"/>
        <v>0</v>
      </c>
      <c r="J403">
        <v>760</v>
      </c>
    </row>
    <row r="404" spans="1:10" x14ac:dyDescent="0.25">
      <c r="A404">
        <v>762</v>
      </c>
      <c r="B404">
        <f>VLOOKUP($B$4,'Deposition Curves'!A:OQ,(A404/2+6),FALSE)</f>
        <v>0</v>
      </c>
      <c r="C404">
        <f>IF('Use Details'!$B$23="Yes",Barrier!V385,1)</f>
        <v>1</v>
      </c>
      <c r="D404">
        <f t="shared" si="35"/>
        <v>0</v>
      </c>
      <c r="E404">
        <f t="shared" si="42"/>
        <v>0</v>
      </c>
      <c r="F404">
        <f t="shared" si="43"/>
        <v>0</v>
      </c>
      <c r="G404">
        <f t="shared" si="44"/>
        <v>0</v>
      </c>
      <c r="H404">
        <f t="shared" si="45"/>
        <v>0</v>
      </c>
      <c r="I404">
        <f t="shared" si="41"/>
        <v>0</v>
      </c>
      <c r="J404">
        <v>762</v>
      </c>
    </row>
    <row r="405" spans="1:10" x14ac:dyDescent="0.25">
      <c r="A405">
        <v>764</v>
      </c>
      <c r="B405">
        <f>VLOOKUP($B$4,'Deposition Curves'!A:OQ,(A405/2+6),FALSE)</f>
        <v>0</v>
      </c>
      <c r="C405">
        <f>IF('Use Details'!$B$23="Yes",Barrier!V386,1)</f>
        <v>1</v>
      </c>
      <c r="D405">
        <f t="shared" si="35"/>
        <v>0</v>
      </c>
      <c r="E405">
        <f t="shared" si="42"/>
        <v>0</v>
      </c>
      <c r="F405">
        <f t="shared" si="43"/>
        <v>0</v>
      </c>
      <c r="G405">
        <f t="shared" si="44"/>
        <v>0</v>
      </c>
      <c r="H405">
        <f t="shared" si="45"/>
        <v>0</v>
      </c>
      <c r="I405">
        <f t="shared" si="41"/>
        <v>0</v>
      </c>
      <c r="J405">
        <v>764</v>
      </c>
    </row>
    <row r="406" spans="1:10" x14ac:dyDescent="0.25">
      <c r="A406">
        <v>766</v>
      </c>
      <c r="B406">
        <f>VLOOKUP($B$4,'Deposition Curves'!A:OQ,(A406/2+6),FALSE)</f>
        <v>0</v>
      </c>
      <c r="C406">
        <f>IF('Use Details'!$B$23="Yes",Barrier!V387,1)</f>
        <v>1</v>
      </c>
      <c r="D406">
        <f t="shared" si="35"/>
        <v>0</v>
      </c>
      <c r="E406">
        <f t="shared" si="42"/>
        <v>0</v>
      </c>
      <c r="F406">
        <f t="shared" si="43"/>
        <v>0</v>
      </c>
      <c r="G406">
        <f t="shared" si="44"/>
        <v>0</v>
      </c>
      <c r="H406">
        <f t="shared" si="45"/>
        <v>0</v>
      </c>
      <c r="I406">
        <f t="shared" si="41"/>
        <v>0</v>
      </c>
      <c r="J406">
        <v>766</v>
      </c>
    </row>
    <row r="407" spans="1:10" x14ac:dyDescent="0.25">
      <c r="A407">
        <v>768</v>
      </c>
      <c r="B407">
        <f>VLOOKUP($B$4,'Deposition Curves'!A:OQ,(A407/2+6),FALSE)</f>
        <v>0</v>
      </c>
      <c r="C407">
        <f>IF('Use Details'!$B$23="Yes",Barrier!V388,1)</f>
        <v>1</v>
      </c>
      <c r="D407">
        <f t="shared" si="35"/>
        <v>0</v>
      </c>
      <c r="E407">
        <f t="shared" si="42"/>
        <v>0</v>
      </c>
      <c r="F407">
        <f t="shared" si="43"/>
        <v>0</v>
      </c>
      <c r="G407">
        <f t="shared" si="44"/>
        <v>0</v>
      </c>
      <c r="H407">
        <f t="shared" si="45"/>
        <v>0</v>
      </c>
      <c r="I407">
        <f t="shared" si="41"/>
        <v>0</v>
      </c>
      <c r="J407">
        <v>768</v>
      </c>
    </row>
    <row r="408" spans="1:10" x14ac:dyDescent="0.25">
      <c r="A408">
        <v>770</v>
      </c>
      <c r="B408">
        <f>VLOOKUP($B$4,'Deposition Curves'!A:OQ,(A408/2+6),FALSE)</f>
        <v>0</v>
      </c>
      <c r="C408">
        <f>IF('Use Details'!$B$23="Yes",Barrier!V389,1)</f>
        <v>1</v>
      </c>
      <c r="D408">
        <f t="shared" si="35"/>
        <v>0</v>
      </c>
      <c r="E408">
        <f t="shared" si="42"/>
        <v>0</v>
      </c>
      <c r="F408">
        <f t="shared" si="43"/>
        <v>0</v>
      </c>
      <c r="G408">
        <f t="shared" si="44"/>
        <v>0</v>
      </c>
      <c r="H408">
        <f t="shared" si="45"/>
        <v>0</v>
      </c>
      <c r="I408">
        <f t="shared" si="41"/>
        <v>0</v>
      </c>
      <c r="J408">
        <v>770</v>
      </c>
    </row>
    <row r="409" spans="1:10" x14ac:dyDescent="0.25">
      <c r="A409">
        <v>772</v>
      </c>
      <c r="B409">
        <f>VLOOKUP($B$4,'Deposition Curves'!A:OQ,(A409/2+6),FALSE)</f>
        <v>0</v>
      </c>
      <c r="C409">
        <f>IF('Use Details'!$B$23="Yes",Barrier!V390,1)</f>
        <v>1</v>
      </c>
      <c r="D409">
        <f t="shared" ref="D409:D423" si="46">B409*C409</f>
        <v>0</v>
      </c>
      <c r="E409">
        <f t="shared" si="42"/>
        <v>0</v>
      </c>
      <c r="F409">
        <f t="shared" si="43"/>
        <v>0</v>
      </c>
      <c r="G409">
        <f t="shared" si="44"/>
        <v>0</v>
      </c>
      <c r="H409">
        <f t="shared" si="45"/>
        <v>0</v>
      </c>
      <c r="I409">
        <f t="shared" ref="I409:I423" si="47">AVERAGE(D409:D459)</f>
        <v>0</v>
      </c>
      <c r="J409">
        <v>772</v>
      </c>
    </row>
    <row r="410" spans="1:10" x14ac:dyDescent="0.25">
      <c r="A410">
        <v>774</v>
      </c>
      <c r="B410">
        <f>VLOOKUP($B$4,'Deposition Curves'!A:OQ,(A410/2+6),FALSE)</f>
        <v>0</v>
      </c>
      <c r="C410">
        <f>IF('Use Details'!$B$23="Yes",Barrier!V391,1)</f>
        <v>1</v>
      </c>
      <c r="D410">
        <f t="shared" si="46"/>
        <v>0</v>
      </c>
      <c r="E410">
        <f t="shared" si="42"/>
        <v>0</v>
      </c>
      <c r="F410">
        <f t="shared" si="43"/>
        <v>0</v>
      </c>
      <c r="G410">
        <f t="shared" si="44"/>
        <v>0</v>
      </c>
      <c r="H410">
        <f t="shared" si="45"/>
        <v>0</v>
      </c>
      <c r="I410">
        <f t="shared" si="47"/>
        <v>0</v>
      </c>
      <c r="J410">
        <v>774</v>
      </c>
    </row>
    <row r="411" spans="1:10" x14ac:dyDescent="0.25">
      <c r="A411">
        <v>776</v>
      </c>
      <c r="B411">
        <f>VLOOKUP($B$4,'Deposition Curves'!A:OQ,(A411/2+6),FALSE)</f>
        <v>0</v>
      </c>
      <c r="C411">
        <f>IF('Use Details'!$B$23="Yes",Barrier!V392,1)</f>
        <v>1</v>
      </c>
      <c r="D411">
        <f t="shared" si="46"/>
        <v>0</v>
      </c>
      <c r="E411">
        <f t="shared" si="42"/>
        <v>0</v>
      </c>
      <c r="F411">
        <f t="shared" si="43"/>
        <v>0</v>
      </c>
      <c r="G411">
        <f t="shared" si="44"/>
        <v>0</v>
      </c>
      <c r="H411">
        <f t="shared" si="45"/>
        <v>0</v>
      </c>
      <c r="I411">
        <f t="shared" si="47"/>
        <v>0</v>
      </c>
      <c r="J411">
        <v>776</v>
      </c>
    </row>
    <row r="412" spans="1:10" x14ac:dyDescent="0.25">
      <c r="A412">
        <v>778</v>
      </c>
      <c r="B412">
        <f>VLOOKUP($B$4,'Deposition Curves'!A:OQ,(A412/2+6),FALSE)</f>
        <v>0</v>
      </c>
      <c r="C412">
        <f>IF('Use Details'!$B$23="Yes",Barrier!V393,1)</f>
        <v>1</v>
      </c>
      <c r="D412">
        <f t="shared" si="46"/>
        <v>0</v>
      </c>
      <c r="E412">
        <f t="shared" si="42"/>
        <v>0</v>
      </c>
      <c r="F412">
        <f t="shared" si="43"/>
        <v>0</v>
      </c>
      <c r="G412">
        <f t="shared" si="44"/>
        <v>0</v>
      </c>
      <c r="H412">
        <f t="shared" si="45"/>
        <v>0</v>
      </c>
      <c r="I412">
        <f t="shared" si="47"/>
        <v>0</v>
      </c>
      <c r="J412">
        <v>778</v>
      </c>
    </row>
    <row r="413" spans="1:10" x14ac:dyDescent="0.25">
      <c r="A413">
        <v>780</v>
      </c>
      <c r="B413">
        <f>VLOOKUP($B$4,'Deposition Curves'!A:OQ,(A413/2+6),FALSE)</f>
        <v>0</v>
      </c>
      <c r="C413">
        <f>IF('Use Details'!$B$23="Yes",Barrier!V394,1)</f>
        <v>1</v>
      </c>
      <c r="D413">
        <f t="shared" si="46"/>
        <v>0</v>
      </c>
      <c r="E413">
        <f t="shared" si="42"/>
        <v>0</v>
      </c>
      <c r="F413">
        <f t="shared" si="43"/>
        <v>0</v>
      </c>
      <c r="G413">
        <f t="shared" si="44"/>
        <v>0</v>
      </c>
      <c r="H413">
        <f t="shared" si="45"/>
        <v>0</v>
      </c>
      <c r="I413">
        <f t="shared" si="47"/>
        <v>0</v>
      </c>
      <c r="J413">
        <v>780</v>
      </c>
    </row>
    <row r="414" spans="1:10" x14ac:dyDescent="0.25">
      <c r="A414">
        <v>782</v>
      </c>
      <c r="B414">
        <f>VLOOKUP($B$4,'Deposition Curves'!A:OQ,(A414/2+6),FALSE)</f>
        <v>0</v>
      </c>
      <c r="C414">
        <f>IF('Use Details'!$B$23="Yes",Barrier!V395,1)</f>
        <v>1</v>
      </c>
      <c r="D414">
        <f t="shared" si="46"/>
        <v>0</v>
      </c>
      <c r="E414">
        <f t="shared" si="42"/>
        <v>0</v>
      </c>
      <c r="F414">
        <f t="shared" si="43"/>
        <v>0</v>
      </c>
      <c r="G414">
        <f t="shared" si="44"/>
        <v>0</v>
      </c>
      <c r="H414">
        <f t="shared" si="45"/>
        <v>0</v>
      </c>
      <c r="I414">
        <f t="shared" si="47"/>
        <v>0</v>
      </c>
      <c r="J414">
        <v>782</v>
      </c>
    </row>
    <row r="415" spans="1:10" x14ac:dyDescent="0.25">
      <c r="A415">
        <v>784</v>
      </c>
      <c r="B415">
        <f>VLOOKUP($B$4,'Deposition Curves'!A:OQ,(A415/2+6),FALSE)</f>
        <v>0</v>
      </c>
      <c r="C415">
        <f>IF('Use Details'!$B$23="Yes",Barrier!V396,1)</f>
        <v>1</v>
      </c>
      <c r="D415">
        <f t="shared" si="46"/>
        <v>0</v>
      </c>
      <c r="E415">
        <f t="shared" si="42"/>
        <v>0</v>
      </c>
      <c r="F415">
        <f t="shared" si="43"/>
        <v>0</v>
      </c>
      <c r="G415">
        <f t="shared" si="44"/>
        <v>0</v>
      </c>
      <c r="H415">
        <f t="shared" si="45"/>
        <v>0</v>
      </c>
      <c r="I415">
        <f t="shared" si="47"/>
        <v>0</v>
      </c>
      <c r="J415">
        <v>784</v>
      </c>
    </row>
    <row r="416" spans="1:10" x14ac:dyDescent="0.25">
      <c r="A416">
        <v>786</v>
      </c>
      <c r="B416">
        <f>VLOOKUP($B$4,'Deposition Curves'!A:OQ,(A416/2+6),FALSE)</f>
        <v>0</v>
      </c>
      <c r="C416">
        <f>IF('Use Details'!$B$23="Yes",Barrier!V397,1)</f>
        <v>1</v>
      </c>
      <c r="D416">
        <f t="shared" si="46"/>
        <v>0</v>
      </c>
      <c r="E416">
        <f t="shared" si="42"/>
        <v>0</v>
      </c>
      <c r="F416">
        <f t="shared" si="43"/>
        <v>0</v>
      </c>
      <c r="G416">
        <f t="shared" si="44"/>
        <v>0</v>
      </c>
      <c r="H416">
        <f t="shared" si="45"/>
        <v>0</v>
      </c>
      <c r="I416">
        <f t="shared" si="47"/>
        <v>0</v>
      </c>
      <c r="J416">
        <v>786</v>
      </c>
    </row>
    <row r="417" spans="1:10" x14ac:dyDescent="0.25">
      <c r="A417">
        <v>788</v>
      </c>
      <c r="B417">
        <f>VLOOKUP($B$4,'Deposition Curves'!A:OQ,(A417/2+6),FALSE)</f>
        <v>0</v>
      </c>
      <c r="C417">
        <f>IF('Use Details'!$B$23="Yes",Barrier!V398,1)</f>
        <v>1</v>
      </c>
      <c r="D417">
        <f t="shared" si="46"/>
        <v>0</v>
      </c>
      <c r="E417">
        <f t="shared" si="42"/>
        <v>0</v>
      </c>
      <c r="F417">
        <f t="shared" si="43"/>
        <v>0</v>
      </c>
      <c r="G417">
        <f t="shared" si="44"/>
        <v>0</v>
      </c>
      <c r="H417">
        <f t="shared" si="45"/>
        <v>0</v>
      </c>
      <c r="I417">
        <f t="shared" si="47"/>
        <v>0</v>
      </c>
      <c r="J417">
        <v>788</v>
      </c>
    </row>
    <row r="418" spans="1:10" x14ac:dyDescent="0.25">
      <c r="A418">
        <v>790</v>
      </c>
      <c r="B418">
        <f>VLOOKUP($B$4,'Deposition Curves'!A:OQ,(A418/2+6),FALSE)</f>
        <v>0</v>
      </c>
      <c r="C418">
        <f>IF('Use Details'!$B$23="Yes",Barrier!V399,1)</f>
        <v>1</v>
      </c>
      <c r="D418">
        <f t="shared" si="46"/>
        <v>0</v>
      </c>
      <c r="E418">
        <f t="shared" si="42"/>
        <v>0</v>
      </c>
      <c r="F418">
        <f t="shared" si="43"/>
        <v>0</v>
      </c>
      <c r="G418">
        <f t="shared" si="44"/>
        <v>0</v>
      </c>
      <c r="H418">
        <f t="shared" si="45"/>
        <v>0</v>
      </c>
      <c r="I418">
        <f t="shared" si="47"/>
        <v>0</v>
      </c>
      <c r="J418">
        <v>790</v>
      </c>
    </row>
    <row r="419" spans="1:10" x14ac:dyDescent="0.25">
      <c r="A419">
        <v>792</v>
      </c>
      <c r="B419">
        <f>VLOOKUP($B$4,'Deposition Curves'!A:OQ,(A419/2+6),FALSE)</f>
        <v>0</v>
      </c>
      <c r="C419">
        <f>IF('Use Details'!$B$23="Yes",Barrier!V400,1)</f>
        <v>1</v>
      </c>
      <c r="D419">
        <f t="shared" si="46"/>
        <v>0</v>
      </c>
      <c r="E419">
        <f t="shared" si="42"/>
        <v>0</v>
      </c>
      <c r="F419">
        <f t="shared" si="43"/>
        <v>0</v>
      </c>
      <c r="G419">
        <f t="shared" si="44"/>
        <v>0</v>
      </c>
      <c r="H419">
        <f t="shared" si="45"/>
        <v>0</v>
      </c>
      <c r="I419">
        <f t="shared" si="47"/>
        <v>0</v>
      </c>
      <c r="J419">
        <v>792</v>
      </c>
    </row>
    <row r="420" spans="1:10" x14ac:dyDescent="0.25">
      <c r="A420">
        <v>794</v>
      </c>
      <c r="B420">
        <f>VLOOKUP($B$4,'Deposition Curves'!A:OQ,(A420/2+6),FALSE)</f>
        <v>0</v>
      </c>
      <c r="C420">
        <f>IF('Use Details'!$B$23="Yes",Barrier!V401,1)</f>
        <v>1</v>
      </c>
      <c r="D420">
        <f t="shared" si="46"/>
        <v>0</v>
      </c>
      <c r="E420">
        <f t="shared" si="42"/>
        <v>0</v>
      </c>
      <c r="F420">
        <f t="shared" si="43"/>
        <v>0</v>
      </c>
      <c r="G420">
        <f t="shared" si="44"/>
        <v>0</v>
      </c>
      <c r="H420">
        <f t="shared" si="45"/>
        <v>0</v>
      </c>
      <c r="I420">
        <f t="shared" si="47"/>
        <v>0</v>
      </c>
      <c r="J420">
        <v>794</v>
      </c>
    </row>
    <row r="421" spans="1:10" x14ac:dyDescent="0.25">
      <c r="A421">
        <v>796</v>
      </c>
      <c r="B421">
        <f>VLOOKUP($B$4,'Deposition Curves'!A:OQ,(A421/2+6),FALSE)</f>
        <v>0</v>
      </c>
      <c r="C421">
        <f>IF('Use Details'!$B$23="Yes",Barrier!V402,1)</f>
        <v>1</v>
      </c>
      <c r="D421">
        <f t="shared" si="46"/>
        <v>0</v>
      </c>
      <c r="E421">
        <f t="shared" si="42"/>
        <v>0</v>
      </c>
      <c r="F421">
        <f t="shared" si="43"/>
        <v>0</v>
      </c>
      <c r="G421">
        <f t="shared" si="44"/>
        <v>0</v>
      </c>
      <c r="H421">
        <f t="shared" si="45"/>
        <v>0</v>
      </c>
      <c r="I421">
        <f t="shared" si="47"/>
        <v>0</v>
      </c>
      <c r="J421">
        <v>796</v>
      </c>
    </row>
    <row r="422" spans="1:10" x14ac:dyDescent="0.25">
      <c r="A422">
        <v>798</v>
      </c>
      <c r="B422">
        <f>VLOOKUP($B$4,'Deposition Curves'!A:OQ,(A422/2+6),FALSE)</f>
        <v>0</v>
      </c>
      <c r="C422">
        <f>IF('Use Details'!$B$23="Yes",Barrier!V403,1)</f>
        <v>1</v>
      </c>
      <c r="D422">
        <f t="shared" si="46"/>
        <v>0</v>
      </c>
      <c r="E422">
        <f>AVERAGE(AVERAGE(D422:D423),D423,AVERAGE(D423:D424))</f>
        <v>0</v>
      </c>
      <c r="F422">
        <f t="shared" si="43"/>
        <v>0</v>
      </c>
      <c r="G422">
        <f t="shared" si="44"/>
        <v>0</v>
      </c>
      <c r="H422">
        <f t="shared" si="45"/>
        <v>0</v>
      </c>
      <c r="I422">
        <f t="shared" si="47"/>
        <v>0</v>
      </c>
      <c r="J422">
        <v>798</v>
      </c>
    </row>
    <row r="423" spans="1:10" x14ac:dyDescent="0.25">
      <c r="A423">
        <v>800</v>
      </c>
      <c r="B423">
        <f>VLOOKUP($B$4,'Deposition Curves'!A:OQ,(A423/2+6),FALSE)</f>
        <v>0</v>
      </c>
      <c r="C423">
        <f>IF('Use Details'!$B$23="Yes",Barrier!V404,1)</f>
        <v>1</v>
      </c>
      <c r="D423">
        <f t="shared" si="46"/>
        <v>0</v>
      </c>
      <c r="E423">
        <f>D423</f>
        <v>0</v>
      </c>
      <c r="F423">
        <f>D423</f>
        <v>0</v>
      </c>
      <c r="G423">
        <f>D423</f>
        <v>0</v>
      </c>
      <c r="H423">
        <f>D423</f>
        <v>0</v>
      </c>
      <c r="I423">
        <f t="shared" si="47"/>
        <v>0</v>
      </c>
      <c r="J423">
        <v>800</v>
      </c>
    </row>
  </sheetData>
  <sheetProtection algorithmName="SHA-512" hashValue="+GGO3vP45zt1vzqt0B2it+OMer317et4mGPWRskiQqs1Q59obR/iktjwuQXcVP/bdUvwU1N96nSPnuK4uDc0aA==" saltValue="awaHZmIgQg4niAjHN6iH8g==" spinCount="100000" sheet="1" objects="1" scenarios="1"/>
  <conditionalFormatting sqref="E24:E423">
    <cfRule type="cellIs" dxfId="14" priority="13" operator="lessThan">
      <formula>$F$9</formula>
    </cfRule>
    <cfRule type="cellIs" dxfId="13" priority="14" operator="equal">
      <formula>$F$9</formula>
    </cfRule>
    <cfRule type="cellIs" dxfId="12" priority="15" operator="greaterThan">
      <formula>$F$9</formula>
    </cfRule>
  </conditionalFormatting>
  <conditionalFormatting sqref="I24:I423">
    <cfRule type="cellIs" dxfId="11" priority="10" operator="lessThan">
      <formula>$F$13</formula>
    </cfRule>
    <cfRule type="cellIs" dxfId="10" priority="11" operator="equal">
      <formula>$F$13</formula>
    </cfRule>
    <cfRule type="cellIs" dxfId="9" priority="12" operator="greaterThan">
      <formula>$F$13</formula>
    </cfRule>
  </conditionalFormatting>
  <conditionalFormatting sqref="F24:F423">
    <cfRule type="cellIs" dxfId="8" priority="7" operator="lessThan">
      <formula>$F$10</formula>
    </cfRule>
    <cfRule type="cellIs" dxfId="7" priority="8" operator="equal">
      <formula>$F$10</formula>
    </cfRule>
    <cfRule type="cellIs" dxfId="6" priority="9" operator="greaterThan">
      <formula>$F$10</formula>
    </cfRule>
  </conditionalFormatting>
  <conditionalFormatting sqref="G24:G423">
    <cfRule type="cellIs" dxfId="5" priority="4" operator="lessThan">
      <formula>$F$11</formula>
    </cfRule>
    <cfRule type="cellIs" dxfId="4" priority="5" operator="equal">
      <formula>$F$11</formula>
    </cfRule>
    <cfRule type="cellIs" dxfId="3" priority="6" operator="greaterThan">
      <formula>$F$11</formula>
    </cfRule>
  </conditionalFormatting>
  <conditionalFormatting sqref="H24:H423">
    <cfRule type="cellIs" dxfId="2" priority="1" operator="lessThan">
      <formula>$F$12</formula>
    </cfRule>
    <cfRule type="cellIs" dxfId="1" priority="2" operator="equal">
      <formula>$F$12</formula>
    </cfRule>
    <cfRule type="cellIs" dxfId="0" priority="3" operator="greaterThan">
      <formula>$F$12</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04"/>
  <sheetViews>
    <sheetView workbookViewId="0"/>
  </sheetViews>
  <sheetFormatPr defaultRowHeight="12.75" x14ac:dyDescent="0.2"/>
  <cols>
    <col min="1" max="2" width="9.140625" style="36"/>
    <col min="3" max="3" width="14" style="36" customWidth="1"/>
    <col min="4" max="4" width="13" style="36" customWidth="1"/>
    <col min="5" max="7" width="9.140625" style="36"/>
    <col min="8" max="8" width="12.7109375" style="36" customWidth="1"/>
    <col min="9" max="16384" width="9.140625" style="36"/>
  </cols>
  <sheetData>
    <row r="1" spans="1:26" x14ac:dyDescent="0.2">
      <c r="Y1" s="38" t="s">
        <v>173</v>
      </c>
      <c r="Z1" s="36" t="s">
        <v>174</v>
      </c>
    </row>
    <row r="2" spans="1:26" x14ac:dyDescent="0.2">
      <c r="A2" s="35" t="s">
        <v>80</v>
      </c>
      <c r="D2" s="37"/>
      <c r="L2" s="38" t="s">
        <v>81</v>
      </c>
      <c r="M2" s="38" t="s">
        <v>81</v>
      </c>
      <c r="N2" s="38" t="s">
        <v>82</v>
      </c>
      <c r="U2" s="38" t="s">
        <v>81</v>
      </c>
      <c r="V2" s="38" t="s">
        <v>81</v>
      </c>
      <c r="Z2" s="36" t="s">
        <v>175</v>
      </c>
    </row>
    <row r="3" spans="1:26" x14ac:dyDescent="0.2">
      <c r="A3" s="36" t="s">
        <v>181</v>
      </c>
      <c r="B3" s="36">
        <f>'Use Details'!C24</f>
        <v>10</v>
      </c>
      <c r="C3" s="36" t="s">
        <v>182</v>
      </c>
      <c r="I3" s="38" t="s">
        <v>85</v>
      </c>
      <c r="J3" s="38" t="s">
        <v>85</v>
      </c>
      <c r="K3" s="36" t="s">
        <v>86</v>
      </c>
      <c r="L3" s="38" t="s">
        <v>87</v>
      </c>
      <c r="M3" s="38" t="s">
        <v>82</v>
      </c>
      <c r="N3" s="38" t="s">
        <v>88</v>
      </c>
      <c r="O3" s="36" t="s">
        <v>89</v>
      </c>
      <c r="P3" s="36" t="s">
        <v>90</v>
      </c>
      <c r="Q3" s="36" t="s">
        <v>91</v>
      </c>
      <c r="R3" s="39" t="s">
        <v>92</v>
      </c>
      <c r="S3" s="38" t="s">
        <v>93</v>
      </c>
      <c r="T3" s="36" t="s">
        <v>94</v>
      </c>
      <c r="U3" s="38" t="s">
        <v>95</v>
      </c>
      <c r="V3" s="38" t="s">
        <v>95</v>
      </c>
      <c r="Z3" s="36" t="s">
        <v>176</v>
      </c>
    </row>
    <row r="4" spans="1:26" x14ac:dyDescent="0.2">
      <c r="A4" s="38" t="s">
        <v>83</v>
      </c>
      <c r="B4" s="36">
        <f>'Use Details'!C26</f>
        <v>5</v>
      </c>
      <c r="C4" s="38" t="s">
        <v>84</v>
      </c>
      <c r="I4" s="40" t="s">
        <v>98</v>
      </c>
      <c r="J4" s="40" t="s">
        <v>99</v>
      </c>
      <c r="K4" s="41"/>
      <c r="L4" s="41"/>
      <c r="M4" s="40" t="s">
        <v>88</v>
      </c>
      <c r="N4" s="40" t="s">
        <v>100</v>
      </c>
      <c r="O4" s="41"/>
      <c r="P4" s="41"/>
      <c r="Q4" s="41"/>
      <c r="R4" s="41"/>
      <c r="S4" s="41"/>
      <c r="T4" s="41"/>
      <c r="U4" s="40" t="s">
        <v>101</v>
      </c>
      <c r="V4" s="41"/>
      <c r="Z4" s="36" t="s">
        <v>177</v>
      </c>
    </row>
    <row r="5" spans="1:26" ht="15" x14ac:dyDescent="0.25">
      <c r="A5" s="36" t="s">
        <v>96</v>
      </c>
      <c r="B5" s="36">
        <f>'Use Details'!C25</f>
        <v>0.1</v>
      </c>
      <c r="C5" s="36" t="s">
        <v>97</v>
      </c>
      <c r="I5">
        <v>2</v>
      </c>
      <c r="J5" s="42" t="str">
        <f>IF(I5&lt;=$B$3,"",(I5-$B$3)/$B$4)</f>
        <v/>
      </c>
      <c r="K5" s="36">
        <f>SQRT(2*$B$13*$B$7*I5*$B$4)</f>
        <v>1.2649110640673518</v>
      </c>
      <c r="L5" s="38">
        <f t="shared" ref="L5:L68" si="0">1-(1-($B$31/$B$20))*ERF($B$4/(SQRT(2)*K5))</f>
        <v>0.10621443167478584</v>
      </c>
      <c r="M5" s="36" t="e">
        <f>$B$53*EXP(-$B$54*J5)-$B$55*EXP(-$B$56*J5)+$B$57</f>
        <v>#VALUE!</v>
      </c>
      <c r="N5" s="36" t="e">
        <f t="shared" ref="N5:N68" si="1">M5*$B$6</f>
        <v>#VALUE!</v>
      </c>
      <c r="O5" s="36" t="e">
        <f t="shared" ref="O5:O68" si="2">$B$7*N5</f>
        <v>#VALUE!</v>
      </c>
      <c r="P5" s="36" t="e">
        <f t="shared" ref="P5:P68" si="3">O5^2/N5*$B$17</f>
        <v>#VALUE!</v>
      </c>
      <c r="Q5" s="36" t="e">
        <f t="shared" ref="Q5:Q68" si="4">2*$B$33*O5/$B$9</f>
        <v>#VALUE!</v>
      </c>
      <c r="R5" s="36" t="e">
        <f t="shared" ref="R5:R68" si="5">(Q5/(Q5+$B$15))^$B$16</f>
        <v>#VALUE!</v>
      </c>
      <c r="S5" s="36" t="e">
        <f t="shared" ref="S5:S68" si="6">$B$14*R5*P5</f>
        <v>#VALUE!</v>
      </c>
      <c r="T5" s="36" t="e">
        <f t="shared" ref="T5:T68" si="7">$B$32+S5</f>
        <v>#VALUE!</v>
      </c>
      <c r="U5" s="36" t="e">
        <f t="shared" ref="U5:U68" si="8">T5/$B$44</f>
        <v>#VALUE!</v>
      </c>
      <c r="V5" s="36">
        <f>IF(J5="",1,U5*L5)</f>
        <v>1</v>
      </c>
    </row>
    <row r="6" spans="1:26" ht="15" x14ac:dyDescent="0.25">
      <c r="A6" s="38" t="s">
        <v>102</v>
      </c>
      <c r="B6" s="36">
        <f>'Use Details'!B19/3.6</f>
        <v>5.5555555555555554</v>
      </c>
      <c r="C6" s="38" t="s">
        <v>103</v>
      </c>
      <c r="I6">
        <v>4</v>
      </c>
      <c r="J6" s="42" t="str">
        <f t="shared" ref="J6:J69" si="9">IF(I6&lt;=$B$3,"",(I6-$B$3)/$B$4)</f>
        <v/>
      </c>
      <c r="K6" s="36">
        <f>SQRT(2*$B$13*$B$7*I6*$B$4)</f>
        <v>1.7888543819998319</v>
      </c>
      <c r="L6" s="38">
        <f t="shared" si="0"/>
        <v>0.11078326286563001</v>
      </c>
      <c r="M6" s="36" t="e">
        <f t="shared" ref="M6:M68" si="10">$B$53*EXP(-$B$54*J6)-$B$55*EXP(-$B$56*J6)+$B$57</f>
        <v>#VALUE!</v>
      </c>
      <c r="N6" s="36" t="e">
        <f t="shared" si="1"/>
        <v>#VALUE!</v>
      </c>
      <c r="O6" s="36" t="e">
        <f t="shared" si="2"/>
        <v>#VALUE!</v>
      </c>
      <c r="P6" s="36" t="e">
        <f t="shared" si="3"/>
        <v>#VALUE!</v>
      </c>
      <c r="Q6" s="36" t="e">
        <f t="shared" si="4"/>
        <v>#VALUE!</v>
      </c>
      <c r="R6" s="36" t="e">
        <f t="shared" si="5"/>
        <v>#VALUE!</v>
      </c>
      <c r="S6" s="36" t="e">
        <f t="shared" si="6"/>
        <v>#VALUE!</v>
      </c>
      <c r="T6" s="36" t="e">
        <f t="shared" si="7"/>
        <v>#VALUE!</v>
      </c>
      <c r="U6" s="36" t="e">
        <f t="shared" si="8"/>
        <v>#VALUE!</v>
      </c>
      <c r="V6" s="36">
        <f t="shared" ref="V6:V54" si="11">IF(J6="",1,U6*L6)</f>
        <v>1</v>
      </c>
      <c r="Z6" s="38" t="s">
        <v>178</v>
      </c>
    </row>
    <row r="7" spans="1:26" ht="15" x14ac:dyDescent="0.25">
      <c r="A7" s="38" t="s">
        <v>104</v>
      </c>
      <c r="B7" s="36">
        <v>0.2</v>
      </c>
      <c r="C7" s="38" t="s">
        <v>105</v>
      </c>
      <c r="I7">
        <v>6</v>
      </c>
      <c r="J7" s="42" t="str">
        <f t="shared" si="9"/>
        <v/>
      </c>
      <c r="K7" s="36">
        <f t="shared" ref="K7:K69" si="12">SQRT(2*$B$13*$B$7*I7*$B$4)</f>
        <v>2.1908902300206647</v>
      </c>
      <c r="L7" s="38">
        <f t="shared" si="0"/>
        <v>0.1262382464613776</v>
      </c>
      <c r="M7" s="36" t="e">
        <f t="shared" si="10"/>
        <v>#VALUE!</v>
      </c>
      <c r="N7" s="36" t="e">
        <f t="shared" si="1"/>
        <v>#VALUE!</v>
      </c>
      <c r="O7" s="36" t="e">
        <f t="shared" si="2"/>
        <v>#VALUE!</v>
      </c>
      <c r="P7" s="36" t="e">
        <f t="shared" si="3"/>
        <v>#VALUE!</v>
      </c>
      <c r="Q7" s="36" t="e">
        <f t="shared" si="4"/>
        <v>#VALUE!</v>
      </c>
      <c r="R7" s="36" t="e">
        <f t="shared" si="5"/>
        <v>#VALUE!</v>
      </c>
      <c r="S7" s="36" t="e">
        <f t="shared" si="6"/>
        <v>#VALUE!</v>
      </c>
      <c r="T7" s="36" t="e">
        <f t="shared" si="7"/>
        <v>#VALUE!</v>
      </c>
      <c r="U7" s="36" t="e">
        <f t="shared" si="8"/>
        <v>#VALUE!</v>
      </c>
      <c r="V7" s="36">
        <f t="shared" si="11"/>
        <v>1</v>
      </c>
      <c r="Z7" s="38" t="s">
        <v>179</v>
      </c>
    </row>
    <row r="8" spans="1:26" ht="15" x14ac:dyDescent="0.25">
      <c r="A8" s="36" t="s">
        <v>106</v>
      </c>
      <c r="B8" s="36">
        <v>2E-3</v>
      </c>
      <c r="C8" s="38" t="s">
        <v>107</v>
      </c>
      <c r="I8">
        <v>8</v>
      </c>
      <c r="J8" s="42" t="str">
        <f t="shared" si="9"/>
        <v/>
      </c>
      <c r="K8" s="36">
        <f t="shared" si="12"/>
        <v>2.5298221281347035</v>
      </c>
      <c r="L8" s="38">
        <f t="shared" si="0"/>
        <v>0.14914591144474754</v>
      </c>
      <c r="M8" s="36" t="e">
        <f t="shared" si="10"/>
        <v>#VALUE!</v>
      </c>
      <c r="N8" s="36" t="e">
        <f t="shared" si="1"/>
        <v>#VALUE!</v>
      </c>
      <c r="O8" s="36" t="e">
        <f t="shared" si="2"/>
        <v>#VALUE!</v>
      </c>
      <c r="P8" s="36" t="e">
        <f t="shared" si="3"/>
        <v>#VALUE!</v>
      </c>
      <c r="Q8" s="36" t="e">
        <f t="shared" si="4"/>
        <v>#VALUE!</v>
      </c>
      <c r="R8" s="36" t="e">
        <f t="shared" si="5"/>
        <v>#VALUE!</v>
      </c>
      <c r="S8" s="36" t="e">
        <f t="shared" si="6"/>
        <v>#VALUE!</v>
      </c>
      <c r="T8" s="36" t="e">
        <f t="shared" si="7"/>
        <v>#VALUE!</v>
      </c>
      <c r="U8" s="36" t="e">
        <f t="shared" si="8"/>
        <v>#VALUE!</v>
      </c>
      <c r="V8" s="36">
        <f t="shared" si="11"/>
        <v>1</v>
      </c>
    </row>
    <row r="9" spans="1:26" ht="15" x14ac:dyDescent="0.25">
      <c r="A9" s="36" t="s">
        <v>108</v>
      </c>
      <c r="B9" s="36">
        <v>5.0000000000000001E-3</v>
      </c>
      <c r="C9" s="38" t="s">
        <v>109</v>
      </c>
      <c r="I9">
        <v>10</v>
      </c>
      <c r="J9" s="42" t="str">
        <f t="shared" si="9"/>
        <v/>
      </c>
      <c r="K9" s="36">
        <f t="shared" si="12"/>
        <v>2.8284271247461903</v>
      </c>
      <c r="L9" s="38">
        <f t="shared" si="0"/>
        <v>0.1750614770002682</v>
      </c>
      <c r="M9" s="36" t="e">
        <f t="shared" si="10"/>
        <v>#VALUE!</v>
      </c>
      <c r="N9" s="36" t="e">
        <f t="shared" si="1"/>
        <v>#VALUE!</v>
      </c>
      <c r="O9" s="36" t="e">
        <f t="shared" si="2"/>
        <v>#VALUE!</v>
      </c>
      <c r="P9" s="36" t="e">
        <f t="shared" si="3"/>
        <v>#VALUE!</v>
      </c>
      <c r="Q9" s="36" t="e">
        <f t="shared" si="4"/>
        <v>#VALUE!</v>
      </c>
      <c r="R9" s="36" t="e">
        <f t="shared" si="5"/>
        <v>#VALUE!</v>
      </c>
      <c r="S9" s="36" t="e">
        <f t="shared" si="6"/>
        <v>#VALUE!</v>
      </c>
      <c r="T9" s="36" t="e">
        <f t="shared" si="7"/>
        <v>#VALUE!</v>
      </c>
      <c r="U9" s="36" t="e">
        <f t="shared" si="8"/>
        <v>#VALUE!</v>
      </c>
      <c r="V9" s="36">
        <f t="shared" si="11"/>
        <v>1</v>
      </c>
    </row>
    <row r="10" spans="1:26" ht="15" x14ac:dyDescent="0.25">
      <c r="A10" s="38" t="s">
        <v>110</v>
      </c>
      <c r="B10" s="36">
        <v>40</v>
      </c>
      <c r="C10" s="43" t="s">
        <v>111</v>
      </c>
      <c r="I10">
        <v>12</v>
      </c>
      <c r="J10" s="42">
        <f t="shared" si="9"/>
        <v>0.4</v>
      </c>
      <c r="K10" s="36">
        <f t="shared" si="12"/>
        <v>3.0983866769659336</v>
      </c>
      <c r="L10" s="38">
        <f t="shared" si="0"/>
        <v>0.20141525832664053</v>
      </c>
      <c r="M10" s="36">
        <f t="shared" si="10"/>
        <v>0.38404523599303397</v>
      </c>
      <c r="N10" s="36">
        <f t="shared" si="1"/>
        <v>2.1335846444057442</v>
      </c>
      <c r="O10" s="36">
        <f t="shared" si="2"/>
        <v>0.42671692888114887</v>
      </c>
      <c r="P10" s="36">
        <f t="shared" si="3"/>
        <v>6.4007539332172333E-2</v>
      </c>
      <c r="Q10" s="36">
        <f t="shared" si="4"/>
        <v>0.84289763729609668</v>
      </c>
      <c r="R10" s="36">
        <f t="shared" si="5"/>
        <v>0.263225926433859</v>
      </c>
      <c r="S10" s="36">
        <f t="shared" si="6"/>
        <v>3.3696887678925459E-2</v>
      </c>
      <c r="T10" s="36">
        <f t="shared" si="7"/>
        <v>9.2885035827073609E-2</v>
      </c>
      <c r="U10" s="36">
        <f t="shared" si="8"/>
        <v>0.38991191758166649</v>
      </c>
      <c r="V10" s="36">
        <f t="shared" si="11"/>
        <v>7.8534209604347135E-2</v>
      </c>
    </row>
    <row r="11" spans="1:26" ht="15" x14ac:dyDescent="0.25">
      <c r="I11">
        <v>14</v>
      </c>
      <c r="J11" s="42">
        <f t="shared" si="9"/>
        <v>0.8</v>
      </c>
      <c r="K11" s="36">
        <f t="shared" si="12"/>
        <v>3.3466401061363023</v>
      </c>
      <c r="L11" s="38">
        <f t="shared" si="0"/>
        <v>0.22696439622201892</v>
      </c>
      <c r="M11" s="36">
        <f t="shared" si="10"/>
        <v>0.33037711133535186</v>
      </c>
      <c r="N11" s="36">
        <f t="shared" si="1"/>
        <v>1.8354283963075102</v>
      </c>
      <c r="O11" s="36">
        <f t="shared" si="2"/>
        <v>0.36708567926150204</v>
      </c>
      <c r="P11" s="36">
        <f t="shared" si="3"/>
        <v>5.50628518892253E-2</v>
      </c>
      <c r="Q11" s="36">
        <f t="shared" si="4"/>
        <v>0.72510751459062139</v>
      </c>
      <c r="R11" s="36">
        <f t="shared" si="5"/>
        <v>0.22604967654096023</v>
      </c>
      <c r="S11" s="36">
        <f t="shared" si="6"/>
        <v>2.4893879717964359E-2</v>
      </c>
      <c r="T11" s="36">
        <f t="shared" si="7"/>
        <v>8.4082027866112505E-2</v>
      </c>
      <c r="U11" s="36">
        <f t="shared" si="8"/>
        <v>0.35295873471445849</v>
      </c>
      <c r="V11" s="36">
        <f>IF(J11="",1,U11*L11)</f>
        <v>8.0109066115754815E-2</v>
      </c>
    </row>
    <row r="12" spans="1:26" ht="15" x14ac:dyDescent="0.25">
      <c r="A12" s="35" t="s">
        <v>112</v>
      </c>
      <c r="I12">
        <v>16</v>
      </c>
      <c r="J12" s="42">
        <f t="shared" si="9"/>
        <v>1.2</v>
      </c>
      <c r="K12" s="36">
        <f t="shared" si="12"/>
        <v>3.5777087639996639</v>
      </c>
      <c r="L12" s="38">
        <f t="shared" si="0"/>
        <v>0.25117375744069081</v>
      </c>
      <c r="M12" s="36">
        <f t="shared" si="10"/>
        <v>0.28840649491913561</v>
      </c>
      <c r="N12" s="36">
        <f t="shared" si="1"/>
        <v>1.6022583051063088</v>
      </c>
      <c r="O12" s="36">
        <f t="shared" si="2"/>
        <v>0.32045166102126177</v>
      </c>
      <c r="P12" s="36">
        <f t="shared" si="3"/>
        <v>4.806774915318926E-2</v>
      </c>
      <c r="Q12" s="36">
        <f t="shared" si="4"/>
        <v>0.63299093535064066</v>
      </c>
      <c r="R12" s="36">
        <f t="shared" si="5"/>
        <v>0.19512283405062036</v>
      </c>
      <c r="S12" s="36">
        <f t="shared" si="6"/>
        <v>1.8758230882409192E-2</v>
      </c>
      <c r="T12" s="36">
        <f t="shared" si="7"/>
        <v>7.7946379030557345E-2</v>
      </c>
      <c r="U12" s="36">
        <f t="shared" si="8"/>
        <v>0.32720256654617619</v>
      </c>
      <c r="V12" s="36">
        <f t="shared" si="11"/>
        <v>8.2184698083640748E-2</v>
      </c>
    </row>
    <row r="13" spans="1:26" ht="15" x14ac:dyDescent="0.25">
      <c r="A13" s="38" t="s">
        <v>113</v>
      </c>
      <c r="B13" s="36">
        <v>0.4</v>
      </c>
      <c r="C13" s="43" t="s">
        <v>114</v>
      </c>
      <c r="I13">
        <v>18</v>
      </c>
      <c r="J13" s="42">
        <f t="shared" si="9"/>
        <v>1.6</v>
      </c>
      <c r="K13" s="36">
        <f t="shared" si="12"/>
        <v>3.7947331922020555</v>
      </c>
      <c r="L13" s="38">
        <f t="shared" si="0"/>
        <v>0.27386142302005456</v>
      </c>
      <c r="M13" s="36">
        <f t="shared" si="10"/>
        <v>0.25625899967050514</v>
      </c>
      <c r="N13" s="36">
        <f t="shared" si="1"/>
        <v>1.423661109280584</v>
      </c>
      <c r="O13" s="36">
        <f t="shared" si="2"/>
        <v>0.2847322218561168</v>
      </c>
      <c r="P13" s="36">
        <f t="shared" si="3"/>
        <v>4.2709833278417514E-2</v>
      </c>
      <c r="Q13" s="36">
        <f t="shared" si="4"/>
        <v>0.56243401848121843</v>
      </c>
      <c r="R13" s="36">
        <f t="shared" si="5"/>
        <v>0.17041672062233407</v>
      </c>
      <c r="S13" s="36">
        <f t="shared" si="6"/>
        <v>1.4556939451269088E-2</v>
      </c>
      <c r="T13" s="36">
        <f t="shared" si="7"/>
        <v>7.3745087599417239E-2</v>
      </c>
      <c r="U13" s="36">
        <f t="shared" si="8"/>
        <v>0.30956642544283403</v>
      </c>
      <c r="V13" s="36">
        <f t="shared" si="11"/>
        <v>8.477830179100615E-2</v>
      </c>
    </row>
    <row r="14" spans="1:26" ht="15" x14ac:dyDescent="0.25">
      <c r="A14" s="38" t="s">
        <v>115</v>
      </c>
      <c r="B14" s="36">
        <v>2</v>
      </c>
      <c r="C14" s="43" t="s">
        <v>116</v>
      </c>
      <c r="I14">
        <v>20</v>
      </c>
      <c r="J14" s="42">
        <f t="shared" si="9"/>
        <v>2</v>
      </c>
      <c r="K14" s="36">
        <f t="shared" si="12"/>
        <v>4</v>
      </c>
      <c r="L14" s="38">
        <f t="shared" si="0"/>
        <v>0.29501647405671405</v>
      </c>
      <c r="M14" s="36">
        <f t="shared" si="10"/>
        <v>0.23234945633677162</v>
      </c>
      <c r="N14" s="36">
        <f t="shared" si="1"/>
        <v>1.2908303129820644</v>
      </c>
      <c r="O14" s="36">
        <f t="shared" si="2"/>
        <v>0.25816606259641289</v>
      </c>
      <c r="P14" s="36">
        <f t="shared" si="3"/>
        <v>3.8724909389461937E-2</v>
      </c>
      <c r="Q14" s="36">
        <f t="shared" si="4"/>
        <v>0.50995765451143293</v>
      </c>
      <c r="R14" s="36">
        <f t="shared" si="5"/>
        <v>0.15154922369265275</v>
      </c>
      <c r="S14" s="36">
        <f t="shared" si="6"/>
        <v>1.1737459911082552E-2</v>
      </c>
      <c r="T14" s="36">
        <f t="shared" si="7"/>
        <v>7.0925608059230705E-2</v>
      </c>
      <c r="U14" s="36">
        <f t="shared" si="8"/>
        <v>0.29773084111746334</v>
      </c>
      <c r="V14" s="36">
        <f>IF(J14="",1,U14*L14)</f>
        <v>8.7835502964413781E-2</v>
      </c>
    </row>
    <row r="15" spans="1:26" ht="15" x14ac:dyDescent="0.25">
      <c r="A15" s="38" t="s">
        <v>117</v>
      </c>
      <c r="B15" s="36">
        <v>0.8</v>
      </c>
      <c r="I15">
        <v>22</v>
      </c>
      <c r="J15" s="42">
        <f t="shared" si="9"/>
        <v>2.4</v>
      </c>
      <c r="K15" s="36">
        <f t="shared" si="12"/>
        <v>4.1952353926806065</v>
      </c>
      <c r="L15" s="38">
        <f t="shared" si="0"/>
        <v>0.31470724551857476</v>
      </c>
      <c r="M15" s="36">
        <f t="shared" si="10"/>
        <v>0.21533753677045242</v>
      </c>
      <c r="N15" s="36">
        <f t="shared" si="1"/>
        <v>1.1963196487247356</v>
      </c>
      <c r="O15" s="36">
        <f t="shared" si="2"/>
        <v>0.23926392974494715</v>
      </c>
      <c r="P15" s="36">
        <f t="shared" si="3"/>
        <v>3.5889589461742075E-2</v>
      </c>
      <c r="Q15" s="36">
        <f t="shared" si="4"/>
        <v>0.47262010813816724</v>
      </c>
      <c r="R15" s="36">
        <f t="shared" si="5"/>
        <v>0.13791986656991645</v>
      </c>
      <c r="S15" s="36">
        <f t="shared" si="6"/>
        <v>9.8997747796250937E-3</v>
      </c>
      <c r="T15" s="36">
        <f t="shared" si="7"/>
        <v>6.9087922927773243E-2</v>
      </c>
      <c r="U15" s="36">
        <f t="shared" si="8"/>
        <v>0.29001662399801381</v>
      </c>
      <c r="V15" s="36">
        <f t="shared" si="11"/>
        <v>9.1270332893011119E-2</v>
      </c>
    </row>
    <row r="16" spans="1:26" ht="15" x14ac:dyDescent="0.25">
      <c r="A16" s="38" t="s">
        <v>118</v>
      </c>
      <c r="B16" s="36">
        <v>2</v>
      </c>
      <c r="I16">
        <v>24</v>
      </c>
      <c r="J16" s="42">
        <f t="shared" si="9"/>
        <v>2.8</v>
      </c>
      <c r="K16" s="36">
        <f t="shared" si="12"/>
        <v>4.3817804600413295</v>
      </c>
      <c r="L16" s="38">
        <f t="shared" si="0"/>
        <v>0.33303522239971717</v>
      </c>
      <c r="M16" s="36">
        <f t="shared" si="10"/>
        <v>0.20409018043201399</v>
      </c>
      <c r="N16" s="36">
        <f t="shared" si="1"/>
        <v>1.1338343357334111</v>
      </c>
      <c r="O16" s="36">
        <f t="shared" si="2"/>
        <v>0.22676686714668223</v>
      </c>
      <c r="P16" s="36">
        <f t="shared" si="3"/>
        <v>3.4015030072002336E-2</v>
      </c>
      <c r="Q16" s="36">
        <f t="shared" si="4"/>
        <v>0.44793455238850821</v>
      </c>
      <c r="R16" s="36">
        <f t="shared" si="5"/>
        <v>0.12883845522442194</v>
      </c>
      <c r="S16" s="36">
        <f t="shared" si="6"/>
        <v>8.7648878577780785E-3</v>
      </c>
      <c r="T16" s="36">
        <f t="shared" si="7"/>
        <v>6.7953036005926226E-2</v>
      </c>
      <c r="U16" s="36">
        <f t="shared" si="8"/>
        <v>0.28525260650051776</v>
      </c>
      <c r="V16" s="36">
        <f t="shared" si="11"/>
        <v>9.499916524599894E-2</v>
      </c>
    </row>
    <row r="17" spans="1:22" ht="15" x14ac:dyDescent="0.25">
      <c r="A17" s="38" t="s">
        <v>119</v>
      </c>
      <c r="B17" s="36">
        <v>0.75</v>
      </c>
      <c r="I17">
        <v>26</v>
      </c>
      <c r="J17" s="42">
        <f t="shared" si="9"/>
        <v>3.2</v>
      </c>
      <c r="K17" s="36">
        <f t="shared" si="12"/>
        <v>4.5607017003965522</v>
      </c>
      <c r="L17" s="38">
        <f t="shared" si="0"/>
        <v>0.35011198062869331</v>
      </c>
      <c r="M17" s="36">
        <f t="shared" si="10"/>
        <v>0.1976497812728859</v>
      </c>
      <c r="N17" s="36">
        <f t="shared" si="1"/>
        <v>1.0980543404049217</v>
      </c>
      <c r="O17" s="36">
        <f t="shared" si="2"/>
        <v>0.21961086808098434</v>
      </c>
      <c r="P17" s="36">
        <f t="shared" si="3"/>
        <v>3.2941630212147653E-2</v>
      </c>
      <c r="Q17" s="36">
        <f t="shared" si="4"/>
        <v>0.43379924559206795</v>
      </c>
      <c r="R17" s="36">
        <f t="shared" si="5"/>
        <v>0.12361995583642271</v>
      </c>
      <c r="S17" s="36">
        <f t="shared" si="6"/>
        <v>8.1444857440109222E-3</v>
      </c>
      <c r="T17" s="36">
        <f t="shared" si="7"/>
        <v>6.7332633892159072E-2</v>
      </c>
      <c r="U17" s="36">
        <f t="shared" si="8"/>
        <v>0.28264828842391149</v>
      </c>
      <c r="V17" s="36">
        <f t="shared" si="11"/>
        <v>9.8958552081405818E-2</v>
      </c>
    </row>
    <row r="18" spans="1:22" ht="15" x14ac:dyDescent="0.25">
      <c r="A18" s="36" t="s">
        <v>120</v>
      </c>
      <c r="B18" s="36">
        <v>10</v>
      </c>
      <c r="C18" s="36" t="s">
        <v>121</v>
      </c>
      <c r="I18">
        <v>28</v>
      </c>
      <c r="J18" s="42">
        <f t="shared" si="9"/>
        <v>3.6</v>
      </c>
      <c r="K18" s="36">
        <f t="shared" si="12"/>
        <v>4.7328638264796927</v>
      </c>
      <c r="L18" s="38">
        <f t="shared" si="0"/>
        <v>0.36604788552405798</v>
      </c>
      <c r="M18" s="36">
        <f t="shared" si="10"/>
        <v>0.19520725200968259</v>
      </c>
      <c r="N18" s="36">
        <f t="shared" si="1"/>
        <v>1.0844847333871255</v>
      </c>
      <c r="O18" s="36">
        <f t="shared" si="2"/>
        <v>0.2168969466774251</v>
      </c>
      <c r="P18" s="36">
        <f t="shared" si="3"/>
        <v>3.2534542001613764E-2</v>
      </c>
      <c r="Q18" s="36">
        <f t="shared" si="4"/>
        <v>0.42843841318997555</v>
      </c>
      <c r="R18" s="36">
        <f t="shared" si="5"/>
        <v>0.12163821197628338</v>
      </c>
      <c r="S18" s="36">
        <f t="shared" si="6"/>
        <v>7.9148870330871795E-3</v>
      </c>
      <c r="T18" s="36">
        <f t="shared" si="7"/>
        <v>6.7103035181235324E-2</v>
      </c>
      <c r="U18" s="36">
        <f t="shared" si="8"/>
        <v>0.28168448114480116</v>
      </c>
      <c r="V18" s="36">
        <f t="shared" si="11"/>
        <v>0.10311000870799585</v>
      </c>
    </row>
    <row r="19" spans="1:22" ht="15" x14ac:dyDescent="0.25">
      <c r="A19" s="36" t="s">
        <v>122</v>
      </c>
      <c r="B19" s="36">
        <v>1.2</v>
      </c>
      <c r="C19" s="36" t="s">
        <v>123</v>
      </c>
      <c r="D19" s="44"/>
      <c r="I19">
        <v>30</v>
      </c>
      <c r="J19" s="42">
        <f t="shared" si="9"/>
        <v>4</v>
      </c>
      <c r="K19" s="36">
        <f t="shared" si="12"/>
        <v>4.8989794855663567</v>
      </c>
      <c r="L19" s="38">
        <f t="shared" si="0"/>
        <v>0.38094684489937525</v>
      </c>
      <c r="M19" s="36">
        <f t="shared" si="10"/>
        <v>0.19607921814783713</v>
      </c>
      <c r="N19" s="36">
        <f t="shared" si="1"/>
        <v>1.0893289897102063</v>
      </c>
      <c r="O19" s="36">
        <f t="shared" si="2"/>
        <v>0.21786579794204128</v>
      </c>
      <c r="P19" s="36">
        <f t="shared" si="3"/>
        <v>3.2679869691306193E-2</v>
      </c>
      <c r="Q19" s="36">
        <f t="shared" si="4"/>
        <v>0.43035219346576059</v>
      </c>
      <c r="R19" s="36">
        <f t="shared" si="5"/>
        <v>0.12234582280558705</v>
      </c>
      <c r="S19" s="36">
        <f t="shared" si="6"/>
        <v>7.9964910931244436E-3</v>
      </c>
      <c r="T19" s="36">
        <f t="shared" si="7"/>
        <v>6.718463924127259E-2</v>
      </c>
      <c r="U19" s="36">
        <f t="shared" si="8"/>
        <v>0.28202703788979522</v>
      </c>
      <c r="V19" s="36">
        <f t="shared" si="11"/>
        <v>0.10743731026043404</v>
      </c>
    </row>
    <row r="20" spans="1:22" ht="15" x14ac:dyDescent="0.25">
      <c r="A20" s="38" t="s">
        <v>124</v>
      </c>
      <c r="B20" s="36">
        <v>1</v>
      </c>
      <c r="C20" s="43" t="s">
        <v>125</v>
      </c>
      <c r="I20">
        <v>32</v>
      </c>
      <c r="J20" s="42">
        <f t="shared" si="9"/>
        <v>4.4000000000000004</v>
      </c>
      <c r="K20" s="36">
        <f t="shared" si="12"/>
        <v>5.0596442562694071</v>
      </c>
      <c r="L20" s="38">
        <f t="shared" si="0"/>
        <v>0.39490418750499712</v>
      </c>
      <c r="M20" s="36">
        <f t="shared" si="10"/>
        <v>0.19968870871375122</v>
      </c>
      <c r="N20" s="36">
        <f t="shared" si="1"/>
        <v>1.1093817150763956</v>
      </c>
      <c r="O20" s="36">
        <f t="shared" si="2"/>
        <v>0.22187634301527914</v>
      </c>
      <c r="P20" s="36">
        <f t="shared" si="3"/>
        <v>3.3281451452291874E-2</v>
      </c>
      <c r="Q20" s="36">
        <f t="shared" si="4"/>
        <v>0.43827425780795887</v>
      </c>
      <c r="R20" s="36">
        <f t="shared" si="5"/>
        <v>0.12527321890156515</v>
      </c>
      <c r="S20" s="36">
        <f t="shared" si="6"/>
        <v>8.3385491062895473E-3</v>
      </c>
      <c r="T20" s="36">
        <f t="shared" si="7"/>
        <v>6.752669725443769E-2</v>
      </c>
      <c r="U20" s="36">
        <f t="shared" si="8"/>
        <v>0.28346292575536791</v>
      </c>
      <c r="V20" s="36">
        <f t="shared" si="11"/>
        <v>0.11194069638321288</v>
      </c>
    </row>
    <row r="21" spans="1:22" ht="15" x14ac:dyDescent="0.25">
      <c r="A21" s="36" t="s">
        <v>126</v>
      </c>
      <c r="B21" s="36">
        <v>1</v>
      </c>
      <c r="C21" s="36" t="s">
        <v>127</v>
      </c>
      <c r="I21">
        <v>34</v>
      </c>
      <c r="J21" s="42">
        <f t="shared" si="9"/>
        <v>4.8</v>
      </c>
      <c r="K21" s="36">
        <f t="shared" si="12"/>
        <v>5.2153619241621199</v>
      </c>
      <c r="L21" s="38">
        <f t="shared" si="0"/>
        <v>0.40800613875005476</v>
      </c>
      <c r="M21" s="36">
        <f t="shared" si="10"/>
        <v>0.20554880768914607</v>
      </c>
      <c r="N21" s="36">
        <f t="shared" si="1"/>
        <v>1.1419378204952559</v>
      </c>
      <c r="O21" s="36">
        <f t="shared" si="2"/>
        <v>0.2283875640990512</v>
      </c>
      <c r="P21" s="36">
        <f t="shared" si="3"/>
        <v>3.4258134614857681E-2</v>
      </c>
      <c r="Q21" s="36">
        <f t="shared" si="4"/>
        <v>0.45113592908454564</v>
      </c>
      <c r="R21" s="36">
        <f t="shared" si="5"/>
        <v>0.13001870634759399</v>
      </c>
      <c r="S21" s="36">
        <f t="shared" si="6"/>
        <v>8.9083966890110521E-3</v>
      </c>
      <c r="T21" s="36">
        <f t="shared" si="7"/>
        <v>6.8096544837159198E-2</v>
      </c>
      <c r="U21" s="36">
        <f t="shared" si="8"/>
        <v>0.28585502650367228</v>
      </c>
      <c r="V21" s="36">
        <f t="shared" si="11"/>
        <v>0.1166306056060579</v>
      </c>
    </row>
    <row r="22" spans="1:22" ht="15" x14ac:dyDescent="0.25">
      <c r="I22">
        <v>36</v>
      </c>
      <c r="J22" s="42">
        <f t="shared" si="9"/>
        <v>5.2</v>
      </c>
      <c r="K22" s="36">
        <f t="shared" si="12"/>
        <v>5.3665631459994962</v>
      </c>
      <c r="L22" s="38">
        <f t="shared" si="0"/>
        <v>0.42033008752552425</v>
      </c>
      <c r="M22" s="36">
        <f t="shared" si="10"/>
        <v>0.21324881230217485</v>
      </c>
      <c r="N22" s="36">
        <f t="shared" si="1"/>
        <v>1.1847156239009713</v>
      </c>
      <c r="O22" s="36">
        <f t="shared" si="2"/>
        <v>0.23694312478019428</v>
      </c>
      <c r="P22" s="36">
        <f t="shared" si="3"/>
        <v>3.5541468717029144E-2</v>
      </c>
      <c r="Q22" s="36">
        <f t="shared" si="4"/>
        <v>0.46803580203495171</v>
      </c>
      <c r="R22" s="36">
        <f t="shared" si="5"/>
        <v>0.13623701494299234</v>
      </c>
      <c r="S22" s="36">
        <f t="shared" si="6"/>
        <v>9.6841272093955884E-3</v>
      </c>
      <c r="T22" s="36">
        <f t="shared" si="7"/>
        <v>6.8872275357543741E-2</v>
      </c>
      <c r="U22" s="36">
        <f t="shared" si="8"/>
        <v>0.28911138068426245</v>
      </c>
      <c r="V22" s="36">
        <f t="shared" si="11"/>
        <v>0.12152221194764119</v>
      </c>
    </row>
    <row r="23" spans="1:22" ht="15" x14ac:dyDescent="0.25">
      <c r="I23">
        <v>38</v>
      </c>
      <c r="J23" s="42">
        <f t="shared" si="9"/>
        <v>5.6</v>
      </c>
      <c r="K23" s="36">
        <f t="shared" si="12"/>
        <v>5.5136195008360893</v>
      </c>
      <c r="L23" s="38">
        <f t="shared" si="0"/>
        <v>0.43194521672429642</v>
      </c>
      <c r="M23" s="36">
        <f t="shared" si="10"/>
        <v>0.2224425138968984</v>
      </c>
      <c r="N23" s="36">
        <f t="shared" si="1"/>
        <v>1.2357917438716577</v>
      </c>
      <c r="O23" s="36">
        <f t="shared" si="2"/>
        <v>0.24715834877433154</v>
      </c>
      <c r="P23" s="36">
        <f t="shared" si="3"/>
        <v>3.7073752316149733E-2</v>
      </c>
      <c r="Q23" s="36">
        <f t="shared" si="4"/>
        <v>0.4882140222702846</v>
      </c>
      <c r="R23" s="36">
        <f t="shared" si="5"/>
        <v>0.14362976616636083</v>
      </c>
      <c r="S23" s="36">
        <f t="shared" si="6"/>
        <v>1.0649788752156329E-2</v>
      </c>
      <c r="T23" s="36">
        <f t="shared" si="7"/>
        <v>6.9837936900304473E-2</v>
      </c>
      <c r="U23" s="36">
        <f t="shared" si="8"/>
        <v>0.29316502549927542</v>
      </c>
      <c r="V23" s="36">
        <f t="shared" si="11"/>
        <v>0.12663123047526842</v>
      </c>
    </row>
    <row r="24" spans="1:22" ht="15" x14ac:dyDescent="0.25">
      <c r="A24" s="35" t="s">
        <v>128</v>
      </c>
      <c r="I24">
        <v>40</v>
      </c>
      <c r="J24" s="42">
        <f t="shared" si="9"/>
        <v>6</v>
      </c>
      <c r="K24" s="36">
        <f t="shared" si="12"/>
        <v>5.6568542494923806</v>
      </c>
      <c r="L24" s="38">
        <f t="shared" si="0"/>
        <v>0.44291327188688623</v>
      </c>
      <c r="M24" s="36">
        <f t="shared" si="10"/>
        <v>0.23283827600635265</v>
      </c>
      <c r="N24" s="36">
        <f t="shared" si="1"/>
        <v>1.2935459778130702</v>
      </c>
      <c r="O24" s="36">
        <f t="shared" si="2"/>
        <v>0.25870919556261407</v>
      </c>
      <c r="P24" s="36">
        <f t="shared" si="3"/>
        <v>3.8806379334392113E-2</v>
      </c>
      <c r="Q24" s="36">
        <f t="shared" si="4"/>
        <v>0.51103050975331188</v>
      </c>
      <c r="R24" s="36">
        <f t="shared" si="5"/>
        <v>0.15193857943878558</v>
      </c>
      <c r="S24" s="36">
        <f t="shared" si="6"/>
        <v>1.1792372298460366E-2</v>
      </c>
      <c r="T24" s="36">
        <f t="shared" si="7"/>
        <v>7.0980520446608519E-2</v>
      </c>
      <c r="U24" s="36">
        <f t="shared" si="8"/>
        <v>0.29796135181351707</v>
      </c>
      <c r="V24" s="36">
        <f t="shared" si="11"/>
        <v>0.13197103722756445</v>
      </c>
    </row>
    <row r="25" spans="1:22" ht="15" x14ac:dyDescent="0.25">
      <c r="A25" s="38" t="s">
        <v>129</v>
      </c>
      <c r="B25" s="36">
        <v>1000</v>
      </c>
      <c r="C25" s="43" t="s">
        <v>130</v>
      </c>
      <c r="I25">
        <v>42</v>
      </c>
      <c r="J25" s="42">
        <f t="shared" si="9"/>
        <v>6.4</v>
      </c>
      <c r="K25" s="36">
        <f t="shared" si="12"/>
        <v>5.7965506984757758</v>
      </c>
      <c r="L25" s="38">
        <f t="shared" si="0"/>
        <v>0.45328935116590485</v>
      </c>
      <c r="M25" s="36">
        <f t="shared" si="10"/>
        <v>0.2441906341291562</v>
      </c>
      <c r="N25" s="36">
        <f t="shared" si="1"/>
        <v>1.3566146340508678</v>
      </c>
      <c r="O25" s="36">
        <f t="shared" si="2"/>
        <v>0.27132292681017356</v>
      </c>
      <c r="P25" s="36">
        <f t="shared" si="3"/>
        <v>4.0698439021526034E-2</v>
      </c>
      <c r="Q25" s="36">
        <f t="shared" si="4"/>
        <v>0.53594652209417004</v>
      </c>
      <c r="R25" s="36">
        <f t="shared" si="5"/>
        <v>0.16094028521494133</v>
      </c>
      <c r="S25" s="36">
        <f t="shared" si="6"/>
        <v>1.3100036767854595E-2</v>
      </c>
      <c r="T25" s="36">
        <f t="shared" si="7"/>
        <v>7.2288184916002751E-2</v>
      </c>
      <c r="U25" s="36">
        <f t="shared" si="8"/>
        <v>0.30345065325238568</v>
      </c>
      <c r="V25" s="36">
        <f t="shared" si="11"/>
        <v>0.13755094972364387</v>
      </c>
    </row>
    <row r="26" spans="1:22" ht="15" x14ac:dyDescent="0.25">
      <c r="A26" s="38" t="s">
        <v>131</v>
      </c>
      <c r="B26" s="36">
        <v>1.2</v>
      </c>
      <c r="C26" s="43" t="s">
        <v>132</v>
      </c>
      <c r="I26">
        <v>44</v>
      </c>
      <c r="J26" s="42">
        <f t="shared" si="9"/>
        <v>6.8</v>
      </c>
      <c r="K26" s="36">
        <f t="shared" si="12"/>
        <v>5.9329587896765306</v>
      </c>
      <c r="L26" s="38">
        <f t="shared" si="0"/>
        <v>0.46312265875738512</v>
      </c>
      <c r="M26" s="36">
        <f t="shared" si="10"/>
        <v>0.25629318393940448</v>
      </c>
      <c r="N26" s="36">
        <f t="shared" si="1"/>
        <v>1.4238510218855804</v>
      </c>
      <c r="O26" s="36">
        <f t="shared" si="2"/>
        <v>0.28477020437711609</v>
      </c>
      <c r="P26" s="36">
        <f t="shared" si="3"/>
        <v>4.2715530656567413E-2</v>
      </c>
      <c r="Q26" s="36">
        <f t="shared" si="4"/>
        <v>0.56250904568319238</v>
      </c>
      <c r="R26" s="36">
        <f t="shared" si="5"/>
        <v>0.17044341728472526</v>
      </c>
      <c r="S26" s="36">
        <f t="shared" si="6"/>
        <v>1.4561162032471587E-2</v>
      </c>
      <c r="T26" s="36">
        <f t="shared" si="7"/>
        <v>7.374931018061974E-2</v>
      </c>
      <c r="U26" s="36">
        <f t="shared" si="8"/>
        <v>0.30958415095393654</v>
      </c>
      <c r="V26" s="36">
        <f t="shared" si="11"/>
        <v>0.14337543509893474</v>
      </c>
    </row>
    <row r="27" spans="1:22" ht="15" x14ac:dyDescent="0.25">
      <c r="A27" s="38" t="s">
        <v>133</v>
      </c>
      <c r="B27" s="36">
        <v>1.5000000000000002E-5</v>
      </c>
      <c r="C27" s="38" t="s">
        <v>134</v>
      </c>
      <c r="I27">
        <v>46</v>
      </c>
      <c r="J27" s="42">
        <f t="shared" si="9"/>
        <v>7.2</v>
      </c>
      <c r="K27" s="36">
        <f t="shared" si="12"/>
        <v>6.0663003552412409</v>
      </c>
      <c r="L27" s="38">
        <f t="shared" si="0"/>
        <v>0.4724571958600412</v>
      </c>
      <c r="M27" s="36">
        <f t="shared" si="10"/>
        <v>0.26897256041628748</v>
      </c>
      <c r="N27" s="36">
        <f t="shared" si="1"/>
        <v>1.4942920023127082</v>
      </c>
      <c r="O27" s="36">
        <f t="shared" si="2"/>
        <v>0.29885840046254164</v>
      </c>
      <c r="P27" s="36">
        <f t="shared" si="3"/>
        <v>4.4828760069381246E-2</v>
      </c>
      <c r="Q27" s="36">
        <f t="shared" si="4"/>
        <v>0.59033758116057611</v>
      </c>
      <c r="R27" s="36">
        <f t="shared" si="5"/>
        <v>0.18028530915407018</v>
      </c>
      <c r="S27" s="36">
        <f t="shared" si="6"/>
        <v>1.6163933736204068E-2</v>
      </c>
      <c r="T27" s="36">
        <f t="shared" si="7"/>
        <v>7.5352081884352218E-2</v>
      </c>
      <c r="U27" s="36">
        <f t="shared" si="8"/>
        <v>0.31631225072677221</v>
      </c>
      <c r="V27" s="36">
        <f t="shared" si="11"/>
        <v>0.14944399899454908</v>
      </c>
    </row>
    <row r="28" spans="1:22" ht="15" x14ac:dyDescent="0.25">
      <c r="I28">
        <v>48</v>
      </c>
      <c r="J28" s="42">
        <f t="shared" si="9"/>
        <v>7.6</v>
      </c>
      <c r="K28" s="36">
        <f t="shared" si="12"/>
        <v>6.1967733539318672</v>
      </c>
      <c r="L28" s="38">
        <f t="shared" si="0"/>
        <v>0.48133238029793768</v>
      </c>
      <c r="M28" s="36">
        <f t="shared" si="10"/>
        <v>0.28208334065568752</v>
      </c>
      <c r="N28" s="36">
        <f t="shared" si="1"/>
        <v>1.5671296703093751</v>
      </c>
      <c r="O28" s="36">
        <f t="shared" si="2"/>
        <v>0.31342593406187502</v>
      </c>
      <c r="P28" s="36">
        <f t="shared" si="3"/>
        <v>4.7013890109281253E-2</v>
      </c>
      <c r="Q28" s="36">
        <f t="shared" si="4"/>
        <v>0.619112956171605</v>
      </c>
      <c r="R28" s="36">
        <f t="shared" si="5"/>
        <v>0.19032938969911051</v>
      </c>
      <c r="S28" s="36">
        <f t="shared" si="6"/>
        <v>1.7896250023761096E-2</v>
      </c>
      <c r="T28" s="36">
        <f t="shared" si="7"/>
        <v>7.7084398171909249E-2</v>
      </c>
      <c r="U28" s="36">
        <f t="shared" si="8"/>
        <v>0.32358415151816361</v>
      </c>
      <c r="V28" s="36">
        <f t="shared" si="11"/>
        <v>0.15575152987692623</v>
      </c>
    </row>
    <row r="29" spans="1:22" ht="15" x14ac:dyDescent="0.25">
      <c r="A29" s="35" t="s">
        <v>135</v>
      </c>
      <c r="I29">
        <v>50</v>
      </c>
      <c r="J29" s="42">
        <f t="shared" si="9"/>
        <v>8</v>
      </c>
      <c r="K29" s="36">
        <f t="shared" si="12"/>
        <v>6.324555320336759</v>
      </c>
      <c r="L29" s="38">
        <f t="shared" si="0"/>
        <v>0.48978359482338829</v>
      </c>
      <c r="M29" s="36">
        <f t="shared" si="10"/>
        <v>0.2955037287610558</v>
      </c>
      <c r="N29" s="36">
        <f t="shared" si="1"/>
        <v>1.6416873820058655</v>
      </c>
      <c r="O29" s="36">
        <f t="shared" si="2"/>
        <v>0.32833747640117311</v>
      </c>
      <c r="P29" s="36">
        <f t="shared" si="3"/>
        <v>4.9250621460175961E-2</v>
      </c>
      <c r="Q29" s="36">
        <f t="shared" si="4"/>
        <v>0.64856785461960131</v>
      </c>
      <c r="R29" s="36">
        <f t="shared" si="5"/>
        <v>0.2004625046821627</v>
      </c>
      <c r="S29" s="36">
        <f t="shared" si="6"/>
        <v>1.9745805870119894E-2</v>
      </c>
      <c r="T29" s="36">
        <f t="shared" si="7"/>
        <v>7.893395401826804E-2</v>
      </c>
      <c r="U29" s="36">
        <f t="shared" si="8"/>
        <v>0.33134819941141896</v>
      </c>
      <c r="V29" s="36">
        <f t="shared" si="11"/>
        <v>0.16228891224598169</v>
      </c>
    </row>
    <row r="30" spans="1:22" ht="15" x14ac:dyDescent="0.25">
      <c r="A30" s="38" t="s">
        <v>136</v>
      </c>
      <c r="B30" s="36">
        <f>B7*B6</f>
        <v>1.1111111111111112</v>
      </c>
      <c r="I30">
        <v>52</v>
      </c>
      <c r="J30" s="42">
        <f t="shared" si="9"/>
        <v>8.4</v>
      </c>
      <c r="K30" s="36">
        <f t="shared" si="12"/>
        <v>6.4498061986388402</v>
      </c>
      <c r="L30" s="38">
        <f t="shared" si="0"/>
        <v>0.49784266847167713</v>
      </c>
      <c r="M30" s="36">
        <f t="shared" si="10"/>
        <v>0.30913190291651615</v>
      </c>
      <c r="N30" s="36">
        <f t="shared" si="1"/>
        <v>1.717399460647312</v>
      </c>
      <c r="O30" s="36">
        <f t="shared" si="2"/>
        <v>0.34347989212946239</v>
      </c>
      <c r="P30" s="36">
        <f t="shared" si="3"/>
        <v>5.1521983819419359E-2</v>
      </c>
      <c r="Q30" s="36">
        <f t="shared" si="4"/>
        <v>0.67847879926807386</v>
      </c>
      <c r="R30" s="36">
        <f t="shared" si="5"/>
        <v>0.21059223831877733</v>
      </c>
      <c r="S30" s="36">
        <f t="shared" si="6"/>
        <v>2.1700259790310702E-2</v>
      </c>
      <c r="T30" s="36">
        <f t="shared" si="7"/>
        <v>8.0888407938458848E-2</v>
      </c>
      <c r="U30" s="36">
        <f t="shared" si="8"/>
        <v>0.33955258743862887</v>
      </c>
      <c r="V30" s="36">
        <f t="shared" si="11"/>
        <v>0.16904376621690947</v>
      </c>
    </row>
    <row r="31" spans="1:22" ht="15" x14ac:dyDescent="0.25">
      <c r="A31" s="38" t="s">
        <v>137</v>
      </c>
      <c r="B31" s="45">
        <f>B5^(B19*B38)</f>
        <v>0.10614540214854593</v>
      </c>
      <c r="C31" s="43" t="s">
        <v>138</v>
      </c>
      <c r="I31">
        <v>54</v>
      </c>
      <c r="J31" s="42">
        <f t="shared" si="9"/>
        <v>8.8000000000000007</v>
      </c>
      <c r="K31" s="36">
        <f t="shared" si="12"/>
        <v>6.5726706900619938</v>
      </c>
      <c r="L31" s="38">
        <f t="shared" si="0"/>
        <v>0.50553829721063304</v>
      </c>
      <c r="M31" s="36">
        <f t="shared" si="10"/>
        <v>0.32288292312366773</v>
      </c>
      <c r="N31" s="36">
        <f t="shared" si="1"/>
        <v>1.7937940173537095</v>
      </c>
      <c r="O31" s="36">
        <f t="shared" si="2"/>
        <v>0.3587588034707419</v>
      </c>
      <c r="P31" s="36">
        <f t="shared" si="3"/>
        <v>5.3813820520611282E-2</v>
      </c>
      <c r="Q31" s="36">
        <f t="shared" si="4"/>
        <v>0.70865936488047787</v>
      </c>
      <c r="R31" s="36">
        <f t="shared" si="5"/>
        <v>0.2206442811079547</v>
      </c>
      <c r="S31" s="36">
        <f t="shared" si="6"/>
        <v>2.3747423484885552E-2</v>
      </c>
      <c r="T31" s="36">
        <f t="shared" si="7"/>
        <v>8.2935571633033695E-2</v>
      </c>
      <c r="U31" s="36">
        <f t="shared" si="8"/>
        <v>0.34814615167260621</v>
      </c>
      <c r="V31" s="36">
        <f t="shared" si="11"/>
        <v>0.17600121269700411</v>
      </c>
    </row>
    <row r="32" spans="1:22" ht="15" x14ac:dyDescent="0.25">
      <c r="A32" s="38" t="s">
        <v>139</v>
      </c>
      <c r="B32" s="46">
        <f>B18*(B10/1000000)^2*(B25-B26)/(18*B27)</f>
        <v>5.9188148148148149E-2</v>
      </c>
      <c r="C32" s="43" t="s">
        <v>140</v>
      </c>
      <c r="I32">
        <v>56</v>
      </c>
      <c r="J32" s="42">
        <f t="shared" si="9"/>
        <v>9.1999999999999993</v>
      </c>
      <c r="K32" s="36">
        <f t="shared" si="12"/>
        <v>6.6932802122726045</v>
      </c>
      <c r="L32" s="38">
        <f t="shared" si="0"/>
        <v>0.51289641066199287</v>
      </c>
      <c r="M32" s="36">
        <f t="shared" si="10"/>
        <v>0.33668611364498824</v>
      </c>
      <c r="N32" s="36">
        <f t="shared" si="1"/>
        <v>1.8704784091388236</v>
      </c>
      <c r="O32" s="36">
        <f t="shared" si="2"/>
        <v>0.37409568182776476</v>
      </c>
      <c r="P32" s="36">
        <f t="shared" si="3"/>
        <v>5.6114352274164718E-2</v>
      </c>
      <c r="Q32" s="36">
        <f t="shared" si="4"/>
        <v>0.7389544332400293</v>
      </c>
      <c r="R32" s="36">
        <f t="shared" si="5"/>
        <v>0.23055991101132731</v>
      </c>
      <c r="S32" s="36">
        <f t="shared" si="6"/>
        <v>2.587544013357938E-2</v>
      </c>
      <c r="T32" s="36">
        <f t="shared" si="7"/>
        <v>8.5063588281727526E-2</v>
      </c>
      <c r="U32" s="36">
        <f t="shared" si="8"/>
        <v>0.35707911966631695</v>
      </c>
      <c r="V32" s="36">
        <f t="shared" si="11"/>
        <v>0.1831445987991982</v>
      </c>
    </row>
    <row r="33" spans="1:22" ht="15" x14ac:dyDescent="0.25">
      <c r="A33" s="38" t="s">
        <v>141</v>
      </c>
      <c r="B33" s="36">
        <f>B25*(B10/1000000)^2/(18*B26*B27)</f>
        <v>4.9382716049382724E-3</v>
      </c>
      <c r="C33" s="43" t="s">
        <v>142</v>
      </c>
      <c r="I33">
        <v>58</v>
      </c>
      <c r="J33" s="42">
        <f t="shared" si="9"/>
        <v>9.6</v>
      </c>
      <c r="K33" s="36">
        <f t="shared" si="12"/>
        <v>6.8117545463705609</v>
      </c>
      <c r="L33" s="38">
        <f t="shared" si="0"/>
        <v>0.51994049151163702</v>
      </c>
      <c r="M33" s="36">
        <f t="shared" si="10"/>
        <v>0.35048284737284685</v>
      </c>
      <c r="N33" s="36">
        <f t="shared" si="1"/>
        <v>1.9471269298491491</v>
      </c>
      <c r="O33" s="36">
        <f t="shared" si="2"/>
        <v>0.38942538596982984</v>
      </c>
      <c r="P33" s="36">
        <f t="shared" si="3"/>
        <v>5.8413807895474484E-2</v>
      </c>
      <c r="Q33" s="36">
        <f t="shared" si="4"/>
        <v>0.76923533031077518</v>
      </c>
      <c r="R33" s="36">
        <f t="shared" si="5"/>
        <v>0.24029364803402462</v>
      </c>
      <c r="S33" s="36">
        <f t="shared" si="6"/>
        <v>2.8072933989524547E-2</v>
      </c>
      <c r="T33" s="36">
        <f t="shared" si="7"/>
        <v>8.7261082137672696E-2</v>
      </c>
      <c r="U33" s="36">
        <f t="shared" si="8"/>
        <v>0.3663037384180467</v>
      </c>
      <c r="V33" s="36">
        <f t="shared" si="11"/>
        <v>0.19045614579562931</v>
      </c>
    </row>
    <row r="34" spans="1:22" ht="15" x14ac:dyDescent="0.25">
      <c r="I34">
        <v>60</v>
      </c>
      <c r="J34" s="42">
        <f t="shared" si="9"/>
        <v>10</v>
      </c>
      <c r="K34" s="36">
        <f t="shared" si="12"/>
        <v>6.9282032302755097</v>
      </c>
      <c r="L34" s="38">
        <f t="shared" si="0"/>
        <v>0.52669185373247496</v>
      </c>
      <c r="M34" s="36">
        <f t="shared" si="10"/>
        <v>0.36422467049958263</v>
      </c>
      <c r="N34" s="36">
        <f t="shared" si="1"/>
        <v>2.0234703916643477</v>
      </c>
      <c r="O34" s="36">
        <f t="shared" si="2"/>
        <v>0.40469407833286958</v>
      </c>
      <c r="P34" s="36">
        <f t="shared" si="3"/>
        <v>6.0704111749930442E-2</v>
      </c>
      <c r="Q34" s="36">
        <f t="shared" si="4"/>
        <v>0.79939571028714984</v>
      </c>
      <c r="R34" s="36">
        <f t="shared" si="5"/>
        <v>0.24981112380399162</v>
      </c>
      <c r="S34" s="36">
        <f t="shared" si="6"/>
        <v>3.0329124751546432E-2</v>
      </c>
      <c r="T34" s="36">
        <f t="shared" si="7"/>
        <v>8.9517272899694578E-2</v>
      </c>
      <c r="U34" s="36">
        <f t="shared" si="8"/>
        <v>0.37577475448233266</v>
      </c>
      <c r="V34" s="36">
        <f t="shared" si="11"/>
        <v>0.19791750202416544</v>
      </c>
    </row>
    <row r="35" spans="1:22" ht="15" x14ac:dyDescent="0.25">
      <c r="A35" s="35" t="s">
        <v>143</v>
      </c>
      <c r="I35">
        <v>62</v>
      </c>
      <c r="J35" s="42">
        <f t="shared" si="9"/>
        <v>10.4</v>
      </c>
      <c r="K35" s="36">
        <f t="shared" si="12"/>
        <v>7.0427267446636046</v>
      </c>
      <c r="L35" s="38">
        <f t="shared" si="0"/>
        <v>0.53316988511616137</v>
      </c>
      <c r="M35" s="36">
        <f t="shared" si="10"/>
        <v>0.37787171531044739</v>
      </c>
      <c r="N35" s="36">
        <f t="shared" si="1"/>
        <v>2.0992873072802634</v>
      </c>
      <c r="O35" s="36">
        <f t="shared" si="2"/>
        <v>0.41985746145605268</v>
      </c>
      <c r="P35" s="36">
        <f t="shared" si="3"/>
        <v>6.2978619218407902E-2</v>
      </c>
      <c r="Q35" s="36">
        <f t="shared" si="4"/>
        <v>0.82934807201195604</v>
      </c>
      <c r="R35" s="36">
        <f t="shared" si="5"/>
        <v>0.25908718755358595</v>
      </c>
      <c r="S35" s="36">
        <f t="shared" si="6"/>
        <v>3.2633906658611045E-2</v>
      </c>
      <c r="T35" s="36">
        <f t="shared" si="7"/>
        <v>9.1822054806759201E-2</v>
      </c>
      <c r="U35" s="36">
        <f t="shared" si="8"/>
        <v>0.38544974599188175</v>
      </c>
      <c r="V35" s="36">
        <f t="shared" si="11"/>
        <v>0.20551019678854518</v>
      </c>
    </row>
    <row r="36" spans="1:22" ht="15" x14ac:dyDescent="0.25">
      <c r="A36" s="38" t="s">
        <v>144</v>
      </c>
      <c r="B36" s="36">
        <f>B33*B37/B8</f>
        <v>7.2784538094873596</v>
      </c>
      <c r="C36" s="43" t="s">
        <v>145</v>
      </c>
      <c r="I36">
        <v>64</v>
      </c>
      <c r="J36" s="42">
        <f t="shared" si="9"/>
        <v>10.8</v>
      </c>
      <c r="K36" s="36">
        <f t="shared" si="12"/>
        <v>7.1554175279993277</v>
      </c>
      <c r="L36" s="38">
        <f t="shared" si="0"/>
        <v>0.53939225895533693</v>
      </c>
      <c r="M36" s="36">
        <f t="shared" si="10"/>
        <v>0.39139135691958638</v>
      </c>
      <c r="N36" s="36">
        <f t="shared" si="1"/>
        <v>2.1743964273310352</v>
      </c>
      <c r="O36" s="36">
        <f t="shared" si="2"/>
        <v>0.43487928546620708</v>
      </c>
      <c r="P36" s="36">
        <f t="shared" si="3"/>
        <v>6.5231892819931067E-2</v>
      </c>
      <c r="Q36" s="36">
        <f t="shared" si="4"/>
        <v>0.8590208107974463</v>
      </c>
      <c r="R36" s="36">
        <f t="shared" si="5"/>
        <v>0.26810425265725807</v>
      </c>
      <c r="S36" s="36">
        <f t="shared" si="6"/>
        <v>3.4977895747811953E-2</v>
      </c>
      <c r="T36" s="36">
        <f t="shared" si="7"/>
        <v>9.4166043895960103E-2</v>
      </c>
      <c r="U36" s="36">
        <f t="shared" si="8"/>
        <v>0.39528932103669684</v>
      </c>
      <c r="V36" s="36">
        <f t="shared" si="11"/>
        <v>0.2132159998149053</v>
      </c>
    </row>
    <row r="37" spans="1:22" ht="15" x14ac:dyDescent="0.25">
      <c r="A37" s="38" t="s">
        <v>146</v>
      </c>
      <c r="B37" s="36">
        <f>B6*SQRT(B41/(B39+B41*B40))</f>
        <v>2.9477737928423804</v>
      </c>
      <c r="C37" s="43" t="s">
        <v>147</v>
      </c>
      <c r="G37" s="47" t="s">
        <v>148</v>
      </c>
      <c r="I37">
        <v>66</v>
      </c>
      <c r="J37" s="42">
        <f t="shared" si="9"/>
        <v>11.2</v>
      </c>
      <c r="K37" s="36">
        <f t="shared" si="12"/>
        <v>7.2663608498339807</v>
      </c>
      <c r="L37" s="38">
        <f t="shared" si="0"/>
        <v>0.54537511909186476</v>
      </c>
      <c r="M37" s="36">
        <f t="shared" si="10"/>
        <v>0.40475707654159299</v>
      </c>
      <c r="N37" s="36">
        <f t="shared" si="1"/>
        <v>2.2486504252310722</v>
      </c>
      <c r="O37" s="36">
        <f t="shared" si="2"/>
        <v>0.44973008504621448</v>
      </c>
      <c r="P37" s="36">
        <f t="shared" si="3"/>
        <v>6.7459512756932183E-2</v>
      </c>
      <c r="Q37" s="36">
        <f t="shared" si="4"/>
        <v>0.88835572354807812</v>
      </c>
      <c r="R37" s="36">
        <f t="shared" si="5"/>
        <v>0.27685087515866941</v>
      </c>
      <c r="S37" s="36">
        <f t="shared" si="6"/>
        <v>3.7352450289068195E-2</v>
      </c>
      <c r="T37" s="36">
        <f t="shared" si="7"/>
        <v>9.6540598437216352E-2</v>
      </c>
      <c r="U37" s="36">
        <f t="shared" si="8"/>
        <v>0.40525720344465743</v>
      </c>
      <c r="V37" s="36">
        <f t="shared" si="11"/>
        <v>0.2210171955914661</v>
      </c>
    </row>
    <row r="38" spans="1:22" ht="15" x14ac:dyDescent="0.25">
      <c r="A38" s="36" t="s">
        <v>149</v>
      </c>
      <c r="B38" s="36">
        <f>(B36/(B36+B15))^B16</f>
        <v>0.81174901102035668</v>
      </c>
      <c r="C38" s="36" t="s">
        <v>150</v>
      </c>
      <c r="I38">
        <v>68</v>
      </c>
      <c r="J38" s="42">
        <f t="shared" si="9"/>
        <v>11.6</v>
      </c>
      <c r="K38" s="36">
        <f t="shared" si="12"/>
        <v>7.3756355658343109</v>
      </c>
      <c r="L38" s="38">
        <f t="shared" si="0"/>
        <v>0.5511332419743229</v>
      </c>
      <c r="M38" s="36">
        <f t="shared" si="10"/>
        <v>0.41794749962543365</v>
      </c>
      <c r="N38" s="36">
        <f t="shared" si="1"/>
        <v>2.3219305534746315</v>
      </c>
      <c r="O38" s="36">
        <f t="shared" si="2"/>
        <v>0.4643861106949263</v>
      </c>
      <c r="P38" s="36">
        <f t="shared" si="3"/>
        <v>6.9657916604238937E-2</v>
      </c>
      <c r="Q38" s="36">
        <f t="shared" si="4"/>
        <v>0.9173058976689904</v>
      </c>
      <c r="R38" s="36">
        <f t="shared" si="5"/>
        <v>0.28532054747679264</v>
      </c>
      <c r="S38" s="36">
        <f t="shared" si="6"/>
        <v>3.9749669803228437E-2</v>
      </c>
      <c r="T38" s="36">
        <f t="shared" si="7"/>
        <v>9.8937817951376586E-2</v>
      </c>
      <c r="U38" s="36">
        <f t="shared" si="8"/>
        <v>0.41532022865972618</v>
      </c>
      <c r="V38" s="36">
        <f t="shared" si="11"/>
        <v>0.22889678407875197</v>
      </c>
    </row>
    <row r="39" spans="1:22" ht="15" x14ac:dyDescent="0.25">
      <c r="A39" s="38" t="s">
        <v>151</v>
      </c>
      <c r="B39" s="36">
        <f>-B21*LN(B5)</f>
        <v>2.3025850929940455</v>
      </c>
      <c r="C39" s="36" t="s">
        <v>152</v>
      </c>
      <c r="I39">
        <v>70</v>
      </c>
      <c r="J39" s="42">
        <f t="shared" si="9"/>
        <v>12</v>
      </c>
      <c r="K39" s="36">
        <f t="shared" si="12"/>
        <v>7.4833147735478835</v>
      </c>
      <c r="L39" s="38">
        <f t="shared" si="0"/>
        <v>0.55668017885915888</v>
      </c>
      <c r="M39" s="36">
        <f t="shared" si="10"/>
        <v>0.43094558203283961</v>
      </c>
      <c r="N39" s="36">
        <f t="shared" si="1"/>
        <v>2.3941421224046646</v>
      </c>
      <c r="O39" s="36">
        <f t="shared" si="2"/>
        <v>0.47882842448093293</v>
      </c>
      <c r="P39" s="36">
        <f t="shared" si="3"/>
        <v>7.182426367213994E-2</v>
      </c>
      <c r="Q39" s="36">
        <f t="shared" si="4"/>
        <v>0.94583392490060847</v>
      </c>
      <c r="R39" s="36">
        <f t="shared" si="5"/>
        <v>0.29351068595219959</v>
      </c>
      <c r="S39" s="36">
        <f t="shared" si="6"/>
        <v>4.2162377796842884E-2</v>
      </c>
      <c r="T39" s="36">
        <f t="shared" si="7"/>
        <v>0.10135052594499103</v>
      </c>
      <c r="U39" s="36">
        <f t="shared" si="8"/>
        <v>0.42544827126613943</v>
      </c>
      <c r="V39" s="36">
        <f t="shared" si="11"/>
        <v>0.23683861974375445</v>
      </c>
    </row>
    <row r="40" spans="1:22" ht="15" x14ac:dyDescent="0.25">
      <c r="A40" s="38" t="s">
        <v>153</v>
      </c>
      <c r="B40" s="36">
        <f>1+2*B7</f>
        <v>1.4</v>
      </c>
      <c r="I40">
        <v>72</v>
      </c>
      <c r="J40" s="42">
        <f t="shared" si="9"/>
        <v>12.4</v>
      </c>
      <c r="K40" s="36">
        <f t="shared" si="12"/>
        <v>7.589466384404111</v>
      </c>
      <c r="L40" s="38">
        <f t="shared" si="0"/>
        <v>0.56202838084505691</v>
      </c>
      <c r="M40" s="36">
        <f t="shared" si="10"/>
        <v>0.44373792155431302</v>
      </c>
      <c r="N40" s="36">
        <f t="shared" si="1"/>
        <v>2.4652106753017389</v>
      </c>
      <c r="O40" s="36">
        <f t="shared" si="2"/>
        <v>0.49304213506034777</v>
      </c>
      <c r="P40" s="36">
        <f t="shared" si="3"/>
        <v>7.3956320259052161E-2</v>
      </c>
      <c r="Q40" s="36">
        <f t="shared" si="4"/>
        <v>0.97391039024266235</v>
      </c>
      <c r="R40" s="36">
        <f t="shared" si="5"/>
        <v>0.30142178913539425</v>
      </c>
      <c r="S40" s="36">
        <f t="shared" si="6"/>
        <v>4.4584092740707411E-2</v>
      </c>
      <c r="T40" s="36">
        <f t="shared" si="7"/>
        <v>0.10377224088885556</v>
      </c>
      <c r="U40" s="36">
        <f t="shared" si="8"/>
        <v>0.43561412316241627</v>
      </c>
      <c r="V40" s="36">
        <f t="shared" si="11"/>
        <v>0.24482750031421202</v>
      </c>
    </row>
    <row r="41" spans="1:22" ht="15" x14ac:dyDescent="0.25">
      <c r="A41" s="38" t="s">
        <v>154</v>
      </c>
      <c r="B41" s="36">
        <v>1.07</v>
      </c>
      <c r="C41" s="36" t="s">
        <v>155</v>
      </c>
      <c r="I41">
        <v>74</v>
      </c>
      <c r="J41" s="42">
        <f t="shared" si="9"/>
        <v>12.8</v>
      </c>
      <c r="K41" s="36">
        <f t="shared" si="12"/>
        <v>7.6941536246685382</v>
      </c>
      <c r="L41" s="38">
        <f t="shared" si="0"/>
        <v>0.56718930904535503</v>
      </c>
      <c r="M41" s="36">
        <f t="shared" si="10"/>
        <v>0.45631417553679243</v>
      </c>
      <c r="N41" s="36">
        <f t="shared" si="1"/>
        <v>2.5350787529821801</v>
      </c>
      <c r="O41" s="36">
        <f t="shared" si="2"/>
        <v>0.507015750596436</v>
      </c>
      <c r="P41" s="36">
        <f t="shared" si="3"/>
        <v>7.6052362589465392E-2</v>
      </c>
      <c r="Q41" s="36">
        <f t="shared" si="4"/>
        <v>1.0015125937707379</v>
      </c>
      <c r="R41" s="36">
        <f t="shared" si="5"/>
        <v>0.30905674385127668</v>
      </c>
      <c r="S41" s="36">
        <f t="shared" si="6"/>
        <v>4.7008991088193647E-2</v>
      </c>
      <c r="T41" s="36">
        <f t="shared" si="7"/>
        <v>0.1061971392363418</v>
      </c>
      <c r="U41" s="36">
        <f t="shared" si="8"/>
        <v>0.4457933383200573</v>
      </c>
      <c r="V41" s="36">
        <f t="shared" si="11"/>
        <v>0.25284921553877548</v>
      </c>
    </row>
    <row r="42" spans="1:22" ht="15" x14ac:dyDescent="0.25">
      <c r="I42">
        <v>76</v>
      </c>
      <c r="J42" s="42">
        <f t="shared" si="9"/>
        <v>13.2</v>
      </c>
      <c r="K42" s="36">
        <f t="shared" si="12"/>
        <v>7.7974354758471716</v>
      </c>
      <c r="L42" s="38">
        <f t="shared" si="0"/>
        <v>0.57217353187298858</v>
      </c>
      <c r="M42" s="36">
        <f t="shared" si="10"/>
        <v>0.46866656834434905</v>
      </c>
      <c r="N42" s="36">
        <f t="shared" si="1"/>
        <v>2.6037031574686056</v>
      </c>
      <c r="O42" s="36">
        <f t="shared" si="2"/>
        <v>0.52074063149372118</v>
      </c>
      <c r="P42" s="36">
        <f t="shared" si="3"/>
        <v>7.8111094724058194E-2</v>
      </c>
      <c r="Q42" s="36">
        <f t="shared" si="4"/>
        <v>1.0286234696172272</v>
      </c>
      <c r="R42" s="36">
        <f t="shared" si="5"/>
        <v>0.31642025738650442</v>
      </c>
      <c r="S42" s="36">
        <f t="shared" si="6"/>
        <v>4.9431865394656244E-2</v>
      </c>
      <c r="T42" s="36">
        <f t="shared" si="7"/>
        <v>0.1086200135428044</v>
      </c>
      <c r="U42" s="36">
        <f t="shared" si="8"/>
        <v>0.45596405697759179</v>
      </c>
      <c r="V42" s="36">
        <f t="shared" si="11"/>
        <v>0.26089056488800527</v>
      </c>
    </row>
    <row r="43" spans="1:22" ht="15" x14ac:dyDescent="0.25">
      <c r="A43" s="35" t="s">
        <v>156</v>
      </c>
      <c r="I43">
        <v>78</v>
      </c>
      <c r="J43" s="42">
        <f t="shared" si="9"/>
        <v>13.6</v>
      </c>
      <c r="K43" s="36">
        <f t="shared" si="12"/>
        <v>7.8993670632526003</v>
      </c>
      <c r="L43" s="38">
        <f t="shared" si="0"/>
        <v>0.57699081112999751</v>
      </c>
      <c r="M43" s="36">
        <f t="shared" si="10"/>
        <v>0.48078947486883128</v>
      </c>
      <c r="N43" s="36">
        <f t="shared" si="1"/>
        <v>2.6710526381601736</v>
      </c>
      <c r="O43" s="36">
        <f t="shared" si="2"/>
        <v>0.53421052763203469</v>
      </c>
      <c r="P43" s="36">
        <f t="shared" si="3"/>
        <v>8.013157914480519E-2</v>
      </c>
      <c r="Q43" s="36">
        <f t="shared" si="4"/>
        <v>1.0552306718657476</v>
      </c>
      <c r="R43" s="36">
        <f t="shared" si="5"/>
        <v>0.32351839611032585</v>
      </c>
      <c r="S43" s="36">
        <f t="shared" si="6"/>
        <v>5.1848079925430023E-2</v>
      </c>
      <c r="T43" s="36">
        <f t="shared" si="7"/>
        <v>0.11103622807357817</v>
      </c>
      <c r="U43" s="36">
        <f t="shared" si="8"/>
        <v>0.46610681929225184</v>
      </c>
      <c r="V43" s="36">
        <f t="shared" si="11"/>
        <v>0.26893935173665956</v>
      </c>
    </row>
    <row r="44" spans="1:22" ht="15.75" x14ac:dyDescent="0.25">
      <c r="A44" s="36" t="s">
        <v>157</v>
      </c>
      <c r="B44" s="46">
        <f>B48+B32</f>
        <v>0.23822056120564453</v>
      </c>
      <c r="C44" s="37" t="s">
        <v>158</v>
      </c>
      <c r="I44">
        <v>80</v>
      </c>
      <c r="J44" s="42">
        <f t="shared" si="9"/>
        <v>14</v>
      </c>
      <c r="K44" s="36">
        <f t="shared" si="12"/>
        <v>8</v>
      </c>
      <c r="L44" s="38">
        <f t="shared" si="0"/>
        <v>0.58165017835281096</v>
      </c>
      <c r="M44" s="36">
        <f t="shared" si="10"/>
        <v>0.49267906842039033</v>
      </c>
      <c r="N44" s="36">
        <f t="shared" si="1"/>
        <v>2.737105935668835</v>
      </c>
      <c r="O44" s="36">
        <f t="shared" si="2"/>
        <v>0.54742118713376697</v>
      </c>
      <c r="P44" s="36">
        <f t="shared" si="3"/>
        <v>8.2113178070065046E-2</v>
      </c>
      <c r="Q44" s="36">
        <f t="shared" si="4"/>
        <v>1.0813258017457126</v>
      </c>
      <c r="R44" s="36">
        <f t="shared" si="5"/>
        <v>0.33035821308574032</v>
      </c>
      <c r="S44" s="36">
        <f t="shared" si="6"/>
        <v>5.4253525556035777E-2</v>
      </c>
      <c r="T44" s="36">
        <f t="shared" si="7"/>
        <v>0.11344167370418393</v>
      </c>
      <c r="U44" s="36">
        <f t="shared" si="8"/>
        <v>0.47620437602048593</v>
      </c>
      <c r="V44" s="36">
        <f t="shared" si="11"/>
        <v>0.27698436024470469</v>
      </c>
    </row>
    <row r="45" spans="1:22" ht="15" x14ac:dyDescent="0.25">
      <c r="A45" s="38" t="s">
        <v>159</v>
      </c>
      <c r="B45" s="36">
        <f>B7^2*B6*B17</f>
        <v>0.16666666666666669</v>
      </c>
      <c r="C45" s="43" t="s">
        <v>160</v>
      </c>
      <c r="I45">
        <v>82</v>
      </c>
      <c r="J45" s="42">
        <f t="shared" si="9"/>
        <v>14.4</v>
      </c>
      <c r="K45" s="36">
        <f t="shared" si="12"/>
        <v>8.0993826925266355</v>
      </c>
      <c r="L45" s="38">
        <f t="shared" si="0"/>
        <v>0.58616000265945423</v>
      </c>
      <c r="M45" s="36">
        <f t="shared" si="10"/>
        <v>0.50433302311693784</v>
      </c>
      <c r="N45" s="36">
        <f t="shared" si="1"/>
        <v>2.8018501284274322</v>
      </c>
      <c r="O45" s="36">
        <f t="shared" si="2"/>
        <v>0.56037002568548644</v>
      </c>
      <c r="P45" s="36">
        <f t="shared" si="3"/>
        <v>8.4055503852822955E-2</v>
      </c>
      <c r="Q45" s="36">
        <f t="shared" si="4"/>
        <v>1.1069037544404672</v>
      </c>
      <c r="R45" s="36">
        <f t="shared" si="5"/>
        <v>0.33694744951547806</v>
      </c>
      <c r="S45" s="36">
        <f t="shared" si="6"/>
        <v>5.6644575281894267E-2</v>
      </c>
      <c r="T45" s="36">
        <f t="shared" si="7"/>
        <v>0.11583272343004242</v>
      </c>
      <c r="U45" s="36">
        <f t="shared" si="8"/>
        <v>0.48624150175706082</v>
      </c>
      <c r="V45" s="36">
        <f t="shared" si="11"/>
        <v>0.28501531996305579</v>
      </c>
    </row>
    <row r="46" spans="1:22" ht="15" x14ac:dyDescent="0.25">
      <c r="A46" s="36" t="s">
        <v>144</v>
      </c>
      <c r="B46" s="36">
        <f>2*B33*B6*B7/B9</f>
        <v>2.1947873799725652</v>
      </c>
      <c r="C46" s="36" t="s">
        <v>161</v>
      </c>
      <c r="I46">
        <v>84</v>
      </c>
      <c r="J46" s="42">
        <f t="shared" si="9"/>
        <v>14.8</v>
      </c>
      <c r="K46" s="36">
        <f t="shared" si="12"/>
        <v>8.1975606127676794</v>
      </c>
      <c r="L46" s="38">
        <f t="shared" si="0"/>
        <v>0.59052805117030238</v>
      </c>
      <c r="M46" s="36">
        <f t="shared" si="10"/>
        <v>0.51575026240646049</v>
      </c>
      <c r="N46" s="36">
        <f t="shared" si="1"/>
        <v>2.8652792355914469</v>
      </c>
      <c r="O46" s="36">
        <f t="shared" si="2"/>
        <v>0.57305584711828939</v>
      </c>
      <c r="P46" s="36">
        <f t="shared" si="3"/>
        <v>8.5958377067743397E-2</v>
      </c>
      <c r="Q46" s="36">
        <f t="shared" si="4"/>
        <v>1.1319621671472384</v>
      </c>
      <c r="R46" s="36">
        <f t="shared" si="5"/>
        <v>0.34329429704961734</v>
      </c>
      <c r="S46" s="36">
        <f t="shared" si="6"/>
        <v>5.901804126199383E-2</v>
      </c>
      <c r="T46" s="36">
        <f t="shared" si="7"/>
        <v>0.11820618941014198</v>
      </c>
      <c r="U46" s="36">
        <f t="shared" si="8"/>
        <v>0.49620481461337912</v>
      </c>
      <c r="V46" s="36">
        <f t="shared" si="11"/>
        <v>0.29302286215495993</v>
      </c>
    </row>
    <row r="47" spans="1:22" ht="15" x14ac:dyDescent="0.25">
      <c r="A47" s="36" t="s">
        <v>162</v>
      </c>
      <c r="B47" s="36">
        <f>(B46/(B46+B15))^B16</f>
        <v>0.53709723917248908</v>
      </c>
      <c r="C47" s="36" t="s">
        <v>163</v>
      </c>
      <c r="I47">
        <v>86</v>
      </c>
      <c r="J47" s="42">
        <f t="shared" si="9"/>
        <v>15.2</v>
      </c>
      <c r="K47" s="36">
        <f t="shared" si="12"/>
        <v>8.2945765413310895</v>
      </c>
      <c r="L47" s="38">
        <f t="shared" si="0"/>
        <v>0.59476154292543604</v>
      </c>
      <c r="M47" s="36">
        <f t="shared" si="10"/>
        <v>0.52693074663877937</v>
      </c>
      <c r="N47" s="36">
        <f t="shared" si="1"/>
        <v>2.9273930368821075</v>
      </c>
      <c r="O47" s="36">
        <f t="shared" si="2"/>
        <v>0.58547860737642154</v>
      </c>
      <c r="P47" s="36">
        <f t="shared" si="3"/>
        <v>8.7821791106463237E-2</v>
      </c>
      <c r="Q47" s="36">
        <f t="shared" si="4"/>
        <v>1.1565009528423142</v>
      </c>
      <c r="R47" s="36">
        <f t="shared" si="5"/>
        <v>0.34940720997825186</v>
      </c>
      <c r="S47" s="36">
        <f t="shared" si="6"/>
        <v>6.1371134011604343E-2</v>
      </c>
      <c r="T47" s="36">
        <f t="shared" si="7"/>
        <v>0.12055928215975249</v>
      </c>
      <c r="U47" s="36">
        <f t="shared" si="8"/>
        <v>0.50608260491704316</v>
      </c>
      <c r="V47" s="36">
        <f t="shared" si="11"/>
        <v>0.30099847094818444</v>
      </c>
    </row>
    <row r="48" spans="1:22" ht="15" x14ac:dyDescent="0.25">
      <c r="A48" s="38" t="s">
        <v>164</v>
      </c>
      <c r="B48" s="36">
        <f>B14*B45*B47</f>
        <v>0.17903241305749637</v>
      </c>
      <c r="C48" s="43" t="s">
        <v>165</v>
      </c>
      <c r="I48">
        <v>88</v>
      </c>
      <c r="J48" s="42">
        <f t="shared" si="9"/>
        <v>15.6</v>
      </c>
      <c r="K48" s="36">
        <f t="shared" si="12"/>
        <v>8.390470785361213</v>
      </c>
      <c r="L48" s="38">
        <f t="shared" si="0"/>
        <v>0.59886719709511049</v>
      </c>
      <c r="M48" s="36">
        <f t="shared" si="10"/>
        <v>0.53787529368938203</v>
      </c>
      <c r="N48" s="36">
        <f t="shared" si="1"/>
        <v>2.9881960760521222</v>
      </c>
      <c r="O48" s="36">
        <f t="shared" si="2"/>
        <v>0.59763921521042451</v>
      </c>
      <c r="P48" s="36">
        <f t="shared" si="3"/>
        <v>8.9645882281563685E-2</v>
      </c>
      <c r="Q48" s="36">
        <f t="shared" si="4"/>
        <v>1.1805219065884929</v>
      </c>
      <c r="R48" s="36">
        <f t="shared" si="5"/>
        <v>0.3552947581074356</v>
      </c>
      <c r="S48" s="36">
        <f t="shared" si="6"/>
        <v>6.3701424121111627E-2</v>
      </c>
      <c r="T48" s="36">
        <f t="shared" si="7"/>
        <v>0.12288957226925978</v>
      </c>
      <c r="U48" s="36">
        <f t="shared" si="8"/>
        <v>0.51586467451554296</v>
      </c>
      <c r="V48" s="36">
        <f t="shared" si="11"/>
        <v>0.30893443170750468</v>
      </c>
    </row>
    <row r="49" spans="1:22" ht="15" x14ac:dyDescent="0.25">
      <c r="I49">
        <v>90</v>
      </c>
      <c r="J49" s="42">
        <f t="shared" si="9"/>
        <v>16</v>
      </c>
      <c r="K49" s="36">
        <f t="shared" si="12"/>
        <v>8.4852813742385713</v>
      </c>
      <c r="L49" s="38">
        <f t="shared" si="0"/>
        <v>0.60285127617193202</v>
      </c>
      <c r="M49" s="36">
        <f t="shared" si="10"/>
        <v>0.54858542755753059</v>
      </c>
      <c r="N49" s="36">
        <f t="shared" si="1"/>
        <v>3.0476968197640586</v>
      </c>
      <c r="O49" s="36">
        <f t="shared" si="2"/>
        <v>0.60953936395281172</v>
      </c>
      <c r="P49" s="36">
        <f t="shared" si="3"/>
        <v>9.1430904592921747E-2</v>
      </c>
      <c r="Q49" s="36">
        <f t="shared" si="4"/>
        <v>1.2040283732401222</v>
      </c>
      <c r="R49" s="36">
        <f t="shared" si="5"/>
        <v>0.36096551266177912</v>
      </c>
      <c r="S49" s="36">
        <f t="shared" si="6"/>
        <v>6.6006806699028434E-2</v>
      </c>
      <c r="T49" s="36">
        <f t="shared" si="7"/>
        <v>0.12519495484717658</v>
      </c>
      <c r="U49" s="36">
        <f t="shared" si="8"/>
        <v>0.52554218751546677</v>
      </c>
      <c r="V49" s="36">
        <f t="shared" si="11"/>
        <v>0.31682377842588794</v>
      </c>
    </row>
    <row r="50" spans="1:22" ht="15" x14ac:dyDescent="0.25">
      <c r="A50" s="35" t="s">
        <v>180</v>
      </c>
      <c r="I50">
        <v>92</v>
      </c>
      <c r="J50" s="42">
        <f t="shared" si="9"/>
        <v>16.399999999999999</v>
      </c>
      <c r="K50" s="36">
        <f t="shared" si="12"/>
        <v>8.5790442358108869</v>
      </c>
      <c r="L50" s="38">
        <f t="shared" si="0"/>
        <v>0.60671962474120766</v>
      </c>
      <c r="M50" s="36">
        <f t="shared" si="10"/>
        <v>0.55906325063944706</v>
      </c>
      <c r="N50" s="36">
        <f t="shared" si="1"/>
        <v>3.1059069479969281</v>
      </c>
      <c r="O50" s="36">
        <f t="shared" si="2"/>
        <v>0.62118138959938562</v>
      </c>
      <c r="P50" s="36">
        <f t="shared" si="3"/>
        <v>9.317720843990783E-2</v>
      </c>
      <c r="Q50" s="36">
        <f t="shared" si="4"/>
        <v>1.2270249671098976</v>
      </c>
      <c r="R50" s="36">
        <f t="shared" si="5"/>
        <v>0.36642795888149582</v>
      </c>
      <c r="S50" s="36">
        <f t="shared" si="6"/>
        <v>6.8285468605822228E-2</v>
      </c>
      <c r="T50" s="36">
        <f t="shared" si="7"/>
        <v>0.12747361675397037</v>
      </c>
      <c r="U50" s="36">
        <f t="shared" si="8"/>
        <v>0.53510753273697664</v>
      </c>
      <c r="V50" s="36">
        <f t="shared" si="11"/>
        <v>0.32466024145837197</v>
      </c>
    </row>
    <row r="51" spans="1:22" ht="15" x14ac:dyDescent="0.25">
      <c r="A51" s="35" t="s">
        <v>166</v>
      </c>
      <c r="I51">
        <v>94</v>
      </c>
      <c r="J51" s="42">
        <f t="shared" si="9"/>
        <v>16.8</v>
      </c>
      <c r="K51" s="36">
        <f t="shared" si="12"/>
        <v>8.6717933554715216</v>
      </c>
      <c r="L51" s="38">
        <f t="shared" si="0"/>
        <v>0.61047770434714033</v>
      </c>
      <c r="M51" s="36">
        <f t="shared" si="10"/>
        <v>0.56931133603664108</v>
      </c>
      <c r="N51" s="36">
        <f t="shared" si="1"/>
        <v>3.1628407557591172</v>
      </c>
      <c r="O51" s="36">
        <f t="shared" si="2"/>
        <v>0.63256815115182352</v>
      </c>
      <c r="P51" s="36">
        <f t="shared" si="3"/>
        <v>9.4885222672773537E-2</v>
      </c>
      <c r="Q51" s="36">
        <f t="shared" si="4"/>
        <v>1.2495173356085405</v>
      </c>
      <c r="R51" s="36">
        <f t="shared" si="5"/>
        <v>0.37169043010350766</v>
      </c>
      <c r="S51" s="36">
        <f t="shared" si="6"/>
        <v>7.0535858451420588E-2</v>
      </c>
      <c r="T51" s="36">
        <f t="shared" si="7"/>
        <v>0.12972400659956873</v>
      </c>
      <c r="U51" s="36">
        <f t="shared" si="8"/>
        <v>0.54455419776962133</v>
      </c>
      <c r="V51" s="36">
        <f t="shared" si="11"/>
        <v>0.33243819654699708</v>
      </c>
    </row>
    <row r="52" spans="1:22" ht="15" x14ac:dyDescent="0.25">
      <c r="A52" s="36" t="s">
        <v>167</v>
      </c>
      <c r="B52" s="36">
        <f>IF((-7.6337*B5+5.6945)&lt;0.1,0.1,(-7.6337*B5+5.6945))</f>
        <v>4.9311299999999996</v>
      </c>
      <c r="I52">
        <v>96</v>
      </c>
      <c r="J52" s="42">
        <f t="shared" si="9"/>
        <v>17.2</v>
      </c>
      <c r="K52" s="36">
        <f t="shared" si="12"/>
        <v>8.763560920082659</v>
      </c>
      <c r="L52" s="38">
        <f t="shared" si="0"/>
        <v>0.61413062490506976</v>
      </c>
      <c r="M52" s="36">
        <f t="shared" si="10"/>
        <v>0.57933263681763125</v>
      </c>
      <c r="N52" s="36">
        <f t="shared" si="1"/>
        <v>3.2185146489868401</v>
      </c>
      <c r="O52" s="36">
        <f t="shared" si="2"/>
        <v>0.6437029297973681</v>
      </c>
      <c r="P52" s="36">
        <f t="shared" si="3"/>
        <v>9.6555439469605223E-2</v>
      </c>
      <c r="Q52" s="36">
        <f t="shared" si="4"/>
        <v>1.2715119600935667</v>
      </c>
      <c r="R52" s="36">
        <f t="shared" si="5"/>
        <v>0.3767610590576071</v>
      </c>
      <c r="S52" s="36">
        <f t="shared" si="6"/>
        <v>7.2756659264682277E-2</v>
      </c>
      <c r="T52" s="36">
        <f t="shared" si="7"/>
        <v>0.13194480741283043</v>
      </c>
      <c r="U52" s="36">
        <f t="shared" si="8"/>
        <v>0.55387665424450383</v>
      </c>
      <c r="V52" s="36">
        <f t="shared" si="11"/>
        <v>0.34015261579150641</v>
      </c>
    </row>
    <row r="53" spans="1:22" ht="15" x14ac:dyDescent="0.25">
      <c r="A53" s="36" t="s">
        <v>168</v>
      </c>
      <c r="B53" s="36">
        <f>0.1249*B52+0.8472*(B58*3.6)^-1.6366-0.0027</f>
        <v>0.61948914527141741</v>
      </c>
      <c r="I53">
        <v>98</v>
      </c>
      <c r="J53" s="42">
        <f t="shared" si="9"/>
        <v>17.600000000000001</v>
      </c>
      <c r="K53" s="36">
        <f t="shared" si="12"/>
        <v>8.8543774484714639</v>
      </c>
      <c r="L53" s="38">
        <f t="shared" si="0"/>
        <v>0.61768317305204512</v>
      </c>
      <c r="M53" s="36">
        <f t="shared" si="10"/>
        <v>0.58913040962394869</v>
      </c>
      <c r="N53" s="36">
        <f t="shared" si="1"/>
        <v>3.272946720133048</v>
      </c>
      <c r="O53" s="36">
        <f t="shared" si="2"/>
        <v>0.65458934402660962</v>
      </c>
      <c r="P53" s="36">
        <f t="shared" si="3"/>
        <v>9.8188401603991435E-2</v>
      </c>
      <c r="Q53" s="36">
        <f t="shared" si="4"/>
        <v>1.2930159882007106</v>
      </c>
      <c r="R53" s="36">
        <f t="shared" si="5"/>
        <v>0.38164774289292591</v>
      </c>
      <c r="S53" s="36">
        <f t="shared" si="6"/>
        <v>7.4946763700854957E-2</v>
      </c>
      <c r="T53" s="36">
        <f t="shared" si="7"/>
        <v>0.13413491184900311</v>
      </c>
      <c r="U53" s="36">
        <f t="shared" si="8"/>
        <v>0.563070253760383</v>
      </c>
      <c r="V53" s="36">
        <f t="shared" si="11"/>
        <v>0.34779902099393362</v>
      </c>
    </row>
    <row r="54" spans="1:22" ht="15" x14ac:dyDescent="0.25">
      <c r="A54" s="36" t="s">
        <v>169</v>
      </c>
      <c r="B54" s="36">
        <f>0.5198*B52^-0.448-0.0799*LN(B58*3.6)+0.401</f>
        <v>0.41597021445672011</v>
      </c>
      <c r="I54">
        <v>100</v>
      </c>
      <c r="J54" s="42">
        <f t="shared" si="9"/>
        <v>18</v>
      </c>
      <c r="K54" s="36">
        <f t="shared" si="12"/>
        <v>8.9442719099991592</v>
      </c>
      <c r="L54" s="38">
        <f t="shared" si="0"/>
        <v>0.62113983777825532</v>
      </c>
      <c r="M54" s="36">
        <f t="shared" si="10"/>
        <v>0.59870815041148018</v>
      </c>
      <c r="N54" s="36">
        <f t="shared" si="1"/>
        <v>3.3261563911748899</v>
      </c>
      <c r="O54" s="36">
        <f t="shared" si="2"/>
        <v>0.66523127823497807</v>
      </c>
      <c r="P54" s="36">
        <f t="shared" si="3"/>
        <v>9.9784691735246719E-2</v>
      </c>
      <c r="Q54" s="36">
        <f t="shared" si="4"/>
        <v>1.3140370928098335</v>
      </c>
      <c r="R54" s="36">
        <f t="shared" si="5"/>
        <v>0.38635811909943574</v>
      </c>
      <c r="S54" s="36">
        <f t="shared" si="6"/>
        <v>7.7105251627493862E-2</v>
      </c>
      <c r="T54" s="36">
        <f t="shared" si="7"/>
        <v>0.136293399775642</v>
      </c>
      <c r="U54" s="36">
        <f t="shared" si="8"/>
        <v>0.57213113379405722</v>
      </c>
      <c r="V54" s="36">
        <f t="shared" si="11"/>
        <v>0.35537343963272999</v>
      </c>
    </row>
    <row r="55" spans="1:22" ht="15" x14ac:dyDescent="0.25">
      <c r="A55" s="36" t="s">
        <v>170</v>
      </c>
      <c r="B55" s="36">
        <f>0.2228*B52+1.6746*(B58*3.6)^-1.9539+0.0644</f>
        <v>1.1678622599238466</v>
      </c>
      <c r="C55" s="43"/>
      <c r="I55">
        <v>102</v>
      </c>
      <c r="J55" s="42">
        <f t="shared" si="9"/>
        <v>18.399999999999999</v>
      </c>
      <c r="K55" s="36">
        <f t="shared" si="12"/>
        <v>9.0332718325089729</v>
      </c>
      <c r="L55" s="38">
        <f t="shared" si="0"/>
        <v>0.62450483363897047</v>
      </c>
      <c r="M55" s="36">
        <f t="shared" si="10"/>
        <v>0.60806954045704553</v>
      </c>
      <c r="N55" s="36">
        <f t="shared" si="1"/>
        <v>3.3781641136502527</v>
      </c>
      <c r="O55" s="36">
        <f t="shared" si="2"/>
        <v>0.67563282273005054</v>
      </c>
      <c r="P55" s="36">
        <f t="shared" si="3"/>
        <v>0.10134492340950757</v>
      </c>
      <c r="Q55" s="36">
        <f t="shared" si="4"/>
        <v>1.3345833535408409</v>
      </c>
      <c r="R55" s="36">
        <f t="shared" si="5"/>
        <v>0.39089955002454507</v>
      </c>
      <c r="S55" s="36">
        <f t="shared" si="6"/>
        <v>7.9231369916096986E-2</v>
      </c>
      <c r="T55" s="36">
        <f t="shared" si="7"/>
        <v>0.13841951806424513</v>
      </c>
      <c r="U55" s="36">
        <f t="shared" si="8"/>
        <v>0.58105613286988322</v>
      </c>
      <c r="V55" s="36">
        <f t="shared" ref="V55:V118" si="13">IF(J55="",1,U55*L55)</f>
        <v>0.36287236359280994</v>
      </c>
    </row>
    <row r="56" spans="1:22" ht="15" x14ac:dyDescent="0.25">
      <c r="A56" s="36" t="s">
        <v>171</v>
      </c>
      <c r="B56" s="36">
        <f>0.4166*B52^-0.1629*(B58*3.6)^-0.937+0.0399</f>
        <v>5.9298724830013652E-2</v>
      </c>
      <c r="I56">
        <v>104</v>
      </c>
      <c r="J56" s="42">
        <f t="shared" si="9"/>
        <v>18.8</v>
      </c>
      <c r="K56" s="36">
        <f t="shared" si="12"/>
        <v>9.1214034007931044</v>
      </c>
      <c r="L56" s="38">
        <f t="shared" si="0"/>
        <v>0.62778212180966508</v>
      </c>
      <c r="M56" s="36">
        <f t="shared" si="10"/>
        <v>0.61721840104698744</v>
      </c>
      <c r="N56" s="36">
        <f t="shared" si="1"/>
        <v>3.4289911169277079</v>
      </c>
      <c r="O56" s="36">
        <f t="shared" si="2"/>
        <v>0.68579822338554164</v>
      </c>
      <c r="P56" s="36">
        <f t="shared" si="3"/>
        <v>0.10286973350783125</v>
      </c>
      <c r="Q56" s="36">
        <f t="shared" si="4"/>
        <v>1.3546631573047738</v>
      </c>
      <c r="R56" s="36">
        <f t="shared" si="5"/>
        <v>0.39527911412439193</v>
      </c>
      <c r="S56" s="36">
        <f t="shared" si="6"/>
        <v>8.1324514262375636E-2</v>
      </c>
      <c r="T56" s="36">
        <f t="shared" si="7"/>
        <v>0.14051266241052379</v>
      </c>
      <c r="U56" s="36">
        <f t="shared" si="8"/>
        <v>0.58984271424508095</v>
      </c>
      <c r="V56" s="36">
        <f t="shared" si="13"/>
        <v>0.37029271068274888</v>
      </c>
    </row>
    <row r="57" spans="1:22" ht="15" x14ac:dyDescent="0.25">
      <c r="A57" s="36" t="s">
        <v>172</v>
      </c>
      <c r="B57" s="36">
        <v>1</v>
      </c>
      <c r="I57">
        <v>106</v>
      </c>
      <c r="J57" s="42">
        <f t="shared" si="9"/>
        <v>19.2</v>
      </c>
      <c r="K57" s="36">
        <f t="shared" si="12"/>
        <v>9.2086915465770716</v>
      </c>
      <c r="L57" s="38">
        <f t="shared" si="0"/>
        <v>0.63097542921501626</v>
      </c>
      <c r="M57" s="36">
        <f t="shared" si="10"/>
        <v>0.62615865550746463</v>
      </c>
      <c r="N57" s="36">
        <f t="shared" si="1"/>
        <v>3.4786591972636924</v>
      </c>
      <c r="O57" s="36">
        <f t="shared" si="2"/>
        <v>0.69573183945273853</v>
      </c>
      <c r="P57" s="36">
        <f t="shared" si="3"/>
        <v>0.10435977591791079</v>
      </c>
      <c r="Q57" s="36">
        <f t="shared" si="4"/>
        <v>1.3742851149683726</v>
      </c>
      <c r="R57" s="36">
        <f t="shared" si="5"/>
        <v>0.39950360244912297</v>
      </c>
      <c r="S57" s="36">
        <f t="shared" si="6"/>
        <v>8.3384212859977186E-2</v>
      </c>
      <c r="T57" s="36">
        <f t="shared" si="7"/>
        <v>0.14257236100812534</v>
      </c>
      <c r="U57" s="36">
        <f t="shared" si="8"/>
        <v>0.59848889737544264</v>
      </c>
      <c r="V57" s="36">
        <f t="shared" si="13"/>
        <v>0.37763178890189175</v>
      </c>
    </row>
    <row r="58" spans="1:22" ht="15" x14ac:dyDescent="0.25">
      <c r="A58" s="36" t="s">
        <v>183</v>
      </c>
      <c r="B58" s="36">
        <f>B6</f>
        <v>5.5555555555555554</v>
      </c>
      <c r="I58">
        <v>108</v>
      </c>
      <c r="J58" s="42">
        <f t="shared" si="9"/>
        <v>19.600000000000001</v>
      </c>
      <c r="K58" s="36">
        <f t="shared" si="12"/>
        <v>9.2951600308978009</v>
      </c>
      <c r="L58" s="38">
        <f t="shared" si="0"/>
        <v>0.63408826593477374</v>
      </c>
      <c r="M58" s="36">
        <f t="shared" si="10"/>
        <v>0.63489429744180359</v>
      </c>
      <c r="N58" s="36">
        <f t="shared" si="1"/>
        <v>3.5271905413433533</v>
      </c>
      <c r="O58" s="36">
        <f t="shared" si="2"/>
        <v>0.7054381082686707</v>
      </c>
      <c r="P58" s="36">
        <f t="shared" si="3"/>
        <v>0.10581571624030062</v>
      </c>
      <c r="Q58" s="36">
        <f t="shared" si="4"/>
        <v>1.3934579916418188</v>
      </c>
      <c r="R58" s="36">
        <f t="shared" si="5"/>
        <v>0.40357951915502338</v>
      </c>
      <c r="S58" s="36">
        <f t="shared" si="6"/>
        <v>8.5410111758609839E-2</v>
      </c>
      <c r="T58" s="36">
        <f t="shared" si="7"/>
        <v>0.14459825990675798</v>
      </c>
      <c r="U58" s="36">
        <f t="shared" si="8"/>
        <v>0.60699319645180905</v>
      </c>
      <c r="V58" s="36">
        <f t="shared" si="13"/>
        <v>0.38488726337233303</v>
      </c>
    </row>
    <row r="59" spans="1:22" ht="15" x14ac:dyDescent="0.25">
      <c r="I59">
        <v>110</v>
      </c>
      <c r="J59" s="42">
        <f t="shared" si="9"/>
        <v>20</v>
      </c>
      <c r="K59" s="36">
        <f t="shared" si="12"/>
        <v>9.3808315196468612</v>
      </c>
      <c r="L59" s="38">
        <f t="shared" si="0"/>
        <v>0.63712394106546033</v>
      </c>
      <c r="M59" s="36">
        <f t="shared" si="10"/>
        <v>0.643429364214406</v>
      </c>
      <c r="N59" s="36">
        <f t="shared" si="1"/>
        <v>3.574607578968922</v>
      </c>
      <c r="O59" s="36">
        <f t="shared" si="2"/>
        <v>0.71492151579378449</v>
      </c>
      <c r="P59" s="36">
        <f t="shared" si="3"/>
        <v>0.10723822736906768</v>
      </c>
      <c r="Q59" s="36">
        <f t="shared" si="4"/>
        <v>1.4121906484815498</v>
      </c>
      <c r="R59" s="36">
        <f t="shared" si="5"/>
        <v>0.40751308507537121</v>
      </c>
      <c r="S59" s="36">
        <f t="shared" si="6"/>
        <v>8.7401961746365761E-2</v>
      </c>
      <c r="T59" s="36">
        <f t="shared" si="7"/>
        <v>0.1465901098945139</v>
      </c>
      <c r="U59" s="36">
        <f t="shared" si="8"/>
        <v>0.61535456533481003</v>
      </c>
      <c r="V59" s="36">
        <f t="shared" si="13"/>
        <v>0.39205712581873747</v>
      </c>
    </row>
    <row r="60" spans="1:22" ht="15" x14ac:dyDescent="0.25">
      <c r="I60">
        <v>112</v>
      </c>
      <c r="J60" s="42">
        <f t="shared" si="9"/>
        <v>20.399999999999999</v>
      </c>
      <c r="K60" s="36">
        <f t="shared" si="12"/>
        <v>9.4657276529593855</v>
      </c>
      <c r="L60" s="38">
        <f t="shared" si="0"/>
        <v>0.64008557719596015</v>
      </c>
      <c r="M60" s="36">
        <f t="shared" si="10"/>
        <v>0.65176791486814944</v>
      </c>
      <c r="N60" s="36">
        <f t="shared" si="1"/>
        <v>3.6209328603786077</v>
      </c>
      <c r="O60" s="36">
        <f t="shared" si="2"/>
        <v>0.72418657207572157</v>
      </c>
      <c r="P60" s="36">
        <f t="shared" si="3"/>
        <v>0.10862798581135824</v>
      </c>
      <c r="Q60" s="36">
        <f t="shared" si="4"/>
        <v>1.4304919942236478</v>
      </c>
      <c r="R60" s="36">
        <f t="shared" si="5"/>
        <v>0.41131024357610091</v>
      </c>
      <c r="S60" s="36">
        <f t="shared" si="6"/>
        <v>8.9359606606501982E-2</v>
      </c>
      <c r="T60" s="36">
        <f t="shared" si="7"/>
        <v>0.14854775475465012</v>
      </c>
      <c r="U60" s="36">
        <f t="shared" si="8"/>
        <v>0.62357234825929186</v>
      </c>
      <c r="V60" s="36">
        <f t="shared" si="13"/>
        <v>0.39913966645898913</v>
      </c>
    </row>
    <row r="61" spans="1:22" ht="15" x14ac:dyDescent="0.25">
      <c r="A61" s="36" t="s">
        <v>184</v>
      </c>
      <c r="B61" s="36">
        <v>500</v>
      </c>
      <c r="C61" s="36" t="s">
        <v>185</v>
      </c>
      <c r="I61">
        <v>114</v>
      </c>
      <c r="J61" s="42">
        <f t="shared" si="9"/>
        <v>20.8</v>
      </c>
      <c r="K61" s="36">
        <f t="shared" si="12"/>
        <v>9.5498691090506593</v>
      </c>
      <c r="L61" s="38">
        <f t="shared" si="0"/>
        <v>0.64297612363684531</v>
      </c>
      <c r="M61" s="36">
        <f t="shared" si="10"/>
        <v>0.65991401178705422</v>
      </c>
      <c r="N61" s="36">
        <f t="shared" si="1"/>
        <v>3.6661889543725232</v>
      </c>
      <c r="O61" s="36">
        <f t="shared" si="2"/>
        <v>0.73323779087450469</v>
      </c>
      <c r="P61" s="36">
        <f t="shared" si="3"/>
        <v>0.1099856686311757</v>
      </c>
      <c r="Q61" s="36">
        <f t="shared" si="4"/>
        <v>1.4483709449372935</v>
      </c>
      <c r="R61" s="36">
        <f t="shared" si="5"/>
        <v>0.41497666807983896</v>
      </c>
      <c r="S61" s="36">
        <f t="shared" si="6"/>
        <v>9.1282972610197119E-2</v>
      </c>
      <c r="T61" s="36">
        <f t="shared" si="7"/>
        <v>0.15047112075834526</v>
      </c>
      <c r="U61" s="36">
        <f t="shared" si="8"/>
        <v>0.6316462357271112</v>
      </c>
      <c r="V61" s="36">
        <f t="shared" si="13"/>
        <v>0.40613344815762298</v>
      </c>
    </row>
    <row r="62" spans="1:22" ht="15" x14ac:dyDescent="0.25">
      <c r="I62">
        <v>116</v>
      </c>
      <c r="J62" s="42">
        <f t="shared" si="9"/>
        <v>21.2</v>
      </c>
      <c r="K62" s="36">
        <f t="shared" si="12"/>
        <v>9.633275663033837</v>
      </c>
      <c r="L62" s="38">
        <f t="shared" si="0"/>
        <v>0.64579836852739447</v>
      </c>
      <c r="M62" s="36">
        <f t="shared" si="10"/>
        <v>0.66787170552168296</v>
      </c>
      <c r="N62" s="36">
        <f t="shared" si="1"/>
        <v>3.7103983640093494</v>
      </c>
      <c r="O62" s="36">
        <f t="shared" si="2"/>
        <v>0.74207967280186993</v>
      </c>
      <c r="P62" s="36">
        <f t="shared" si="3"/>
        <v>0.1113119509202805</v>
      </c>
      <c r="Q62" s="36">
        <f t="shared" si="4"/>
        <v>1.4658363907197431</v>
      </c>
      <c r="R62" s="36">
        <f t="shared" si="5"/>
        <v>0.41851777076935059</v>
      </c>
      <c r="S62" s="36">
        <f t="shared" si="6"/>
        <v>9.3172059118286313E-2</v>
      </c>
      <c r="T62" s="36">
        <f t="shared" si="7"/>
        <v>0.15236020726643446</v>
      </c>
      <c r="U62" s="36">
        <f t="shared" si="8"/>
        <v>0.63957622505518785</v>
      </c>
      <c r="V62" s="36">
        <f t="shared" si="13"/>
        <v>0.41303728268954998</v>
      </c>
    </row>
    <row r="63" spans="1:22" ht="15" x14ac:dyDescent="0.25">
      <c r="I63">
        <v>118</v>
      </c>
      <c r="J63" s="42">
        <f t="shared" si="9"/>
        <v>21.6</v>
      </c>
      <c r="K63" s="36">
        <f t="shared" si="12"/>
        <v>9.7159662411928949</v>
      </c>
      <c r="L63" s="38">
        <f t="shared" si="0"/>
        <v>0.64855494993036633</v>
      </c>
      <c r="M63" s="36">
        <f t="shared" si="10"/>
        <v>0.67564502228423584</v>
      </c>
      <c r="N63" s="36">
        <f t="shared" si="1"/>
        <v>3.7535834571346434</v>
      </c>
      <c r="O63" s="36">
        <f t="shared" si="2"/>
        <v>0.75071669142692876</v>
      </c>
      <c r="P63" s="36">
        <f t="shared" si="3"/>
        <v>0.11260750371403934</v>
      </c>
      <c r="Q63" s="36">
        <f t="shared" si="4"/>
        <v>1.4828971682507237</v>
      </c>
      <c r="R63" s="36">
        <f t="shared" si="5"/>
        <v>0.42193871208445122</v>
      </c>
      <c r="S63" s="36">
        <f t="shared" si="6"/>
        <v>9.5026930176293628E-2</v>
      </c>
      <c r="T63" s="36">
        <f t="shared" si="7"/>
        <v>0.15421507832444178</v>
      </c>
      <c r="U63" s="36">
        <f t="shared" si="8"/>
        <v>0.6473625850932121</v>
      </c>
      <c r="V63" s="36">
        <f t="shared" si="13"/>
        <v>0.41985020896192066</v>
      </c>
    </row>
    <row r="64" spans="1:22" ht="15" x14ac:dyDescent="0.25">
      <c r="I64">
        <v>120</v>
      </c>
      <c r="J64" s="42">
        <f t="shared" si="9"/>
        <v>22</v>
      </c>
      <c r="K64" s="36">
        <f t="shared" si="12"/>
        <v>9.7979589711327133</v>
      </c>
      <c r="L64" s="38">
        <f t="shared" si="0"/>
        <v>0.65124836601241209</v>
      </c>
      <c r="M64" s="36">
        <f t="shared" si="10"/>
        <v>0.68323795369606355</v>
      </c>
      <c r="N64" s="36">
        <f t="shared" si="1"/>
        <v>3.7957664094225749</v>
      </c>
      <c r="O64" s="36">
        <f t="shared" si="2"/>
        <v>0.75915328188451503</v>
      </c>
      <c r="P64" s="36">
        <f t="shared" si="3"/>
        <v>0.11387299228267725</v>
      </c>
      <c r="Q64" s="36">
        <f t="shared" si="4"/>
        <v>1.4995620382904002</v>
      </c>
      <c r="R64" s="36">
        <f t="shared" si="5"/>
        <v>0.42524441070949914</v>
      </c>
      <c r="S64" s="36">
        <f t="shared" si="6"/>
        <v>9.6847706997948854E-2</v>
      </c>
      <c r="T64" s="36">
        <f t="shared" si="7"/>
        <v>0.156035855146097</v>
      </c>
      <c r="U64" s="36">
        <f t="shared" si="8"/>
        <v>0.65500582467102253</v>
      </c>
      <c r="V64" s="36">
        <f t="shared" si="13"/>
        <v>0.42657147304561588</v>
      </c>
    </row>
    <row r="65" spans="9:22" ht="15" x14ac:dyDescent="0.25">
      <c r="I65">
        <v>122</v>
      </c>
      <c r="J65" s="42">
        <f t="shared" si="9"/>
        <v>22.4</v>
      </c>
      <c r="K65" s="36">
        <f t="shared" si="12"/>
        <v>9.8792712281827768</v>
      </c>
      <c r="L65" s="38">
        <f t="shared" si="0"/>
        <v>0.653880984397331</v>
      </c>
      <c r="M65" s="36">
        <f t="shared" si="10"/>
        <v>0.69065444843447887</v>
      </c>
      <c r="N65" s="36">
        <f t="shared" si="1"/>
        <v>3.8369691579693268</v>
      </c>
      <c r="O65" s="36">
        <f t="shared" si="2"/>
        <v>0.76739383159386543</v>
      </c>
      <c r="P65" s="36">
        <f t="shared" si="3"/>
        <v>0.11510907473907983</v>
      </c>
      <c r="Q65" s="36">
        <f t="shared" si="4"/>
        <v>1.5158396673459071</v>
      </c>
      <c r="R65" s="36">
        <f t="shared" si="5"/>
        <v>0.42843955381547599</v>
      </c>
      <c r="S65" s="36">
        <f t="shared" si="6"/>
        <v>9.8634561242647287E-2</v>
      </c>
      <c r="T65" s="36">
        <f t="shared" si="7"/>
        <v>0.15782270939079543</v>
      </c>
      <c r="U65" s="36">
        <f t="shared" si="8"/>
        <v>0.66250666437879202</v>
      </c>
      <c r="V65" s="36">
        <f t="shared" si="13"/>
        <v>0.43320050987379671</v>
      </c>
    </row>
    <row r="66" spans="9:22" ht="15" x14ac:dyDescent="0.25">
      <c r="I66">
        <v>124</v>
      </c>
      <c r="J66" s="42">
        <f t="shared" si="9"/>
        <v>22.8</v>
      </c>
      <c r="K66" s="36">
        <f t="shared" si="12"/>
        <v>9.9599196783909871</v>
      </c>
      <c r="L66" s="38">
        <f t="shared" si="0"/>
        <v>0.65645505076998101</v>
      </c>
      <c r="M66" s="36">
        <f t="shared" si="10"/>
        <v>0.69789840548004933</v>
      </c>
      <c r="N66" s="36">
        <f t="shared" si="1"/>
        <v>3.8772133637780519</v>
      </c>
      <c r="O66" s="36">
        <f t="shared" si="2"/>
        <v>0.77544267275561041</v>
      </c>
      <c r="P66" s="36">
        <f t="shared" si="3"/>
        <v>0.11631640091334157</v>
      </c>
      <c r="Q66" s="36">
        <f t="shared" si="4"/>
        <v>1.5317386128505888</v>
      </c>
      <c r="R66" s="36">
        <f t="shared" si="5"/>
        <v>0.43152860737437876</v>
      </c>
      <c r="S66" s="36">
        <f t="shared" si="6"/>
        <v>0.10038770900186841</v>
      </c>
      <c r="T66" s="36">
        <f t="shared" si="7"/>
        <v>0.15957585715001657</v>
      </c>
      <c r="U66" s="36">
        <f t="shared" si="8"/>
        <v>0.66986601132327239</v>
      </c>
      <c r="V66" s="36">
        <f t="shared" si="13"/>
        <v>0.43973692647230345</v>
      </c>
    </row>
    <row r="67" spans="9:22" ht="15" x14ac:dyDescent="0.25">
      <c r="I67">
        <v>126</v>
      </c>
      <c r="J67" s="42">
        <f t="shared" si="9"/>
        <v>23.2</v>
      </c>
      <c r="K67" s="36">
        <f t="shared" si="12"/>
        <v>10.039920318408907</v>
      </c>
      <c r="L67" s="38">
        <f t="shared" si="0"/>
        <v>0.65897269680038373</v>
      </c>
      <c r="M67" s="36">
        <f t="shared" si="10"/>
        <v>0.7049736687115471</v>
      </c>
      <c r="N67" s="36">
        <f t="shared" si="1"/>
        <v>3.916520381730817</v>
      </c>
      <c r="O67" s="36">
        <f t="shared" si="2"/>
        <v>0.78330407634616339</v>
      </c>
      <c r="P67" s="36">
        <f t="shared" si="3"/>
        <v>0.1174956114519245</v>
      </c>
      <c r="Q67" s="36">
        <f t="shared" si="4"/>
        <v>1.5472673113010635</v>
      </c>
      <c r="R67" s="36">
        <f t="shared" si="5"/>
        <v>0.434515826406702</v>
      </c>
      <c r="S67" s="36">
        <f t="shared" si="6"/>
        <v>0.10210740541838746</v>
      </c>
      <c r="T67" s="36">
        <f t="shared" si="7"/>
        <v>0.1612955535665356</v>
      </c>
      <c r="U67" s="36">
        <f t="shared" si="8"/>
        <v>0.67708493654037194</v>
      </c>
      <c r="V67" s="36">
        <f t="shared" si="13"/>
        <v>0.4461804865949256</v>
      </c>
    </row>
    <row r="68" spans="9:22" ht="15" x14ac:dyDescent="0.25">
      <c r="I68">
        <v>128</v>
      </c>
      <c r="J68" s="42">
        <f t="shared" si="9"/>
        <v>23.6</v>
      </c>
      <c r="K68" s="36">
        <f t="shared" si="12"/>
        <v>10.119288512538814</v>
      </c>
      <c r="L68" s="38">
        <f t="shared" si="0"/>
        <v>0.66143594745027268</v>
      </c>
      <c r="M68" s="36">
        <f t="shared" si="10"/>
        <v>0.71188402263465544</v>
      </c>
      <c r="N68" s="36">
        <f t="shared" si="1"/>
        <v>3.9549112368591968</v>
      </c>
      <c r="O68" s="36">
        <f t="shared" si="2"/>
        <v>0.79098224737183942</v>
      </c>
      <c r="P68" s="36">
        <f t="shared" si="3"/>
        <v>0.11864733710577592</v>
      </c>
      <c r="Q68" s="36">
        <f t="shared" si="4"/>
        <v>1.5624340688826459</v>
      </c>
      <c r="R68" s="36">
        <f t="shared" si="5"/>
        <v>0.4374052650572095</v>
      </c>
      <c r="S68" s="36">
        <f t="shared" si="6"/>
        <v>0.10379393987016801</v>
      </c>
      <c r="T68" s="36">
        <f t="shared" si="7"/>
        <v>0.16298208801831615</v>
      </c>
      <c r="U68" s="36">
        <f t="shared" si="8"/>
        <v>0.6841646547781467</v>
      </c>
      <c r="V68" s="36">
        <f t="shared" si="13"/>
        <v>0.45253109664517216</v>
      </c>
    </row>
    <row r="69" spans="9:22" ht="15" x14ac:dyDescent="0.25">
      <c r="I69">
        <v>130</v>
      </c>
      <c r="J69" s="42">
        <f t="shared" si="9"/>
        <v>24</v>
      </c>
      <c r="K69" s="36">
        <f t="shared" si="12"/>
        <v>10.198039027185571</v>
      </c>
      <c r="L69" s="38">
        <f t="shared" ref="L69:L132" si="14">1-(1-($B$31/$B$20))*ERF($B$4/(SQRT(2)*K69))</f>
        <v>0.66384672771787745</v>
      </c>
      <c r="M69" s="36">
        <f t="shared" ref="M69:M132" si="15">$B$53*EXP(-$B$54*J69)-$B$55*EXP(-$B$56*J69)+$B$57</f>
        <v>0.71863318906348872</v>
      </c>
      <c r="N69" s="36">
        <f t="shared" ref="N69:N132" si="16">M69*$B$6</f>
        <v>3.9924066059082706</v>
      </c>
      <c r="O69" s="36">
        <f t="shared" ref="O69:O132" si="17">$B$7*N69</f>
        <v>0.79848132118165416</v>
      </c>
      <c r="P69" s="36">
        <f t="shared" ref="P69:P132" si="18">O69^2/N69*$B$17</f>
        <v>0.11977219817724812</v>
      </c>
      <c r="Q69" s="36">
        <f t="shared" ref="Q69:Q132" si="19">2*$B$33*O69/$B$9</f>
        <v>1.5772470541859838</v>
      </c>
      <c r="R69" s="36">
        <f t="shared" ref="R69:R132" si="20">(Q69/(Q69+$B$15))^$B$16</f>
        <v>0.44020078642160687</v>
      </c>
      <c r="S69" s="36">
        <f t="shared" ref="S69:S132" si="21">$B$14*R69*P69</f>
        <v>0.10544763165813834</v>
      </c>
      <c r="T69" s="36">
        <f t="shared" ref="T69:T132" si="22">$B$32+S69</f>
        <v>0.16463577980628649</v>
      </c>
      <c r="U69" s="36">
        <f t="shared" ref="U69:U132" si="23">T69/$B$44</f>
        <v>0.69110650639498838</v>
      </c>
      <c r="V69" s="36">
        <f t="shared" si="13"/>
        <v>0.45878879277484741</v>
      </c>
    </row>
    <row r="70" spans="9:22" ht="15" x14ac:dyDescent="0.25">
      <c r="I70">
        <v>132</v>
      </c>
      <c r="J70" s="42">
        <f t="shared" ref="J70:J133" si="24">IF(I70&lt;=$B$3,"",(I70-$B$3)/$B$4)</f>
        <v>24.4</v>
      </c>
      <c r="K70" s="36">
        <f t="shared" ref="K70:K133" si="25">SQRT(2*$B$13*$B$7*I70*$B$4)</f>
        <v>10.276186062932105</v>
      </c>
      <c r="L70" s="38">
        <f t="shared" si="14"/>
        <v>0.66620686887104763</v>
      </c>
      <c r="M70" s="36">
        <f t="shared" si="15"/>
        <v>0.72522482460189452</v>
      </c>
      <c r="N70" s="36">
        <f t="shared" si="16"/>
        <v>4.0290268033438581</v>
      </c>
      <c r="O70" s="36">
        <f t="shared" si="17"/>
        <v>0.80580536066877162</v>
      </c>
      <c r="P70" s="36">
        <f t="shared" si="18"/>
        <v>0.12087080410031573</v>
      </c>
      <c r="Q70" s="36">
        <f t="shared" si="19"/>
        <v>1.5917142926790553</v>
      </c>
      <c r="R70" s="36">
        <f t="shared" si="20"/>
        <v>0.44290607206850685</v>
      </c>
      <c r="S70" s="36">
        <f t="shared" si="21"/>
        <v>0.10706882614366563</v>
      </c>
      <c r="T70" s="36">
        <f t="shared" si="22"/>
        <v>0.16625697429181377</v>
      </c>
      <c r="U70" s="36">
        <f t="shared" si="23"/>
        <v>0.69791194114555044</v>
      </c>
      <c r="V70" s="36">
        <f t="shared" si="13"/>
        <v>0.46495372905829202</v>
      </c>
    </row>
    <row r="71" spans="9:22" ht="15" x14ac:dyDescent="0.25">
      <c r="I71">
        <v>134</v>
      </c>
      <c r="J71" s="42">
        <f t="shared" si="24"/>
        <v>24.8</v>
      </c>
      <c r="K71" s="36">
        <f t="shared" si="25"/>
        <v>10.353743284435829</v>
      </c>
      <c r="L71" s="38">
        <f t="shared" si="14"/>
        <v>0.66851811421374385</v>
      </c>
      <c r="M71" s="36">
        <f t="shared" si="15"/>
        <v>0.73166251879511446</v>
      </c>
      <c r="N71" s="36">
        <f t="shared" si="16"/>
        <v>4.0647917710839687</v>
      </c>
      <c r="O71" s="36">
        <f t="shared" si="17"/>
        <v>0.81295835421679374</v>
      </c>
      <c r="P71" s="36">
        <f t="shared" si="18"/>
        <v>0.12194375313251907</v>
      </c>
      <c r="Q71" s="36">
        <f t="shared" si="19"/>
        <v>1.6058436626504569</v>
      </c>
      <c r="R71" s="36">
        <f t="shared" si="20"/>
        <v>0.44552463121827718</v>
      </c>
      <c r="S71" s="36">
        <f t="shared" si="21"/>
        <v>0.10865789128747638</v>
      </c>
      <c r="T71" s="36">
        <f t="shared" si="22"/>
        <v>0.16784603943562454</v>
      </c>
      <c r="U71" s="36">
        <f t="shared" si="23"/>
        <v>0.70458250365186148</v>
      </c>
      <c r="V71" s="36">
        <f t="shared" si="13"/>
        <v>0.47102616664934072</v>
      </c>
    </row>
    <row r="72" spans="9:22" ht="15" x14ac:dyDescent="0.25">
      <c r="I72">
        <v>136</v>
      </c>
      <c r="J72" s="42">
        <f t="shared" si="24"/>
        <v>25.2</v>
      </c>
      <c r="K72" s="36">
        <f t="shared" si="25"/>
        <v>10.43072384832424</v>
      </c>
      <c r="L72" s="38">
        <f t="shared" si="14"/>
        <v>0.67078212442645113</v>
      </c>
      <c r="M72" s="36">
        <f t="shared" si="15"/>
        <v>0.73794979284239126</v>
      </c>
      <c r="N72" s="36">
        <f t="shared" si="16"/>
        <v>4.0997210713466181</v>
      </c>
      <c r="O72" s="36">
        <f t="shared" si="17"/>
        <v>0.81994421426932362</v>
      </c>
      <c r="P72" s="36">
        <f t="shared" si="18"/>
        <v>0.12299163214039854</v>
      </c>
      <c r="Q72" s="36">
        <f t="shared" si="19"/>
        <v>1.6196428923838493</v>
      </c>
      <c r="R72" s="36">
        <f t="shared" si="20"/>
        <v>0.44805980955389829</v>
      </c>
      <c r="S72" s="36">
        <f t="shared" si="21"/>
        <v>0.11021521454710018</v>
      </c>
      <c r="T72" s="36">
        <f t="shared" si="22"/>
        <v>0.16940336269524833</v>
      </c>
      <c r="U72" s="36">
        <f t="shared" si="23"/>
        <v>0.71111982037944421</v>
      </c>
      <c r="V72" s="36">
        <f t="shared" si="13"/>
        <v>0.47700646383587991</v>
      </c>
    </row>
    <row r="73" spans="9:22" ht="15" x14ac:dyDescent="0.25">
      <c r="I73">
        <v>138</v>
      </c>
      <c r="J73" s="42">
        <f t="shared" si="24"/>
        <v>25.6</v>
      </c>
      <c r="K73" s="36">
        <f t="shared" si="25"/>
        <v>10.50714042925096</v>
      </c>
      <c r="L73" s="38">
        <f t="shared" si="14"/>
        <v>0.67300048251706657</v>
      </c>
      <c r="M73" s="36">
        <f t="shared" si="15"/>
        <v>0.74409009877802967</v>
      </c>
      <c r="N73" s="36">
        <f t="shared" si="16"/>
        <v>4.1338338821001646</v>
      </c>
      <c r="O73" s="36">
        <f t="shared" si="17"/>
        <v>0.82676677642003293</v>
      </c>
      <c r="P73" s="36">
        <f t="shared" si="18"/>
        <v>0.12401501646300493</v>
      </c>
      <c r="Q73" s="36">
        <f t="shared" si="19"/>
        <v>1.6331195583605591</v>
      </c>
      <c r="R73" s="36">
        <f t="shared" si="20"/>
        <v>0.45051479764952468</v>
      </c>
      <c r="S73" s="36">
        <f t="shared" si="21"/>
        <v>0.11174120009466627</v>
      </c>
      <c r="T73" s="36">
        <f t="shared" si="22"/>
        <v>0.17092934824281442</v>
      </c>
      <c r="U73" s="36">
        <f t="shared" si="23"/>
        <v>0.7175255879582082</v>
      </c>
      <c r="V73" s="36">
        <f t="shared" si="13"/>
        <v>0.48289506691421602</v>
      </c>
    </row>
    <row r="74" spans="9:22" ht="15" x14ac:dyDescent="0.25">
      <c r="I74">
        <v>140</v>
      </c>
      <c r="J74" s="42">
        <f t="shared" si="24"/>
        <v>26</v>
      </c>
      <c r="K74" s="36">
        <f t="shared" si="25"/>
        <v>10.583005244258363</v>
      </c>
      <c r="L74" s="38">
        <f t="shared" si="14"/>
        <v>0.67517469841526256</v>
      </c>
      <c r="M74" s="36">
        <f t="shared" si="15"/>
        <v>0.75008681904274754</v>
      </c>
      <c r="N74" s="36">
        <f t="shared" si="16"/>
        <v>4.1671489946819307</v>
      </c>
      <c r="O74" s="36">
        <f t="shared" si="17"/>
        <v>0.83342979893638613</v>
      </c>
      <c r="P74" s="36">
        <f t="shared" si="18"/>
        <v>0.12501446984045794</v>
      </c>
      <c r="Q74" s="36">
        <f t="shared" si="19"/>
        <v>1.6462810843187878</v>
      </c>
      <c r="R74" s="36">
        <f t="shared" si="20"/>
        <v>0.4528926390106372</v>
      </c>
      <c r="S74" s="36">
        <f t="shared" si="21"/>
        <v>0.11323626632112142</v>
      </c>
      <c r="T74" s="36">
        <f t="shared" si="22"/>
        <v>0.17242441446926957</v>
      </c>
      <c r="U74" s="36">
        <f t="shared" si="23"/>
        <v>0.72380156270567986</v>
      </c>
      <c r="V74" s="36">
        <f t="shared" si="13"/>
        <v>0.48869250181230317</v>
      </c>
    </row>
    <row r="75" spans="9:22" ht="15" x14ac:dyDescent="0.25">
      <c r="I75">
        <v>142</v>
      </c>
      <c r="J75" s="42">
        <f t="shared" si="24"/>
        <v>26.4</v>
      </c>
      <c r="K75" s="36">
        <f t="shared" si="25"/>
        <v>10.658330075579384</v>
      </c>
      <c r="L75" s="38">
        <f t="shared" si="14"/>
        <v>0.67730621324015927</v>
      </c>
      <c r="M75" s="36">
        <f t="shared" si="15"/>
        <v>0.75594326637929055</v>
      </c>
      <c r="N75" s="36">
        <f t="shared" si="16"/>
        <v>4.1996848132182807</v>
      </c>
      <c r="O75" s="36">
        <f t="shared" si="17"/>
        <v>0.83993696264365614</v>
      </c>
      <c r="P75" s="36">
        <f t="shared" si="18"/>
        <v>0.12599054439654844</v>
      </c>
      <c r="Q75" s="36">
        <f t="shared" si="19"/>
        <v>1.6591347410245063</v>
      </c>
      <c r="R75" s="36">
        <f t="shared" si="20"/>
        <v>0.45519623772595214</v>
      </c>
      <c r="S75" s="36">
        <f t="shared" si="21"/>
        <v>0.11470084359670678</v>
      </c>
      <c r="T75" s="36">
        <f t="shared" si="22"/>
        <v>0.17388899174485492</v>
      </c>
      <c r="U75" s="36">
        <f t="shared" si="23"/>
        <v>0.72994955122595317</v>
      </c>
      <c r="V75" s="36">
        <f t="shared" si="13"/>
        <v>0.494399366397204</v>
      </c>
    </row>
    <row r="76" spans="9:22" ht="15" x14ac:dyDescent="0.25">
      <c r="I76">
        <v>144</v>
      </c>
      <c r="J76" s="42">
        <f t="shared" si="24"/>
        <v>26.8</v>
      </c>
      <c r="K76" s="36">
        <f t="shared" si="25"/>
        <v>10.733126291998992</v>
      </c>
      <c r="L76" s="38">
        <f t="shared" si="14"/>
        <v>0.67939640326830175</v>
      </c>
      <c r="M76" s="36">
        <f t="shared" si="15"/>
        <v>0.76166268399654369</v>
      </c>
      <c r="N76" s="36">
        <f t="shared" si="16"/>
        <v>4.2314593555363533</v>
      </c>
      <c r="O76" s="36">
        <f t="shared" si="17"/>
        <v>0.84629187110727067</v>
      </c>
      <c r="P76" s="36">
        <f t="shared" si="18"/>
        <v>0.12694378066609058</v>
      </c>
      <c r="Q76" s="36">
        <f t="shared" si="19"/>
        <v>1.6716876466316459</v>
      </c>
      <c r="R76" s="36">
        <f t="shared" si="20"/>
        <v>0.45742836573602152</v>
      </c>
      <c r="S76" s="36">
        <f t="shared" si="21"/>
        <v>0.11613537226088355</v>
      </c>
      <c r="T76" s="36">
        <f t="shared" si="22"/>
        <v>0.17532352040903171</v>
      </c>
      <c r="U76" s="36">
        <f t="shared" si="23"/>
        <v>0.73597140197181898</v>
      </c>
      <c r="V76" s="36">
        <f t="shared" si="13"/>
        <v>0.5000163234079833</v>
      </c>
    </row>
    <row r="77" spans="9:22" ht="15" x14ac:dyDescent="0.25">
      <c r="I77">
        <v>146</v>
      </c>
      <c r="J77" s="42">
        <f t="shared" si="24"/>
        <v>27.2</v>
      </c>
      <c r="K77" s="36">
        <f t="shared" si="25"/>
        <v>10.807404868885037</v>
      </c>
      <c r="L77" s="38">
        <f t="shared" si="14"/>
        <v>0.68144658362641597</v>
      </c>
      <c r="M77" s="36">
        <f t="shared" si="15"/>
        <v>0.76724824595506469</v>
      </c>
      <c r="N77" s="36">
        <f t="shared" si="16"/>
        <v>4.2624902553059147</v>
      </c>
      <c r="O77" s="36">
        <f t="shared" si="17"/>
        <v>0.85249805106118304</v>
      </c>
      <c r="P77" s="36">
        <f t="shared" si="18"/>
        <v>0.12787470765917747</v>
      </c>
      <c r="Q77" s="36">
        <f t="shared" si="19"/>
        <v>1.6839467675282631</v>
      </c>
      <c r="R77" s="36">
        <f t="shared" si="20"/>
        <v>0.45959166972698878</v>
      </c>
      <c r="S77" s="36">
        <f t="shared" si="21"/>
        <v>0.11754030081786386</v>
      </c>
      <c r="T77" s="36">
        <f t="shared" si="22"/>
        <v>0.176728448966012</v>
      </c>
      <c r="U77" s="36">
        <f t="shared" si="23"/>
        <v>0.7418689976699816</v>
      </c>
      <c r="V77" s="36">
        <f t="shared" si="13"/>
        <v>0.50554409396056255</v>
      </c>
    </row>
    <row r="78" spans="9:22" ht="15" x14ac:dyDescent="0.25">
      <c r="I78">
        <v>148</v>
      </c>
      <c r="J78" s="42">
        <f t="shared" si="24"/>
        <v>27.6</v>
      </c>
      <c r="K78" s="36">
        <f t="shared" si="25"/>
        <v>10.881176406988356</v>
      </c>
      <c r="L78" s="38">
        <f t="shared" si="14"/>
        <v>0.68345801173113863</v>
      </c>
      <c r="M78" s="36">
        <f t="shared" si="15"/>
        <v>0.77270305773432013</v>
      </c>
      <c r="N78" s="36">
        <f t="shared" si="16"/>
        <v>4.2927947651906671</v>
      </c>
      <c r="O78" s="36">
        <f t="shared" si="17"/>
        <v>0.85855895303813345</v>
      </c>
      <c r="P78" s="36">
        <f t="shared" si="18"/>
        <v>0.12878384295572004</v>
      </c>
      <c r="Q78" s="36">
        <f t="shared" si="19"/>
        <v>1.6959189195814985</v>
      </c>
      <c r="R78" s="36">
        <f t="shared" si="20"/>
        <v>0.46168867766054555</v>
      </c>
      <c r="S78" s="36">
        <f t="shared" si="21"/>
        <v>0.11891608431653949</v>
      </c>
      <c r="T78" s="36">
        <f t="shared" si="22"/>
        <v>0.17810423246468765</v>
      </c>
      <c r="U78" s="36">
        <f t="shared" si="23"/>
        <v>0.7476442485203395</v>
      </c>
      <c r="V78" s="36">
        <f t="shared" si="13"/>
        <v>0.5109834515759325</v>
      </c>
    </row>
    <row r="79" spans="9:22" ht="15" x14ac:dyDescent="0.25">
      <c r="I79">
        <v>150</v>
      </c>
      <c r="J79" s="42">
        <f t="shared" si="24"/>
        <v>28</v>
      </c>
      <c r="K79" s="36">
        <f t="shared" si="25"/>
        <v>10.954451150103322</v>
      </c>
      <c r="L79" s="38">
        <f t="shared" si="14"/>
        <v>0.68543189049589215</v>
      </c>
      <c r="M79" s="36">
        <f t="shared" si="15"/>
        <v>0.77803015694812927</v>
      </c>
      <c r="N79" s="36">
        <f t="shared" si="16"/>
        <v>4.32238976082294</v>
      </c>
      <c r="O79" s="36">
        <f t="shared" si="17"/>
        <v>0.864477952164588</v>
      </c>
      <c r="P79" s="36">
        <f t="shared" si="18"/>
        <v>0.12967169282468821</v>
      </c>
      <c r="Q79" s="36">
        <f t="shared" si="19"/>
        <v>1.7076107697078284</v>
      </c>
      <c r="R79" s="36">
        <f t="shared" si="20"/>
        <v>0.46372180495294246</v>
      </c>
      <c r="S79" s="36">
        <f t="shared" si="21"/>
        <v>0.12026318289593588</v>
      </c>
      <c r="T79" s="36">
        <f t="shared" si="22"/>
        <v>0.17945133104408403</v>
      </c>
      <c r="U79" s="36">
        <f t="shared" si="23"/>
        <v>0.75329908609010543</v>
      </c>
      <c r="V79" s="36">
        <f t="shared" si="13"/>
        <v>0.51633521668756877</v>
      </c>
    </row>
    <row r="80" spans="9:22" ht="15" x14ac:dyDescent="0.25">
      <c r="I80">
        <v>152</v>
      </c>
      <c r="J80" s="42">
        <f t="shared" si="24"/>
        <v>28.4</v>
      </c>
      <c r="K80" s="36">
        <f t="shared" si="25"/>
        <v>11.027239001672179</v>
      </c>
      <c r="L80" s="38">
        <f t="shared" si="14"/>
        <v>0.68736937132324805</v>
      </c>
      <c r="M80" s="36">
        <f t="shared" si="15"/>
        <v>0.78323251418008233</v>
      </c>
      <c r="N80" s="36">
        <f t="shared" si="16"/>
        <v>4.351291745444902</v>
      </c>
      <c r="O80" s="36">
        <f t="shared" si="17"/>
        <v>0.87025834908898048</v>
      </c>
      <c r="P80" s="36">
        <f t="shared" si="18"/>
        <v>0.13053875236334708</v>
      </c>
      <c r="Q80" s="36">
        <f t="shared" si="19"/>
        <v>1.7190288377066283</v>
      </c>
      <c r="R80" s="36">
        <f t="shared" si="20"/>
        <v>0.46569336031710784</v>
      </c>
      <c r="S80" s="36">
        <f t="shared" si="21"/>
        <v>0.12158206047937981</v>
      </c>
      <c r="T80" s="36">
        <f t="shared" si="22"/>
        <v>0.18077020862752796</v>
      </c>
      <c r="U80" s="36">
        <f t="shared" si="23"/>
        <v>0.75883545783219608</v>
      </c>
      <c r="V80" s="36">
        <f t="shared" si="13"/>
        <v>0.52160025158790568</v>
      </c>
    </row>
    <row r="81" spans="9:22" ht="15" x14ac:dyDescent="0.25">
      <c r="I81">
        <v>154</v>
      </c>
      <c r="J81" s="42">
        <f t="shared" si="24"/>
        <v>28.8</v>
      </c>
      <c r="K81" s="36">
        <f t="shared" si="25"/>
        <v>11.099549540409287</v>
      </c>
      <c r="L81" s="38">
        <f t="shared" si="14"/>
        <v>0.68927155689947517</v>
      </c>
      <c r="M81" s="36">
        <f t="shared" si="15"/>
        <v>0.78831303391516461</v>
      </c>
      <c r="N81" s="36">
        <f t="shared" si="16"/>
        <v>4.3795168550842476</v>
      </c>
      <c r="O81" s="36">
        <f t="shared" si="17"/>
        <v>0.87590337101684956</v>
      </c>
      <c r="P81" s="36">
        <f t="shared" si="18"/>
        <v>0.13138550565252743</v>
      </c>
      <c r="Q81" s="36">
        <f t="shared" si="19"/>
        <v>1.7301794983048884</v>
      </c>
      <c r="R81" s="36">
        <f t="shared" si="20"/>
        <v>0.46760555128266112</v>
      </c>
      <c r="S81" s="36">
        <f t="shared" si="21"/>
        <v>0.12287318360240256</v>
      </c>
      <c r="T81" s="36">
        <f t="shared" si="22"/>
        <v>0.1820613317505507</v>
      </c>
      <c r="U81" s="36">
        <f t="shared" si="23"/>
        <v>0.76425532216501568</v>
      </c>
      <c r="V81" s="36">
        <f t="shared" si="13"/>
        <v>0.52677945577739038</v>
      </c>
    </row>
    <row r="82" spans="9:22" ht="15" x14ac:dyDescent="0.25">
      <c r="I82">
        <v>156</v>
      </c>
      <c r="J82" s="42">
        <f t="shared" si="24"/>
        <v>29.2</v>
      </c>
      <c r="K82" s="36">
        <f t="shared" si="25"/>
        <v>11.171392035015154</v>
      </c>
      <c r="L82" s="38">
        <f t="shared" si="14"/>
        <v>0.69113950380650202</v>
      </c>
      <c r="M82" s="36">
        <f t="shared" si="15"/>
        <v>0.79327455554757997</v>
      </c>
      <c r="N82" s="36">
        <f t="shared" si="16"/>
        <v>4.4070808641532215</v>
      </c>
      <c r="O82" s="36">
        <f t="shared" si="17"/>
        <v>0.88141617283064433</v>
      </c>
      <c r="P82" s="36">
        <f t="shared" si="18"/>
        <v>0.13221242592459664</v>
      </c>
      <c r="Q82" s="36">
        <f t="shared" si="19"/>
        <v>1.7410689833691744</v>
      </c>
      <c r="R82" s="36">
        <f t="shared" si="20"/>
        <v>0.46946048940897728</v>
      </c>
      <c r="S82" s="36">
        <f t="shared" si="21"/>
        <v>0.12413702036101859</v>
      </c>
      <c r="T82" s="36">
        <f t="shared" si="22"/>
        <v>0.18332516850916675</v>
      </c>
      <c r="U82" s="36">
        <f t="shared" si="23"/>
        <v>0.76956064405754976</v>
      </c>
      <c r="V82" s="36">
        <f t="shared" si="13"/>
        <v>0.53187376168294709</v>
      </c>
    </row>
    <row r="83" spans="9:22" ht="15" x14ac:dyDescent="0.25">
      <c r="I83">
        <v>158</v>
      </c>
      <c r="J83" s="42">
        <f t="shared" si="24"/>
        <v>29.6</v>
      </c>
      <c r="K83" s="36">
        <f t="shared" si="25"/>
        <v>11.242775458044157</v>
      </c>
      <c r="L83" s="38">
        <f t="shared" si="14"/>
        <v>0.69297422496518069</v>
      </c>
      <c r="M83" s="36">
        <f t="shared" si="15"/>
        <v>0.79811985444796119</v>
      </c>
      <c r="N83" s="36">
        <f t="shared" si="16"/>
        <v>4.4339991913775618</v>
      </c>
      <c r="O83" s="36">
        <f t="shared" si="17"/>
        <v>0.88679983827551245</v>
      </c>
      <c r="P83" s="36">
        <f t="shared" si="18"/>
        <v>0.13301997574132687</v>
      </c>
      <c r="Q83" s="36">
        <f t="shared" si="19"/>
        <v>1.7517033842479262</v>
      </c>
      <c r="R83" s="36">
        <f t="shared" si="20"/>
        <v>0.47126019520653312</v>
      </c>
      <c r="S83" s="36">
        <f t="shared" si="21"/>
        <v>0.12537403946845199</v>
      </c>
      <c r="T83" s="36">
        <f t="shared" si="22"/>
        <v>0.18456218761660015</v>
      </c>
      <c r="U83" s="36">
        <f t="shared" si="23"/>
        <v>0.77475339106970009</v>
      </c>
      <c r="V83" s="36">
        <f t="shared" si="13"/>
        <v>0.53688413071567098</v>
      </c>
    </row>
    <row r="84" spans="9:22" ht="15" x14ac:dyDescent="0.25">
      <c r="I84">
        <v>160</v>
      </c>
      <c r="J84" s="42">
        <f t="shared" si="24"/>
        <v>30</v>
      </c>
      <c r="K84" s="36">
        <f t="shared" si="25"/>
        <v>11.313708498984761</v>
      </c>
      <c r="L84" s="38">
        <f t="shared" si="14"/>
        <v>0.69477669192254621</v>
      </c>
      <c r="M84" s="36">
        <f t="shared" si="15"/>
        <v>0.80285164307585177</v>
      </c>
      <c r="N84" s="36">
        <f t="shared" si="16"/>
        <v>4.4602869059769539</v>
      </c>
      <c r="O84" s="36">
        <f t="shared" si="17"/>
        <v>0.8920573811953908</v>
      </c>
      <c r="P84" s="36">
        <f t="shared" si="18"/>
        <v>0.13380860717930862</v>
      </c>
      <c r="Q84" s="36">
        <f t="shared" si="19"/>
        <v>1.7620886542131178</v>
      </c>
      <c r="R84" s="36">
        <f t="shared" si="20"/>
        <v>0.47300660278163686</v>
      </c>
      <c r="S84" s="36">
        <f t="shared" si="21"/>
        <v>0.12658470940965463</v>
      </c>
      <c r="T84" s="36">
        <f t="shared" si="22"/>
        <v>0.18577285755780279</v>
      </c>
      <c r="U84" s="36">
        <f t="shared" si="23"/>
        <v>0.77983552980313009</v>
      </c>
      <c r="V84" s="36">
        <f t="shared" si="13"/>
        <v>0.54181154964028488</v>
      </c>
    </row>
    <row r="85" spans="9:22" ht="15" x14ac:dyDescent="0.25">
      <c r="I85">
        <v>162</v>
      </c>
      <c r="J85" s="42">
        <f t="shared" si="24"/>
        <v>30.4</v>
      </c>
      <c r="K85" s="36">
        <f t="shared" si="25"/>
        <v>11.384199576606166</v>
      </c>
      <c r="L85" s="38">
        <f t="shared" si="14"/>
        <v>0.69654783699467293</v>
      </c>
      <c r="M85" s="36">
        <f t="shared" si="15"/>
        <v>0.80747257212562296</v>
      </c>
      <c r="N85" s="36">
        <f t="shared" si="16"/>
        <v>4.4859587340312386</v>
      </c>
      <c r="O85" s="36">
        <f t="shared" si="17"/>
        <v>0.8971917468062478</v>
      </c>
      <c r="P85" s="36">
        <f t="shared" si="18"/>
        <v>0.13457876202093719</v>
      </c>
      <c r="Q85" s="36">
        <f t="shared" si="19"/>
        <v>1.7722306109753048</v>
      </c>
      <c r="R85" s="36">
        <f t="shared" si="20"/>
        <v>0.47470156421935045</v>
      </c>
      <c r="S85" s="36">
        <f t="shared" si="21"/>
        <v>0.12776949768408519</v>
      </c>
      <c r="T85" s="36">
        <f t="shared" si="22"/>
        <v>0.18695764583223334</v>
      </c>
      <c r="U85" s="36">
        <f t="shared" si="23"/>
        <v>0.784809022722609</v>
      </c>
      <c r="V85" s="36">
        <f t="shared" si="13"/>
        <v>0.54665702723133647</v>
      </c>
    </row>
    <row r="86" spans="9:22" ht="15" x14ac:dyDescent="0.25">
      <c r="I86">
        <v>164</v>
      </c>
      <c r="J86" s="42">
        <f t="shared" si="24"/>
        <v>30.8</v>
      </c>
      <c r="K86" s="36">
        <f t="shared" si="25"/>
        <v>11.454256850621084</v>
      </c>
      <c r="L86" s="38">
        <f t="shared" si="14"/>
        <v>0.69828855527575406</v>
      </c>
      <c r="M86" s="36">
        <f t="shared" si="15"/>
        <v>0.81198523169592063</v>
      </c>
      <c r="N86" s="36">
        <f t="shared" si="16"/>
        <v>4.511029064977337</v>
      </c>
      <c r="O86" s="36">
        <f t="shared" si="17"/>
        <v>0.90220581299546743</v>
      </c>
      <c r="P86" s="36">
        <f t="shared" si="18"/>
        <v>0.13533087194932011</v>
      </c>
      <c r="Q86" s="36">
        <f t="shared" si="19"/>
        <v>1.7821349392503061</v>
      </c>
      <c r="R86" s="36">
        <f t="shared" si="20"/>
        <v>0.47634685371899727</v>
      </c>
      <c r="S86" s="36">
        <f t="shared" si="21"/>
        <v>0.12892887012821427</v>
      </c>
      <c r="T86" s="36">
        <f t="shared" si="22"/>
        <v>0.18811701827636243</v>
      </c>
      <c r="U86" s="36">
        <f t="shared" si="23"/>
        <v>0.78967582531203051</v>
      </c>
      <c r="V86" s="36">
        <f t="shared" si="13"/>
        <v>0.55142159119332657</v>
      </c>
    </row>
    <row r="87" spans="9:22" ht="15" x14ac:dyDescent="0.25">
      <c r="I87">
        <v>166</v>
      </c>
      <c r="J87" s="42">
        <f t="shared" si="24"/>
        <v>31.2</v>
      </c>
      <c r="K87" s="36">
        <f t="shared" si="25"/>
        <v>11.523888232710348</v>
      </c>
      <c r="L87" s="38">
        <f t="shared" si="14"/>
        <v>0.69999970652313737</v>
      </c>
      <c r="M87" s="36">
        <f t="shared" si="15"/>
        <v>0.81639215247436714</v>
      </c>
      <c r="N87" s="36">
        <f t="shared" si="16"/>
        <v>4.535511958190928</v>
      </c>
      <c r="O87" s="36">
        <f t="shared" si="17"/>
        <v>0.90710239163818562</v>
      </c>
      <c r="P87" s="36">
        <f t="shared" si="18"/>
        <v>0.13606535874572784</v>
      </c>
      <c r="Q87" s="36">
        <f t="shared" si="19"/>
        <v>1.7918071933593793</v>
      </c>
      <c r="R87" s="36">
        <f t="shared" si="20"/>
        <v>0.47794417149615454</v>
      </c>
      <c r="S87" s="36">
        <f t="shared" si="21"/>
        <v>0.13006329031010788</v>
      </c>
      <c r="T87" s="36">
        <f t="shared" si="22"/>
        <v>0.18925143845825604</v>
      </c>
      <c r="U87" s="36">
        <f t="shared" si="23"/>
        <v>0.79443788353300127</v>
      </c>
      <c r="V87" s="36">
        <f t="shared" si="13"/>
        <v>0.55610628532396322</v>
      </c>
    </row>
    <row r="88" spans="9:22" ht="15" x14ac:dyDescent="0.25">
      <c r="I88">
        <v>168</v>
      </c>
      <c r="J88" s="42">
        <f t="shared" si="24"/>
        <v>31.6</v>
      </c>
      <c r="K88" s="36">
        <f t="shared" si="25"/>
        <v>11.593101396951552</v>
      </c>
      <c r="L88" s="38">
        <f t="shared" si="14"/>
        <v>0.70168211692724358</v>
      </c>
      <c r="M88" s="36">
        <f t="shared" si="15"/>
        <v>0.82069580693061894</v>
      </c>
      <c r="N88" s="36">
        <f t="shared" si="16"/>
        <v>4.5594211496145496</v>
      </c>
      <c r="O88" s="36">
        <f t="shared" si="17"/>
        <v>0.91188422992290996</v>
      </c>
      <c r="P88" s="36">
        <f t="shared" si="18"/>
        <v>0.1367826344884365</v>
      </c>
      <c r="Q88" s="36">
        <f t="shared" si="19"/>
        <v>1.8012527998477235</v>
      </c>
      <c r="R88" s="36">
        <f t="shared" si="20"/>
        <v>0.47949514746447758</v>
      </c>
      <c r="S88" s="36">
        <f t="shared" si="21"/>
        <v>0.13117321898922518</v>
      </c>
      <c r="T88" s="36">
        <f t="shared" si="22"/>
        <v>0.19036136713737334</v>
      </c>
      <c r="U88" s="36">
        <f t="shared" si="23"/>
        <v>0.79909713155718487</v>
      </c>
      <c r="V88" s="36">
        <f t="shared" si="13"/>
        <v>0.56071216690153358</v>
      </c>
    </row>
    <row r="89" spans="9:22" ht="15" x14ac:dyDescent="0.25">
      <c r="I89">
        <v>170</v>
      </c>
      <c r="J89" s="42">
        <f t="shared" si="24"/>
        <v>32</v>
      </c>
      <c r="K89" s="36">
        <f t="shared" si="25"/>
        <v>11.661903789690601</v>
      </c>
      <c r="L89" s="38">
        <f t="shared" si="14"/>
        <v>0.70333658077456662</v>
      </c>
      <c r="M89" s="36">
        <f t="shared" si="15"/>
        <v>0.82489861051204816</v>
      </c>
      <c r="N89" s="36">
        <f t="shared" si="16"/>
        <v>4.5827700584002677</v>
      </c>
      <c r="O89" s="36">
        <f t="shared" si="17"/>
        <v>0.91655401168005357</v>
      </c>
      <c r="P89" s="36">
        <f t="shared" si="18"/>
        <v>0.13748310175200804</v>
      </c>
      <c r="Q89" s="36">
        <f t="shared" si="19"/>
        <v>1.8104770601087481</v>
      </c>
      <c r="R89" s="36">
        <f t="shared" si="20"/>
        <v>0.48100134471011285</v>
      </c>
      <c r="S89" s="36">
        <f t="shared" si="21"/>
        <v>0.13225911363526627</v>
      </c>
      <c r="T89" s="36">
        <f t="shared" si="22"/>
        <v>0.19144726178341442</v>
      </c>
      <c r="U89" s="36">
        <f t="shared" si="23"/>
        <v>0.80365548974652556</v>
      </c>
      <c r="V89" s="36">
        <f t="shared" si="13"/>
        <v>0.56524030427903105</v>
      </c>
    </row>
    <row r="90" spans="9:22" ht="15" x14ac:dyDescent="0.25">
      <c r="I90">
        <v>172</v>
      </c>
      <c r="J90" s="42">
        <f t="shared" si="24"/>
        <v>32.4</v>
      </c>
      <c r="K90" s="36">
        <f t="shared" si="25"/>
        <v>11.730302638892145</v>
      </c>
      <c r="L90" s="38">
        <f t="shared" si="14"/>
        <v>0.7049638620112868</v>
      </c>
      <c r="M90" s="36">
        <f t="shared" si="15"/>
        <v>0.82900292283729682</v>
      </c>
      <c r="N90" s="36">
        <f t="shared" si="16"/>
        <v>4.6055717935405376</v>
      </c>
      <c r="O90" s="36">
        <f t="shared" si="17"/>
        <v>0.92111435870810754</v>
      </c>
      <c r="P90" s="36">
        <f t="shared" si="18"/>
        <v>0.13816715380621614</v>
      </c>
      <c r="Q90" s="36">
        <f t="shared" si="19"/>
        <v>1.8194851530036695</v>
      </c>
      <c r="R90" s="36">
        <f t="shared" si="20"/>
        <v>0.48246426277084858</v>
      </c>
      <c r="S90" s="36">
        <f t="shared" si="21"/>
        <v>0.13332142800052502</v>
      </c>
      <c r="T90" s="36">
        <f t="shared" si="22"/>
        <v>0.19250957614867317</v>
      </c>
      <c r="U90" s="36">
        <f t="shared" si="23"/>
        <v>0.80811486285807532</v>
      </c>
      <c r="V90" s="36">
        <f t="shared" si="13"/>
        <v>0.56969177466915022</v>
      </c>
    </row>
    <row r="91" spans="9:22" ht="15" x14ac:dyDescent="0.25">
      <c r="I91">
        <v>174</v>
      </c>
      <c r="J91" s="42">
        <f t="shared" si="24"/>
        <v>32.799999999999997</v>
      </c>
      <c r="K91" s="36">
        <f t="shared" si="25"/>
        <v>11.798304963002103</v>
      </c>
      <c r="L91" s="38">
        <f t="shared" si="14"/>
        <v>0.70656469571442471</v>
      </c>
      <c r="M91" s="36">
        <f t="shared" si="15"/>
        <v>0.83301104888378408</v>
      </c>
      <c r="N91" s="36">
        <f t="shared" si="16"/>
        <v>4.6278391604654665</v>
      </c>
      <c r="O91" s="36">
        <f t="shared" si="17"/>
        <v>0.92556783209309335</v>
      </c>
      <c r="P91" s="36">
        <f t="shared" si="18"/>
        <v>0.13883517481396401</v>
      </c>
      <c r="Q91" s="36">
        <f t="shared" si="19"/>
        <v>1.8282821374678391</v>
      </c>
      <c r="R91" s="36">
        <f t="shared" si="20"/>
        <v>0.48388534073153999</v>
      </c>
      <c r="S91" s="36">
        <f t="shared" si="21"/>
        <v>0.13436061174075578</v>
      </c>
      <c r="T91" s="36">
        <f t="shared" si="22"/>
        <v>0.19354875988890394</v>
      </c>
      <c r="U91" s="36">
        <f t="shared" si="23"/>
        <v>0.8124771384524716</v>
      </c>
      <c r="V91" s="36">
        <f t="shared" si="13"/>
        <v>0.57406766210559712</v>
      </c>
    </row>
    <row r="92" spans="9:22" ht="15" x14ac:dyDescent="0.25">
      <c r="I92">
        <v>176</v>
      </c>
      <c r="J92" s="42">
        <f t="shared" si="24"/>
        <v>33.200000000000003</v>
      </c>
      <c r="K92" s="36">
        <f t="shared" si="25"/>
        <v>11.865917579353061</v>
      </c>
      <c r="L92" s="38">
        <f t="shared" si="14"/>
        <v>0.70813978947691525</v>
      </c>
      <c r="M92" s="36">
        <f t="shared" si="15"/>
        <v>0.8369252401659466</v>
      </c>
      <c r="N92" s="36">
        <f t="shared" si="16"/>
        <v>4.6495846675885923</v>
      </c>
      <c r="O92" s="36">
        <f t="shared" si="17"/>
        <v>0.92991693351771854</v>
      </c>
      <c r="P92" s="36">
        <f t="shared" si="18"/>
        <v>0.13948754002765779</v>
      </c>
      <c r="Q92" s="36">
        <f t="shared" si="19"/>
        <v>1.8368729550967282</v>
      </c>
      <c r="R92" s="36">
        <f t="shared" si="20"/>
        <v>0.48526596014673273</v>
      </c>
      <c r="S92" s="36">
        <f t="shared" si="21"/>
        <v>0.13537711008005435</v>
      </c>
      <c r="T92" s="36">
        <f t="shared" si="22"/>
        <v>0.1945652582282025</v>
      </c>
      <c r="U92" s="36">
        <f t="shared" si="23"/>
        <v>0.81674418548717775</v>
      </c>
      <c r="V92" s="36">
        <f t="shared" si="13"/>
        <v>0.57836905556738472</v>
      </c>
    </row>
    <row r="93" spans="9:22" ht="15" x14ac:dyDescent="0.25">
      <c r="I93">
        <v>178</v>
      </c>
      <c r="J93" s="42">
        <f t="shared" si="24"/>
        <v>33.6</v>
      </c>
      <c r="K93" s="36">
        <f t="shared" si="25"/>
        <v>11.93314711214104</v>
      </c>
      <c r="L93" s="38">
        <f t="shared" si="14"/>
        <v>0.70968982471247877</v>
      </c>
      <c r="M93" s="36">
        <f t="shared" si="15"/>
        <v>0.84074769590158205</v>
      </c>
      <c r="N93" s="36">
        <f t="shared" si="16"/>
        <v>4.6708205327865668</v>
      </c>
      <c r="O93" s="36">
        <f t="shared" si="17"/>
        <v>0.93416410655731341</v>
      </c>
      <c r="P93" s="36">
        <f t="shared" si="18"/>
        <v>0.14012461598359699</v>
      </c>
      <c r="Q93" s="36">
        <f t="shared" si="19"/>
        <v>1.8452624327058045</v>
      </c>
      <c r="R93" s="36">
        <f t="shared" si="20"/>
        <v>0.48660744780080389</v>
      </c>
      <c r="S93" s="36">
        <f t="shared" si="21"/>
        <v>0.13637136351569173</v>
      </c>
      <c r="T93" s="36">
        <f t="shared" si="22"/>
        <v>0.19555951166383989</v>
      </c>
      <c r="U93" s="36">
        <f t="shared" si="23"/>
        <v>0.82091785307743703</v>
      </c>
      <c r="V93" s="36">
        <f t="shared" si="13"/>
        <v>0.58259704725387074</v>
      </c>
    </row>
    <row r="94" spans="9:22" ht="15" x14ac:dyDescent="0.25">
      <c r="I94">
        <v>180</v>
      </c>
      <c r="J94" s="42">
        <f t="shared" si="24"/>
        <v>34</v>
      </c>
      <c r="K94" s="36">
        <f t="shared" si="25"/>
        <v>12.000000000000002</v>
      </c>
      <c r="L94" s="38">
        <f t="shared" si="14"/>
        <v>0.71121545788570684</v>
      </c>
      <c r="M94" s="36">
        <f t="shared" si="15"/>
        <v>0.84448056416416706</v>
      </c>
      <c r="N94" s="36">
        <f t="shared" si="16"/>
        <v>4.6915586898009281</v>
      </c>
      <c r="O94" s="36">
        <f t="shared" si="17"/>
        <v>0.93831173796018563</v>
      </c>
      <c r="P94" s="36">
        <f t="shared" si="18"/>
        <v>0.14074676069402786</v>
      </c>
      <c r="Q94" s="36">
        <f t="shared" si="19"/>
        <v>1.8534552848596262</v>
      </c>
      <c r="R94" s="36">
        <f t="shared" si="20"/>
        <v>0.48791107831536423</v>
      </c>
      <c r="S94" s="36">
        <f t="shared" si="21"/>
        <v>0.13734380755923531</v>
      </c>
      <c r="T94" s="36">
        <f t="shared" si="22"/>
        <v>0.19653195570738347</v>
      </c>
      <c r="U94" s="36">
        <f t="shared" si="23"/>
        <v>0.82499996940955378</v>
      </c>
      <c r="V94" s="36">
        <f t="shared" si="13"/>
        <v>0.58675273099930991</v>
      </c>
    </row>
    <row r="95" spans="9:22" ht="15" x14ac:dyDescent="0.25">
      <c r="I95">
        <v>182</v>
      </c>
      <c r="J95" s="42">
        <f t="shared" si="24"/>
        <v>34.4</v>
      </c>
      <c r="K95" s="36">
        <f t="shared" si="25"/>
        <v>12.066482503198685</v>
      </c>
      <c r="L95" s="38">
        <f t="shared" si="14"/>
        <v>0.71271732167236945</v>
      </c>
      <c r="M95" s="36">
        <f t="shared" si="15"/>
        <v>0.84812594301943467</v>
      </c>
      <c r="N95" s="36">
        <f t="shared" si="16"/>
        <v>4.7118107945524148</v>
      </c>
      <c r="O95" s="36">
        <f t="shared" si="17"/>
        <v>0.94236215891048303</v>
      </c>
      <c r="P95" s="36">
        <f t="shared" si="18"/>
        <v>0.14135432383657248</v>
      </c>
      <c r="Q95" s="36">
        <f t="shared" si="19"/>
        <v>1.8614561163663865</v>
      </c>
      <c r="R95" s="36">
        <f t="shared" si="20"/>
        <v>0.48917807661308976</v>
      </c>
      <c r="S95" s="36">
        <f t="shared" si="21"/>
        <v>0.13829487251063671</v>
      </c>
      <c r="T95" s="36">
        <f t="shared" si="22"/>
        <v>0.19748302065878487</v>
      </c>
      <c r="U95" s="36">
        <f t="shared" si="23"/>
        <v>0.82899234079256123</v>
      </c>
      <c r="V95" s="36">
        <f t="shared" si="13"/>
        <v>0.59083720081658242</v>
      </c>
    </row>
    <row r="96" spans="9:22" ht="15" x14ac:dyDescent="0.25">
      <c r="I96">
        <v>184</v>
      </c>
      <c r="J96" s="42">
        <f t="shared" si="24"/>
        <v>34.799999999999997</v>
      </c>
      <c r="K96" s="36">
        <f t="shared" si="25"/>
        <v>12.132600710482482</v>
      </c>
      <c r="L96" s="38">
        <f t="shared" si="14"/>
        <v>0.71419602605456123</v>
      </c>
      <c r="M96" s="36">
        <f t="shared" si="15"/>
        <v>0.85168588164485537</v>
      </c>
      <c r="N96" s="36">
        <f t="shared" si="16"/>
        <v>4.7315882313603073</v>
      </c>
      <c r="O96" s="36">
        <f t="shared" si="17"/>
        <v>0.9463176462720615</v>
      </c>
      <c r="P96" s="36">
        <f t="shared" si="18"/>
        <v>0.14194764694080925</v>
      </c>
      <c r="Q96" s="36">
        <f t="shared" si="19"/>
        <v>1.8692694247349366</v>
      </c>
      <c r="R96" s="36">
        <f t="shared" si="20"/>
        <v>0.49040962024661189</v>
      </c>
      <c r="S96" s="36">
        <f t="shared" si="21"/>
        <v>0.1392249832622848</v>
      </c>
      <c r="T96" s="36">
        <f t="shared" si="22"/>
        <v>0.19841313141043296</v>
      </c>
      <c r="U96" s="36">
        <f t="shared" si="23"/>
        <v>0.83289675083567749</v>
      </c>
      <c r="V96" s="36">
        <f t="shared" si="13"/>
        <v>0.59485154956059694</v>
      </c>
    </row>
    <row r="97" spans="9:22" ht="15" x14ac:dyDescent="0.25">
      <c r="I97">
        <v>186</v>
      </c>
      <c r="J97" s="42">
        <f t="shared" si="24"/>
        <v>35.200000000000003</v>
      </c>
      <c r="K97" s="36">
        <f t="shared" si="25"/>
        <v>12.198360545581526</v>
      </c>
      <c r="L97" s="38">
        <f t="shared" si="14"/>
        <v>0.71565215935496107</v>
      </c>
      <c r="M97" s="36">
        <f t="shared" si="15"/>
        <v>0.85516238143095735</v>
      </c>
      <c r="N97" s="36">
        <f t="shared" si="16"/>
        <v>4.750902119060874</v>
      </c>
      <c r="O97" s="36">
        <f t="shared" si="17"/>
        <v>0.95018042381217482</v>
      </c>
      <c r="P97" s="36">
        <f t="shared" si="18"/>
        <v>0.14252706357182623</v>
      </c>
      <c r="Q97" s="36">
        <f t="shared" si="19"/>
        <v>1.8768996025919504</v>
      </c>
      <c r="R97" s="36">
        <f t="shared" si="20"/>
        <v>0.49160684160057821</v>
      </c>
      <c r="S97" s="36">
        <f t="shared" si="21"/>
        <v>0.14013455913030065</v>
      </c>
      <c r="T97" s="36">
        <f t="shared" si="22"/>
        <v>0.19932270727844881</v>
      </c>
      <c r="U97" s="36">
        <f t="shared" si="23"/>
        <v>0.83671495974011645</v>
      </c>
      <c r="V97" s="36">
        <f t="shared" si="13"/>
        <v>0.59879686770261364</v>
      </c>
    </row>
    <row r="98" spans="9:22" ht="15" x14ac:dyDescent="0.25">
      <c r="I98">
        <v>188</v>
      </c>
      <c r="J98" s="42">
        <f t="shared" si="24"/>
        <v>35.6</v>
      </c>
      <c r="K98" s="36">
        <f t="shared" si="25"/>
        <v>12.263767773404714</v>
      </c>
      <c r="L98" s="38">
        <f t="shared" si="14"/>
        <v>0.71708628921415718</v>
      </c>
      <c r="M98" s="36">
        <f t="shared" si="15"/>
        <v>0.85855739706367407</v>
      </c>
      <c r="N98" s="36">
        <f t="shared" si="16"/>
        <v>4.769763317020411</v>
      </c>
      <c r="O98" s="36">
        <f t="shared" si="17"/>
        <v>0.95395266340408225</v>
      </c>
      <c r="P98" s="36">
        <f t="shared" si="18"/>
        <v>0.14309289951061235</v>
      </c>
      <c r="Q98" s="36">
        <f t="shared" si="19"/>
        <v>1.8843509400574467</v>
      </c>
      <c r="R98" s="36">
        <f t="shared" si="20"/>
        <v>0.49277082997449667</v>
      </c>
      <c r="S98" s="36">
        <f t="shared" si="21"/>
        <v>0.14102401371060339</v>
      </c>
      <c r="T98" s="36">
        <f t="shared" si="22"/>
        <v>0.20021216185875154</v>
      </c>
      <c r="U98" s="36">
        <f t="shared" si="23"/>
        <v>0.84044870369488323</v>
      </c>
      <c r="V98" s="36">
        <f t="shared" si="13"/>
        <v>0.6026742422074125</v>
      </c>
    </row>
    <row r="99" spans="9:22" ht="15" x14ac:dyDescent="0.25">
      <c r="I99">
        <v>190</v>
      </c>
      <c r="J99" s="42">
        <f t="shared" si="24"/>
        <v>36</v>
      </c>
      <c r="K99" s="36">
        <f t="shared" si="25"/>
        <v>12.328828005937954</v>
      </c>
      <c r="L99" s="38">
        <f t="shared" si="14"/>
        <v>0.71849896351469966</v>
      </c>
      <c r="M99" s="36">
        <f t="shared" si="15"/>
        <v>0.86187283758711519</v>
      </c>
      <c r="N99" s="36">
        <f t="shared" si="16"/>
        <v>4.7881824310395285</v>
      </c>
      <c r="O99" s="36">
        <f t="shared" si="17"/>
        <v>0.95763648620790576</v>
      </c>
      <c r="P99" s="36">
        <f t="shared" si="18"/>
        <v>0.1436454729311859</v>
      </c>
      <c r="Q99" s="36">
        <f t="shared" si="19"/>
        <v>1.8916276270773451</v>
      </c>
      <c r="R99" s="36">
        <f t="shared" si="20"/>
        <v>0.49390263355351333</v>
      </c>
      <c r="S99" s="36">
        <f t="shared" si="21"/>
        <v>0.14189375475750526</v>
      </c>
      <c r="T99" s="36">
        <f t="shared" si="22"/>
        <v>0.20108190290565342</v>
      </c>
      <c r="U99" s="36">
        <f t="shared" si="23"/>
        <v>0.84409969436714127</v>
      </c>
      <c r="V99" s="36">
        <f t="shared" si="13"/>
        <v>0.60648475550586578</v>
      </c>
    </row>
    <row r="100" spans="9:22" ht="15" x14ac:dyDescent="0.25">
      <c r="I100">
        <v>192</v>
      </c>
      <c r="J100" s="42">
        <f t="shared" si="24"/>
        <v>36.4</v>
      </c>
      <c r="K100" s="36">
        <f t="shared" si="25"/>
        <v>12.393546707863734</v>
      </c>
      <c r="L100" s="38">
        <f t="shared" si="14"/>
        <v>0.71989071125527071</v>
      </c>
      <c r="M100" s="36">
        <f t="shared" si="15"/>
        <v>0.86511056744633053</v>
      </c>
      <c r="N100" s="36">
        <f t="shared" si="16"/>
        <v>4.8061698191462803</v>
      </c>
      <c r="O100" s="36">
        <f t="shared" si="17"/>
        <v>0.96123396382925608</v>
      </c>
      <c r="P100" s="36">
        <f t="shared" si="18"/>
        <v>0.14418509457438841</v>
      </c>
      <c r="Q100" s="36">
        <f t="shared" si="19"/>
        <v>1.8987337557121109</v>
      </c>
      <c r="R100" s="36">
        <f t="shared" si="20"/>
        <v>0.49500326127382244</v>
      </c>
      <c r="S100" s="36">
        <f t="shared" si="21"/>
        <v>0.14274418408279357</v>
      </c>
      <c r="T100" s="36">
        <f t="shared" si="22"/>
        <v>0.20193233223094173</v>
      </c>
      <c r="U100" s="36">
        <f t="shared" si="23"/>
        <v>0.84766961847857925</v>
      </c>
      <c r="V100" s="36">
        <f t="shared" si="13"/>
        <v>0.61022948455602832</v>
      </c>
    </row>
    <row r="101" spans="9:22" ht="15" x14ac:dyDescent="0.25">
      <c r="I101">
        <v>194</v>
      </c>
      <c r="J101" s="42">
        <f t="shared" si="24"/>
        <v>36.799999999999997</v>
      </c>
      <c r="K101" s="36">
        <f t="shared" si="25"/>
        <v>12.457929201917951</v>
      </c>
      <c r="L101" s="38">
        <f t="shared" si="14"/>
        <v>0.72126204337811917</v>
      </c>
      <c r="M101" s="36">
        <f t="shared" si="15"/>
        <v>0.86827240750978607</v>
      </c>
      <c r="N101" s="36">
        <f t="shared" si="16"/>
        <v>4.8237355972765892</v>
      </c>
      <c r="O101" s="36">
        <f t="shared" si="17"/>
        <v>0.96474711945531788</v>
      </c>
      <c r="P101" s="36">
        <f t="shared" si="18"/>
        <v>0.14471206791829769</v>
      </c>
      <c r="Q101" s="36">
        <f t="shared" si="19"/>
        <v>1.9056733223808753</v>
      </c>
      <c r="R101" s="36">
        <f t="shared" si="20"/>
        <v>0.4960736845889972</v>
      </c>
      <c r="S101" s="36">
        <f t="shared" si="21"/>
        <v>0.14357569747344628</v>
      </c>
      <c r="T101" s="36">
        <f t="shared" si="22"/>
        <v>0.20276384562159444</v>
      </c>
      <c r="U101" s="36">
        <f t="shared" si="23"/>
        <v>0.85116013745999874</v>
      </c>
      <c r="V101" s="36">
        <f t="shared" si="13"/>
        <v>0.61390949998639943</v>
      </c>
    </row>
    <row r="102" spans="9:22" ht="15" x14ac:dyDescent="0.25">
      <c r="I102">
        <v>196</v>
      </c>
      <c r="J102" s="42">
        <f t="shared" si="24"/>
        <v>37.200000000000003</v>
      </c>
      <c r="K102" s="36">
        <f t="shared" si="25"/>
        <v>12.521980673998824</v>
      </c>
      <c r="L102" s="38">
        <f t="shared" si="14"/>
        <v>0.72261345355267981</v>
      </c>
      <c r="M102" s="36">
        <f t="shared" si="15"/>
        <v>0.87136013607138796</v>
      </c>
      <c r="N102" s="36">
        <f t="shared" si="16"/>
        <v>4.8408896448410443</v>
      </c>
      <c r="O102" s="36">
        <f t="shared" si="17"/>
        <v>0.96817792896820887</v>
      </c>
      <c r="P102" s="36">
        <f t="shared" si="18"/>
        <v>0.14522668934523131</v>
      </c>
      <c r="Q102" s="36">
        <f t="shared" si="19"/>
        <v>1.9124502300606596</v>
      </c>
      <c r="R102" s="36">
        <f t="shared" si="20"/>
        <v>0.49711483914312782</v>
      </c>
      <c r="S102" s="36">
        <f t="shared" si="21"/>
        <v>0.14438868462628732</v>
      </c>
      <c r="T102" s="36">
        <f t="shared" si="22"/>
        <v>0.20357683277443547</v>
      </c>
      <c r="U102" s="36">
        <f t="shared" si="23"/>
        <v>0.85457288717701085</v>
      </c>
      <c r="V102" s="36">
        <f t="shared" si="13"/>
        <v>0.61752586531546438</v>
      </c>
    </row>
    <row r="103" spans="9:22" ht="15" x14ac:dyDescent="0.25">
      <c r="I103">
        <v>198</v>
      </c>
      <c r="J103" s="42">
        <f t="shared" si="24"/>
        <v>37.6</v>
      </c>
      <c r="K103" s="36">
        <f t="shared" si="25"/>
        <v>12.58570617804182</v>
      </c>
      <c r="L103" s="38">
        <f t="shared" si="14"/>
        <v>0.72394541891808739</v>
      </c>
      <c r="M103" s="36">
        <f t="shared" si="15"/>
        <v>0.87437548983199831</v>
      </c>
      <c r="N103" s="36">
        <f t="shared" si="16"/>
        <v>4.857641610177768</v>
      </c>
      <c r="O103" s="36">
        <f t="shared" si="17"/>
        <v>0.97152832203555362</v>
      </c>
      <c r="P103" s="36">
        <f t="shared" si="18"/>
        <v>0.14572924830533304</v>
      </c>
      <c r="Q103" s="36">
        <f t="shared" si="19"/>
        <v>1.9190682904406002</v>
      </c>
      <c r="R103" s="36">
        <f t="shared" si="20"/>
        <v>0.49812762635629049</v>
      </c>
      <c r="S103" s="36">
        <f t="shared" si="21"/>
        <v>0.14518352909804402</v>
      </c>
      <c r="T103" s="36">
        <f t="shared" si="22"/>
        <v>0.20437167724619218</v>
      </c>
      <c r="U103" s="36">
        <f t="shared" si="23"/>
        <v>0.85790947772038784</v>
      </c>
      <c r="V103" s="36">
        <f t="shared" si="13"/>
        <v>0.62107963624208373</v>
      </c>
    </row>
    <row r="104" spans="9:22" ht="15" x14ac:dyDescent="0.25">
      <c r="I104">
        <v>200</v>
      </c>
      <c r="J104" s="42">
        <f t="shared" si="24"/>
        <v>38</v>
      </c>
      <c r="K104" s="36">
        <f t="shared" si="25"/>
        <v>12.649110640673518</v>
      </c>
      <c r="L104" s="38">
        <f t="shared" si="14"/>
        <v>0.72525840078710524</v>
      </c>
      <c r="M104" s="36">
        <f t="shared" si="15"/>
        <v>0.87732016486046405</v>
      </c>
      <c r="N104" s="36">
        <f t="shared" si="16"/>
        <v>4.8740009158914663</v>
      </c>
      <c r="O104" s="36">
        <f t="shared" si="17"/>
        <v>0.97480018317829331</v>
      </c>
      <c r="P104" s="36">
        <f t="shared" si="18"/>
        <v>0.14622002747674401</v>
      </c>
      <c r="Q104" s="36">
        <f t="shared" si="19"/>
        <v>1.925531226031197</v>
      </c>
      <c r="R104" s="36">
        <f t="shared" si="20"/>
        <v>0.49911291492751114</v>
      </c>
      <c r="S104" s="36">
        <f t="shared" si="21"/>
        <v>0.14596060826939694</v>
      </c>
      <c r="T104" s="36">
        <f t="shared" si="22"/>
        <v>0.2051487564175451</v>
      </c>
      <c r="U104" s="36">
        <f t="shared" si="23"/>
        <v>0.86117149325515141</v>
      </c>
      <c r="V104" s="36">
        <f t="shared" si="13"/>
        <v>0.62457186000167453</v>
      </c>
    </row>
    <row r="105" spans="9:22" ht="15" x14ac:dyDescent="0.25">
      <c r="I105">
        <v>202</v>
      </c>
      <c r="J105" s="42">
        <f t="shared" si="24"/>
        <v>38.4</v>
      </c>
      <c r="K105" s="36">
        <f t="shared" si="25"/>
        <v>12.712198865656564</v>
      </c>
      <c r="L105" s="38">
        <f t="shared" si="14"/>
        <v>0.72655284531381459</v>
      </c>
      <c r="M105" s="36">
        <f t="shared" si="15"/>
        <v>0.88019581753425458</v>
      </c>
      <c r="N105" s="36">
        <f t="shared" si="16"/>
        <v>4.8899767640791918</v>
      </c>
      <c r="O105" s="36">
        <f t="shared" si="17"/>
        <v>0.97799535281583838</v>
      </c>
      <c r="P105" s="36">
        <f t="shared" si="18"/>
        <v>0.14669930292237576</v>
      </c>
      <c r="Q105" s="36">
        <f t="shared" si="19"/>
        <v>1.9318426722288169</v>
      </c>
      <c r="R105" s="36">
        <f t="shared" si="20"/>
        <v>0.50007154226007688</v>
      </c>
      <c r="S105" s="36">
        <f t="shared" si="21"/>
        <v>0.1467202933217413</v>
      </c>
      <c r="T105" s="36">
        <f t="shared" si="22"/>
        <v>0.20590844146988946</v>
      </c>
      <c r="U105" s="36">
        <f t="shared" si="23"/>
        <v>0.86436049192302278</v>
      </c>
      <c r="V105" s="36">
        <f t="shared" si="13"/>
        <v>0.62800357478352065</v>
      </c>
    </row>
    <row r="106" spans="9:22" ht="15" x14ac:dyDescent="0.25">
      <c r="I106">
        <v>204</v>
      </c>
      <c r="J106" s="42">
        <f t="shared" si="24"/>
        <v>38.799999999999997</v>
      </c>
      <c r="K106" s="36">
        <f t="shared" si="25"/>
        <v>12.774975538137051</v>
      </c>
      <c r="L106" s="38">
        <f t="shared" si="14"/>
        <v>0.72782918412724229</v>
      </c>
      <c r="M106" s="36">
        <f t="shared" si="15"/>
        <v>0.88300406545985732</v>
      </c>
      <c r="N106" s="36">
        <f t="shared" si="16"/>
        <v>4.9055781414436517</v>
      </c>
      <c r="O106" s="36">
        <f t="shared" si="17"/>
        <v>0.98111562828873033</v>
      </c>
      <c r="P106" s="36">
        <f t="shared" si="18"/>
        <v>0.14716734424330954</v>
      </c>
      <c r="Q106" s="36">
        <f t="shared" si="19"/>
        <v>1.9380061793357639</v>
      </c>
      <c r="R106" s="36">
        <f t="shared" si="20"/>
        <v>0.50100431581372573</v>
      </c>
      <c r="S106" s="36">
        <f t="shared" si="21"/>
        <v>0.1474629492254847</v>
      </c>
      <c r="T106" s="36">
        <f t="shared" si="22"/>
        <v>0.20665109737363285</v>
      </c>
      <c r="U106" s="36">
        <f t="shared" si="23"/>
        <v>0.86747800579329826</v>
      </c>
      <c r="V106" s="36">
        <f t="shared" si="13"/>
        <v>0.63137580920486347</v>
      </c>
    </row>
    <row r="107" spans="9:22" ht="15" x14ac:dyDescent="0.25">
      <c r="I107">
        <v>206</v>
      </c>
      <c r="J107" s="42">
        <f t="shared" si="24"/>
        <v>39.200000000000003</v>
      </c>
      <c r="K107" s="36">
        <f t="shared" si="25"/>
        <v>12.837445228704972</v>
      </c>
      <c r="L107" s="38">
        <f t="shared" si="14"/>
        <v>0.72908783493296148</v>
      </c>
      <c r="M107" s="36">
        <f t="shared" si="15"/>
        <v>0.88574648837313064</v>
      </c>
      <c r="N107" s="36">
        <f t="shared" si="16"/>
        <v>4.9208138242951698</v>
      </c>
      <c r="O107" s="36">
        <f t="shared" si="17"/>
        <v>0.98416276485903398</v>
      </c>
      <c r="P107" s="36">
        <f t="shared" si="18"/>
        <v>0.1476244147288551</v>
      </c>
      <c r="Q107" s="36">
        <f t="shared" si="19"/>
        <v>1.9440252145363635</v>
      </c>
      <c r="R107" s="36">
        <f t="shared" si="20"/>
        <v>0.50191201438796995</v>
      </c>
      <c r="S107" s="36">
        <f t="shared" si="21"/>
        <v>0.14818893473880954</v>
      </c>
      <c r="T107" s="36">
        <f t="shared" si="22"/>
        <v>0.20737708288695769</v>
      </c>
      <c r="U107" s="36">
        <f t="shared" si="23"/>
        <v>0.87052554085765455</v>
      </c>
      <c r="V107" s="36">
        <f t="shared" si="13"/>
        <v>0.6346895818377527</v>
      </c>
    </row>
    <row r="108" spans="9:22" ht="15" x14ac:dyDescent="0.25">
      <c r="I108">
        <v>208</v>
      </c>
      <c r="J108" s="42">
        <f t="shared" si="24"/>
        <v>39.6</v>
      </c>
      <c r="K108" s="36">
        <f t="shared" si="25"/>
        <v>12.89961239727768</v>
      </c>
      <c r="L108" s="38">
        <f t="shared" si="14"/>
        <v>0.73032920208455709</v>
      </c>
      <c r="M108" s="36">
        <f t="shared" si="15"/>
        <v>0.88842462901984676</v>
      </c>
      <c r="N108" s="36">
        <f t="shared" si="16"/>
        <v>4.9356923834435928</v>
      </c>
      <c r="O108" s="36">
        <f t="shared" si="17"/>
        <v>0.98713847668871857</v>
      </c>
      <c r="P108" s="36">
        <f t="shared" si="18"/>
        <v>0.14807077150330777</v>
      </c>
      <c r="Q108" s="36">
        <f t="shared" si="19"/>
        <v>1.9499031638295676</v>
      </c>
      <c r="R108" s="36">
        <f t="shared" si="20"/>
        <v>0.50279538934053614</v>
      </c>
      <c r="S108" s="36">
        <f t="shared" si="21"/>
        <v>0.1488986024159184</v>
      </c>
      <c r="T108" s="36">
        <f t="shared" si="22"/>
        <v>0.20808675056406656</v>
      </c>
      <c r="U108" s="36">
        <f t="shared" si="23"/>
        <v>0.87350457706476115</v>
      </c>
      <c r="V108" s="36">
        <f t="shared" si="13"/>
        <v>0.63794590078491553</v>
      </c>
    </row>
    <row r="109" spans="9:22" ht="15" x14ac:dyDescent="0.25">
      <c r="I109">
        <v>210</v>
      </c>
      <c r="J109" s="42">
        <f t="shared" si="24"/>
        <v>40</v>
      </c>
      <c r="K109" s="36">
        <f t="shared" si="25"/>
        <v>12.961481396815723</v>
      </c>
      <c r="L109" s="38">
        <f t="shared" si="14"/>
        <v>0.73155367712671959</v>
      </c>
      <c r="M109" s="36">
        <f t="shared" si="15"/>
        <v>0.89103999401669309</v>
      </c>
      <c r="N109" s="36">
        <f t="shared" si="16"/>
        <v>4.9502221889816278</v>
      </c>
      <c r="O109" s="36">
        <f t="shared" si="17"/>
        <v>0.99004443779632556</v>
      </c>
      <c r="P109" s="36">
        <f t="shared" si="18"/>
        <v>0.14850666566944881</v>
      </c>
      <c r="Q109" s="36">
        <f t="shared" si="19"/>
        <v>1.9556433339186681</v>
      </c>
      <c r="R109" s="36">
        <f t="shared" si="20"/>
        <v>0.50365516574465186</v>
      </c>
      <c r="S109" s="36">
        <f t="shared" si="21"/>
        <v>0.1495922986238637</v>
      </c>
      <c r="T109" s="36">
        <f t="shared" si="22"/>
        <v>0.20878044677201185</v>
      </c>
      <c r="U109" s="36">
        <f t="shared" si="23"/>
        <v>0.87641656839092741</v>
      </c>
      <c r="V109" s="36">
        <f t="shared" si="13"/>
        <v>0.64114576330116402</v>
      </c>
    </row>
    <row r="110" spans="9:22" ht="15" x14ac:dyDescent="0.25">
      <c r="I110">
        <v>212</v>
      </c>
      <c r="J110" s="42">
        <f t="shared" si="24"/>
        <v>40.4</v>
      </c>
      <c r="K110" s="36">
        <f t="shared" si="25"/>
        <v>13.023056476879766</v>
      </c>
      <c r="L110" s="38">
        <f t="shared" si="14"/>
        <v>0.73276163931161875</v>
      </c>
      <c r="M110" s="36">
        <f t="shared" si="15"/>
        <v>0.89359405469301922</v>
      </c>
      <c r="N110" s="36">
        <f t="shared" si="16"/>
        <v>4.9644114149612175</v>
      </c>
      <c r="O110" s="36">
        <f t="shared" si="17"/>
        <v>0.99288228299224357</v>
      </c>
      <c r="P110" s="36">
        <f t="shared" si="18"/>
        <v>0.14893234244883655</v>
      </c>
      <c r="Q110" s="36">
        <f t="shared" si="19"/>
        <v>1.961248954058753</v>
      </c>
      <c r="R110" s="36">
        <f t="shared" si="20"/>
        <v>0.50449204348867982</v>
      </c>
      <c r="S110" s="36">
        <f t="shared" si="21"/>
        <v>0.1502703635671388</v>
      </c>
      <c r="T110" s="36">
        <f t="shared" si="22"/>
        <v>0.20945851171528695</v>
      </c>
      <c r="U110" s="36">
        <f t="shared" si="23"/>
        <v>0.87926294294333118</v>
      </c>
      <c r="V110" s="36">
        <f t="shared" si="13"/>
        <v>0.64429015545711366</v>
      </c>
    </row>
    <row r="111" spans="9:22" ht="15" x14ac:dyDescent="0.25">
      <c r="I111">
        <v>214</v>
      </c>
      <c r="J111" s="42">
        <f t="shared" si="24"/>
        <v>40.799999999999997</v>
      </c>
      <c r="K111" s="36">
        <f t="shared" si="25"/>
        <v>13.084341787036903</v>
      </c>
      <c r="L111" s="38">
        <f t="shared" si="14"/>
        <v>0.73395345609009066</v>
      </c>
      <c r="M111" s="36">
        <f t="shared" si="15"/>
        <v>0.8960882479136405</v>
      </c>
      <c r="N111" s="36">
        <f t="shared" si="16"/>
        <v>4.9782680439646692</v>
      </c>
      <c r="O111" s="36">
        <f t="shared" si="17"/>
        <v>0.99565360879293385</v>
      </c>
      <c r="P111" s="36">
        <f t="shared" si="18"/>
        <v>0.14934804131894008</v>
      </c>
      <c r="Q111" s="36">
        <f t="shared" si="19"/>
        <v>1.9667231778625858</v>
      </c>
      <c r="R111" s="36">
        <f t="shared" si="20"/>
        <v>0.50530669832137598</v>
      </c>
      <c r="S111" s="36">
        <f t="shared" si="21"/>
        <v>0.1509331313192761</v>
      </c>
      <c r="T111" s="36">
        <f t="shared" si="22"/>
        <v>0.21012127946742426</v>
      </c>
      <c r="U111" s="36">
        <f t="shared" si="23"/>
        <v>0.88204510309266093</v>
      </c>
      <c r="V111" s="36">
        <f t="shared" si="13"/>
        <v>0.64738005184219882</v>
      </c>
    </row>
    <row r="112" spans="9:22" ht="15" x14ac:dyDescent="0.25">
      <c r="I112">
        <v>216</v>
      </c>
      <c r="J112" s="42">
        <f t="shared" si="24"/>
        <v>41.2</v>
      </c>
      <c r="K112" s="36">
        <f t="shared" si="25"/>
        <v>13.145341380123988</v>
      </c>
      <c r="L112" s="38">
        <f t="shared" si="14"/>
        <v>0.73512948357907804</v>
      </c>
      <c r="M112" s="36">
        <f t="shared" si="15"/>
        <v>0.8985239768830211</v>
      </c>
      <c r="N112" s="36">
        <f t="shared" si="16"/>
        <v>4.9917998715723391</v>
      </c>
      <c r="O112" s="36">
        <f t="shared" si="17"/>
        <v>0.99835997431446788</v>
      </c>
      <c r="P112" s="36">
        <f t="shared" si="18"/>
        <v>0.14975399614717019</v>
      </c>
      <c r="Q112" s="36">
        <f t="shared" si="19"/>
        <v>1.972069085065616</v>
      </c>
      <c r="R112" s="36">
        <f t="shared" si="20"/>
        <v>0.50609978284584545</v>
      </c>
      <c r="S112" s="36">
        <f t="shared" si="21"/>
        <v>0.15158092986076083</v>
      </c>
      <c r="T112" s="36">
        <f t="shared" si="22"/>
        <v>0.21076907800890898</v>
      </c>
      <c r="U112" s="36">
        <f t="shared" si="23"/>
        <v>0.88476442563226954</v>
      </c>
      <c r="V112" s="36">
        <f t="shared" si="13"/>
        <v>0.65041641530418992</v>
      </c>
    </row>
    <row r="113" spans="9:22" ht="15" x14ac:dyDescent="0.25">
      <c r="I113">
        <v>218</v>
      </c>
      <c r="J113" s="42">
        <f t="shared" si="24"/>
        <v>41.6</v>
      </c>
      <c r="K113" s="36">
        <f t="shared" si="25"/>
        <v>13.206059215375344</v>
      </c>
      <c r="L113" s="38">
        <f t="shared" si="14"/>
        <v>0.73629006700666633</v>
      </c>
      <c r="M113" s="36">
        <f t="shared" si="15"/>
        <v>0.90090261193116949</v>
      </c>
      <c r="N113" s="36">
        <f t="shared" si="16"/>
        <v>5.0050145107287189</v>
      </c>
      <c r="O113" s="36">
        <f t="shared" si="17"/>
        <v>1.0010029021457438</v>
      </c>
      <c r="P113" s="36">
        <f t="shared" si="18"/>
        <v>0.15015043532186159</v>
      </c>
      <c r="Q113" s="36">
        <f t="shared" si="19"/>
        <v>1.9772896832508522</v>
      </c>
      <c r="R113" s="36">
        <f t="shared" si="20"/>
        <v>0.50687192746507981</v>
      </c>
      <c r="S113" s="36">
        <f t="shared" si="21"/>
        <v>0.15221408112262558</v>
      </c>
      <c r="T113" s="36">
        <f t="shared" si="22"/>
        <v>0.21140222927077373</v>
      </c>
      <c r="U113" s="36">
        <f t="shared" si="23"/>
        <v>0.88742226196117557</v>
      </c>
      <c r="V113" s="36">
        <f t="shared" si="13"/>
        <v>0.65340019672260141</v>
      </c>
    </row>
    <row r="114" spans="9:22" ht="15" x14ac:dyDescent="0.25">
      <c r="I114">
        <v>220</v>
      </c>
      <c r="J114" s="42">
        <f t="shared" si="24"/>
        <v>42</v>
      </c>
      <c r="K114" s="36">
        <f t="shared" si="25"/>
        <v>13.266499161421601</v>
      </c>
      <c r="L114" s="38">
        <f t="shared" si="14"/>
        <v>0.73743554113597076</v>
      </c>
      <c r="M114" s="36">
        <f t="shared" si="15"/>
        <v>0.90322549128159157</v>
      </c>
      <c r="N114" s="36">
        <f t="shared" si="16"/>
        <v>5.0179193960088417</v>
      </c>
      <c r="O114" s="36">
        <f t="shared" si="17"/>
        <v>1.0035838792017684</v>
      </c>
      <c r="P114" s="36">
        <f t="shared" si="18"/>
        <v>0.15053758188026528</v>
      </c>
      <c r="Q114" s="36">
        <f t="shared" si="19"/>
        <v>1.9823879095343575</v>
      </c>
      <c r="R114" s="36">
        <f t="shared" si="20"/>
        <v>0.50762374128177878</v>
      </c>
      <c r="S114" s="36">
        <f t="shared" si="21"/>
        <v>0.15283290103514474</v>
      </c>
      <c r="T114" s="36">
        <f t="shared" si="22"/>
        <v>0.2120210491832929</v>
      </c>
      <c r="U114" s="36">
        <f t="shared" si="23"/>
        <v>0.89001993828847192</v>
      </c>
      <c r="V114" s="36">
        <f t="shared" si="13"/>
        <v>0.65633233481356257</v>
      </c>
    </row>
    <row r="115" spans="9:22" ht="15" x14ac:dyDescent="0.25">
      <c r="I115">
        <v>222</v>
      </c>
      <c r="J115" s="42">
        <f t="shared" si="24"/>
        <v>42.4</v>
      </c>
      <c r="K115" s="36">
        <f t="shared" si="25"/>
        <v>13.326664999166148</v>
      </c>
      <c r="L115" s="38">
        <f t="shared" si="14"/>
        <v>0.73856623066905347</v>
      </c>
      <c r="M115" s="36">
        <f t="shared" si="15"/>
        <v>0.90549392180164534</v>
      </c>
      <c r="N115" s="36">
        <f t="shared" si="16"/>
        <v>5.0305217877869186</v>
      </c>
      <c r="O115" s="36">
        <f t="shared" si="17"/>
        <v>1.0061043575573838</v>
      </c>
      <c r="P115" s="36">
        <f t="shared" si="18"/>
        <v>0.15091565363360759</v>
      </c>
      <c r="Q115" s="36">
        <f t="shared" si="19"/>
        <v>1.9873666322121164</v>
      </c>
      <c r="R115" s="36">
        <f t="shared" si="20"/>
        <v>0.50835581295499199</v>
      </c>
      <c r="S115" s="36">
        <f t="shared" si="21"/>
        <v>0.15343769958109316</v>
      </c>
      <c r="T115" s="36">
        <f t="shared" si="22"/>
        <v>0.21262584772924131</v>
      </c>
      <c r="U115" s="36">
        <f t="shared" si="23"/>
        <v>0.8925587558568947</v>
      </c>
      <c r="V115" s="36">
        <f t="shared" si="13"/>
        <v>0.65921375596388665</v>
      </c>
    </row>
    <row r="116" spans="9:22" ht="15" x14ac:dyDescent="0.25">
      <c r="I116">
        <v>224</v>
      </c>
      <c r="J116" s="42">
        <f t="shared" si="24"/>
        <v>42.8</v>
      </c>
      <c r="K116" s="36">
        <f t="shared" si="25"/>
        <v>13.386560424545209</v>
      </c>
      <c r="L116" s="38">
        <f t="shared" si="14"/>
        <v>0.73968245063196814</v>
      </c>
      <c r="M116" s="36">
        <f t="shared" si="15"/>
        <v>0.90770917973565046</v>
      </c>
      <c r="N116" s="36">
        <f t="shared" si="16"/>
        <v>5.042828776309169</v>
      </c>
      <c r="O116" s="36">
        <f t="shared" si="17"/>
        <v>1.0085657552618339</v>
      </c>
      <c r="P116" s="36">
        <f t="shared" si="18"/>
        <v>0.1512848632892751</v>
      </c>
      <c r="Q116" s="36">
        <f t="shared" si="19"/>
        <v>1.9922286523690549</v>
      </c>
      <c r="R116" s="36">
        <f t="shared" si="20"/>
        <v>0.50906871151596267</v>
      </c>
      <c r="S116" s="36">
        <f t="shared" si="21"/>
        <v>0.15402878085307967</v>
      </c>
      <c r="T116" s="36">
        <f t="shared" si="22"/>
        <v>0.21321692900122782</v>
      </c>
      <c r="U116" s="36">
        <f t="shared" si="23"/>
        <v>0.8950399911834972</v>
      </c>
      <c r="V116" s="36">
        <f t="shared" si="13"/>
        <v>0.66204537409222441</v>
      </c>
    </row>
    <row r="117" spans="9:22" ht="15" x14ac:dyDescent="0.25">
      <c r="I117">
        <v>226</v>
      </c>
      <c r="J117" s="42">
        <f t="shared" si="24"/>
        <v>43.2</v>
      </c>
      <c r="K117" s="36">
        <f t="shared" si="25"/>
        <v>13.446189051177289</v>
      </c>
      <c r="L117" s="38">
        <f t="shared" si="14"/>
        <v>0.74078450674196739</v>
      </c>
      <c r="M117" s="36">
        <f t="shared" si="15"/>
        <v>0.90987251142110304</v>
      </c>
      <c r="N117" s="36">
        <f t="shared" si="16"/>
        <v>5.0548472856727944</v>
      </c>
      <c r="O117" s="36">
        <f t="shared" si="17"/>
        <v>1.0109694571345589</v>
      </c>
      <c r="P117" s="36">
        <f t="shared" si="18"/>
        <v>0.15164541857018382</v>
      </c>
      <c r="Q117" s="36">
        <f t="shared" si="19"/>
        <v>1.9969767054509808</v>
      </c>
      <c r="R117" s="36">
        <f t="shared" si="20"/>
        <v>0.50976298714540791</v>
      </c>
      <c r="S117" s="36">
        <f t="shared" si="21"/>
        <v>0.15460644311450522</v>
      </c>
      <c r="T117" s="36">
        <f t="shared" si="22"/>
        <v>0.21379459126265338</v>
      </c>
      <c r="U117" s="36">
        <f t="shared" si="23"/>
        <v>0.89746489631553938</v>
      </c>
      <c r="V117" s="36">
        <f t="shared" si="13"/>
        <v>0.66482809053533776</v>
      </c>
    </row>
    <row r="118" spans="9:22" ht="15" x14ac:dyDescent="0.25">
      <c r="I118">
        <v>228</v>
      </c>
      <c r="J118" s="42">
        <f t="shared" si="24"/>
        <v>43.6</v>
      </c>
      <c r="K118" s="36">
        <f t="shared" si="25"/>
        <v>13.505554412907307</v>
      </c>
      <c r="L118" s="38">
        <f t="shared" si="14"/>
        <v>0.74187269575783721</v>
      </c>
      <c r="M118" s="36">
        <f t="shared" si="15"/>
        <v>0.91198513398834702</v>
      </c>
      <c r="N118" s="36">
        <f t="shared" si="16"/>
        <v>5.0665840777130384</v>
      </c>
      <c r="O118" s="36">
        <f t="shared" si="17"/>
        <v>1.0133168155426078</v>
      </c>
      <c r="P118" s="36">
        <f t="shared" si="18"/>
        <v>0.15199752233139119</v>
      </c>
      <c r="Q118" s="36">
        <f t="shared" si="19"/>
        <v>2.0016134628002131</v>
      </c>
      <c r="R118" s="36">
        <f t="shared" si="20"/>
        <v>0.51043917191433485</v>
      </c>
      <c r="S118" s="36">
        <f t="shared" si="21"/>
        <v>0.15517097886373188</v>
      </c>
      <c r="T118" s="36">
        <f t="shared" si="22"/>
        <v>0.21435912701188004</v>
      </c>
      <c r="U118" s="36">
        <f t="shared" si="23"/>
        <v>0.89983469909985625</v>
      </c>
      <c r="V118" s="36">
        <f t="shared" si="13"/>
        <v>0.66756279395765261</v>
      </c>
    </row>
    <row r="119" spans="9:22" ht="15" x14ac:dyDescent="0.25">
      <c r="I119">
        <v>230</v>
      </c>
      <c r="J119" s="42">
        <f t="shared" si="24"/>
        <v>44</v>
      </c>
      <c r="K119" s="36">
        <f t="shared" si="25"/>
        <v>13.564659966250538</v>
      </c>
      <c r="L119" s="38">
        <f t="shared" si="14"/>
        <v>0.74294730581426971</v>
      </c>
      <c r="M119" s="36">
        <f t="shared" si="15"/>
        <v>0.91404823604405383</v>
      </c>
      <c r="N119" s="36">
        <f t="shared" si="16"/>
        <v>5.0780457558002992</v>
      </c>
      <c r="O119" s="36">
        <f t="shared" si="17"/>
        <v>1.0156091511600598</v>
      </c>
      <c r="P119" s="36">
        <f t="shared" si="18"/>
        <v>0.15234137267400896</v>
      </c>
      <c r="Q119" s="36">
        <f t="shared" si="19"/>
        <v>2.0061415331556738</v>
      </c>
      <c r="R119" s="36">
        <f t="shared" si="20"/>
        <v>0.5110977804903607</v>
      </c>
      <c r="S119" s="36">
        <f t="shared" si="21"/>
        <v>0.15572267490108174</v>
      </c>
      <c r="T119" s="36">
        <f t="shared" si="22"/>
        <v>0.2149108230492299</v>
      </c>
      <c r="U119" s="36">
        <f t="shared" si="23"/>
        <v>0.90215060346410469</v>
      </c>
      <c r="V119" s="36">
        <f t="shared" ref="V119:V182" si="26">IF(J119="",1,U119*L119)</f>
        <v>0.67025036028237417</v>
      </c>
    </row>
    <row r="120" spans="9:22" ht="15" x14ac:dyDescent="0.25">
      <c r="I120">
        <v>232</v>
      </c>
      <c r="J120" s="42">
        <f t="shared" si="24"/>
        <v>44.4</v>
      </c>
      <c r="K120" s="36">
        <f t="shared" si="25"/>
        <v>13.623509092741122</v>
      </c>
      <c r="L120" s="38">
        <f t="shared" si="14"/>
        <v>0.74400861674112218</v>
      </c>
      <c r="M120" s="36">
        <f t="shared" si="15"/>
        <v>0.91606297833885597</v>
      </c>
      <c r="N120" s="36">
        <f t="shared" si="16"/>
        <v>5.0892387685491993</v>
      </c>
      <c r="O120" s="36">
        <f t="shared" si="17"/>
        <v>1.0178477537098398</v>
      </c>
      <c r="P120" s="36">
        <f t="shared" si="18"/>
        <v>0.152677163056476</v>
      </c>
      <c r="Q120" s="36">
        <f t="shared" si="19"/>
        <v>2.0105634641182024</v>
      </c>
      <c r="R120" s="36">
        <f t="shared" si="20"/>
        <v>0.51173931081139612</v>
      </c>
      <c r="S120" s="36">
        <f t="shared" si="21"/>
        <v>0.15626181239832035</v>
      </c>
      <c r="T120" s="36">
        <f t="shared" si="22"/>
        <v>0.21544996054646851</v>
      </c>
      <c r="U120" s="36">
        <f t="shared" si="23"/>
        <v>0.90441378970844066</v>
      </c>
      <c r="V120" s="36">
        <f t="shared" si="26"/>
        <v>0.67289165264257311</v>
      </c>
    </row>
    <row r="121" spans="9:22" ht="15" x14ac:dyDescent="0.25">
      <c r="I121">
        <v>234</v>
      </c>
      <c r="J121" s="42">
        <f t="shared" si="24"/>
        <v>44.8</v>
      </c>
      <c r="K121" s="36">
        <f t="shared" si="25"/>
        <v>13.682105101189656</v>
      </c>
      <c r="L121" s="38">
        <f t="shared" si="14"/>
        <v>0.74505690036836336</v>
      </c>
      <c r="M121" s="36">
        <f t="shared" si="15"/>
        <v>0.91803049441948059</v>
      </c>
      <c r="N121" s="36">
        <f t="shared" si="16"/>
        <v>5.1001694134415585</v>
      </c>
      <c r="O121" s="36">
        <f t="shared" si="17"/>
        <v>1.0200338826883117</v>
      </c>
      <c r="P121" s="36">
        <f t="shared" si="18"/>
        <v>0.15300508240324676</v>
      </c>
      <c r="Q121" s="36">
        <f t="shared" si="19"/>
        <v>2.0148817435818507</v>
      </c>
      <c r="R121" s="36">
        <f t="shared" si="20"/>
        <v>0.51236424472842679</v>
      </c>
      <c r="S121" s="36">
        <f t="shared" si="21"/>
        <v>0.15678866697030044</v>
      </c>
      <c r="T121" s="36">
        <f t="shared" si="22"/>
        <v>0.2159768151184486</v>
      </c>
      <c r="U121" s="36">
        <f t="shared" si="23"/>
        <v>0.90662541480626457</v>
      </c>
      <c r="V121" s="36">
        <f t="shared" si="26"/>
        <v>0.6754875213507372</v>
      </c>
    </row>
    <row r="122" spans="9:22" ht="15" x14ac:dyDescent="0.25">
      <c r="I122">
        <v>236</v>
      </c>
      <c r="J122" s="42">
        <f t="shared" si="24"/>
        <v>45.2</v>
      </c>
      <c r="K122" s="36">
        <f t="shared" si="25"/>
        <v>13.740451229854134</v>
      </c>
      <c r="L122" s="38">
        <f t="shared" si="14"/>
        <v>0.74609242081746041</v>
      </c>
      <c r="M122" s="36">
        <f t="shared" si="15"/>
        <v>0.91995189126572297</v>
      </c>
      <c r="N122" s="36">
        <f t="shared" si="16"/>
        <v>5.1108438403651277</v>
      </c>
      <c r="O122" s="36">
        <f t="shared" si="17"/>
        <v>1.0221687680730256</v>
      </c>
      <c r="P122" s="36">
        <f t="shared" si="18"/>
        <v>0.15332531521095383</v>
      </c>
      <c r="Q122" s="36">
        <f t="shared" si="19"/>
        <v>2.0190988011319027</v>
      </c>
      <c r="R122" s="36">
        <f t="shared" si="20"/>
        <v>0.51297304861903359</v>
      </c>
      <c r="S122" s="36">
        <f t="shared" si="21"/>
        <v>0.15730350874847454</v>
      </c>
      <c r="T122" s="36">
        <f t="shared" si="22"/>
        <v>0.2164916568966227</v>
      </c>
      <c r="U122" s="36">
        <f t="shared" si="23"/>
        <v>0.90878661271281158</v>
      </c>
      <c r="V122" s="36">
        <f t="shared" si="26"/>
        <v>0.67803880388540139</v>
      </c>
    </row>
    <row r="123" spans="9:22" ht="15" x14ac:dyDescent="0.25">
      <c r="I123">
        <v>238</v>
      </c>
      <c r="J123" s="42">
        <f t="shared" si="24"/>
        <v>45.6</v>
      </c>
      <c r="K123" s="36">
        <f t="shared" si="25"/>
        <v>13.798550648528273</v>
      </c>
      <c r="L123" s="38">
        <f t="shared" si="14"/>
        <v>0.74711543477990927</v>
      </c>
      <c r="M123" s="36">
        <f t="shared" si="15"/>
        <v>0.92182824991259549</v>
      </c>
      <c r="N123" s="36">
        <f t="shared" si="16"/>
        <v>5.121268055069975</v>
      </c>
      <c r="O123" s="36">
        <f t="shared" si="17"/>
        <v>1.024253611013995</v>
      </c>
      <c r="P123" s="36">
        <f t="shared" si="18"/>
        <v>0.15363804165209927</v>
      </c>
      <c r="Q123" s="36">
        <f t="shared" si="19"/>
        <v>2.0232170094103608</v>
      </c>
      <c r="R123" s="36">
        <f t="shared" si="20"/>
        <v>0.51356617397319093</v>
      </c>
      <c r="S123" s="36">
        <f t="shared" si="21"/>
        <v>0.15780660245600472</v>
      </c>
      <c r="T123" s="36">
        <f t="shared" si="22"/>
        <v>0.21699475060415288</v>
      </c>
      <c r="U123" s="36">
        <f t="shared" si="23"/>
        <v>0.91089849468044692</v>
      </c>
      <c r="V123" s="36">
        <f t="shared" si="26"/>
        <v>0.68054632489354694</v>
      </c>
    </row>
    <row r="124" spans="9:22" ht="15" x14ac:dyDescent="0.25">
      <c r="I124">
        <v>240</v>
      </c>
      <c r="J124" s="42">
        <f t="shared" si="24"/>
        <v>46</v>
      </c>
      <c r="K124" s="36">
        <f t="shared" si="25"/>
        <v>13.856406460551019</v>
      </c>
      <c r="L124" s="38">
        <f t="shared" si="14"/>
        <v>0.74812619178357487</v>
      </c>
      <c r="M124" s="36">
        <f t="shared" si="15"/>
        <v>0.92366062605798394</v>
      </c>
      <c r="N124" s="36">
        <f t="shared" si="16"/>
        <v>5.1314479225443552</v>
      </c>
      <c r="O124" s="36">
        <f t="shared" si="17"/>
        <v>1.0262895845088711</v>
      </c>
      <c r="P124" s="36">
        <f t="shared" si="18"/>
        <v>0.15394343767633067</v>
      </c>
      <c r="Q124" s="36">
        <f t="shared" si="19"/>
        <v>2.0272386854496225</v>
      </c>
      <c r="R124" s="36">
        <f t="shared" si="20"/>
        <v>0.51414405795279672</v>
      </c>
      <c r="S124" s="36">
        <f t="shared" si="21"/>
        <v>0.15829820748422421</v>
      </c>
      <c r="T124" s="36">
        <f t="shared" si="22"/>
        <v>0.21748635563237237</v>
      </c>
      <c r="U124" s="36">
        <f t="shared" si="23"/>
        <v>0.91296214957963562</v>
      </c>
      <c r="V124" s="36">
        <f t="shared" si="26"/>
        <v>0.68301089620755928</v>
      </c>
    </row>
    <row r="125" spans="9:22" ht="15" x14ac:dyDescent="0.25">
      <c r="I125">
        <v>242</v>
      </c>
      <c r="J125" s="42">
        <f t="shared" si="24"/>
        <v>46.4</v>
      </c>
      <c r="K125" s="36">
        <f t="shared" si="25"/>
        <v>13.91402170474087</v>
      </c>
      <c r="L125" s="38">
        <f t="shared" si="14"/>
        <v>0.74912493444746575</v>
      </c>
      <c r="M125" s="36">
        <f t="shared" si="15"/>
        <v>0.92545005065613706</v>
      </c>
      <c r="N125" s="36">
        <f t="shared" si="16"/>
        <v>5.1413891703118724</v>
      </c>
      <c r="O125" s="36">
        <f t="shared" si="17"/>
        <v>1.0282778340623746</v>
      </c>
      <c r="P125" s="36">
        <f t="shared" si="18"/>
        <v>0.15424167510935621</v>
      </c>
      <c r="Q125" s="36">
        <f t="shared" si="19"/>
        <v>2.0311660919750611</v>
      </c>
      <c r="R125" s="36">
        <f t="shared" si="20"/>
        <v>0.51470712392628992</v>
      </c>
      <c r="S125" s="36">
        <f t="shared" si="21"/>
        <v>0.15877857797021991</v>
      </c>
      <c r="T125" s="36">
        <f t="shared" si="22"/>
        <v>0.21796672611836806</v>
      </c>
      <c r="U125" s="36">
        <f t="shared" si="23"/>
        <v>0.91497864422461717</v>
      </c>
      <c r="V125" s="36">
        <f t="shared" si="26"/>
        <v>0.68543331687559739</v>
      </c>
    </row>
    <row r="126" spans="9:22" ht="15" x14ac:dyDescent="0.25">
      <c r="I126">
        <v>244</v>
      </c>
      <c r="J126" s="42">
        <f t="shared" si="24"/>
        <v>46.8</v>
      </c>
      <c r="K126" s="36">
        <f t="shared" si="25"/>
        <v>13.971399357258386</v>
      </c>
      <c r="L126" s="38">
        <f t="shared" si="14"/>
        <v>0.75011189872553186</v>
      </c>
      <c r="M126" s="36">
        <f t="shared" si="15"/>
        <v>0.92719753049730869</v>
      </c>
      <c r="N126" s="36">
        <f t="shared" si="16"/>
        <v>5.1510973916517147</v>
      </c>
      <c r="O126" s="36">
        <f t="shared" si="17"/>
        <v>1.0302194783303429</v>
      </c>
      <c r="P126" s="36">
        <f t="shared" si="18"/>
        <v>0.15453292174955141</v>
      </c>
      <c r="Q126" s="36">
        <f t="shared" si="19"/>
        <v>2.0350014386772206</v>
      </c>
      <c r="R126" s="36">
        <f t="shared" si="20"/>
        <v>0.51525578197964872</v>
      </c>
      <c r="S126" s="36">
        <f t="shared" si="21"/>
        <v>0.15924796287532997</v>
      </c>
      <c r="T126" s="36">
        <f t="shared" si="22"/>
        <v>0.21843611102347812</v>
      </c>
      <c r="U126" s="36">
        <f t="shared" si="23"/>
        <v>0.91694902370292286</v>
      </c>
      <c r="V126" s="36">
        <f t="shared" si="26"/>
        <v>0.68781437320432215</v>
      </c>
    </row>
    <row r="127" spans="9:22" ht="15" x14ac:dyDescent="0.25">
      <c r="I127">
        <v>246</v>
      </c>
      <c r="J127" s="42">
        <f t="shared" si="24"/>
        <v>47.2</v>
      </c>
      <c r="K127" s="36">
        <f t="shared" si="25"/>
        <v>14.028542333400146</v>
      </c>
      <c r="L127" s="38">
        <f t="shared" si="14"/>
        <v>0.75108731414003782</v>
      </c>
      <c r="M127" s="36">
        <f t="shared" si="15"/>
        <v>0.92890404877386767</v>
      </c>
      <c r="N127" s="36">
        <f t="shared" si="16"/>
        <v>5.1605780487437087</v>
      </c>
      <c r="O127" s="36">
        <f t="shared" si="17"/>
        <v>1.0321156097487418</v>
      </c>
      <c r="P127" s="36">
        <f t="shared" si="18"/>
        <v>0.1548173414623113</v>
      </c>
      <c r="Q127" s="36">
        <f t="shared" si="19"/>
        <v>2.038746883454305</v>
      </c>
      <c r="R127" s="36">
        <f t="shared" si="20"/>
        <v>0.51579042940497699</v>
      </c>
      <c r="S127" s="36">
        <f t="shared" si="21"/>
        <v>0.15970660606436499</v>
      </c>
      <c r="T127" s="36">
        <f t="shared" si="22"/>
        <v>0.21889475421251314</v>
      </c>
      <c r="U127" s="36">
        <f t="shared" si="23"/>
        <v>0.91887431170792877</v>
      </c>
      <c r="V127" s="36">
        <f t="shared" si="26"/>
        <v>0.69015483881298412</v>
      </c>
    </row>
    <row r="128" spans="9:22" ht="15" x14ac:dyDescent="0.25">
      <c r="I128">
        <v>248</v>
      </c>
      <c r="J128" s="42">
        <f t="shared" si="24"/>
        <v>47.6</v>
      </c>
      <c r="K128" s="36">
        <f t="shared" si="25"/>
        <v>14.085453489327209</v>
      </c>
      <c r="L128" s="38">
        <f t="shared" si="14"/>
        <v>0.75205140400503501</v>
      </c>
      <c r="M128" s="36">
        <f t="shared" si="15"/>
        <v>0.93057056563318552</v>
      </c>
      <c r="N128" s="36">
        <f t="shared" si="16"/>
        <v>5.1698364757399196</v>
      </c>
      <c r="O128" s="36">
        <f t="shared" si="17"/>
        <v>1.0339672951479839</v>
      </c>
      <c r="P128" s="36">
        <f t="shared" si="18"/>
        <v>0.15509509427219761</v>
      </c>
      <c r="Q128" s="36">
        <f t="shared" si="19"/>
        <v>2.0424045336256476</v>
      </c>
      <c r="R128" s="36">
        <f t="shared" si="20"/>
        <v>0.51631145116781518</v>
      </c>
      <c r="S128" s="36">
        <f t="shared" si="21"/>
        <v>0.16015474638537491</v>
      </c>
      <c r="T128" s="36">
        <f t="shared" si="22"/>
        <v>0.21934289453352307</v>
      </c>
      <c r="U128" s="36">
        <f t="shared" si="23"/>
        <v>0.92075551087370133</v>
      </c>
      <c r="V128" s="36">
        <f t="shared" si="26"/>
        <v>0.69245547469794033</v>
      </c>
    </row>
    <row r="129" spans="9:22" ht="15" x14ac:dyDescent="0.25">
      <c r="I129">
        <v>250</v>
      </c>
      <c r="J129" s="42">
        <f t="shared" si="24"/>
        <v>48</v>
      </c>
      <c r="K129" s="36">
        <f t="shared" si="25"/>
        <v>14.142135623730951</v>
      </c>
      <c r="L129" s="38">
        <f t="shared" si="14"/>
        <v>0.7530043856404266</v>
      </c>
      <c r="M129" s="36">
        <f t="shared" si="15"/>
        <v>0.93219801871760199</v>
      </c>
      <c r="N129" s="36">
        <f t="shared" si="16"/>
        <v>5.1788778817644552</v>
      </c>
      <c r="O129" s="36">
        <f t="shared" si="17"/>
        <v>1.0357755763528911</v>
      </c>
      <c r="P129" s="36">
        <f t="shared" si="18"/>
        <v>0.15536633645293368</v>
      </c>
      <c r="Q129" s="36">
        <f t="shared" si="19"/>
        <v>2.0459764471168222</v>
      </c>
      <c r="R129" s="36">
        <f t="shared" si="20"/>
        <v>0.51681922035425987</v>
      </c>
      <c r="S129" s="36">
        <f t="shared" si="21"/>
        <v>0.16059261774980563</v>
      </c>
      <c r="T129" s="36">
        <f t="shared" si="22"/>
        <v>0.21978076589795378</v>
      </c>
      <c r="U129" s="36">
        <f t="shared" si="23"/>
        <v>0.92259360311147731</v>
      </c>
      <c r="V129" s="36">
        <f t="shared" si="26"/>
        <v>0.6947170293067455</v>
      </c>
    </row>
    <row r="130" spans="9:22" ht="15" x14ac:dyDescent="0.25">
      <c r="I130">
        <v>252</v>
      </c>
      <c r="J130" s="42">
        <f t="shared" si="24"/>
        <v>48.4</v>
      </c>
      <c r="K130" s="36">
        <f t="shared" si="25"/>
        <v>14.198591479439079</v>
      </c>
      <c r="L130" s="38">
        <f t="shared" si="14"/>
        <v>0.75394647057708486</v>
      </c>
      <c r="M130" s="36">
        <f t="shared" si="15"/>
        <v>0.9337873236917682</v>
      </c>
      <c r="N130" s="36">
        <f t="shared" si="16"/>
        <v>5.1877073538431562</v>
      </c>
      <c r="O130" s="36">
        <f t="shared" si="17"/>
        <v>1.0375414707686312</v>
      </c>
      <c r="P130" s="36">
        <f t="shared" si="18"/>
        <v>0.15563122061529466</v>
      </c>
      <c r="Q130" s="36">
        <f t="shared" si="19"/>
        <v>2.0494646336170494</v>
      </c>
      <c r="R130" s="36">
        <f t="shared" si="20"/>
        <v>0.51731409859889432</v>
      </c>
      <c r="S130" s="36">
        <f t="shared" si="21"/>
        <v>0.16102044921289363</v>
      </c>
      <c r="T130" s="36">
        <f t="shared" si="22"/>
        <v>0.22020859736104179</v>
      </c>
      <c r="U130" s="36">
        <f t="shared" si="23"/>
        <v>0.92438954994714384</v>
      </c>
      <c r="V130" s="36">
        <f t="shared" si="26"/>
        <v>0.69694023862098897</v>
      </c>
    </row>
    <row r="131" spans="9:22" ht="15" x14ac:dyDescent="0.25">
      <c r="I131">
        <v>254</v>
      </c>
      <c r="J131" s="42">
        <f t="shared" si="24"/>
        <v>48.8</v>
      </c>
      <c r="K131" s="36">
        <f t="shared" si="25"/>
        <v>14.254823744964371</v>
      </c>
      <c r="L131" s="38">
        <f t="shared" si="14"/>
        <v>0.75487786475346386</v>
      </c>
      <c r="M131" s="36">
        <f t="shared" si="15"/>
        <v>0.93533937475765683</v>
      </c>
      <c r="N131" s="36">
        <f t="shared" si="16"/>
        <v>5.1963298597647603</v>
      </c>
      <c r="O131" s="36">
        <f t="shared" si="17"/>
        <v>1.039265971952952</v>
      </c>
      <c r="P131" s="36">
        <f t="shared" si="18"/>
        <v>0.1558898957929428</v>
      </c>
      <c r="Q131" s="36">
        <f t="shared" si="19"/>
        <v>2.0528710557095349</v>
      </c>
      <c r="R131" s="36">
        <f t="shared" si="20"/>
        <v>0.51779643649449947</v>
      </c>
      <c r="S131" s="36">
        <f t="shared" si="21"/>
        <v>0.16143846505416928</v>
      </c>
      <c r="T131" s="36">
        <f t="shared" si="22"/>
        <v>0.22062661320231744</v>
      </c>
      <c r="U131" s="36">
        <f t="shared" si="23"/>
        <v>0.92614429285917488</v>
      </c>
      <c r="V131" s="36">
        <f t="shared" si="26"/>
        <v>0.69912582624714059</v>
      </c>
    </row>
    <row r="132" spans="9:22" ht="15" x14ac:dyDescent="0.25">
      <c r="I132">
        <v>256</v>
      </c>
      <c r="J132" s="42">
        <f t="shared" si="24"/>
        <v>49.2</v>
      </c>
      <c r="K132" s="36">
        <f t="shared" si="25"/>
        <v>14.310835055998655</v>
      </c>
      <c r="L132" s="38">
        <f t="shared" si="14"/>
        <v>0.75579876870411755</v>
      </c>
      <c r="M132" s="36">
        <f t="shared" si="15"/>
        <v>0.93685504515752249</v>
      </c>
      <c r="N132" s="36">
        <f t="shared" si="16"/>
        <v>5.2047502508751249</v>
      </c>
      <c r="O132" s="36">
        <f t="shared" si="17"/>
        <v>1.0409500501750251</v>
      </c>
      <c r="P132" s="36">
        <f t="shared" si="18"/>
        <v>0.1561425075262538</v>
      </c>
      <c r="Q132" s="36">
        <f t="shared" si="19"/>
        <v>2.0561976299753586</v>
      </c>
      <c r="R132" s="36">
        <f t="shared" si="20"/>
        <v>0.5182665739844351</v>
      </c>
      <c r="S132" s="36">
        <f t="shared" si="21"/>
        <v>0.16184688485794085</v>
      </c>
      <c r="T132" s="36">
        <f t="shared" si="22"/>
        <v>0.22103503300608901</v>
      </c>
      <c r="U132" s="36">
        <f t="shared" si="23"/>
        <v>0.9278587536164854</v>
      </c>
      <c r="V132" s="36">
        <f t="shared" si="26"/>
        <v>0.70127450351467679</v>
      </c>
    </row>
    <row r="133" spans="9:22" ht="15" x14ac:dyDescent="0.25">
      <c r="I133">
        <v>258</v>
      </c>
      <c r="J133" s="42">
        <f t="shared" si="24"/>
        <v>49.6</v>
      </c>
      <c r="K133" s="36">
        <f t="shared" si="25"/>
        <v>14.366627996854378</v>
      </c>
      <c r="L133" s="38">
        <f t="shared" ref="L133:L196" si="27">1-(1-($B$31/$B$20))*ERF($B$4/(SQRT(2)*K133))</f>
        <v>0.75670937774051561</v>
      </c>
      <c r="M133" s="36">
        <f t="shared" ref="M133:M196" si="28">$B$53*EXP(-$B$54*J133)-$B$55*EXP(-$B$56*J133)+$B$57</f>
        <v>0.93833518766509538</v>
      </c>
      <c r="N133" s="36">
        <f t="shared" ref="N133:N196" si="29">M133*$B$6</f>
        <v>5.2129732648060854</v>
      </c>
      <c r="O133" s="36">
        <f t="shared" ref="O133:O196" si="30">$B$7*N133</f>
        <v>1.0425946529612171</v>
      </c>
      <c r="P133" s="36">
        <f t="shared" ref="P133:P196" si="31">O133^2/N133*$B$17</f>
        <v>0.15638919794418255</v>
      </c>
      <c r="Q133" s="36">
        <f t="shared" ref="Q133:Q196" si="32">2*$B$33*O133/$B$9</f>
        <v>2.0594462280715402</v>
      </c>
      <c r="R133" s="36">
        <f t="shared" ref="R133:R196" si="33">(Q133/(Q133+$B$15))^$B$16</f>
        <v>0.51872484073855218</v>
      </c>
      <c r="S133" s="36">
        <f t="shared" ref="S133:S196" si="34">$B$14*R133*P133</f>
        <v>0.162245923593652</v>
      </c>
      <c r="T133" s="36">
        <f t="shared" ref="T133:T196" si="35">$B$32+S133</f>
        <v>0.22143407174180016</v>
      </c>
      <c r="U133" s="36">
        <f t="shared" ref="U133:U196" si="36">T133/$B$44</f>
        <v>0.929533834615756</v>
      </c>
      <c r="V133" s="36">
        <f t="shared" si="26"/>
        <v>0.70338696958084412</v>
      </c>
    </row>
    <row r="134" spans="9:22" ht="15" x14ac:dyDescent="0.25">
      <c r="I134">
        <v>260</v>
      </c>
      <c r="J134" s="42">
        <f t="shared" ref="J134:J197" si="37">IF(I134&lt;=$B$3,"",(I134-$B$3)/$B$4)</f>
        <v>50</v>
      </c>
      <c r="K134" s="36">
        <f t="shared" ref="K134:K197" si="38">SQRT(2*$B$13*$B$7*I134*$B$4)</f>
        <v>14.422205101855958</v>
      </c>
      <c r="L134" s="38">
        <f t="shared" si="27"/>
        <v>0.75760988212452451</v>
      </c>
      <c r="M134" s="36">
        <f t="shared" si="28"/>
        <v>0.9397806350652762</v>
      </c>
      <c r="N134" s="36">
        <f t="shared" si="29"/>
        <v>5.2210035281404235</v>
      </c>
      <c r="O134" s="36">
        <f t="shared" si="30"/>
        <v>1.0442007056280846</v>
      </c>
      <c r="P134" s="36">
        <f t="shared" si="31"/>
        <v>0.15663010584421269</v>
      </c>
      <c r="Q134" s="36">
        <f t="shared" si="32"/>
        <v>2.0626186777838709</v>
      </c>
      <c r="R134" s="36">
        <f t="shared" si="33"/>
        <v>0.51917155651343805</v>
      </c>
      <c r="S134" s="36">
        <f t="shared" si="34"/>
        <v>0.16263579169600889</v>
      </c>
      <c r="T134" s="36">
        <f t="shared" si="35"/>
        <v>0.22182393984415705</v>
      </c>
      <c r="U134" s="36">
        <f t="shared" si="36"/>
        <v>0.93117041921778931</v>
      </c>
      <c r="V134" s="36">
        <f t="shared" si="26"/>
        <v>0.7054639115414334</v>
      </c>
    </row>
    <row r="135" spans="9:22" ht="15" x14ac:dyDescent="0.25">
      <c r="I135">
        <v>262</v>
      </c>
      <c r="J135" s="42">
        <f t="shared" si="37"/>
        <v>50.4</v>
      </c>
      <c r="K135" s="36">
        <f t="shared" si="38"/>
        <v>14.477568856683089</v>
      </c>
      <c r="L135" s="38">
        <f t="shared" si="27"/>
        <v>0.75850046723490439</v>
      </c>
      <c r="M135" s="36">
        <f t="shared" si="28"/>
        <v>0.941192200622602</v>
      </c>
      <c r="N135" s="36">
        <f t="shared" si="29"/>
        <v>5.2288455590144558</v>
      </c>
      <c r="O135" s="36">
        <f t="shared" si="30"/>
        <v>1.0457691118028911</v>
      </c>
      <c r="P135" s="36">
        <f t="shared" si="31"/>
        <v>0.15686536677043364</v>
      </c>
      <c r="Q135" s="36">
        <f t="shared" si="32"/>
        <v>2.065716764055094</v>
      </c>
      <c r="R135" s="36">
        <f t="shared" si="33"/>
        <v>0.51960703149775433</v>
      </c>
      <c r="S135" s="36">
        <f t="shared" si="34"/>
        <v>0.16301669514478301</v>
      </c>
      <c r="T135" s="36">
        <f t="shared" si="35"/>
        <v>0.22220484329293116</v>
      </c>
      <c r="U135" s="36">
        <f t="shared" si="36"/>
        <v>0.93276937208250577</v>
      </c>
      <c r="V135" s="36">
        <f t="shared" si="26"/>
        <v>0.70750600454698898</v>
      </c>
    </row>
    <row r="136" spans="9:22" ht="15" x14ac:dyDescent="0.25">
      <c r="I136">
        <v>264</v>
      </c>
      <c r="J136" s="42">
        <f t="shared" si="37"/>
        <v>50.8</v>
      </c>
      <c r="K136" s="36">
        <f t="shared" si="38"/>
        <v>14.532721699667961</v>
      </c>
      <c r="L136" s="38">
        <f t="shared" si="27"/>
        <v>0.7593813137271489</v>
      </c>
      <c r="M136" s="36">
        <f t="shared" si="28"/>
        <v>0.94257067853874388</v>
      </c>
      <c r="N136" s="36">
        <f t="shared" si="29"/>
        <v>5.2365037696596879</v>
      </c>
      <c r="O136" s="36">
        <f t="shared" si="30"/>
        <v>1.0473007539319377</v>
      </c>
      <c r="P136" s="36">
        <f t="shared" si="31"/>
        <v>0.15709511308979066</v>
      </c>
      <c r="Q136" s="36">
        <f t="shared" si="32"/>
        <v>2.068742229989013</v>
      </c>
      <c r="R136" s="36">
        <f t="shared" si="33"/>
        <v>0.52003156664338479</v>
      </c>
      <c r="S136" s="36">
        <f t="shared" si="34"/>
        <v>0.16338883554420708</v>
      </c>
      <c r="T136" s="36">
        <f t="shared" si="35"/>
        <v>0.22257698369235523</v>
      </c>
      <c r="U136" s="36">
        <f t="shared" si="36"/>
        <v>0.93433153950223069</v>
      </c>
      <c r="V136" s="36">
        <f t="shared" si="26"/>
        <v>0.70951391192391344</v>
      </c>
    </row>
    <row r="137" spans="9:22" ht="15" x14ac:dyDescent="0.25">
      <c r="I137">
        <v>266</v>
      </c>
      <c r="J137" s="42">
        <f t="shared" si="37"/>
        <v>51.2</v>
      </c>
      <c r="K137" s="36">
        <f t="shared" si="38"/>
        <v>14.587666023048376</v>
      </c>
      <c r="L137" s="38">
        <f t="shared" si="27"/>
        <v>0.7602525976869825</v>
      </c>
      <c r="M137" s="36">
        <f t="shared" si="28"/>
        <v>0.94391684439929013</v>
      </c>
      <c r="N137" s="36">
        <f t="shared" si="29"/>
        <v>5.243982468884945</v>
      </c>
      <c r="O137" s="36">
        <f t="shared" si="30"/>
        <v>1.0487964937769891</v>
      </c>
      <c r="P137" s="36">
        <f t="shared" si="31"/>
        <v>0.15731947406654839</v>
      </c>
      <c r="Q137" s="36">
        <f t="shared" si="32"/>
        <v>2.07169677783109</v>
      </c>
      <c r="R137" s="36">
        <f t="shared" si="33"/>
        <v>0.52044545398307707</v>
      </c>
      <c r="S137" s="36">
        <f t="shared" si="34"/>
        <v>0.16375241020188738</v>
      </c>
      <c r="T137" s="36">
        <f t="shared" si="35"/>
        <v>0.22294055835003554</v>
      </c>
      <c r="U137" s="36">
        <f t="shared" si="36"/>
        <v>0.93585774973295233</v>
      </c>
      <c r="V137" s="36">
        <f t="shared" si="26"/>
        <v>0.71148828529997099</v>
      </c>
    </row>
    <row r="138" spans="9:22" ht="15" x14ac:dyDescent="0.25">
      <c r="I138">
        <v>268</v>
      </c>
      <c r="J138" s="42">
        <f t="shared" si="37"/>
        <v>51.6</v>
      </c>
      <c r="K138" s="36">
        <f t="shared" si="38"/>
        <v>14.642404174178502</v>
      </c>
      <c r="L138" s="38">
        <f t="shared" si="27"/>
        <v>0.76111449077780902</v>
      </c>
      <c r="M138" s="36">
        <f t="shared" si="28"/>
        <v>0.94523145561006583</v>
      </c>
      <c r="N138" s="36">
        <f t="shared" si="29"/>
        <v>5.2512858645003657</v>
      </c>
      <c r="O138" s="36">
        <f t="shared" si="30"/>
        <v>1.0502571729000731</v>
      </c>
      <c r="P138" s="36">
        <f t="shared" si="31"/>
        <v>0.15753857593501094</v>
      </c>
      <c r="Q138" s="36">
        <f t="shared" si="32"/>
        <v>2.0745820699260706</v>
      </c>
      <c r="R138" s="36">
        <f t="shared" si="33"/>
        <v>0.52084897693521415</v>
      </c>
      <c r="S138" s="36">
        <f t="shared" si="34"/>
        <v>0.164107612207162</v>
      </c>
      <c r="T138" s="36">
        <f t="shared" si="35"/>
        <v>0.22329576035531015</v>
      </c>
      <c r="U138" s="36">
        <f t="shared" si="36"/>
        <v>0.93734881332325259</v>
      </c>
      <c r="V138" s="36">
        <f t="shared" si="26"/>
        <v>0.713429764733711</v>
      </c>
    </row>
    <row r="139" spans="9:22" ht="15" x14ac:dyDescent="0.25">
      <c r="I139">
        <v>270</v>
      </c>
      <c r="J139" s="42">
        <f t="shared" si="37"/>
        <v>52</v>
      </c>
      <c r="K139" s="36">
        <f t="shared" si="38"/>
        <v>14.696938456699071</v>
      </c>
      <c r="L139" s="38">
        <f t="shared" si="27"/>
        <v>0.76196716038239032</v>
      </c>
      <c r="M139" s="36">
        <f t="shared" si="28"/>
        <v>0.94651525182323315</v>
      </c>
      <c r="N139" s="36">
        <f t="shared" si="29"/>
        <v>5.2584180656846282</v>
      </c>
      <c r="O139" s="36">
        <f t="shared" si="30"/>
        <v>1.0516836131369256</v>
      </c>
      <c r="P139" s="36">
        <f t="shared" si="31"/>
        <v>0.15775254197053884</v>
      </c>
      <c r="Q139" s="36">
        <f t="shared" si="32"/>
        <v>2.0773997296531865</v>
      </c>
      <c r="R139" s="36">
        <f t="shared" si="33"/>
        <v>0.52124241059632759</v>
      </c>
      <c r="S139" s="36">
        <f t="shared" si="34"/>
        <v>0.16445463050884401</v>
      </c>
      <c r="T139" s="36">
        <f t="shared" si="35"/>
        <v>0.22364277865699217</v>
      </c>
      <c r="U139" s="36">
        <f t="shared" si="36"/>
        <v>0.93880552344065693</v>
      </c>
      <c r="V139" s="36">
        <f t="shared" si="26"/>
        <v>0.71533897884738096</v>
      </c>
    </row>
    <row r="140" spans="9:22" ht="15" x14ac:dyDescent="0.25">
      <c r="I140">
        <v>272</v>
      </c>
      <c r="J140" s="42">
        <f t="shared" si="37"/>
        <v>52.4</v>
      </c>
      <c r="K140" s="36">
        <f t="shared" si="38"/>
        <v>14.751271131668622</v>
      </c>
      <c r="L140" s="38">
        <f t="shared" si="27"/>
        <v>0.76281076973902129</v>
      </c>
      <c r="M140" s="36">
        <f t="shared" si="28"/>
        <v>0.94776895535340855</v>
      </c>
      <c r="N140" s="36">
        <f t="shared" si="29"/>
        <v>5.2653830852967136</v>
      </c>
      <c r="O140" s="36">
        <f t="shared" si="30"/>
        <v>1.0530766170593429</v>
      </c>
      <c r="P140" s="36">
        <f t="shared" si="31"/>
        <v>0.15796149255890143</v>
      </c>
      <c r="Q140" s="36">
        <f t="shared" si="32"/>
        <v>2.0801513423394429</v>
      </c>
      <c r="R140" s="36">
        <f t="shared" si="33"/>
        <v>0.52162602202192754</v>
      </c>
      <c r="S140" s="36">
        <f t="shared" si="34"/>
        <v>0.16479364999229212</v>
      </c>
      <c r="T140" s="36">
        <f t="shared" si="35"/>
        <v>0.22398179814044028</v>
      </c>
      <c r="U140" s="36">
        <f t="shared" si="36"/>
        <v>0.94022865619516105</v>
      </c>
      <c r="V140" s="36">
        <f t="shared" si="26"/>
        <v>0.71721654496291642</v>
      </c>
    </row>
    <row r="141" spans="9:22" ht="15" x14ac:dyDescent="0.25">
      <c r="I141">
        <v>274</v>
      </c>
      <c r="J141" s="42">
        <f t="shared" si="37"/>
        <v>52.8</v>
      </c>
      <c r="K141" s="36">
        <f t="shared" si="38"/>
        <v>14.8054044186574</v>
      </c>
      <c r="L141" s="38">
        <f t="shared" si="27"/>
        <v>0.76364547807245131</v>
      </c>
      <c r="M141" s="36">
        <f t="shared" si="28"/>
        <v>0.94899327158403279</v>
      </c>
      <c r="N141" s="36">
        <f t="shared" si="29"/>
        <v>5.2721848421335151</v>
      </c>
      <c r="O141" s="36">
        <f t="shared" si="30"/>
        <v>1.054436968426703</v>
      </c>
      <c r="P141" s="36">
        <f t="shared" si="31"/>
        <v>0.15816554526400545</v>
      </c>
      <c r="Q141" s="36">
        <f t="shared" si="32"/>
        <v>2.0828384561515123</v>
      </c>
      <c r="R141" s="36">
        <f t="shared" si="33"/>
        <v>0.52200007049619002</v>
      </c>
      <c r="S141" s="36">
        <f t="shared" si="34"/>
        <v>0.16512485155575835</v>
      </c>
      <c r="T141" s="36">
        <f t="shared" si="35"/>
        <v>0.2243129997039065</v>
      </c>
      <c r="U141" s="36">
        <f t="shared" si="36"/>
        <v>0.94161897095972213</v>
      </c>
      <c r="V141" s="36">
        <f t="shared" si="26"/>
        <v>0.71906306924062668</v>
      </c>
    </row>
    <row r="142" spans="9:22" ht="15" x14ac:dyDescent="0.25">
      <c r="I142">
        <v>276</v>
      </c>
      <c r="J142" s="42">
        <f t="shared" si="37"/>
        <v>53.2</v>
      </c>
      <c r="K142" s="36">
        <f t="shared" si="38"/>
        <v>14.85934049680537</v>
      </c>
      <c r="L142" s="38">
        <f t="shared" si="27"/>
        <v>0.76447144071978945</v>
      </c>
      <c r="M142" s="36">
        <f t="shared" si="28"/>
        <v>0.95018888936421875</v>
      </c>
      <c r="N142" s="36">
        <f t="shared" si="29"/>
        <v>5.2788271631345483</v>
      </c>
      <c r="O142" s="36">
        <f t="shared" si="30"/>
        <v>1.0557654326269097</v>
      </c>
      <c r="P142" s="36">
        <f t="shared" si="31"/>
        <v>0.15836481489403648</v>
      </c>
      <c r="Q142" s="36">
        <f t="shared" si="32"/>
        <v>2.0854625829667355</v>
      </c>
      <c r="R142" s="36">
        <f t="shared" si="33"/>
        <v>0.52236480779102301</v>
      </c>
      <c r="S142" s="36">
        <f t="shared" si="34"/>
        <v>0.16544841218596859</v>
      </c>
      <c r="T142" s="36">
        <f t="shared" si="35"/>
        <v>0.22463656033411675</v>
      </c>
      <c r="U142" s="36">
        <f t="shared" si="36"/>
        <v>0.94297721068753027</v>
      </c>
      <c r="V142" s="36">
        <f t="shared" si="26"/>
        <v>0.72087914682022469</v>
      </c>
    </row>
    <row r="143" spans="9:22" ht="15" x14ac:dyDescent="0.25">
      <c r="I143">
        <v>278</v>
      </c>
      <c r="J143" s="42">
        <f t="shared" si="37"/>
        <v>53.6</v>
      </c>
      <c r="K143" s="36">
        <f t="shared" si="38"/>
        <v>14.913081505845801</v>
      </c>
      <c r="L143" s="38">
        <f t="shared" si="27"/>
        <v>0.76528880925161891</v>
      </c>
      <c r="M143" s="36">
        <f t="shared" si="28"/>
        <v>0.95135648139630202</v>
      </c>
      <c r="N143" s="36">
        <f t="shared" si="29"/>
        <v>5.2853137855350107</v>
      </c>
      <c r="O143" s="36">
        <f t="shared" si="30"/>
        <v>1.0570627571070021</v>
      </c>
      <c r="P143" s="36">
        <f t="shared" si="31"/>
        <v>0.15855941356605033</v>
      </c>
      <c r="Q143" s="36">
        <f t="shared" si="32"/>
        <v>2.0880251992237082</v>
      </c>
      <c r="R143" s="36">
        <f t="shared" si="33"/>
        <v>0.52272047841499358</v>
      </c>
      <c r="S143" s="36">
        <f t="shared" si="34"/>
        <v>0.16576450503289331</v>
      </c>
      <c r="T143" s="36">
        <f t="shared" si="35"/>
        <v>0.22495265318104146</v>
      </c>
      <c r="U143" s="36">
        <f t="shared" si="36"/>
        <v>0.94430410222588002</v>
      </c>
      <c r="V143" s="36">
        <f t="shared" si="26"/>
        <v>0.72266536196386277</v>
      </c>
    </row>
    <row r="144" spans="9:22" ht="15" x14ac:dyDescent="0.25">
      <c r="I144">
        <v>280</v>
      </c>
      <c r="J144" s="42">
        <f t="shared" si="37"/>
        <v>54</v>
      </c>
      <c r="K144" s="36">
        <f t="shared" si="38"/>
        <v>14.966629547095767</v>
      </c>
      <c r="L144" s="38">
        <f t="shared" si="27"/>
        <v>0.76609773158853489</v>
      </c>
      <c r="M144" s="36">
        <f t="shared" si="28"/>
        <v>0.95249670461430913</v>
      </c>
      <c r="N144" s="36">
        <f t="shared" si="29"/>
        <v>5.2916483589683843</v>
      </c>
      <c r="O144" s="36">
        <f t="shared" si="30"/>
        <v>1.058329671793677</v>
      </c>
      <c r="P144" s="36">
        <f t="shared" si="31"/>
        <v>0.15874945076905156</v>
      </c>
      <c r="Q144" s="36">
        <f t="shared" si="32"/>
        <v>2.0905277467529424</v>
      </c>
      <c r="R144" s="36">
        <f t="shared" si="33"/>
        <v>0.52306731985258392</v>
      </c>
      <c r="S144" s="36">
        <f t="shared" si="34"/>
        <v>0.16607329948367502</v>
      </c>
      <c r="T144" s="36">
        <f t="shared" si="35"/>
        <v>0.22526144763182318</v>
      </c>
      <c r="U144" s="36">
        <f t="shared" si="36"/>
        <v>0.9456003566265031</v>
      </c>
      <c r="V144" s="36">
        <f t="shared" si="26"/>
        <v>0.72442228820087362</v>
      </c>
    </row>
    <row r="145" spans="9:22" ht="15" x14ac:dyDescent="0.25">
      <c r="I145">
        <v>282</v>
      </c>
      <c r="J145" s="42">
        <f t="shared" si="37"/>
        <v>54.4</v>
      </c>
      <c r="K145" s="36">
        <f t="shared" si="38"/>
        <v>15.019986684414871</v>
      </c>
      <c r="L145" s="38">
        <f t="shared" si="27"/>
        <v>0.76689835211330892</v>
      </c>
      <c r="M145" s="36">
        <f t="shared" si="28"/>
        <v>0.95361020055355861</v>
      </c>
      <c r="N145" s="36">
        <f t="shared" si="29"/>
        <v>5.2978344475197696</v>
      </c>
      <c r="O145" s="36">
        <f t="shared" si="30"/>
        <v>1.0595668895039541</v>
      </c>
      <c r="P145" s="36">
        <f t="shared" si="31"/>
        <v>0.15893503342559312</v>
      </c>
      <c r="Q145" s="36">
        <f t="shared" si="32"/>
        <v>2.0929716335880579</v>
      </c>
      <c r="R145" s="36">
        <f t="shared" si="33"/>
        <v>0.52340556279421202</v>
      </c>
      <c r="S145" s="36">
        <f t="shared" si="34"/>
        <v>0.16637496123567894</v>
      </c>
      <c r="T145" s="36">
        <f t="shared" si="35"/>
        <v>0.22556310938382709</v>
      </c>
      <c r="U145" s="36">
        <f t="shared" si="36"/>
        <v>0.94686666945221887</v>
      </c>
      <c r="V145" s="36">
        <f t="shared" si="26"/>
        <v>0.72615048847392383</v>
      </c>
    </row>
    <row r="146" spans="9:22" ht="15" x14ac:dyDescent="0.25">
      <c r="I146">
        <v>284</v>
      </c>
      <c r="J146" s="42">
        <f t="shared" si="37"/>
        <v>54.8</v>
      </c>
      <c r="K146" s="36">
        <f t="shared" si="38"/>
        <v>15.073154945133419</v>
      </c>
      <c r="L146" s="38">
        <f t="shared" si="27"/>
        <v>0.76769081177887111</v>
      </c>
      <c r="M146" s="36">
        <f t="shared" si="28"/>
        <v>0.95469759571159907</v>
      </c>
      <c r="N146" s="36">
        <f t="shared" si="29"/>
        <v>5.3038755317311059</v>
      </c>
      <c r="O146" s="36">
        <f t="shared" si="30"/>
        <v>1.0607751063462212</v>
      </c>
      <c r="P146" s="36">
        <f t="shared" si="31"/>
        <v>0.15911626595193318</v>
      </c>
      <c r="Q146" s="36">
        <f t="shared" si="32"/>
        <v>2.0953582347579682</v>
      </c>
      <c r="R146" s="36">
        <f t="shared" si="33"/>
        <v>0.52373543135743439</v>
      </c>
      <c r="S146" s="36">
        <f t="shared" si="34"/>
        <v>0.16666965236863995</v>
      </c>
      <c r="T146" s="36">
        <f t="shared" si="35"/>
        <v>0.22585780051678811</v>
      </c>
      <c r="U146" s="36">
        <f t="shared" si="36"/>
        <v>0.94810372107979279</v>
      </c>
      <c r="V146" s="36">
        <f t="shared" si="26"/>
        <v>0.7278505152863145</v>
      </c>
    </row>
    <row r="147" spans="9:22" ht="15" x14ac:dyDescent="0.25">
      <c r="I147">
        <v>286</v>
      </c>
      <c r="J147" s="42">
        <f t="shared" si="37"/>
        <v>55.2</v>
      </c>
      <c r="K147" s="36">
        <f t="shared" si="38"/>
        <v>15.126136320951233</v>
      </c>
      <c r="L147" s="38">
        <f t="shared" si="27"/>
        <v>0.76847524821229418</v>
      </c>
      <c r="M147" s="36">
        <f t="shared" si="28"/>
        <v>0.95575950190068992</v>
      </c>
      <c r="N147" s="36">
        <f t="shared" si="29"/>
        <v>5.3097750105593882</v>
      </c>
      <c r="O147" s="36">
        <f t="shared" si="30"/>
        <v>1.0619550021118778</v>
      </c>
      <c r="P147" s="36">
        <f t="shared" si="31"/>
        <v>0.15929325031678168</v>
      </c>
      <c r="Q147" s="36">
        <f t="shared" si="32"/>
        <v>2.0976888930604995</v>
      </c>
      <c r="R147" s="36">
        <f t="shared" si="33"/>
        <v>0.52405714329972553</v>
      </c>
      <c r="S147" s="36">
        <f t="shared" si="34"/>
        <v>0.16695753141588141</v>
      </c>
      <c r="T147" s="36">
        <f t="shared" si="35"/>
        <v>0.22614567956402956</v>
      </c>
      <c r="U147" s="36">
        <f t="shared" si="36"/>
        <v>0.94931217699889769</v>
      </c>
      <c r="V147" s="36">
        <f t="shared" si="26"/>
        <v>0.72952291085018128</v>
      </c>
    </row>
    <row r="148" spans="9:22" ht="15" x14ac:dyDescent="0.25">
      <c r="I148">
        <v>288</v>
      </c>
      <c r="J148" s="42">
        <f t="shared" si="37"/>
        <v>55.6</v>
      </c>
      <c r="K148" s="36">
        <f t="shared" si="38"/>
        <v>15.178932768808222</v>
      </c>
      <c r="L148" s="38">
        <f t="shared" si="27"/>
        <v>0.76925179581495284</v>
      </c>
      <c r="M148" s="36">
        <f t="shared" si="28"/>
        <v>0.95679651659202147</v>
      </c>
      <c r="N148" s="36">
        <f t="shared" si="29"/>
        <v>5.3155362032890077</v>
      </c>
      <c r="O148" s="36">
        <f t="shared" si="30"/>
        <v>1.0631072406578015</v>
      </c>
      <c r="P148" s="36">
        <f t="shared" si="31"/>
        <v>0.15946608609867022</v>
      </c>
      <c r="Q148" s="36">
        <f t="shared" si="32"/>
        <v>2.0999649198178796</v>
      </c>
      <c r="R148" s="36">
        <f t="shared" si="33"/>
        <v>0.52437091022320836</v>
      </c>
      <c r="S148" s="36">
        <f t="shared" si="34"/>
        <v>0.16723875343458444</v>
      </c>
      <c r="T148" s="36">
        <f t="shared" si="35"/>
        <v>0.2264269015827326</v>
      </c>
      <c r="U148" s="36">
        <f t="shared" si="36"/>
        <v>0.95049268810708987</v>
      </c>
      <c r="V148" s="36">
        <f t="shared" si="26"/>
        <v>0.7311682072353608</v>
      </c>
    </row>
    <row r="149" spans="9:22" ht="15" x14ac:dyDescent="0.25">
      <c r="I149">
        <v>290</v>
      </c>
      <c r="J149" s="42">
        <f t="shared" si="37"/>
        <v>56</v>
      </c>
      <c r="K149" s="36">
        <f t="shared" si="38"/>
        <v>15.231546211727817</v>
      </c>
      <c r="L149" s="38">
        <f t="shared" si="27"/>
        <v>0.77002058585902333</v>
      </c>
      <c r="M149" s="36">
        <f t="shared" si="28"/>
        <v>0.95780922325186679</v>
      </c>
      <c r="N149" s="36">
        <f t="shared" si="29"/>
        <v>5.3211623513992601</v>
      </c>
      <c r="O149" s="36">
        <f t="shared" si="30"/>
        <v>1.064232470279852</v>
      </c>
      <c r="P149" s="36">
        <f t="shared" si="31"/>
        <v>0.15963487054197778</v>
      </c>
      <c r="Q149" s="36">
        <f t="shared" si="32"/>
        <v>2.1021875956145228</v>
      </c>
      <c r="R149" s="36">
        <f t="shared" si="33"/>
        <v>0.52467693777169022</v>
      </c>
      <c r="S149" s="36">
        <f t="shared" si="34"/>
        <v>0.16751347007509021</v>
      </c>
      <c r="T149" s="36">
        <f t="shared" si="35"/>
        <v>0.22670161822323837</v>
      </c>
      <c r="U149" s="36">
        <f t="shared" si="36"/>
        <v>0.95164589100072516</v>
      </c>
      <c r="V149" s="36">
        <f t="shared" si="26"/>
        <v>0.73278692651871069</v>
      </c>
    </row>
    <row r="150" spans="9:22" ht="15" x14ac:dyDescent="0.25">
      <c r="I150">
        <v>292</v>
      </c>
      <c r="J150" s="42">
        <f t="shared" si="37"/>
        <v>56.4</v>
      </c>
      <c r="K150" s="36">
        <f t="shared" si="38"/>
        <v>15.283978539634241</v>
      </c>
      <c r="L150" s="38">
        <f t="shared" si="27"/>
        <v>0.7707817465804796</v>
      </c>
      <c r="M150" s="36">
        <f t="shared" si="28"/>
        <v>0.95879819166985625</v>
      </c>
      <c r="N150" s="36">
        <f t="shared" si="29"/>
        <v>5.3266566203880901</v>
      </c>
      <c r="O150" s="36">
        <f t="shared" si="30"/>
        <v>1.0653313240776181</v>
      </c>
      <c r="P150" s="36">
        <f t="shared" si="31"/>
        <v>0.15979969861164273</v>
      </c>
      <c r="Q150" s="36">
        <f t="shared" si="32"/>
        <v>2.1043581710175174</v>
      </c>
      <c r="R150" s="36">
        <f t="shared" si="33"/>
        <v>0.52497542582034462</v>
      </c>
      <c r="S150" s="36">
        <f t="shared" si="34"/>
        <v>0.16778182964921975</v>
      </c>
      <c r="T150" s="36">
        <f t="shared" si="35"/>
        <v>0.22696997779736791</v>
      </c>
      <c r="U150" s="36">
        <f t="shared" si="36"/>
        <v>0.95277240826175147</v>
      </c>
      <c r="V150" s="36">
        <f t="shared" si="26"/>
        <v>0.73437958093368261</v>
      </c>
    </row>
    <row r="151" spans="9:22" ht="15" x14ac:dyDescent="0.25">
      <c r="I151">
        <v>294</v>
      </c>
      <c r="J151" s="42">
        <f t="shared" si="37"/>
        <v>56.8</v>
      </c>
      <c r="K151" s="36">
        <f t="shared" si="38"/>
        <v>15.336231610144653</v>
      </c>
      <c r="L151" s="38">
        <f t="shared" si="27"/>
        <v>0.77153540326873649</v>
      </c>
      <c r="M151" s="36">
        <f t="shared" si="28"/>
        <v>0.95976397827955784</v>
      </c>
      <c r="N151" s="36">
        <f t="shared" si="29"/>
        <v>5.3320221015530986</v>
      </c>
      <c r="O151" s="36">
        <f t="shared" si="30"/>
        <v>1.0664044203106198</v>
      </c>
      <c r="P151" s="36">
        <f t="shared" si="31"/>
        <v>0.15996066304659298</v>
      </c>
      <c r="Q151" s="36">
        <f t="shared" si="32"/>
        <v>2.1064778672802369</v>
      </c>
      <c r="R151" s="36">
        <f t="shared" si="33"/>
        <v>0.52526656865835819</v>
      </c>
      <c r="S151" s="36">
        <f t="shared" si="34"/>
        <v>0.16804397719759948</v>
      </c>
      <c r="T151" s="36">
        <f t="shared" si="35"/>
        <v>0.22723212534574763</v>
      </c>
      <c r="U151" s="36">
        <f t="shared" si="36"/>
        <v>0.95387284874032729</v>
      </c>
      <c r="V151" s="36">
        <f t="shared" si="26"/>
        <v>0.73594667301996686</v>
      </c>
    </row>
    <row r="152" spans="9:22" ht="15" x14ac:dyDescent="0.25">
      <c r="I152">
        <v>296</v>
      </c>
      <c r="J152" s="42">
        <f t="shared" si="37"/>
        <v>57.2</v>
      </c>
      <c r="K152" s="36">
        <f t="shared" si="38"/>
        <v>15.388307249337076</v>
      </c>
      <c r="L152" s="38">
        <f t="shared" si="27"/>
        <v>0.77228167835308104</v>
      </c>
      <c r="M152" s="36">
        <f t="shared" si="28"/>
        <v>0.96070712647154377</v>
      </c>
      <c r="N152" s="36">
        <f t="shared" si="29"/>
        <v>5.3372618137307981</v>
      </c>
      <c r="O152" s="36">
        <f t="shared" si="30"/>
        <v>1.0674523627461596</v>
      </c>
      <c r="P152" s="36">
        <f t="shared" si="31"/>
        <v>0.16011785441192394</v>
      </c>
      <c r="Q152" s="36">
        <f t="shared" si="32"/>
        <v>2.1085478770294515</v>
      </c>
      <c r="R152" s="36">
        <f t="shared" si="33"/>
        <v>0.52555055516484461</v>
      </c>
      <c r="S152" s="36">
        <f t="shared" si="34"/>
        <v>0.16830005455598079</v>
      </c>
      <c r="T152" s="36">
        <f t="shared" si="35"/>
        <v>0.22748820270412895</v>
      </c>
      <c r="U152" s="36">
        <f t="shared" si="36"/>
        <v>0.95494780783321709</v>
      </c>
      <c r="V152" s="36">
        <f t="shared" si="26"/>
        <v>0.73748869577303244</v>
      </c>
    </row>
    <row r="153" spans="9:22" ht="15" x14ac:dyDescent="0.25">
      <c r="I153">
        <v>298</v>
      </c>
      <c r="J153" s="42">
        <f t="shared" si="37"/>
        <v>57.6</v>
      </c>
      <c r="K153" s="36">
        <f t="shared" si="38"/>
        <v>15.440207252495027</v>
      </c>
      <c r="L153" s="38">
        <f t="shared" si="27"/>
        <v>0.77302069148602648</v>
      </c>
      <c r="M153" s="36">
        <f t="shared" si="28"/>
        <v>0.96162816689911901</v>
      </c>
      <c r="N153" s="36">
        <f t="shared" si="29"/>
        <v>5.342378704995105</v>
      </c>
      <c r="O153" s="36">
        <f t="shared" si="30"/>
        <v>1.0684757409990211</v>
      </c>
      <c r="P153" s="36">
        <f t="shared" si="31"/>
        <v>0.16027136114985319</v>
      </c>
      <c r="Q153" s="36">
        <f t="shared" si="32"/>
        <v>2.1105693649363384</v>
      </c>
      <c r="R153" s="36">
        <f t="shared" si="33"/>
        <v>0.52582756897832061</v>
      </c>
      <c r="S153" s="36">
        <f t="shared" si="34"/>
        <v>0.16855020042054752</v>
      </c>
      <c r="T153" s="36">
        <f t="shared" si="35"/>
        <v>0.22773834856869568</v>
      </c>
      <c r="U153" s="36">
        <f t="shared" si="36"/>
        <v>0.9559978677579386</v>
      </c>
      <c r="V153" s="36">
        <f t="shared" si="26"/>
        <v>0.73900613279340854</v>
      </c>
    </row>
    <row r="154" spans="9:22" ht="15" x14ac:dyDescent="0.25">
      <c r="I154">
        <v>300</v>
      </c>
      <c r="J154" s="42">
        <f t="shared" si="37"/>
        <v>58</v>
      </c>
      <c r="K154" s="36">
        <f t="shared" si="38"/>
        <v>15.491933384829668</v>
      </c>
      <c r="L154" s="38">
        <f t="shared" si="27"/>
        <v>0.77375255962371825</v>
      </c>
      <c r="M154" s="36">
        <f t="shared" si="28"/>
        <v>0.96252761777688522</v>
      </c>
      <c r="N154" s="36">
        <f t="shared" si="29"/>
        <v>5.3473756543160285</v>
      </c>
      <c r="O154" s="36">
        <f t="shared" si="30"/>
        <v>1.0694751308632058</v>
      </c>
      <c r="P154" s="36">
        <f t="shared" si="31"/>
        <v>0.16042126962948089</v>
      </c>
      <c r="Q154" s="36">
        <f t="shared" si="32"/>
        <v>2.1125434683717645</v>
      </c>
      <c r="R154" s="36">
        <f t="shared" si="33"/>
        <v>0.52609778866001633</v>
      </c>
      <c r="S154" s="36">
        <f t="shared" si="34"/>
        <v>0.16879455041220426</v>
      </c>
      <c r="T154" s="36">
        <f t="shared" si="35"/>
        <v>0.22798269856035241</v>
      </c>
      <c r="U154" s="36">
        <f t="shared" si="36"/>
        <v>0.95702359782263191</v>
      </c>
      <c r="V154" s="36">
        <f t="shared" si="26"/>
        <v>0.74049945843556131</v>
      </c>
    </row>
    <row r="155" spans="9:22" ht="15" x14ac:dyDescent="0.25">
      <c r="I155">
        <v>302</v>
      </c>
      <c r="J155" s="42">
        <f t="shared" si="37"/>
        <v>58.4</v>
      </c>
      <c r="K155" s="36">
        <f t="shared" si="38"/>
        <v>15.543487382180359</v>
      </c>
      <c r="L155" s="38">
        <f t="shared" si="27"/>
        <v>0.77447739710351482</v>
      </c>
      <c r="M155" s="36">
        <f t="shared" si="28"/>
        <v>0.96340598517230558</v>
      </c>
      <c r="N155" s="36">
        <f t="shared" si="29"/>
        <v>5.3522554731794756</v>
      </c>
      <c r="O155" s="36">
        <f t="shared" si="30"/>
        <v>1.0704510946358952</v>
      </c>
      <c r="P155" s="36">
        <f t="shared" si="31"/>
        <v>0.16056766419538429</v>
      </c>
      <c r="Q155" s="36">
        <f t="shared" si="32"/>
        <v>2.114471298046213</v>
      </c>
      <c r="R155" s="36">
        <f t="shared" si="33"/>
        <v>0.52636138785128028</v>
      </c>
      <c r="S155" s="36">
        <f t="shared" si="34"/>
        <v>0.16903323713984161</v>
      </c>
      <c r="T155" s="36">
        <f t="shared" si="35"/>
        <v>0.22822138528798977</v>
      </c>
      <c r="U155" s="36">
        <f t="shared" si="36"/>
        <v>0.95802555469163331</v>
      </c>
      <c r="V155" s="36">
        <f t="shared" si="26"/>
        <v>0.7419691379562271</v>
      </c>
    </row>
    <row r="156" spans="9:22" ht="15" x14ac:dyDescent="0.25">
      <c r="I156">
        <v>304</v>
      </c>
      <c r="J156" s="42">
        <f t="shared" si="37"/>
        <v>58.8</v>
      </c>
      <c r="K156" s="36">
        <f t="shared" si="38"/>
        <v>15.594870951694343</v>
      </c>
      <c r="L156" s="38">
        <f t="shared" si="27"/>
        <v>0.77519531571885802</v>
      </c>
      <c r="M156" s="36">
        <f t="shared" si="28"/>
        <v>0.96426376329043562</v>
      </c>
      <c r="N156" s="36">
        <f t="shared" si="29"/>
        <v>5.3570209071690869</v>
      </c>
      <c r="O156" s="36">
        <f t="shared" si="30"/>
        <v>1.0714041814338173</v>
      </c>
      <c r="P156" s="36">
        <f t="shared" si="31"/>
        <v>0.16071062721507259</v>
      </c>
      <c r="Q156" s="36">
        <f t="shared" si="32"/>
        <v>2.1163539386347012</v>
      </c>
      <c r="R156" s="36">
        <f t="shared" si="33"/>
        <v>0.52661853542533099</v>
      </c>
      <c r="S156" s="36">
        <f t="shared" si="34"/>
        <v>0.16926639026257573</v>
      </c>
      <c r="T156" s="36">
        <f t="shared" si="35"/>
        <v>0.22845453841072388</v>
      </c>
      <c r="U156" s="36">
        <f t="shared" si="36"/>
        <v>0.95900428264674398</v>
      </c>
      <c r="V156" s="36">
        <f t="shared" si="26"/>
        <v>0.74341562766207969</v>
      </c>
    </row>
    <row r="157" spans="9:22" ht="15" x14ac:dyDescent="0.25">
      <c r="I157">
        <v>306</v>
      </c>
      <c r="J157" s="42">
        <f t="shared" si="37"/>
        <v>59.2</v>
      </c>
      <c r="K157" s="36">
        <f t="shared" si="38"/>
        <v>15.646085772486359</v>
      </c>
      <c r="L157" s="38">
        <f t="shared" si="27"/>
        <v>0.7759064247915467</v>
      </c>
      <c r="M157" s="36">
        <f t="shared" si="28"/>
        <v>0.96510143475198151</v>
      </c>
      <c r="N157" s="36">
        <f t="shared" si="29"/>
        <v>5.3616746375110083</v>
      </c>
      <c r="O157" s="36">
        <f t="shared" si="30"/>
        <v>1.0723349275022016</v>
      </c>
      <c r="P157" s="36">
        <f t="shared" si="31"/>
        <v>0.16085023912533025</v>
      </c>
      <c r="Q157" s="36">
        <f t="shared" si="32"/>
        <v>2.1181924493870654</v>
      </c>
      <c r="R157" s="36">
        <f t="shared" si="33"/>
        <v>0.5268693956335927</v>
      </c>
      <c r="S157" s="36">
        <f t="shared" si="34"/>
        <v>0.16949413655096324</v>
      </c>
      <c r="T157" s="36">
        <f t="shared" si="35"/>
        <v>0.22868228469911139</v>
      </c>
      <c r="U157" s="36">
        <f t="shared" si="36"/>
        <v>0.95996031384419755</v>
      </c>
      <c r="V157" s="36">
        <f t="shared" si="26"/>
        <v>0.74483937505662245</v>
      </c>
    </row>
    <row r="158" spans="9:22" ht="15" x14ac:dyDescent="0.25">
      <c r="I158">
        <v>308</v>
      </c>
      <c r="J158" s="42">
        <f t="shared" si="37"/>
        <v>59.6</v>
      </c>
      <c r="K158" s="36">
        <f t="shared" si="38"/>
        <v>15.697133496278868</v>
      </c>
      <c r="L158" s="38">
        <f t="shared" si="27"/>
        <v>0.77661083124151564</v>
      </c>
      <c r="M158" s="36">
        <f t="shared" si="28"/>
        <v>0.96591947086483954</v>
      </c>
      <c r="N158" s="36">
        <f t="shared" si="29"/>
        <v>5.366219282582442</v>
      </c>
      <c r="O158" s="36">
        <f t="shared" si="30"/>
        <v>1.0732438565164883</v>
      </c>
      <c r="P158" s="36">
        <f t="shared" si="31"/>
        <v>0.16098657847747327</v>
      </c>
      <c r="Q158" s="36">
        <f t="shared" si="32"/>
        <v>2.1199878647239276</v>
      </c>
      <c r="R158" s="36">
        <f t="shared" si="33"/>
        <v>0.52711412824683623</v>
      </c>
      <c r="S158" s="36">
        <f t="shared" si="34"/>
        <v>0.16971659994718843</v>
      </c>
      <c r="T158" s="36">
        <f t="shared" si="35"/>
        <v>0.22890474809533659</v>
      </c>
      <c r="U158" s="36">
        <f t="shared" si="36"/>
        <v>0.96089416856731336</v>
      </c>
      <c r="V158" s="36">
        <f t="shared" si="26"/>
        <v>0.74624081898618633</v>
      </c>
    </row>
    <row r="159" spans="9:22" ht="15" x14ac:dyDescent="0.25">
      <c r="I159">
        <v>310</v>
      </c>
      <c r="J159" s="42">
        <f t="shared" si="37"/>
        <v>60</v>
      </c>
      <c r="K159" s="36">
        <f t="shared" si="38"/>
        <v>15.748015748023624</v>
      </c>
      <c r="L159" s="38">
        <f t="shared" si="27"/>
        <v>0.77730863965422603</v>
      </c>
      <c r="M159" s="36">
        <f t="shared" si="28"/>
        <v>0.96671833188927137</v>
      </c>
      <c r="N159" s="36">
        <f t="shared" si="29"/>
        <v>5.3706573993848403</v>
      </c>
      <c r="O159" s="36">
        <f t="shared" si="30"/>
        <v>1.0741314798769681</v>
      </c>
      <c r="P159" s="36">
        <f t="shared" si="31"/>
        <v>0.16111972198154523</v>
      </c>
      <c r="Q159" s="36">
        <f t="shared" si="32"/>
        <v>2.1217411948187026</v>
      </c>
      <c r="R159" s="36">
        <f t="shared" si="33"/>
        <v>0.52735288869134744</v>
      </c>
      <c r="S159" s="36">
        <f t="shared" si="34"/>
        <v>0.16993390162422933</v>
      </c>
      <c r="T159" s="36">
        <f t="shared" si="35"/>
        <v>0.22912204977237749</v>
      </c>
      <c r="U159" s="36">
        <f t="shared" si="36"/>
        <v>0.96180635547486293</v>
      </c>
      <c r="V159" s="36">
        <f t="shared" si="26"/>
        <v>0.74762038978495471</v>
      </c>
    </row>
    <row r="160" spans="9:22" ht="15" x14ac:dyDescent="0.25">
      <c r="I160">
        <v>312</v>
      </c>
      <c r="J160" s="42">
        <f t="shared" si="37"/>
        <v>60.4</v>
      </c>
      <c r="K160" s="36">
        <f t="shared" si="38"/>
        <v>15.798734126505201</v>
      </c>
      <c r="L160" s="38">
        <f t="shared" si="27"/>
        <v>0.77799995234575747</v>
      </c>
      <c r="M160" s="36">
        <f t="shared" si="28"/>
        <v>0.96749846729686384</v>
      </c>
      <c r="N160" s="36">
        <f t="shared" si="29"/>
        <v>5.3749914849825764</v>
      </c>
      <c r="O160" s="36">
        <f t="shared" si="30"/>
        <v>1.0749982969965153</v>
      </c>
      <c r="P160" s="36">
        <f t="shared" si="31"/>
        <v>0.1612497445494773</v>
      </c>
      <c r="Q160" s="36">
        <f t="shared" si="32"/>
        <v>2.1234534261659563</v>
      </c>
      <c r="R160" s="36">
        <f t="shared" si="33"/>
        <v>0.52758582818031841</v>
      </c>
      <c r="S160" s="36">
        <f t="shared" si="34"/>
        <v>0.17014616004400152</v>
      </c>
      <c r="T160" s="36">
        <f t="shared" si="35"/>
        <v>0.22933430819214967</v>
      </c>
      <c r="U160" s="36">
        <f t="shared" si="36"/>
        <v>0.9626973718451457</v>
      </c>
      <c r="V160" s="36">
        <f t="shared" si="26"/>
        <v>0.74897850941890931</v>
      </c>
    </row>
    <row r="161" spans="9:22" ht="15" x14ac:dyDescent="0.25">
      <c r="I161">
        <v>314</v>
      </c>
      <c r="J161" s="42">
        <f t="shared" si="37"/>
        <v>60.8</v>
      </c>
      <c r="K161" s="36">
        <f t="shared" si="38"/>
        <v>15.849290204927161</v>
      </c>
      <c r="L161" s="38">
        <f t="shared" si="27"/>
        <v>0.77868486942569892</v>
      </c>
      <c r="M161" s="36">
        <f t="shared" si="28"/>
        <v>0.96826031602341844</v>
      </c>
      <c r="N161" s="36">
        <f t="shared" si="29"/>
        <v>5.3792239779078797</v>
      </c>
      <c r="O161" s="36">
        <f t="shared" si="30"/>
        <v>1.075844795581576</v>
      </c>
      <c r="P161" s="36">
        <f t="shared" si="31"/>
        <v>0.16137671933723641</v>
      </c>
      <c r="Q161" s="36">
        <f t="shared" si="32"/>
        <v>2.1251255221364467</v>
      </c>
      <c r="R161" s="36">
        <f t="shared" si="33"/>
        <v>0.52781309384066755</v>
      </c>
      <c r="S161" s="36">
        <f t="shared" si="34"/>
        <v>0.17035349101448766</v>
      </c>
      <c r="T161" s="36">
        <f t="shared" si="35"/>
        <v>0.22954163916263581</v>
      </c>
      <c r="U161" s="36">
        <f t="shared" si="36"/>
        <v>0.96356770381580703</v>
      </c>
      <c r="V161" s="36">
        <f t="shared" si="26"/>
        <v>0.75031559162863226</v>
      </c>
    </row>
    <row r="162" spans="9:22" ht="15" x14ac:dyDescent="0.25">
      <c r="I162">
        <v>316</v>
      </c>
      <c r="J162" s="42">
        <f t="shared" si="37"/>
        <v>61.2</v>
      </c>
      <c r="K162" s="36">
        <f t="shared" si="38"/>
        <v>15.899685531481433</v>
      </c>
      <c r="L162" s="38">
        <f t="shared" si="27"/>
        <v>0.77936348885792217</v>
      </c>
      <c r="M162" s="36">
        <f t="shared" si="28"/>
        <v>0.96900430671591387</v>
      </c>
      <c r="N162" s="36">
        <f t="shared" si="29"/>
        <v>5.3833572595328549</v>
      </c>
      <c r="O162" s="36">
        <f t="shared" si="30"/>
        <v>1.076671451906571</v>
      </c>
      <c r="P162" s="36">
        <f t="shared" si="31"/>
        <v>0.16150071778598563</v>
      </c>
      <c r="Q162" s="36">
        <f t="shared" si="32"/>
        <v>2.1267584235191528</v>
      </c>
      <c r="R162" s="36">
        <f t="shared" si="33"/>
        <v>0.52803482883546304</v>
      </c>
      <c r="S162" s="36">
        <f t="shared" si="34"/>
        <v>0.17055600774585469</v>
      </c>
      <c r="T162" s="36">
        <f t="shared" si="35"/>
        <v>0.22974415589400285</v>
      </c>
      <c r="U162" s="36">
        <f t="shared" si="36"/>
        <v>0.96441782661940589</v>
      </c>
      <c r="V162" s="36">
        <f t="shared" si="26"/>
        <v>0.75163204207087486</v>
      </c>
    </row>
    <row r="163" spans="9:22" ht="15" x14ac:dyDescent="0.25">
      <c r="I163">
        <v>318</v>
      </c>
      <c r="J163" s="42">
        <f t="shared" si="37"/>
        <v>61.6</v>
      </c>
      <c r="K163" s="36">
        <f t="shared" si="38"/>
        <v>15.94992162990151</v>
      </c>
      <c r="L163" s="38">
        <f t="shared" si="27"/>
        <v>0.78003590651932364</v>
      </c>
      <c r="M163" s="36">
        <f t="shared" si="28"/>
        <v>0.96973085797367864</v>
      </c>
      <c r="N163" s="36">
        <f t="shared" si="29"/>
        <v>5.3873936554093254</v>
      </c>
      <c r="O163" s="36">
        <f t="shared" si="30"/>
        <v>1.0774787310818652</v>
      </c>
      <c r="P163" s="36">
        <f t="shared" si="31"/>
        <v>0.16162180966227979</v>
      </c>
      <c r="Q163" s="36">
        <f t="shared" si="32"/>
        <v>2.128353049050598</v>
      </c>
      <c r="R163" s="36">
        <f t="shared" si="33"/>
        <v>0.52825117248213604</v>
      </c>
      <c r="S163" s="36">
        <f t="shared" si="34"/>
        <v>0.17075382090556784</v>
      </c>
      <c r="T163" s="36">
        <f t="shared" si="35"/>
        <v>0.229941969053716</v>
      </c>
      <c r="U163" s="36">
        <f t="shared" si="36"/>
        <v>0.96524820481477247</v>
      </c>
      <c r="V163" s="36">
        <f t="shared" si="26"/>
        <v>0.75292825845884082</v>
      </c>
    </row>
    <row r="164" spans="9:22" ht="15" x14ac:dyDescent="0.25">
      <c r="I164">
        <v>320</v>
      </c>
      <c r="J164" s="42">
        <f t="shared" si="37"/>
        <v>62</v>
      </c>
      <c r="K164" s="36">
        <f t="shared" si="38"/>
        <v>16</v>
      </c>
      <c r="L164" s="38">
        <f t="shared" si="27"/>
        <v>0.78070221625661329</v>
      </c>
      <c r="M164" s="36">
        <f t="shared" si="28"/>
        <v>0.97044037858391208</v>
      </c>
      <c r="N164" s="36">
        <f t="shared" si="29"/>
        <v>5.3913354365772888</v>
      </c>
      <c r="O164" s="36">
        <f t="shared" si="30"/>
        <v>1.0782670873154578</v>
      </c>
      <c r="P164" s="36">
        <f t="shared" si="31"/>
        <v>0.1617400630973187</v>
      </c>
      <c r="Q164" s="36">
        <f t="shared" si="32"/>
        <v>2.1299102959317686</v>
      </c>
      <c r="R164" s="36">
        <f t="shared" si="33"/>
        <v>0.52846226036664734</v>
      </c>
      <c r="S164" s="36">
        <f t="shared" si="34"/>
        <v>0.17094703867250641</v>
      </c>
      <c r="T164" s="36">
        <f t="shared" si="35"/>
        <v>0.23013518682065456</v>
      </c>
      <c r="U164" s="36">
        <f t="shared" si="36"/>
        <v>0.96605929251417455</v>
      </c>
      <c r="V164" s="36">
        <f t="shared" si="26"/>
        <v>0.75420463070111199</v>
      </c>
    </row>
    <row r="165" spans="9:22" ht="15" x14ac:dyDescent="0.25">
      <c r="I165">
        <v>322</v>
      </c>
      <c r="J165" s="42">
        <f t="shared" si="37"/>
        <v>62.4</v>
      </c>
      <c r="K165" s="36">
        <f t="shared" si="38"/>
        <v>16.049922118191105</v>
      </c>
      <c r="L165" s="38">
        <f t="shared" si="27"/>
        <v>0.78136250994122713</v>
      </c>
      <c r="M165" s="36">
        <f t="shared" si="28"/>
        <v>0.97113326775168318</v>
      </c>
      <c r="N165" s="36">
        <f t="shared" si="29"/>
        <v>5.395184820842684</v>
      </c>
      <c r="O165" s="36">
        <f t="shared" si="30"/>
        <v>1.0790369641685369</v>
      </c>
      <c r="P165" s="36">
        <f t="shared" si="31"/>
        <v>0.16185554462528054</v>
      </c>
      <c r="Q165" s="36">
        <f t="shared" si="32"/>
        <v>2.1314310403329126</v>
      </c>
      <c r="R165" s="36">
        <f t="shared" si="33"/>
        <v>0.52866822445377071</v>
      </c>
      <c r="S165" s="36">
        <f t="shared" si="34"/>
        <v>0.17113576679009024</v>
      </c>
      <c r="T165" s="36">
        <f t="shared" si="35"/>
        <v>0.23032391493823839</v>
      </c>
      <c r="U165" s="36">
        <f t="shared" si="36"/>
        <v>0.96685153360633158</v>
      </c>
      <c r="V165" s="36">
        <f t="shared" si="26"/>
        <v>0.75546154103916796</v>
      </c>
    </row>
    <row r="166" spans="9:22" ht="15" x14ac:dyDescent="0.25">
      <c r="I166">
        <v>324</v>
      </c>
      <c r="J166" s="42">
        <f t="shared" si="37"/>
        <v>62.8</v>
      </c>
      <c r="K166" s="36">
        <f t="shared" si="38"/>
        <v>16.099689437998489</v>
      </c>
      <c r="L166" s="38">
        <f t="shared" si="27"/>
        <v>0.78201687752243654</v>
      </c>
      <c r="M166" s="36">
        <f t="shared" si="28"/>
        <v>0.97180991532453964</v>
      </c>
      <c r="N166" s="36">
        <f t="shared" si="29"/>
        <v>5.3989439740252196</v>
      </c>
      <c r="O166" s="36">
        <f t="shared" si="30"/>
        <v>1.079788794805044</v>
      </c>
      <c r="P166" s="36">
        <f t="shared" si="31"/>
        <v>0.16196831922075661</v>
      </c>
      <c r="Q166" s="36">
        <f t="shared" si="32"/>
        <v>2.1329161378865069</v>
      </c>
      <c r="R166" s="36">
        <f t="shared" si="33"/>
        <v>0.528869193193646</v>
      </c>
      <c r="S166" s="36">
        <f t="shared" si="34"/>
        <v>0.17132010861842489</v>
      </c>
      <c r="T166" s="36">
        <f t="shared" si="35"/>
        <v>0.23050825676657305</v>
      </c>
      <c r="U166" s="36">
        <f t="shared" si="36"/>
        <v>0.96762536197530902</v>
      </c>
      <c r="V166" s="36">
        <f t="shared" si="26"/>
        <v>0.75669936418344852</v>
      </c>
    </row>
    <row r="167" spans="9:22" ht="15" x14ac:dyDescent="0.25">
      <c r="I167">
        <v>326</v>
      </c>
      <c r="J167" s="42">
        <f t="shared" si="37"/>
        <v>63.2</v>
      </c>
      <c r="K167" s="36">
        <f t="shared" si="38"/>
        <v>16.149303390549083</v>
      </c>
      <c r="L167" s="38">
        <f t="shared" si="27"/>
        <v>0.78266540707872267</v>
      </c>
      <c r="M167" s="36">
        <f t="shared" si="28"/>
        <v>0.97247070201185126</v>
      </c>
      <c r="N167" s="36">
        <f t="shared" si="29"/>
        <v>5.4026150111769509</v>
      </c>
      <c r="O167" s="36">
        <f t="shared" si="30"/>
        <v>1.0805230022353902</v>
      </c>
      <c r="P167" s="36">
        <f t="shared" si="31"/>
        <v>0.16207845033530854</v>
      </c>
      <c r="Q167" s="36">
        <f t="shared" si="32"/>
        <v>2.1343664241686726</v>
      </c>
      <c r="R167" s="36">
        <f t="shared" si="33"/>
        <v>0.52906529162474969</v>
      </c>
      <c r="S167" s="36">
        <f t="shared" si="34"/>
        <v>0.17150016518547503</v>
      </c>
      <c r="T167" s="36">
        <f t="shared" si="35"/>
        <v>0.23068831333362319</v>
      </c>
      <c r="U167" s="36">
        <f t="shared" si="36"/>
        <v>0.96838120171533348</v>
      </c>
      <c r="V167" s="36">
        <f t="shared" si="26"/>
        <v>0.75791846744791413</v>
      </c>
    </row>
    <row r="168" spans="9:22" ht="15" x14ac:dyDescent="0.25">
      <c r="I168">
        <v>328</v>
      </c>
      <c r="J168" s="42">
        <f t="shared" si="37"/>
        <v>63.6</v>
      </c>
      <c r="K168" s="36">
        <f t="shared" si="38"/>
        <v>16.198765385053271</v>
      </c>
      <c r="L168" s="38">
        <f t="shared" si="27"/>
        <v>0.78330818486748455</v>
      </c>
      <c r="M168" s="36">
        <f t="shared" si="28"/>
        <v>0.97311599959901218</v>
      </c>
      <c r="N168" s="36">
        <f t="shared" si="29"/>
        <v>5.4061999977722897</v>
      </c>
      <c r="O168" s="36">
        <f t="shared" si="30"/>
        <v>1.0812399995544579</v>
      </c>
      <c r="P168" s="36">
        <f t="shared" si="31"/>
        <v>0.16218599993316868</v>
      </c>
      <c r="Q168" s="36">
        <f t="shared" si="32"/>
        <v>2.1357827151692996</v>
      </c>
      <c r="R168" s="36">
        <f t="shared" si="33"/>
        <v>0.52925664147342011</v>
      </c>
      <c r="S168" s="36">
        <f t="shared" si="34"/>
        <v>0.1716760352372744</v>
      </c>
      <c r="T168" s="36">
        <f t="shared" si="35"/>
        <v>0.23086418338542256</v>
      </c>
      <c r="U168" s="36">
        <f t="shared" si="36"/>
        <v>0.96911946734156351</v>
      </c>
      <c r="V168" s="36">
        <f t="shared" si="26"/>
        <v>0.75911921088306356</v>
      </c>
    </row>
    <row r="169" spans="9:22" ht="15" x14ac:dyDescent="0.25">
      <c r="I169">
        <v>330</v>
      </c>
      <c r="J169" s="42">
        <f t="shared" si="37"/>
        <v>64</v>
      </c>
      <c r="K169" s="36">
        <f t="shared" si="38"/>
        <v>16.248076809271922</v>
      </c>
      <c r="L169" s="38">
        <f t="shared" si="27"/>
        <v>0.78394529537314206</v>
      </c>
      <c r="M169" s="36">
        <f t="shared" si="28"/>
        <v>0.97374617115662176</v>
      </c>
      <c r="N169" s="36">
        <f t="shared" si="29"/>
        <v>5.4097009508701204</v>
      </c>
      <c r="O169" s="36">
        <f t="shared" si="30"/>
        <v>1.0819401901740242</v>
      </c>
      <c r="P169" s="36">
        <f t="shared" si="31"/>
        <v>0.16229102852610364</v>
      </c>
      <c r="Q169" s="36">
        <f t="shared" si="32"/>
        <v>2.1371658077511593</v>
      </c>
      <c r="R169" s="36">
        <f t="shared" si="33"/>
        <v>0.52944336125007807</v>
      </c>
      <c r="S169" s="36">
        <f t="shared" si="34"/>
        <v>0.17184781528718523</v>
      </c>
      <c r="T169" s="36">
        <f t="shared" si="35"/>
        <v>0.23103596343533339</v>
      </c>
      <c r="U169" s="36">
        <f t="shared" si="36"/>
        <v>0.96984056399687091</v>
      </c>
      <c r="V169" s="36">
        <f t="shared" si="26"/>
        <v>0.76030194740738166</v>
      </c>
    </row>
    <row r="170" spans="9:22" ht="15" x14ac:dyDescent="0.25">
      <c r="I170">
        <v>332</v>
      </c>
      <c r="J170" s="42">
        <f t="shared" si="37"/>
        <v>64.400000000000006</v>
      </c>
      <c r="K170" s="36">
        <f t="shared" si="38"/>
        <v>16.297239029970694</v>
      </c>
      <c r="L170" s="38">
        <f t="shared" si="27"/>
        <v>0.78457682135369633</v>
      </c>
      <c r="M170" s="36">
        <f t="shared" si="28"/>
        <v>0.97436157124476286</v>
      </c>
      <c r="N170" s="36">
        <f t="shared" si="29"/>
        <v>5.4131198402486822</v>
      </c>
      <c r="O170" s="36">
        <f t="shared" si="30"/>
        <v>1.0826239680497365</v>
      </c>
      <c r="P170" s="36">
        <f t="shared" si="31"/>
        <v>0.16239359520746049</v>
      </c>
      <c r="Q170" s="36">
        <f t="shared" si="32"/>
        <v>2.1385164800982452</v>
      </c>
      <c r="R170" s="36">
        <f t="shared" si="33"/>
        <v>0.5296255663422611</v>
      </c>
      <c r="S170" s="36">
        <f t="shared" si="34"/>
        <v>0.17201559966421431</v>
      </c>
      <c r="T170" s="36">
        <f t="shared" si="35"/>
        <v>0.23120374781236247</v>
      </c>
      <c r="U170" s="36">
        <f t="shared" si="36"/>
        <v>0.97054488765466063</v>
      </c>
      <c r="V170" s="36">
        <f t="shared" si="26"/>
        <v>0.76146702293717394</v>
      </c>
    </row>
    <row r="171" spans="9:22" ht="15" x14ac:dyDescent="0.25">
      <c r="I171">
        <v>334</v>
      </c>
      <c r="J171" s="42">
        <f t="shared" si="37"/>
        <v>64.8</v>
      </c>
      <c r="K171" s="36">
        <f t="shared" si="38"/>
        <v>16.346253393362041</v>
      </c>
      <c r="L171" s="38">
        <f t="shared" si="27"/>
        <v>0.78520284388580441</v>
      </c>
      <c r="M171" s="36">
        <f t="shared" si="28"/>
        <v>0.97496254611249178</v>
      </c>
      <c r="N171" s="36">
        <f t="shared" si="29"/>
        <v>5.4164585895138426</v>
      </c>
      <c r="O171" s="36">
        <f t="shared" si="30"/>
        <v>1.0832917179027686</v>
      </c>
      <c r="P171" s="36">
        <f t="shared" si="31"/>
        <v>0.1624937576854153</v>
      </c>
      <c r="Q171" s="36">
        <f t="shared" si="32"/>
        <v>2.1398354921536171</v>
      </c>
      <c r="R171" s="36">
        <f t="shared" si="33"/>
        <v>0.52980336910460113</v>
      </c>
      <c r="S171" s="36">
        <f t="shared" si="34"/>
        <v>0.17217948056039939</v>
      </c>
      <c r="T171" s="36">
        <f t="shared" si="35"/>
        <v>0.23136762870854755</v>
      </c>
      <c r="U171" s="36">
        <f t="shared" si="36"/>
        <v>0.97123282531778954</v>
      </c>
      <c r="V171" s="36">
        <f t="shared" si="26"/>
        <v>0.76261477651477305</v>
      </c>
    </row>
    <row r="172" spans="9:22" ht="15" x14ac:dyDescent="0.25">
      <c r="I172">
        <v>336</v>
      </c>
      <c r="J172" s="42">
        <f t="shared" si="37"/>
        <v>65.2</v>
      </c>
      <c r="K172" s="36">
        <f t="shared" si="38"/>
        <v>16.395121225535359</v>
      </c>
      <c r="L172" s="38">
        <f t="shared" si="27"/>
        <v>0.78582344240842616</v>
      </c>
      <c r="M172" s="36">
        <f t="shared" si="28"/>
        <v>0.97554943389265114</v>
      </c>
      <c r="N172" s="36">
        <f t="shared" si="29"/>
        <v>5.4197190771813952</v>
      </c>
      <c r="O172" s="36">
        <f t="shared" si="30"/>
        <v>1.083943815436279</v>
      </c>
      <c r="P172" s="36">
        <f t="shared" si="31"/>
        <v>0.16259157231544188</v>
      </c>
      <c r="Q172" s="36">
        <f t="shared" si="32"/>
        <v>2.1411235860469713</v>
      </c>
      <c r="R172" s="36">
        <f t="shared" si="33"/>
        <v>0.52997687894585854</v>
      </c>
      <c r="S172" s="36">
        <f t="shared" si="34"/>
        <v>0.1723395480772755</v>
      </c>
      <c r="T172" s="36">
        <f t="shared" si="35"/>
        <v>0.23152769622542366</v>
      </c>
      <c r="U172" s="36">
        <f t="shared" si="36"/>
        <v>0.97190475521362218</v>
      </c>
      <c r="V172" s="36">
        <f t="shared" si="26"/>
        <v>0.76374554043508736</v>
      </c>
    </row>
    <row r="173" spans="9:22" ht="15" x14ac:dyDescent="0.25">
      <c r="I173">
        <v>338</v>
      </c>
      <c r="J173" s="42">
        <f t="shared" si="37"/>
        <v>65.599999999999994</v>
      </c>
      <c r="K173" s="36">
        <f t="shared" si="38"/>
        <v>16.443843832875576</v>
      </c>
      <c r="L173" s="38">
        <f t="shared" si="27"/>
        <v>0.78643869476509221</v>
      </c>
      <c r="M173" s="36">
        <f t="shared" si="28"/>
        <v>0.97612256479211756</v>
      </c>
      <c r="N173" s="36">
        <f t="shared" si="29"/>
        <v>5.4229031377339867</v>
      </c>
      <c r="O173" s="36">
        <f t="shared" si="30"/>
        <v>1.0845806275467973</v>
      </c>
      <c r="P173" s="36">
        <f t="shared" si="31"/>
        <v>0.16268709413201959</v>
      </c>
      <c r="Q173" s="36">
        <f t="shared" si="32"/>
        <v>2.1423814865121926</v>
      </c>
      <c r="R173" s="36">
        <f t="shared" si="33"/>
        <v>0.53014620241312727</v>
      </c>
      <c r="S173" s="36">
        <f t="shared" si="34"/>
        <v>0.1724958902714343</v>
      </c>
      <c r="T173" s="36">
        <f t="shared" si="35"/>
        <v>0.23168403841958246</v>
      </c>
      <c r="U173" s="36">
        <f t="shared" si="36"/>
        <v>0.97256104698527934</v>
      </c>
      <c r="V173" s="36">
        <f t="shared" si="26"/>
        <v>0.7648596403704746</v>
      </c>
    </row>
    <row r="174" spans="9:22" ht="15" x14ac:dyDescent="0.25">
      <c r="I174">
        <v>340</v>
      </c>
      <c r="J174" s="42">
        <f t="shared" si="37"/>
        <v>66</v>
      </c>
      <c r="K174" s="36">
        <f t="shared" si="38"/>
        <v>16.492422502470642</v>
      </c>
      <c r="L174" s="38">
        <f t="shared" si="27"/>
        <v>0.7870486772448495</v>
      </c>
      <c r="M174" s="36">
        <f t="shared" si="28"/>
        <v>0.97668226127758895</v>
      </c>
      <c r="N174" s="36">
        <f t="shared" si="29"/>
        <v>5.4260125626532716</v>
      </c>
      <c r="O174" s="36">
        <f t="shared" si="30"/>
        <v>1.0852025125306544</v>
      </c>
      <c r="P174" s="36">
        <f t="shared" si="31"/>
        <v>0.16278037687959818</v>
      </c>
      <c r="Q174" s="36">
        <f t="shared" si="32"/>
        <v>2.14360990129512</v>
      </c>
      <c r="R174" s="36">
        <f t="shared" si="33"/>
        <v>0.53031144327331281</v>
      </c>
      <c r="S174" s="36">
        <f t="shared" si="34"/>
        <v>0.17264859319918702</v>
      </c>
      <c r="T174" s="36">
        <f t="shared" si="35"/>
        <v>0.23183674134733517</v>
      </c>
      <c r="U174" s="36">
        <f t="shared" si="36"/>
        <v>0.97320206187912339</v>
      </c>
      <c r="V174" s="36">
        <f t="shared" si="26"/>
        <v>0.76595739549392428</v>
      </c>
    </row>
    <row r="175" spans="9:22" ht="15" x14ac:dyDescent="0.25">
      <c r="I175">
        <v>342</v>
      </c>
      <c r="J175" s="42">
        <f t="shared" si="37"/>
        <v>66.400000000000006</v>
      </c>
      <c r="K175" s="36">
        <f t="shared" si="38"/>
        <v>16.540858502508268</v>
      </c>
      <c r="L175" s="38">
        <f t="shared" si="27"/>
        <v>0.78765346462192842</v>
      </c>
      <c r="M175" s="36">
        <f t="shared" si="28"/>
        <v>0.97722883825701756</v>
      </c>
      <c r="N175" s="36">
        <f t="shared" si="29"/>
        <v>5.429049101427875</v>
      </c>
      <c r="O175" s="36">
        <f t="shared" si="30"/>
        <v>1.085809820285575</v>
      </c>
      <c r="P175" s="36">
        <f t="shared" si="31"/>
        <v>0.16287147304283628</v>
      </c>
      <c r="Q175" s="36">
        <f t="shared" si="32"/>
        <v>2.1448095215517533</v>
      </c>
      <c r="R175" s="36">
        <f t="shared" si="33"/>
        <v>0.53047270259199031</v>
      </c>
      <c r="S175" s="36">
        <f t="shared" si="34"/>
        <v>0.1727977409603437</v>
      </c>
      <c r="T175" s="36">
        <f t="shared" si="35"/>
        <v>0.23198588910849186</v>
      </c>
      <c r="U175" s="36">
        <f t="shared" si="36"/>
        <v>0.97382815292853508</v>
      </c>
      <c r="V175" s="36">
        <f t="shared" si="26"/>
        <v>0.76703911860053386</v>
      </c>
    </row>
    <row r="176" spans="9:22" ht="15" x14ac:dyDescent="0.25">
      <c r="I176">
        <v>344</v>
      </c>
      <c r="J176" s="42">
        <f t="shared" si="37"/>
        <v>66.8</v>
      </c>
      <c r="K176" s="36">
        <f t="shared" si="38"/>
        <v>16.589153082662179</v>
      </c>
      <c r="L176" s="38">
        <f t="shared" si="27"/>
        <v>0.78825313019418131</v>
      </c>
      <c r="M176" s="36">
        <f t="shared" si="28"/>
        <v>0.97776260325678943</v>
      </c>
      <c r="N176" s="36">
        <f t="shared" si="29"/>
        <v>5.4320144625377189</v>
      </c>
      <c r="O176" s="36">
        <f t="shared" si="30"/>
        <v>1.0864028925075437</v>
      </c>
      <c r="P176" s="36">
        <f t="shared" si="31"/>
        <v>0.16296043387613154</v>
      </c>
      <c r="Q176" s="36">
        <f t="shared" si="32"/>
        <v>2.1459810222371236</v>
      </c>
      <c r="R176" s="36">
        <f t="shared" si="33"/>
        <v>0.53063007880973712</v>
      </c>
      <c r="S176" s="36">
        <f t="shared" si="34"/>
        <v>0.17294341574112126</v>
      </c>
      <c r="T176" s="36">
        <f t="shared" si="35"/>
        <v>0.23213156388926942</v>
      </c>
      <c r="U176" s="36">
        <f t="shared" si="36"/>
        <v>0.97443966513403202</v>
      </c>
      <c r="V176" s="36">
        <f t="shared" si="26"/>
        <v>0.76810511622727062</v>
      </c>
    </row>
    <row r="177" spans="9:22" ht="15" x14ac:dyDescent="0.25">
      <c r="I177">
        <v>346</v>
      </c>
      <c r="J177" s="42">
        <f t="shared" si="37"/>
        <v>67.2</v>
      </c>
      <c r="K177" s="36">
        <f t="shared" si="38"/>
        <v>16.63730747446834</v>
      </c>
      <c r="L177" s="38">
        <f t="shared" si="27"/>
        <v>0.78884774582033534</v>
      </c>
      <c r="M177" s="36">
        <f t="shared" si="28"/>
        <v>0.9782838565947517</v>
      </c>
      <c r="N177" s="36">
        <f t="shared" si="29"/>
        <v>5.434910314415287</v>
      </c>
      <c r="O177" s="36">
        <f t="shared" si="30"/>
        <v>1.0869820628830575</v>
      </c>
      <c r="P177" s="36">
        <f t="shared" si="31"/>
        <v>0.16304730943245865</v>
      </c>
      <c r="Q177" s="36">
        <f t="shared" si="32"/>
        <v>2.1471250624850522</v>
      </c>
      <c r="R177" s="36">
        <f t="shared" si="33"/>
        <v>0.53078366781603559</v>
      </c>
      <c r="S177" s="36">
        <f t="shared" si="34"/>
        <v>0.17308569785619299</v>
      </c>
      <c r="T177" s="36">
        <f t="shared" si="35"/>
        <v>0.23227384600434114</v>
      </c>
      <c r="U177" s="36">
        <f t="shared" si="36"/>
        <v>0.97503693563978355</v>
      </c>
      <c r="V177" s="36">
        <f t="shared" si="26"/>
        <v>0.7691556887710107</v>
      </c>
    </row>
    <row r="178" spans="9:22" ht="15" x14ac:dyDescent="0.25">
      <c r="I178">
        <v>348</v>
      </c>
      <c r="J178" s="42">
        <f t="shared" si="37"/>
        <v>67.599999999999994</v>
      </c>
      <c r="K178" s="36">
        <f t="shared" si="38"/>
        <v>16.685322891691371</v>
      </c>
      <c r="L178" s="38">
        <f t="shared" si="27"/>
        <v>0.78943738195610424</v>
      </c>
      <c r="M178" s="36">
        <f t="shared" si="28"/>
        <v>0.97879289154918303</v>
      </c>
      <c r="N178" s="36">
        <f t="shared" si="29"/>
        <v>5.4377382863843504</v>
      </c>
      <c r="O178" s="36">
        <f t="shared" si="30"/>
        <v>1.0875476572768701</v>
      </c>
      <c r="P178" s="36">
        <f t="shared" si="31"/>
        <v>0.16313214859153052</v>
      </c>
      <c r="Q178" s="36">
        <f t="shared" si="32"/>
        <v>2.1482422859790029</v>
      </c>
      <c r="R178" s="36">
        <f t="shared" si="33"/>
        <v>0.53093356302083217</v>
      </c>
      <c r="S178" s="36">
        <f t="shared" si="34"/>
        <v>0.17322466578989026</v>
      </c>
      <c r="T178" s="36">
        <f t="shared" si="35"/>
        <v>0.23241281393803842</v>
      </c>
      <c r="U178" s="36">
        <f t="shared" si="36"/>
        <v>0.97562029390656768</v>
      </c>
      <c r="V178" s="36">
        <f t="shared" si="26"/>
        <v>0.77019113060484579</v>
      </c>
    </row>
    <row r="179" spans="9:22" ht="15" x14ac:dyDescent="0.25">
      <c r="I179">
        <v>350</v>
      </c>
      <c r="J179" s="42">
        <f t="shared" si="37"/>
        <v>68</v>
      </c>
      <c r="K179" s="36">
        <f t="shared" si="38"/>
        <v>16.733200530681511</v>
      </c>
      <c r="L179" s="38">
        <f t="shared" si="27"/>
        <v>0.79002210768919823</v>
      </c>
      <c r="M179" s="36">
        <f t="shared" si="28"/>
        <v>0.97928999452380416</v>
      </c>
      <c r="N179" s="36">
        <f t="shared" si="29"/>
        <v>5.44049996957669</v>
      </c>
      <c r="O179" s="36">
        <f t="shared" si="30"/>
        <v>1.088099993915338</v>
      </c>
      <c r="P179" s="36">
        <f t="shared" si="31"/>
        <v>0.16321499908730069</v>
      </c>
      <c r="Q179" s="36">
        <f t="shared" si="32"/>
        <v>2.149333321314248</v>
      </c>
      <c r="R179" s="36">
        <f t="shared" si="33"/>
        <v>0.53107985542384251</v>
      </c>
      <c r="S179" s="36">
        <f t="shared" si="34"/>
        <v>0.17336039623657248</v>
      </c>
      <c r="T179" s="36">
        <f t="shared" si="35"/>
        <v>0.23254854438472064</v>
      </c>
      <c r="U179" s="36">
        <f t="shared" si="36"/>
        <v>0.97619006188123492</v>
      </c>
      <c r="V179" s="36">
        <f t="shared" si="26"/>
        <v>0.77121173019266209</v>
      </c>
    </row>
    <row r="180" spans="9:22" ht="15" x14ac:dyDescent="0.25">
      <c r="I180">
        <v>352</v>
      </c>
      <c r="J180" s="42">
        <f t="shared" si="37"/>
        <v>68.400000000000006</v>
      </c>
      <c r="K180" s="36">
        <f t="shared" si="38"/>
        <v>16.780941570722426</v>
      </c>
      <c r="L180" s="38">
        <f t="shared" si="27"/>
        <v>0.79060199077327342</v>
      </c>
      <c r="M180" s="36">
        <f t="shared" si="28"/>
        <v>0.97977544520891979</v>
      </c>
      <c r="N180" s="36">
        <f t="shared" si="29"/>
        <v>5.4431969178273318</v>
      </c>
      <c r="O180" s="36">
        <f t="shared" si="30"/>
        <v>1.0886393835654664</v>
      </c>
      <c r="P180" s="36">
        <f t="shared" si="31"/>
        <v>0.16329590753481998</v>
      </c>
      <c r="Q180" s="36">
        <f t="shared" si="32"/>
        <v>2.1503987823515391</v>
      </c>
      <c r="R180" s="36">
        <f t="shared" si="33"/>
        <v>0.53122263368168354</v>
      </c>
      <c r="S180" s="36">
        <f t="shared" si="34"/>
        <v>0.17349296414017548</v>
      </c>
      <c r="T180" s="36">
        <f t="shared" si="35"/>
        <v>0.23268111228832364</v>
      </c>
      <c r="U180" s="36">
        <f t="shared" si="36"/>
        <v>0.97674655416272427</v>
      </c>
      <c r="V180" s="36">
        <f t="shared" si="26"/>
        <v>0.77221777020198479</v>
      </c>
    </row>
    <row r="181" spans="9:22" ht="15" x14ac:dyDescent="0.25">
      <c r="I181">
        <v>354</v>
      </c>
      <c r="J181" s="42">
        <f t="shared" si="37"/>
        <v>68.8</v>
      </c>
      <c r="K181" s="36">
        <f t="shared" si="38"/>
        <v>16.828547174370104</v>
      </c>
      <c r="L181" s="38">
        <f t="shared" si="27"/>
        <v>0.79117709766085642</v>
      </c>
      <c r="M181" s="36">
        <f t="shared" si="28"/>
        <v>0.98024951673878424</v>
      </c>
      <c r="N181" s="36">
        <f t="shared" si="29"/>
        <v>5.4458306485488013</v>
      </c>
      <c r="O181" s="36">
        <f t="shared" si="30"/>
        <v>1.0891661297097603</v>
      </c>
      <c r="P181" s="36">
        <f t="shared" si="31"/>
        <v>0.16337491945646407</v>
      </c>
      <c r="Q181" s="36">
        <f t="shared" si="32"/>
        <v>2.1514392685624899</v>
      </c>
      <c r="R181" s="36">
        <f t="shared" si="33"/>
        <v>0.53136198417290659</v>
      </c>
      <c r="S181" s="36">
        <f t="shared" si="34"/>
        <v>0.1736224427329511</v>
      </c>
      <c r="T181" s="36">
        <f t="shared" si="35"/>
        <v>0.23281059088109926</v>
      </c>
      <c r="U181" s="36">
        <f t="shared" si="36"/>
        <v>0.97729007816468416</v>
      </c>
      <c r="V181" s="36">
        <f t="shared" si="26"/>
        <v>0.77320952761508632</v>
      </c>
    </row>
    <row r="182" spans="9:22" ht="15" x14ac:dyDescent="0.25">
      <c r="I182">
        <v>356</v>
      </c>
      <c r="J182" s="42">
        <f t="shared" si="37"/>
        <v>69.2</v>
      </c>
      <c r="K182" s="36">
        <f t="shared" si="38"/>
        <v>16.876018487783192</v>
      </c>
      <c r="L182" s="38">
        <f t="shared" si="27"/>
        <v>0.79174749353528284</v>
      </c>
      <c r="M182" s="36">
        <f t="shared" si="28"/>
        <v>0.98071247584527732</v>
      </c>
      <c r="N182" s="36">
        <f t="shared" si="29"/>
        <v>5.448402643584874</v>
      </c>
      <c r="O182" s="36">
        <f t="shared" si="30"/>
        <v>1.0896805287169748</v>
      </c>
      <c r="P182" s="36">
        <f t="shared" si="31"/>
        <v>0.16345207930754624</v>
      </c>
      <c r="Q182" s="36">
        <f t="shared" si="32"/>
        <v>2.1524553653668641</v>
      </c>
      <c r="R182" s="36">
        <f t="shared" si="33"/>
        <v>0.53149799106101625</v>
      </c>
      <c r="S182" s="36">
        <f t="shared" si="34"/>
        <v>0.17374890357341347</v>
      </c>
      <c r="T182" s="36">
        <f t="shared" si="35"/>
        <v>0.23293705172156162</v>
      </c>
      <c r="U182" s="36">
        <f t="shared" si="36"/>
        <v>0.97782093427476269</v>
      </c>
      <c r="V182" s="36">
        <f t="shared" si="26"/>
        <v>0.77418727383837194</v>
      </c>
    </row>
    <row r="183" spans="9:22" ht="15" x14ac:dyDescent="0.25">
      <c r="I183">
        <v>358</v>
      </c>
      <c r="J183" s="42">
        <f t="shared" si="37"/>
        <v>69.599999999999994</v>
      </c>
      <c r="K183" s="36">
        <f t="shared" si="38"/>
        <v>16.923356641044943</v>
      </c>
      <c r="L183" s="38">
        <f t="shared" si="27"/>
        <v>0.79231324234168243</v>
      </c>
      <c r="M183" s="36">
        <f t="shared" si="28"/>
        <v>0.98116458300797882</v>
      </c>
      <c r="N183" s="36">
        <f t="shared" si="29"/>
        <v>5.4509143500443269</v>
      </c>
      <c r="O183" s="36">
        <f t="shared" si="30"/>
        <v>1.0901828700088654</v>
      </c>
      <c r="P183" s="36">
        <f t="shared" si="31"/>
        <v>0.16352743050132978</v>
      </c>
      <c r="Q183" s="36">
        <f t="shared" si="32"/>
        <v>2.1534476444619566</v>
      </c>
      <c r="R183" s="36">
        <f t="shared" si="33"/>
        <v>0.53163073635553637</v>
      </c>
      <c r="S183" s="36">
        <f t="shared" si="34"/>
        <v>0.1738724165835015</v>
      </c>
      <c r="T183" s="36">
        <f t="shared" si="35"/>
        <v>0.23306056473164966</v>
      </c>
      <c r="U183" s="36">
        <f t="shared" si="36"/>
        <v>0.97833941601060836</v>
      </c>
      <c r="V183" s="36">
        <f t="shared" ref="V183:V246" si="39">IF(J183="",1,U183*L183)</f>
        <v>0.77515127481003321</v>
      </c>
    </row>
    <row r="184" spans="9:22" ht="15" x14ac:dyDescent="0.25">
      <c r="I184">
        <v>360</v>
      </c>
      <c r="J184" s="42">
        <f t="shared" si="37"/>
        <v>70</v>
      </c>
      <c r="K184" s="36">
        <f t="shared" si="38"/>
        <v>16.970562748477143</v>
      </c>
      <c r="L184" s="38">
        <f t="shared" si="27"/>
        <v>0.79287440681704491</v>
      </c>
      <c r="M184" s="36">
        <f t="shared" si="28"/>
        <v>0.98160609260072462</v>
      </c>
      <c r="N184" s="36">
        <f t="shared" si="29"/>
        <v>5.4533671811151363</v>
      </c>
      <c r="O184" s="36">
        <f t="shared" si="30"/>
        <v>1.0906734362230273</v>
      </c>
      <c r="P184" s="36">
        <f t="shared" si="31"/>
        <v>0.16360101543345407</v>
      </c>
      <c r="Q184" s="36">
        <f t="shared" si="32"/>
        <v>2.1544166641442515</v>
      </c>
      <c r="R184" s="36">
        <f t="shared" si="33"/>
        <v>0.53176029997120011</v>
      </c>
      <c r="S184" s="36">
        <f t="shared" si="34"/>
        <v>0.17399305008497296</v>
      </c>
      <c r="T184" s="36">
        <f t="shared" si="35"/>
        <v>0.23318119823312111</v>
      </c>
      <c r="U184" s="36">
        <f t="shared" si="36"/>
        <v>0.97884581017264427</v>
      </c>
      <c r="V184" s="36">
        <f t="shared" si="39"/>
        <v>0.77610179110598509</v>
      </c>
    </row>
    <row r="185" spans="9:22" ht="15" x14ac:dyDescent="0.25">
      <c r="I185">
        <v>362</v>
      </c>
      <c r="J185" s="42">
        <f t="shared" si="37"/>
        <v>70.400000000000006</v>
      </c>
      <c r="K185" s="36">
        <f t="shared" si="38"/>
        <v>17.017637908946117</v>
      </c>
      <c r="L185" s="38">
        <f t="shared" si="27"/>
        <v>0.79343104851939927</v>
      </c>
      <c r="M185" s="36">
        <f t="shared" si="28"/>
        <v>0.98203725303472778</v>
      </c>
      <c r="N185" s="36">
        <f t="shared" si="29"/>
        <v>5.4557625168595987</v>
      </c>
      <c r="O185" s="36">
        <f t="shared" si="30"/>
        <v>1.0911525033719198</v>
      </c>
      <c r="P185" s="36">
        <f t="shared" si="31"/>
        <v>0.16367287550578799</v>
      </c>
      <c r="Q185" s="36">
        <f t="shared" si="32"/>
        <v>2.1553629696235457</v>
      </c>
      <c r="R185" s="36">
        <f t="shared" si="33"/>
        <v>0.53188675978532929</v>
      </c>
      <c r="S185" s="36">
        <f t="shared" si="34"/>
        <v>0.17411087083504231</v>
      </c>
      <c r="T185" s="36">
        <f t="shared" si="35"/>
        <v>0.23329901898319047</v>
      </c>
      <c r="U185" s="36">
        <f t="shared" si="36"/>
        <v>0.9793403969936687</v>
      </c>
      <c r="V185" s="36">
        <f t="shared" si="39"/>
        <v>0.77703907804409134</v>
      </c>
    </row>
    <row r="186" spans="9:22" ht="15" x14ac:dyDescent="0.25">
      <c r="I186">
        <v>364</v>
      </c>
      <c r="J186" s="42">
        <f t="shared" si="37"/>
        <v>70.8</v>
      </c>
      <c r="K186" s="36">
        <f t="shared" si="38"/>
        <v>17.064583206161235</v>
      </c>
      <c r="L186" s="38">
        <f t="shared" si="27"/>
        <v>0.79398322785613618</v>
      </c>
      <c r="M186" s="36">
        <f t="shared" si="28"/>
        <v>0.98245830689834479</v>
      </c>
      <c r="N186" s="36">
        <f t="shared" si="29"/>
        <v>5.4581017049908045</v>
      </c>
      <c r="O186" s="36">
        <f t="shared" si="30"/>
        <v>1.0916203409981609</v>
      </c>
      <c r="P186" s="36">
        <f t="shared" si="31"/>
        <v>0.16374305114972412</v>
      </c>
      <c r="Q186" s="36">
        <f t="shared" si="32"/>
        <v>2.1562870933297007</v>
      </c>
      <c r="R186" s="36">
        <f t="shared" si="33"/>
        <v>0.53201019169346131</v>
      </c>
      <c r="S186" s="36">
        <f t="shared" si="34"/>
        <v>0.17422594406127395</v>
      </c>
      <c r="T186" s="36">
        <f t="shared" si="35"/>
        <v>0.23341409220942211</v>
      </c>
      <c r="U186" s="36">
        <f t="shared" si="36"/>
        <v>0.97982345028532936</v>
      </c>
      <c r="V186" s="36">
        <f t="shared" si="39"/>
        <v>0.77796338578668223</v>
      </c>
    </row>
    <row r="187" spans="9:22" ht="15" x14ac:dyDescent="0.25">
      <c r="I187">
        <v>366</v>
      </c>
      <c r="J187" s="42">
        <f t="shared" si="37"/>
        <v>71.2</v>
      </c>
      <c r="K187" s="36">
        <f t="shared" si="38"/>
        <v>17.111399708965951</v>
      </c>
      <c r="L187" s="38">
        <f t="shared" si="27"/>
        <v>0.79453100411150357</v>
      </c>
      <c r="M187" s="36">
        <f t="shared" si="28"/>
        <v>0.98286949109356569</v>
      </c>
      <c r="N187" s="36">
        <f t="shared" si="29"/>
        <v>5.4603860616309206</v>
      </c>
      <c r="O187" s="36">
        <f t="shared" si="30"/>
        <v>1.0920772123261842</v>
      </c>
      <c r="P187" s="36">
        <f t="shared" si="31"/>
        <v>0.16381158184892763</v>
      </c>
      <c r="Q187" s="36">
        <f t="shared" si="32"/>
        <v>2.157189555212216</v>
      </c>
      <c r="R187" s="36">
        <f t="shared" si="33"/>
        <v>0.5321306696632937</v>
      </c>
      <c r="S187" s="36">
        <f t="shared" si="34"/>
        <v>0.17433833349574662</v>
      </c>
      <c r="T187" s="36">
        <f t="shared" si="35"/>
        <v>0.23352648164389478</v>
      </c>
      <c r="U187" s="36">
        <f t="shared" si="36"/>
        <v>0.98029523758153869</v>
      </c>
      <c r="V187" s="36">
        <f t="shared" si="39"/>
        <v>0.77887495944138485</v>
      </c>
    </row>
    <row r="188" spans="9:22" ht="15" x14ac:dyDescent="0.25">
      <c r="I188">
        <v>368</v>
      </c>
      <c r="J188" s="42">
        <f t="shared" si="37"/>
        <v>71.599999999999994</v>
      </c>
      <c r="K188" s="36">
        <f t="shared" si="38"/>
        <v>17.158088471621774</v>
      </c>
      <c r="L188" s="38">
        <f t="shared" si="27"/>
        <v>0.79507443547330381</v>
      </c>
      <c r="M188" s="36">
        <f t="shared" si="28"/>
        <v>0.98327103696930451</v>
      </c>
      <c r="N188" s="36">
        <f t="shared" si="29"/>
        <v>5.4626168720516919</v>
      </c>
      <c r="O188" s="36">
        <f t="shared" si="30"/>
        <v>1.0925233744103384</v>
      </c>
      <c r="P188" s="36">
        <f t="shared" si="31"/>
        <v>0.16387850616155078</v>
      </c>
      <c r="Q188" s="36">
        <f t="shared" si="32"/>
        <v>2.1580708630327674</v>
      </c>
      <c r="R188" s="36">
        <f t="shared" si="33"/>
        <v>0.53224826578699591</v>
      </c>
      <c r="S188" s="36">
        <f t="shared" si="34"/>
        <v>0.17444810140849784</v>
      </c>
      <c r="T188" s="36">
        <f t="shared" si="35"/>
        <v>0.233636249556646</v>
      </c>
      <c r="U188" s="36">
        <f t="shared" si="36"/>
        <v>0.98075602027886621</v>
      </c>
      <c r="V188" s="36">
        <f t="shared" si="39"/>
        <v>0.77977403916026367</v>
      </c>
    </row>
    <row r="189" spans="9:22" ht="15" x14ac:dyDescent="0.25">
      <c r="I189">
        <v>370</v>
      </c>
      <c r="J189" s="42">
        <f t="shared" si="37"/>
        <v>72</v>
      </c>
      <c r="K189" s="36">
        <f t="shared" si="38"/>
        <v>17.204650534085257</v>
      </c>
      <c r="L189" s="38">
        <f t="shared" si="27"/>
        <v>0.79561357905881991</v>
      </c>
      <c r="M189" s="36">
        <f t="shared" si="28"/>
        <v>0.98366317045156582</v>
      </c>
      <c r="N189" s="36">
        <f t="shared" si="29"/>
        <v>5.4647953913975877</v>
      </c>
      <c r="O189" s="36">
        <f t="shared" si="30"/>
        <v>1.0929590782795175</v>
      </c>
      <c r="P189" s="36">
        <f t="shared" si="31"/>
        <v>0.16394386174192763</v>
      </c>
      <c r="Q189" s="36">
        <f t="shared" si="32"/>
        <v>2.158931512650899</v>
      </c>
      <c r="R189" s="36">
        <f t="shared" si="33"/>
        <v>0.53236305033195075</v>
      </c>
      <c r="S189" s="36">
        <f t="shared" si="34"/>
        <v>0.17455530864026439</v>
      </c>
      <c r="T189" s="36">
        <f t="shared" si="35"/>
        <v>0.23374345678841255</v>
      </c>
      <c r="U189" s="36">
        <f t="shared" si="36"/>
        <v>0.98120605377397663</v>
      </c>
      <c r="V189" s="36">
        <f t="shared" si="39"/>
        <v>0.78066086023729442</v>
      </c>
    </row>
    <row r="190" spans="9:22" ht="15" x14ac:dyDescent="0.25">
      <c r="I190">
        <v>372</v>
      </c>
      <c r="J190" s="42">
        <f t="shared" si="37"/>
        <v>72.400000000000006</v>
      </c>
      <c r="K190" s="36">
        <f t="shared" si="38"/>
        <v>17.251086922278262</v>
      </c>
      <c r="L190" s="38">
        <f t="shared" si="27"/>
        <v>0.79614849093999562</v>
      </c>
      <c r="M190" s="36">
        <f t="shared" si="28"/>
        <v>0.98404611217055959</v>
      </c>
      <c r="N190" s="36">
        <f t="shared" si="29"/>
        <v>5.4669228453919976</v>
      </c>
      <c r="O190" s="36">
        <f t="shared" si="30"/>
        <v>1.0933845690783996</v>
      </c>
      <c r="P190" s="36">
        <f t="shared" si="31"/>
        <v>0.16400768536175997</v>
      </c>
      <c r="Q190" s="36">
        <f t="shared" si="32"/>
        <v>2.159771988303012</v>
      </c>
      <c r="R190" s="36">
        <f t="shared" si="33"/>
        <v>0.53247509178997854</v>
      </c>
      <c r="S190" s="36">
        <f t="shared" si="34"/>
        <v>0.17466001463453013</v>
      </c>
      <c r="T190" s="36">
        <f t="shared" si="35"/>
        <v>0.23384816278267828</v>
      </c>
      <c r="U190" s="36">
        <f t="shared" si="36"/>
        <v>0.98164558759815967</v>
      </c>
      <c r="V190" s="36">
        <f t="shared" si="39"/>
        <v>0.78153565320418006</v>
      </c>
    </row>
    <row r="191" spans="9:22" ht="15" x14ac:dyDescent="0.25">
      <c r="I191">
        <v>374</v>
      </c>
      <c r="J191" s="42">
        <f t="shared" si="37"/>
        <v>72.8</v>
      </c>
      <c r="K191" s="36">
        <f t="shared" si="38"/>
        <v>17.297398648351724</v>
      </c>
      <c r="L191" s="38">
        <f t="shared" si="27"/>
        <v>0.79667922616789744</v>
      </c>
      <c r="M191" s="36">
        <f t="shared" si="28"/>
        <v>0.98442007758483674</v>
      </c>
      <c r="N191" s="36">
        <f t="shared" si="29"/>
        <v>5.4690004310268705</v>
      </c>
      <c r="O191" s="36">
        <f t="shared" si="30"/>
        <v>1.0938000862053741</v>
      </c>
      <c r="P191" s="36">
        <f t="shared" si="31"/>
        <v>0.16407001293080611</v>
      </c>
      <c r="Q191" s="36">
        <f t="shared" si="32"/>
        <v>2.1605927628748134</v>
      </c>
      <c r="R191" s="36">
        <f t="shared" si="33"/>
        <v>0.53258445692509038</v>
      </c>
      <c r="S191" s="36">
        <f t="shared" si="34"/>
        <v>0.17476227746889186</v>
      </c>
      <c r="T191" s="36">
        <f t="shared" si="35"/>
        <v>0.23395042561704002</v>
      </c>
      <c r="U191" s="36">
        <f t="shared" si="36"/>
        <v>0.98207486554899726</v>
      </c>
      <c r="V191" s="36">
        <f t="shared" si="39"/>
        <v>0.78239864392451708</v>
      </c>
    </row>
    <row r="192" spans="9:22" ht="15" x14ac:dyDescent="0.25">
      <c r="I192">
        <v>376</v>
      </c>
      <c r="J192" s="42">
        <f t="shared" si="37"/>
        <v>73.2</v>
      </c>
      <c r="K192" s="36">
        <f t="shared" si="38"/>
        <v>17.343586710943043</v>
      </c>
      <c r="L192" s="38">
        <f t="shared" si="27"/>
        <v>0.7972058387964791</v>
      </c>
      <c r="M192" s="36">
        <f t="shared" si="28"/>
        <v>0.98478527710251507</v>
      </c>
      <c r="N192" s="36">
        <f t="shared" si="29"/>
        <v>5.4710293172361943</v>
      </c>
      <c r="O192" s="36">
        <f t="shared" si="30"/>
        <v>1.0942058634472389</v>
      </c>
      <c r="P192" s="36">
        <f t="shared" si="31"/>
        <v>0.16413087951708585</v>
      </c>
      <c r="Q192" s="36">
        <f t="shared" si="32"/>
        <v>2.1613942981673855</v>
      </c>
      <c r="R192" s="36">
        <f t="shared" si="33"/>
        <v>0.53269121081983084</v>
      </c>
      <c r="S192" s="36">
        <f t="shared" si="34"/>
        <v>0.17486215388576049</v>
      </c>
      <c r="T192" s="36">
        <f t="shared" si="35"/>
        <v>0.23405030203390864</v>
      </c>
      <c r="U192" s="36">
        <f t="shared" si="36"/>
        <v>0.98249412581924067</v>
      </c>
      <c r="V192" s="36">
        <f t="shared" si="39"/>
        <v>0.78325005368634126</v>
      </c>
    </row>
    <row r="193" spans="9:22" ht="15" x14ac:dyDescent="0.25">
      <c r="I193">
        <v>378</v>
      </c>
      <c r="J193" s="42">
        <f t="shared" si="37"/>
        <v>73.599999999999994</v>
      </c>
      <c r="K193" s="36">
        <f t="shared" si="38"/>
        <v>17.389652095427326</v>
      </c>
      <c r="L193" s="38">
        <f t="shared" si="27"/>
        <v>0.79772838190567419</v>
      </c>
      <c r="M193" s="36">
        <f t="shared" si="28"/>
        <v>0.98514191619966329</v>
      </c>
      <c r="N193" s="36">
        <f t="shared" si="29"/>
        <v>5.4730106455536847</v>
      </c>
      <c r="O193" s="36">
        <f t="shared" si="30"/>
        <v>1.0946021291107371</v>
      </c>
      <c r="P193" s="36">
        <f t="shared" si="31"/>
        <v>0.1641903193666106</v>
      </c>
      <c r="Q193" s="36">
        <f t="shared" si="32"/>
        <v>2.1621770451570117</v>
      </c>
      <c r="R193" s="36">
        <f t="shared" si="33"/>
        <v>0.53279541692024746</v>
      </c>
      <c r="S193" s="36">
        <f t="shared" si="34"/>
        <v>0.17495969932240377</v>
      </c>
      <c r="T193" s="36">
        <f t="shared" si="35"/>
        <v>0.23414784747055192</v>
      </c>
      <c r="U193" s="36">
        <f t="shared" si="36"/>
        <v>0.98290360112292396</v>
      </c>
      <c r="V193" s="36">
        <f t="shared" si="39"/>
        <v>0.78409009929305029</v>
      </c>
    </row>
    <row r="194" spans="9:22" ht="15" x14ac:dyDescent="0.25">
      <c r="I194">
        <v>380</v>
      </c>
      <c r="J194" s="42">
        <f t="shared" si="37"/>
        <v>74</v>
      </c>
      <c r="K194" s="36">
        <f t="shared" si="38"/>
        <v>17.435595774162696</v>
      </c>
      <c r="L194" s="38">
        <f t="shared" si="27"/>
        <v>0.79824690762383965</v>
      </c>
      <c r="M194" s="36">
        <f t="shared" si="28"/>
        <v>0.98549019553591011</v>
      </c>
      <c r="N194" s="36">
        <f t="shared" si="29"/>
        <v>5.4749455307550559</v>
      </c>
      <c r="O194" s="36">
        <f t="shared" si="30"/>
        <v>1.0949891061510113</v>
      </c>
      <c r="P194" s="36">
        <f t="shared" si="31"/>
        <v>0.16424836592265171</v>
      </c>
      <c r="Q194" s="36">
        <f t="shared" si="32"/>
        <v>2.1629414442489114</v>
      </c>
      <c r="R194" s="36">
        <f t="shared" si="33"/>
        <v>0.5328971370795389</v>
      </c>
      <c r="S194" s="36">
        <f t="shared" si="34"/>
        <v>0.17505496794034719</v>
      </c>
      <c r="T194" s="36">
        <f t="shared" si="35"/>
        <v>0.23424311608849535</v>
      </c>
      <c r="U194" s="36">
        <f t="shared" si="36"/>
        <v>0.9833035188187822</v>
      </c>
      <c r="V194" s="36">
        <f t="shared" si="39"/>
        <v>0.78491899315273295</v>
      </c>
    </row>
    <row r="195" spans="9:22" ht="15" x14ac:dyDescent="0.25">
      <c r="I195">
        <v>382</v>
      </c>
      <c r="J195" s="42">
        <f t="shared" si="37"/>
        <v>74.400000000000006</v>
      </c>
      <c r="K195" s="36">
        <f t="shared" si="38"/>
        <v>17.481418706729727</v>
      </c>
      <c r="L195" s="38">
        <f t="shared" si="27"/>
        <v>0.79876146714956919</v>
      </c>
      <c r="M195" s="36">
        <f t="shared" si="28"/>
        <v>0.98583031106734331</v>
      </c>
      <c r="N195" s="36">
        <f t="shared" si="29"/>
        <v>5.4768350614852404</v>
      </c>
      <c r="O195" s="36">
        <f t="shared" si="30"/>
        <v>1.095367012297048</v>
      </c>
      <c r="P195" s="36">
        <f t="shared" si="31"/>
        <v>0.16430505184455718</v>
      </c>
      <c r="Q195" s="36">
        <f t="shared" si="32"/>
        <v>2.1636879255250334</v>
      </c>
      <c r="R195" s="36">
        <f t="shared" si="33"/>
        <v>0.53299643160042387</v>
      </c>
      <c r="S195" s="36">
        <f t="shared" si="34"/>
        <v>0.17514801265414323</v>
      </c>
      <c r="T195" s="36">
        <f t="shared" si="35"/>
        <v>0.23433616080229139</v>
      </c>
      <c r="U195" s="36">
        <f t="shared" si="36"/>
        <v>0.98369410103101929</v>
      </c>
      <c r="V195" s="36">
        <f t="shared" si="39"/>
        <v>0.78573694336591349</v>
      </c>
    </row>
    <row r="196" spans="9:22" ht="15" x14ac:dyDescent="0.25">
      <c r="I196">
        <v>384</v>
      </c>
      <c r="J196" s="42">
        <f t="shared" si="37"/>
        <v>74.8</v>
      </c>
      <c r="K196" s="36">
        <f t="shared" si="38"/>
        <v>17.527121840165318</v>
      </c>
      <c r="L196" s="38">
        <f t="shared" si="27"/>
        <v>0.79927211077289961</v>
      </c>
      <c r="M196" s="36">
        <f t="shared" si="28"/>
        <v>0.98616245415676318</v>
      </c>
      <c r="N196" s="36">
        <f t="shared" si="29"/>
        <v>5.4786803008709066</v>
      </c>
      <c r="O196" s="36">
        <f t="shared" si="30"/>
        <v>1.0957360601741815</v>
      </c>
      <c r="P196" s="36">
        <f t="shared" si="31"/>
        <v>0.16436040902612722</v>
      </c>
      <c r="Q196" s="36">
        <f t="shared" si="32"/>
        <v>2.1644169089860377</v>
      </c>
      <c r="R196" s="36">
        <f t="shared" si="33"/>
        <v>0.53309335927627743</v>
      </c>
      <c r="S196" s="36">
        <f t="shared" si="34"/>
        <v>0.1752388851595223</v>
      </c>
      <c r="T196" s="36">
        <f t="shared" si="35"/>
        <v>0.23442703330767045</v>
      </c>
      <c r="U196" s="36">
        <f t="shared" si="36"/>
        <v>0.98407556476747904</v>
      </c>
      <c r="V196" s="36">
        <f t="shared" si="39"/>
        <v>0.78654415381173626</v>
      </c>
    </row>
    <row r="197" spans="9:22" ht="15" x14ac:dyDescent="0.25">
      <c r="I197">
        <v>386</v>
      </c>
      <c r="J197" s="42">
        <f t="shared" si="37"/>
        <v>75.2</v>
      </c>
      <c r="K197" s="36">
        <f t="shared" si="38"/>
        <v>17.572706109191039</v>
      </c>
      <c r="L197" s="38">
        <f t="shared" ref="L197:L260" si="40">1-(1-($B$31/$B$20))*ERF($B$4/(SQRT(2)*K197))</f>
        <v>0.79977888789592921</v>
      </c>
      <c r="M197" s="36">
        <f t="shared" ref="M197:M260" si="41">$B$53*EXP(-$B$54*J197)-$B$55*EXP(-$B$56*J197)+$B$57</f>
        <v>0.98648681168135033</v>
      </c>
      <c r="N197" s="36">
        <f t="shared" ref="N197:N260" si="42">M197*$B$6</f>
        <v>5.4804822871186127</v>
      </c>
      <c r="O197" s="36">
        <f t="shared" ref="O197:O260" si="43">$B$7*N197</f>
        <v>1.0960964574237226</v>
      </c>
      <c r="P197" s="36">
        <f t="shared" ref="P197:P260" si="44">O197^2/N197*$B$17</f>
        <v>0.16441446861355841</v>
      </c>
      <c r="Q197" s="36">
        <f t="shared" ref="Q197:Q260" si="45">2*$B$33*O197/$B$9</f>
        <v>2.1651288047876007</v>
      </c>
      <c r="R197" s="36">
        <f t="shared" ref="R197:R260" si="46">(Q197/(Q197+$B$15))^$B$16</f>
        <v>0.53318797743106605</v>
      </c>
      <c r="S197" s="36">
        <f t="shared" ref="S197:S260" si="47">$B$14*R197*P197</f>
        <v>0.1753276359609334</v>
      </c>
      <c r="T197" s="36">
        <f t="shared" ref="T197:T260" si="48">$B$32+S197</f>
        <v>0.23451578410908155</v>
      </c>
      <c r="U197" s="36">
        <f t="shared" ref="U197:U260" si="49">T197/$B$44</f>
        <v>0.98444812203525622</v>
      </c>
      <c r="V197" s="36">
        <f t="shared" si="39"/>
        <v>0.78734082423259322</v>
      </c>
    </row>
    <row r="198" spans="9:22" ht="15" x14ac:dyDescent="0.25">
      <c r="I198">
        <v>388</v>
      </c>
      <c r="J198" s="42">
        <f t="shared" ref="J198:J261" si="50">IF(I198&lt;=$B$3,"",(I198-$B$3)/$B$4)</f>
        <v>75.599999999999994</v>
      </c>
      <c r="K198" s="36">
        <f t="shared" ref="K198:K261" si="51">SQRT(2*$B$13*$B$7*I198*$B$4)</f>
        <v>17.618172436436193</v>
      </c>
      <c r="L198" s="38">
        <f t="shared" si="40"/>
        <v>0.80028184705286698</v>
      </c>
      <c r="M198" s="36">
        <f t="shared" si="41"/>
        <v>0.98680356613781084</v>
      </c>
      <c r="N198" s="36">
        <f t="shared" si="42"/>
        <v>5.4822420340989488</v>
      </c>
      <c r="O198" s="36">
        <f t="shared" si="43"/>
        <v>1.0964484068197897</v>
      </c>
      <c r="P198" s="36">
        <f t="shared" si="44"/>
        <v>0.16446726102296844</v>
      </c>
      <c r="Q198" s="36">
        <f t="shared" si="45"/>
        <v>2.1658240134711901</v>
      </c>
      <c r="R198" s="36">
        <f t="shared" si="46"/>
        <v>0.53328034195813379</v>
      </c>
      <c r="S198" s="36">
        <f t="shared" si="47"/>
        <v>0.1754143143984925</v>
      </c>
      <c r="T198" s="36">
        <f t="shared" si="48"/>
        <v>0.23460246254664066</v>
      </c>
      <c r="U198" s="36">
        <f t="shared" si="49"/>
        <v>0.98481197995381875</v>
      </c>
      <c r="V198" s="36">
        <f t="shared" si="39"/>
        <v>0.78812715031723313</v>
      </c>
    </row>
    <row r="199" spans="9:22" ht="15" x14ac:dyDescent="0.25">
      <c r="I199">
        <v>390</v>
      </c>
      <c r="J199" s="42">
        <f t="shared" si="50"/>
        <v>76</v>
      </c>
      <c r="K199" s="36">
        <f t="shared" si="51"/>
        <v>17.663521732655695</v>
      </c>
      <c r="L199" s="38">
        <f t="shared" si="40"/>
        <v>0.8007810359295322</v>
      </c>
      <c r="M199" s="36">
        <f t="shared" si="41"/>
        <v>0.98711289574505601</v>
      </c>
      <c r="N199" s="36">
        <f t="shared" si="42"/>
        <v>5.4839605319169777</v>
      </c>
      <c r="O199" s="36">
        <f t="shared" si="43"/>
        <v>1.0967921063833956</v>
      </c>
      <c r="P199" s="36">
        <f t="shared" si="44"/>
        <v>0.16451881595750933</v>
      </c>
      <c r="Q199" s="36">
        <f t="shared" si="45"/>
        <v>2.1665029261894238</v>
      </c>
      <c r="R199" s="36">
        <f t="shared" si="46"/>
        <v>0.53337050735786462</v>
      </c>
      <c r="S199" s="36">
        <f t="shared" si="47"/>
        <v>0.17549896867434381</v>
      </c>
      <c r="T199" s="36">
        <f t="shared" si="48"/>
        <v>0.23468711682249196</v>
      </c>
      <c r="U199" s="36">
        <f t="shared" si="49"/>
        <v>0.98516734086566815</v>
      </c>
      <c r="V199" s="36">
        <f t="shared" si="39"/>
        <v>0.78890332378235228</v>
      </c>
    </row>
    <row r="200" spans="9:22" ht="15" x14ac:dyDescent="0.25">
      <c r="I200">
        <v>392</v>
      </c>
      <c r="J200" s="42">
        <f t="shared" si="50"/>
        <v>76.400000000000006</v>
      </c>
      <c r="K200" s="36">
        <f t="shared" si="51"/>
        <v>17.708754896942928</v>
      </c>
      <c r="L200" s="38">
        <f t="shared" si="40"/>
        <v>0.80127650138231976</v>
      </c>
      <c r="M200" s="36">
        <f t="shared" si="41"/>
        <v>0.9874149745444758</v>
      </c>
      <c r="N200" s="36">
        <f t="shared" si="42"/>
        <v>5.4856387474693102</v>
      </c>
      <c r="O200" s="36">
        <f t="shared" si="43"/>
        <v>1.097127749493862</v>
      </c>
      <c r="P200" s="36">
        <f t="shared" si="44"/>
        <v>0.16456916242407932</v>
      </c>
      <c r="Q200" s="36">
        <f t="shared" si="45"/>
        <v>2.1671659249261475</v>
      </c>
      <c r="R200" s="36">
        <f t="shared" si="46"/>
        <v>0.53345852677426819</v>
      </c>
      <c r="S200" s="36">
        <f t="shared" si="47"/>
        <v>0.17558164587844921</v>
      </c>
      <c r="T200" s="36">
        <f t="shared" si="48"/>
        <v>0.23476979402659737</v>
      </c>
      <c r="U200" s="36">
        <f t="shared" si="49"/>
        <v>0.9855144024445972</v>
      </c>
      <c r="V200" s="36">
        <f t="shared" si="39"/>
        <v>0.78966953245269433</v>
      </c>
    </row>
    <row r="201" spans="9:22" ht="15" x14ac:dyDescent="0.25">
      <c r="I201">
        <v>394</v>
      </c>
      <c r="J201" s="42">
        <f t="shared" si="50"/>
        <v>76.8</v>
      </c>
      <c r="K201" s="36">
        <f t="shared" si="51"/>
        <v>17.753872816937719</v>
      </c>
      <c r="L201" s="38">
        <f t="shared" si="40"/>
        <v>0.80176828945665246</v>
      </c>
      <c r="M201" s="36">
        <f t="shared" si="41"/>
        <v>0.98770997249786141</v>
      </c>
      <c r="N201" s="36">
        <f t="shared" si="42"/>
        <v>5.4872776249881188</v>
      </c>
      <c r="O201" s="36">
        <f t="shared" si="43"/>
        <v>1.0974555249976239</v>
      </c>
      <c r="P201" s="36">
        <f t="shared" si="44"/>
        <v>0.16461832874964361</v>
      </c>
      <c r="Q201" s="36">
        <f t="shared" si="45"/>
        <v>2.1678133827113562</v>
      </c>
      <c r="R201" s="36">
        <f t="shared" si="46"/>
        <v>0.53354445203051593</v>
      </c>
      <c r="S201" s="36">
        <f t="shared" si="47"/>
        <v>0.17566239201381584</v>
      </c>
      <c r="T201" s="36">
        <f t="shared" si="48"/>
        <v>0.23485054016196399</v>
      </c>
      <c r="U201" s="36">
        <f t="shared" si="49"/>
        <v>0.98585335780159067</v>
      </c>
      <c r="V201" s="36">
        <f t="shared" si="39"/>
        <v>0.79042596033967849</v>
      </c>
    </row>
    <row r="202" spans="9:22" ht="15" x14ac:dyDescent="0.25">
      <c r="I202">
        <v>396</v>
      </c>
      <c r="J202" s="42">
        <f t="shared" si="50"/>
        <v>77.2</v>
      </c>
      <c r="K202" s="36">
        <f t="shared" si="51"/>
        <v>17.798876369029593</v>
      </c>
      <c r="L202" s="38">
        <f t="shared" si="40"/>
        <v>0.80225644540493191</v>
      </c>
      <c r="M202" s="36">
        <f t="shared" si="41"/>
        <v>0.98799805558303255</v>
      </c>
      <c r="N202" s="36">
        <f t="shared" si="42"/>
        <v>5.4888780865724032</v>
      </c>
      <c r="O202" s="36">
        <f t="shared" si="43"/>
        <v>1.0977756173144806</v>
      </c>
      <c r="P202" s="36">
        <f t="shared" si="44"/>
        <v>0.16466634259717211</v>
      </c>
      <c r="Q202" s="36">
        <f t="shared" si="45"/>
        <v>2.168445663831073</v>
      </c>
      <c r="R202" s="36">
        <f t="shared" si="46"/>
        <v>0.53362833366346485</v>
      </c>
      <c r="S202" s="36">
        <f t="shared" si="47"/>
        <v>0.17574125202117236</v>
      </c>
      <c r="T202" s="36">
        <f t="shared" si="48"/>
        <v>0.23492940016932051</v>
      </c>
      <c r="U202" s="36">
        <f t="shared" si="49"/>
        <v>0.98618439558841053</v>
      </c>
      <c r="V202" s="36">
        <f t="shared" si="39"/>
        <v>0.79117278771856947</v>
      </c>
    </row>
    <row r="203" spans="9:22" ht="15" x14ac:dyDescent="0.25">
      <c r="I203">
        <v>398</v>
      </c>
      <c r="J203" s="42">
        <f t="shared" si="50"/>
        <v>77.599999999999994</v>
      </c>
      <c r="K203" s="36">
        <f t="shared" si="51"/>
        <v>17.84376641855637</v>
      </c>
      <c r="L203" s="38">
        <f t="shared" si="40"/>
        <v>0.80274101370400763</v>
      </c>
      <c r="M203" s="36">
        <f t="shared" si="41"/>
        <v>0.98827938588722375</v>
      </c>
      <c r="N203" s="36">
        <f t="shared" si="42"/>
        <v>5.4904410327067987</v>
      </c>
      <c r="O203" s="36">
        <f t="shared" si="43"/>
        <v>1.0980882065413597</v>
      </c>
      <c r="P203" s="36">
        <f t="shared" si="44"/>
        <v>0.16471323098120394</v>
      </c>
      <c r="Q203" s="36">
        <f t="shared" si="45"/>
        <v>2.1690631240323159</v>
      </c>
      <c r="R203" s="36">
        <f t="shared" si="46"/>
        <v>0.53371022095720344</v>
      </c>
      <c r="S203" s="36">
        <f t="shared" si="47"/>
        <v>0.1758182698031065</v>
      </c>
      <c r="T203" s="36">
        <f t="shared" si="48"/>
        <v>0.23500641795125465</v>
      </c>
      <c r="U203" s="36">
        <f t="shared" si="49"/>
        <v>0.98650770009892108</v>
      </c>
      <c r="V203" s="36">
        <f t="shared" si="39"/>
        <v>0.79191019120421702</v>
      </c>
    </row>
    <row r="204" spans="9:22" ht="15" x14ac:dyDescent="0.25">
      <c r="I204">
        <v>400</v>
      </c>
      <c r="J204" s="42">
        <f t="shared" si="50"/>
        <v>78</v>
      </c>
      <c r="K204" s="36">
        <f t="shared" si="51"/>
        <v>17.888543819998318</v>
      </c>
      <c r="L204" s="38">
        <f t="shared" si="40"/>
        <v>0.80322203807217807</v>
      </c>
      <c r="M204" s="36">
        <f t="shared" si="41"/>
        <v>0.98855412169828072</v>
      </c>
      <c r="N204" s="36">
        <f t="shared" si="42"/>
        <v>5.4919673427682261</v>
      </c>
      <c r="O204" s="36">
        <f t="shared" si="43"/>
        <v>1.0983934685536452</v>
      </c>
      <c r="P204" s="36">
        <f t="shared" si="44"/>
        <v>0.16475902028304676</v>
      </c>
      <c r="Q204" s="36">
        <f t="shared" si="45"/>
        <v>2.16966611072325</v>
      </c>
      <c r="R204" s="36">
        <f t="shared" si="46"/>
        <v>0.53379016197564588</v>
      </c>
      <c r="S204" s="36">
        <f t="shared" si="47"/>
        <v>0.17589348824767251</v>
      </c>
      <c r="T204" s="36">
        <f t="shared" si="48"/>
        <v>0.23508163639582066</v>
      </c>
      <c r="U204" s="36">
        <f t="shared" si="49"/>
        <v>0.98682345136818739</v>
      </c>
      <c r="V204" s="36">
        <f t="shared" si="39"/>
        <v>0.79263834382537635</v>
      </c>
    </row>
    <row r="205" spans="9:22" ht="15" x14ac:dyDescent="0.25">
      <c r="I205">
        <v>402</v>
      </c>
      <c r="J205" s="42">
        <f t="shared" si="50"/>
        <v>78.400000000000006</v>
      </c>
      <c r="K205" s="36">
        <f t="shared" si="51"/>
        <v>17.933209417167916</v>
      </c>
      <c r="L205" s="38">
        <f t="shared" si="40"/>
        <v>0.80369956148573796</v>
      </c>
      <c r="M205" s="36">
        <f t="shared" si="41"/>
        <v>0.98882241759371992</v>
      </c>
      <c r="N205" s="36">
        <f t="shared" si="42"/>
        <v>5.493457875520666</v>
      </c>
      <c r="O205" s="36">
        <f t="shared" si="43"/>
        <v>1.0986915751041333</v>
      </c>
      <c r="P205" s="36">
        <f t="shared" si="44"/>
        <v>0.16480373626562</v>
      </c>
      <c r="Q205" s="36">
        <f t="shared" si="45"/>
        <v>2.1702549631686585</v>
      </c>
      <c r="R205" s="36">
        <f t="shared" si="46"/>
        <v>0.53386820359421006</v>
      </c>
      <c r="S205" s="36">
        <f t="shared" si="47"/>
        <v>0.17596694925148104</v>
      </c>
      <c r="T205" s="36">
        <f t="shared" si="48"/>
        <v>0.2351550973996292</v>
      </c>
      <c r="U205" s="36">
        <f t="shared" si="49"/>
        <v>0.98713182526940213</v>
      </c>
      <c r="V205" s="36">
        <f t="shared" si="39"/>
        <v>0.79335741509763458</v>
      </c>
    </row>
    <row r="206" spans="9:22" ht="15" x14ac:dyDescent="0.25">
      <c r="I206">
        <v>404</v>
      </c>
      <c r="J206" s="42">
        <f t="shared" si="50"/>
        <v>78.8</v>
      </c>
      <c r="K206" s="36">
        <f t="shared" si="51"/>
        <v>17.977764043395386</v>
      </c>
      <c r="L206" s="38">
        <f t="shared" si="40"/>
        <v>0.80417362619508737</v>
      </c>
      <c r="M206" s="36">
        <f t="shared" si="41"/>
        <v>0.98908442452769962</v>
      </c>
      <c r="N206" s="36">
        <f t="shared" si="42"/>
        <v>5.4949134695983313</v>
      </c>
      <c r="O206" s="36">
        <f t="shared" si="43"/>
        <v>1.0989826939196663</v>
      </c>
      <c r="P206" s="36">
        <f t="shared" si="44"/>
        <v>0.16484740408794996</v>
      </c>
      <c r="Q206" s="36">
        <f t="shared" si="45"/>
        <v>2.1708300126808227</v>
      </c>
      <c r="R206" s="36">
        <f t="shared" si="46"/>
        <v>0.53394439153060236</v>
      </c>
      <c r="S206" s="36">
        <f t="shared" si="47"/>
        <v>0.17603869374227954</v>
      </c>
      <c r="T206" s="36">
        <f t="shared" si="48"/>
        <v>0.2352268418904277</v>
      </c>
      <c r="U206" s="36">
        <f t="shared" si="49"/>
        <v>0.98743299360867298</v>
      </c>
      <c r="V206" s="36">
        <f t="shared" si="39"/>
        <v>0.79406757109495707</v>
      </c>
    </row>
    <row r="207" spans="9:22" ht="15" x14ac:dyDescent="0.25">
      <c r="I207">
        <v>406</v>
      </c>
      <c r="J207" s="42">
        <f t="shared" si="50"/>
        <v>79.2</v>
      </c>
      <c r="K207" s="36">
        <f t="shared" si="51"/>
        <v>18.022208521710098</v>
      </c>
      <c r="L207" s="38">
        <f t="shared" si="40"/>
        <v>0.80464427374041525</v>
      </c>
      <c r="M207" s="36">
        <f t="shared" si="41"/>
        <v>0.98934028991595346</v>
      </c>
      <c r="N207" s="36">
        <f t="shared" si="42"/>
        <v>5.4963349439775193</v>
      </c>
      <c r="O207" s="36">
        <f t="shared" si="43"/>
        <v>1.099266988795504</v>
      </c>
      <c r="P207" s="36">
        <f t="shared" si="44"/>
        <v>0.16489004831932563</v>
      </c>
      <c r="Q207" s="36">
        <f t="shared" si="45"/>
        <v>2.171391582805934</v>
      </c>
      <c r="R207" s="36">
        <f t="shared" si="46"/>
        <v>0.53401877037474665</v>
      </c>
      <c r="S207" s="36">
        <f t="shared" si="47"/>
        <v>0.17610876170103767</v>
      </c>
      <c r="T207" s="36">
        <f t="shared" si="48"/>
        <v>0.23529690984918583</v>
      </c>
      <c r="U207" s="36">
        <f t="shared" si="49"/>
        <v>0.98772712421773345</v>
      </c>
      <c r="V207" s="36">
        <f t="shared" si="39"/>
        <v>0.79476897451988704</v>
      </c>
    </row>
    <row r="208" spans="9:22" ht="15" x14ac:dyDescent="0.25">
      <c r="I208">
        <v>408</v>
      </c>
      <c r="J208" s="42">
        <f t="shared" si="50"/>
        <v>79.599999999999994</v>
      </c>
      <c r="K208" s="36">
        <f t="shared" si="51"/>
        <v>18.066543665017946</v>
      </c>
      <c r="L208" s="38">
        <f t="shared" si="40"/>
        <v>0.80511154496697068</v>
      </c>
      <c r="M208" s="36">
        <f t="shared" si="41"/>
        <v>0.98959015771873216</v>
      </c>
      <c r="N208" s="36">
        <f t="shared" si="42"/>
        <v>5.497723098437401</v>
      </c>
      <c r="O208" s="36">
        <f t="shared" si="43"/>
        <v>1.0995446196874803</v>
      </c>
      <c r="P208" s="36">
        <f t="shared" si="44"/>
        <v>0.16493169295312207</v>
      </c>
      <c r="Q208" s="36">
        <f t="shared" si="45"/>
        <v>2.171939989506134</v>
      </c>
      <c r="R208" s="36">
        <f t="shared" si="46"/>
        <v>0.53409138361787134</v>
      </c>
      <c r="S208" s="36">
        <f t="shared" si="47"/>
        <v>0.17617719218354178</v>
      </c>
      <c r="T208" s="36">
        <f t="shared" si="48"/>
        <v>0.23536534033168993</v>
      </c>
      <c r="U208" s="36">
        <f t="shared" si="49"/>
        <v>0.98801438104459083</v>
      </c>
      <c r="V208" s="36">
        <f t="shared" si="39"/>
        <v>0.79546178477239582</v>
      </c>
    </row>
    <row r="209" spans="9:22" ht="15" x14ac:dyDescent="0.25">
      <c r="I209">
        <v>410</v>
      </c>
      <c r="J209" s="42">
        <f t="shared" si="50"/>
        <v>80</v>
      </c>
      <c r="K209" s="36">
        <f t="shared" si="51"/>
        <v>18.110770276274835</v>
      </c>
      <c r="L209" s="38">
        <f t="shared" si="40"/>
        <v>0.80557548003993507</v>
      </c>
      <c r="M209" s="36">
        <f t="shared" si="41"/>
        <v>0.98983416852180139</v>
      </c>
      <c r="N209" s="36">
        <f t="shared" si="42"/>
        <v>5.4990787140100075</v>
      </c>
      <c r="O209" s="36">
        <f t="shared" si="43"/>
        <v>1.0998157428020015</v>
      </c>
      <c r="P209" s="36">
        <f t="shared" si="44"/>
        <v>0.1649723614203002</v>
      </c>
      <c r="Q209" s="36">
        <f t="shared" si="45"/>
        <v>2.1724755413372874</v>
      </c>
      <c r="R209" s="36">
        <f t="shared" si="46"/>
        <v>0.53416227368079394</v>
      </c>
      <c r="S209" s="36">
        <f t="shared" si="47"/>
        <v>0.17624402334151448</v>
      </c>
      <c r="T209" s="36">
        <f t="shared" si="48"/>
        <v>0.23543217148966264</v>
      </c>
      <c r="U209" s="36">
        <f t="shared" si="49"/>
        <v>0.98829492424218246</v>
      </c>
      <c r="V209" s="36">
        <f t="shared" si="39"/>
        <v>0.79614615801742739</v>
      </c>
    </row>
    <row r="210" spans="9:22" ht="15" x14ac:dyDescent="0.25">
      <c r="I210">
        <v>412</v>
      </c>
      <c r="J210" s="42">
        <f t="shared" si="50"/>
        <v>80.400000000000006</v>
      </c>
      <c r="K210" s="36">
        <f t="shared" si="51"/>
        <v>18.154889148656348</v>
      </c>
      <c r="L210" s="38">
        <f t="shared" si="40"/>
        <v>0.80603611845890755</v>
      </c>
      <c r="M210" s="36">
        <f t="shared" si="41"/>
        <v>0.99007245961554124</v>
      </c>
      <c r="N210" s="36">
        <f t="shared" si="42"/>
        <v>5.500402553419673</v>
      </c>
      <c r="O210" s="36">
        <f t="shared" si="43"/>
        <v>1.1000805106839346</v>
      </c>
      <c r="P210" s="36">
        <f t="shared" si="44"/>
        <v>0.16501207660259021</v>
      </c>
      <c r="Q210" s="36">
        <f t="shared" si="45"/>
        <v>2.1729985396225873</v>
      </c>
      <c r="R210" s="36">
        <f t="shared" si="46"/>
        <v>0.53423148194141901</v>
      </c>
      <c r="S210" s="36">
        <f t="shared" si="47"/>
        <v>0.17630929244326543</v>
      </c>
      <c r="T210" s="36">
        <f t="shared" si="48"/>
        <v>0.23549744059141359</v>
      </c>
      <c r="U210" s="36">
        <f t="shared" si="49"/>
        <v>0.98856891025506322</v>
      </c>
      <c r="V210" s="36">
        <f t="shared" si="39"/>
        <v>0.79682224725114326</v>
      </c>
    </row>
    <row r="211" spans="9:22" ht="15" x14ac:dyDescent="0.25">
      <c r="I211">
        <v>414</v>
      </c>
      <c r="J211" s="42">
        <f t="shared" si="50"/>
        <v>80.8</v>
      </c>
      <c r="K211" s="36">
        <f t="shared" si="51"/>
        <v>18.198901065723721</v>
      </c>
      <c r="L211" s="38">
        <f t="shared" si="40"/>
        <v>0.80649349907201462</v>
      </c>
      <c r="M211" s="36">
        <f t="shared" si="41"/>
        <v>0.99030516507219102</v>
      </c>
      <c r="N211" s="36">
        <f t="shared" si="42"/>
        <v>5.501695361512172</v>
      </c>
      <c r="O211" s="36">
        <f t="shared" si="43"/>
        <v>1.1003390723024344</v>
      </c>
      <c r="P211" s="36">
        <f t="shared" si="44"/>
        <v>0.16505086084536519</v>
      </c>
      <c r="Q211" s="36">
        <f t="shared" si="45"/>
        <v>2.1735092786220931</v>
      </c>
      <c r="R211" s="36">
        <f t="shared" si="46"/>
        <v>0.5342990487614766</v>
      </c>
      <c r="S211" s="36">
        <f t="shared" si="47"/>
        <v>0.17637303589388292</v>
      </c>
      <c r="T211" s="36">
        <f t="shared" si="48"/>
        <v>0.23556118404203108</v>
      </c>
      <c r="U211" s="36">
        <f t="shared" si="49"/>
        <v>0.98883649190416556</v>
      </c>
      <c r="V211" s="36">
        <f t="shared" si="39"/>
        <v>0.7974902023658863</v>
      </c>
    </row>
    <row r="212" spans="9:22" ht="15" x14ac:dyDescent="0.25">
      <c r="I212">
        <v>416</v>
      </c>
      <c r="J212" s="42">
        <f t="shared" si="50"/>
        <v>81.2</v>
      </c>
      <c r="K212" s="36">
        <f t="shared" si="51"/>
        <v>18.242806801586209</v>
      </c>
      <c r="L212" s="38">
        <f t="shared" si="40"/>
        <v>0.80694766008965624</v>
      </c>
      <c r="M212" s="36">
        <f t="shared" si="41"/>
        <v>0.99053241582128426</v>
      </c>
      <c r="N212" s="36">
        <f t="shared" si="42"/>
        <v>5.5029578656738014</v>
      </c>
      <c r="O212" s="36">
        <f t="shared" si="43"/>
        <v>1.1005915731347604</v>
      </c>
      <c r="P212" s="36">
        <f t="shared" si="44"/>
        <v>0.16508873597021409</v>
      </c>
      <c r="Q212" s="36">
        <f t="shared" si="45"/>
        <v>2.1740080456982924</v>
      </c>
      <c r="R212" s="36">
        <f t="shared" si="46"/>
        <v>0.53436501351252663</v>
      </c>
      <c r="S212" s="36">
        <f t="shared" si="47"/>
        <v>0.17643528925497878</v>
      </c>
      <c r="T212" s="36">
        <f t="shared" si="48"/>
        <v>0.23562343740312694</v>
      </c>
      <c r="U212" s="36">
        <f t="shared" si="49"/>
        <v>0.98909781846968448</v>
      </c>
      <c r="V212" s="36">
        <f t="shared" si="39"/>
        <v>0.79815017021389545</v>
      </c>
    </row>
    <row r="213" spans="9:22" ht="15" x14ac:dyDescent="0.25">
      <c r="I213">
        <v>418</v>
      </c>
      <c r="J213" s="42">
        <f t="shared" si="50"/>
        <v>81.599999999999994</v>
      </c>
      <c r="K213" s="36">
        <f t="shared" si="51"/>
        <v>18.286607121059937</v>
      </c>
      <c r="L213" s="38">
        <f t="shared" si="40"/>
        <v>0.80739863909789933</v>
      </c>
      <c r="M213" s="36">
        <f t="shared" si="41"/>
        <v>0.99075433972331417</v>
      </c>
      <c r="N213" s="36">
        <f t="shared" si="42"/>
        <v>5.5041907762406339</v>
      </c>
      <c r="O213" s="36">
        <f t="shared" si="43"/>
        <v>1.1008381552481268</v>
      </c>
      <c r="P213" s="36">
        <f t="shared" si="44"/>
        <v>0.16512572328721903</v>
      </c>
      <c r="Q213" s="36">
        <f t="shared" si="45"/>
        <v>2.1744951214777815</v>
      </c>
      <c r="R213" s="36">
        <f t="shared" si="46"/>
        <v>0.53442941460124704</v>
      </c>
      <c r="S213" s="36">
        <f t="shared" si="47"/>
        <v>0.17649608726399194</v>
      </c>
      <c r="T213" s="36">
        <f t="shared" si="48"/>
        <v>0.23568423541214009</v>
      </c>
      <c r="U213" s="36">
        <f t="shared" si="49"/>
        <v>0.98935303577210976</v>
      </c>
      <c r="V213" s="36">
        <f t="shared" si="39"/>
        <v>0.7988022946697767</v>
      </c>
    </row>
    <row r="214" spans="9:22" ht="15" x14ac:dyDescent="0.25">
      <c r="I214">
        <v>420</v>
      </c>
      <c r="J214" s="42">
        <f t="shared" si="50"/>
        <v>82</v>
      </c>
      <c r="K214" s="36">
        <f t="shared" si="51"/>
        <v>18.330302779823363</v>
      </c>
      <c r="L214" s="38">
        <f t="shared" si="40"/>
        <v>0.80784647307152901</v>
      </c>
      <c r="M214" s="36">
        <f t="shared" si="41"/>
        <v>0.99097106164167414</v>
      </c>
      <c r="N214" s="36">
        <f t="shared" si="42"/>
        <v>5.5053947868981892</v>
      </c>
      <c r="O214" s="36">
        <f t="shared" si="43"/>
        <v>1.1010789573796378</v>
      </c>
      <c r="P214" s="36">
        <f t="shared" si="44"/>
        <v>0.16516184360694569</v>
      </c>
      <c r="Q214" s="36">
        <f t="shared" si="45"/>
        <v>2.1749707800091613</v>
      </c>
      <c r="R214" s="36">
        <f t="shared" si="46"/>
        <v>0.53449228949403349</v>
      </c>
      <c r="S214" s="36">
        <f t="shared" si="47"/>
        <v>0.17655546385306381</v>
      </c>
      <c r="T214" s="36">
        <f t="shared" si="48"/>
        <v>0.23574361200121197</v>
      </c>
      <c r="U214" s="36">
        <f t="shared" si="49"/>
        <v>0.98960228625146118</v>
      </c>
      <c r="V214" s="36">
        <f t="shared" si="39"/>
        <v>0.79944671669176459</v>
      </c>
    </row>
    <row r="215" spans="9:22" ht="15" x14ac:dyDescent="0.25">
      <c r="I215">
        <v>422</v>
      </c>
      <c r="J215" s="42">
        <f t="shared" si="50"/>
        <v>82.4</v>
      </c>
      <c r="K215" s="36">
        <f t="shared" si="51"/>
        <v>18.373894524569362</v>
      </c>
      <c r="L215" s="38">
        <f t="shared" si="40"/>
        <v>0.80829119838676822</v>
      </c>
      <c r="M215" s="36">
        <f t="shared" si="41"/>
        <v>0.99118270351291027</v>
      </c>
      <c r="N215" s="36">
        <f t="shared" si="42"/>
        <v>5.5065705750717235</v>
      </c>
      <c r="O215" s="36">
        <f t="shared" si="43"/>
        <v>1.1013141150143448</v>
      </c>
      <c r="P215" s="36">
        <f t="shared" si="44"/>
        <v>0.16519711725215175</v>
      </c>
      <c r="Q215" s="36">
        <f t="shared" si="45"/>
        <v>2.1754352889172246</v>
      </c>
      <c r="R215" s="36">
        <f t="shared" si="46"/>
        <v>0.53455367474092463</v>
      </c>
      <c r="S215" s="36">
        <f t="shared" si="47"/>
        <v>0.17661345216749022</v>
      </c>
      <c r="T215" s="36">
        <f t="shared" si="48"/>
        <v>0.23580160031563838</v>
      </c>
      <c r="U215" s="36">
        <f t="shared" si="49"/>
        <v>0.98984570904474545</v>
      </c>
      <c r="V215" s="36">
        <f t="shared" si="39"/>
        <v>0.80008357438177757</v>
      </c>
    </row>
    <row r="216" spans="9:22" ht="15" x14ac:dyDescent="0.25">
      <c r="I216">
        <v>424</v>
      </c>
      <c r="J216" s="42">
        <f t="shared" si="50"/>
        <v>82.8</v>
      </c>
      <c r="K216" s="36">
        <f t="shared" si="51"/>
        <v>18.417383093154143</v>
      </c>
      <c r="L216" s="38">
        <f t="shared" si="40"/>
        <v>0.80873285083367519</v>
      </c>
      <c r="M216" s="36">
        <f t="shared" si="41"/>
        <v>0.99138938441532776</v>
      </c>
      <c r="N216" s="36">
        <f t="shared" si="42"/>
        <v>5.5077188023073766</v>
      </c>
      <c r="O216" s="36">
        <f t="shared" si="43"/>
        <v>1.1015437604614753</v>
      </c>
      <c r="P216" s="36">
        <f t="shared" si="44"/>
        <v>0.16523156406922129</v>
      </c>
      <c r="Q216" s="36">
        <f t="shared" si="45"/>
        <v>2.1758889095535321</v>
      </c>
      <c r="R216" s="36">
        <f t="shared" si="46"/>
        <v>0.53461360599887975</v>
      </c>
      <c r="S216" s="36">
        <f t="shared" si="47"/>
        <v>0.17667008458376265</v>
      </c>
      <c r="T216" s="36">
        <f t="shared" si="48"/>
        <v>0.23585823273191081</v>
      </c>
      <c r="U216" s="36">
        <f t="shared" si="49"/>
        <v>0.99008344006168958</v>
      </c>
      <c r="V216" s="36">
        <f t="shared" si="39"/>
        <v>0.80071300304430237</v>
      </c>
    </row>
    <row r="217" spans="9:22" ht="15" x14ac:dyDescent="0.25">
      <c r="I217">
        <v>426</v>
      </c>
      <c r="J217" s="42">
        <f t="shared" si="50"/>
        <v>83.2</v>
      </c>
      <c r="K217" s="36">
        <f t="shared" si="51"/>
        <v>18.460769214742925</v>
      </c>
      <c r="L217" s="38">
        <f t="shared" si="40"/>
        <v>0.80917146562822828</v>
      </c>
      <c r="M217" s="36">
        <f t="shared" si="41"/>
        <v>0.9915912206359897</v>
      </c>
      <c r="N217" s="36">
        <f t="shared" si="42"/>
        <v>5.5088401146443866</v>
      </c>
      <c r="O217" s="36">
        <f t="shared" si="43"/>
        <v>1.1017680229288773</v>
      </c>
      <c r="P217" s="36">
        <f t="shared" si="44"/>
        <v>0.1652652034393316</v>
      </c>
      <c r="Q217" s="36">
        <f t="shared" si="45"/>
        <v>2.1763318971434615</v>
      </c>
      <c r="R217" s="36">
        <f t="shared" si="46"/>
        <v>0.53467211805442427</v>
      </c>
      <c r="S217" s="36">
        <f t="shared" si="47"/>
        <v>0.1767253927272055</v>
      </c>
      <c r="T217" s="36">
        <f t="shared" si="48"/>
        <v>0.23591354087535366</v>
      </c>
      <c r="U217" s="36">
        <f t="shared" si="49"/>
        <v>0.99031561205877894</v>
      </c>
      <c r="V217" s="36">
        <f t="shared" si="39"/>
        <v>0.80133513524411815</v>
      </c>
    </row>
    <row r="218" spans="9:22" ht="15" x14ac:dyDescent="0.25">
      <c r="I218">
        <v>428</v>
      </c>
      <c r="J218" s="42">
        <f t="shared" si="50"/>
        <v>83.6</v>
      </c>
      <c r="K218" s="36">
        <f t="shared" si="51"/>
        <v>18.504053609952607</v>
      </c>
      <c r="L218" s="38">
        <f t="shared" si="40"/>
        <v>0.80960707742410898</v>
      </c>
      <c r="M218" s="36">
        <f t="shared" si="41"/>
        <v>0.99178832573614473</v>
      </c>
      <c r="N218" s="36">
        <f t="shared" si="42"/>
        <v>5.5099351429785814</v>
      </c>
      <c r="O218" s="36">
        <f t="shared" si="43"/>
        <v>1.1019870285957163</v>
      </c>
      <c r="P218" s="36">
        <f t="shared" si="44"/>
        <v>0.16529805428935745</v>
      </c>
      <c r="Q218" s="36">
        <f t="shared" si="45"/>
        <v>2.17676450092981</v>
      </c>
      <c r="R218" s="36">
        <f t="shared" si="46"/>
        <v>0.53472924484568352</v>
      </c>
      <c r="S218" s="36">
        <f t="shared" si="47"/>
        <v>0.1767794074892178</v>
      </c>
      <c r="T218" s="36">
        <f t="shared" si="48"/>
        <v>0.23596755563736596</v>
      </c>
      <c r="U218" s="36">
        <f t="shared" si="49"/>
        <v>0.99054235471163354</v>
      </c>
      <c r="V218" s="36">
        <f t="shared" si="39"/>
        <v>0.80195010086288077</v>
      </c>
    </row>
    <row r="219" spans="9:22" ht="15" x14ac:dyDescent="0.25">
      <c r="I219">
        <v>430</v>
      </c>
      <c r="J219" s="42">
        <f t="shared" si="50"/>
        <v>84</v>
      </c>
      <c r="K219" s="36">
        <f t="shared" si="51"/>
        <v>18.547236990991408</v>
      </c>
      <c r="L219" s="38">
        <f t="shared" si="40"/>
        <v>0.81003972032418925</v>
      </c>
      <c r="M219" s="36">
        <f t="shared" si="41"/>
        <v>0.99198081061512067</v>
      </c>
      <c r="N219" s="36">
        <f t="shared" si="42"/>
        <v>5.5110045034173369</v>
      </c>
      <c r="O219" s="36">
        <f t="shared" si="43"/>
        <v>1.1022009006834674</v>
      </c>
      <c r="P219" s="36">
        <f t="shared" si="44"/>
        <v>0.16533013510252012</v>
      </c>
      <c r="Q219" s="36">
        <f t="shared" si="45"/>
        <v>2.1771869643130226</v>
      </c>
      <c r="R219" s="36">
        <f t="shared" si="46"/>
        <v>0.5347850194838214</v>
      </c>
      <c r="S219" s="36">
        <f t="shared" si="47"/>
        <v>0.17683215904412811</v>
      </c>
      <c r="T219" s="36">
        <f t="shared" si="48"/>
        <v>0.23602030719227626</v>
      </c>
      <c r="U219" s="36">
        <f t="shared" si="49"/>
        <v>0.99076379468576226</v>
      </c>
      <c r="V219" s="36">
        <f t="shared" si="39"/>
        <v>0.80255802715458735</v>
      </c>
    </row>
    <row r="220" spans="9:22" ht="15" x14ac:dyDescent="0.25">
      <c r="I220">
        <v>432</v>
      </c>
      <c r="J220" s="42">
        <f t="shared" si="50"/>
        <v>84.4</v>
      </c>
      <c r="K220" s="36">
        <f t="shared" si="51"/>
        <v>18.590320061795602</v>
      </c>
      <c r="L220" s="38">
        <f t="shared" si="40"/>
        <v>0.8104694278917346</v>
      </c>
      <c r="M220" s="36">
        <f t="shared" si="41"/>
        <v>0.99216878357272176</v>
      </c>
      <c r="N220" s="36">
        <f t="shared" si="42"/>
        <v>5.5120487976262318</v>
      </c>
      <c r="O220" s="36">
        <f t="shared" si="43"/>
        <v>1.1024097595252464</v>
      </c>
      <c r="P220" s="36">
        <f t="shared" si="44"/>
        <v>0.16536146392878698</v>
      </c>
      <c r="Q220" s="36">
        <f t="shared" si="45"/>
        <v>2.1775995249881412</v>
      </c>
      <c r="R220" s="36">
        <f t="shared" si="46"/>
        <v>0.5348394742739051</v>
      </c>
      <c r="S220" s="36">
        <f t="shared" si="47"/>
        <v>0.1768836768656715</v>
      </c>
      <c r="T220" s="36">
        <f t="shared" si="48"/>
        <v>0.23607182501381965</v>
      </c>
      <c r="U220" s="36">
        <f t="shared" si="49"/>
        <v>0.99098005570572911</v>
      </c>
      <c r="V220" s="36">
        <f t="shared" si="39"/>
        <v>0.80315903879994155</v>
      </c>
    </row>
    <row r="221" spans="9:22" ht="15" x14ac:dyDescent="0.25">
      <c r="I221">
        <v>434</v>
      </c>
      <c r="J221" s="42">
        <f t="shared" si="50"/>
        <v>84.8</v>
      </c>
      <c r="K221" s="36">
        <f t="shared" si="51"/>
        <v>18.633303518163387</v>
      </c>
      <c r="L221" s="38">
        <f t="shared" si="40"/>
        <v>0.81089623316132897</v>
      </c>
      <c r="M221" s="36">
        <f t="shared" si="41"/>
        <v>0.99235235037016212</v>
      </c>
      <c r="N221" s="36">
        <f t="shared" si="42"/>
        <v>5.513068613167567</v>
      </c>
      <c r="O221" s="36">
        <f t="shared" si="43"/>
        <v>1.1026137226335135</v>
      </c>
      <c r="P221" s="36">
        <f t="shared" si="44"/>
        <v>0.16539205839502702</v>
      </c>
      <c r="Q221" s="36">
        <f t="shared" si="45"/>
        <v>2.1780024150785455</v>
      </c>
      <c r="R221" s="36">
        <f t="shared" si="46"/>
        <v>0.53489264073520926</v>
      </c>
      <c r="S221" s="36">
        <f t="shared" si="47"/>
        <v>0.17693398974309588</v>
      </c>
      <c r="T221" s="36">
        <f t="shared" si="48"/>
        <v>0.23612213789124403</v>
      </c>
      <c r="U221" s="36">
        <f t="shared" si="49"/>
        <v>0.99119125862276425</v>
      </c>
      <c r="V221" s="36">
        <f t="shared" si="39"/>
        <v>0.80375325795963615</v>
      </c>
    </row>
    <row r="222" spans="9:22" ht="15" x14ac:dyDescent="0.25">
      <c r="I222">
        <v>436</v>
      </c>
      <c r="J222" s="42">
        <f t="shared" si="50"/>
        <v>85.2</v>
      </c>
      <c r="K222" s="36">
        <f t="shared" si="51"/>
        <v>18.676188047886004</v>
      </c>
      <c r="L222" s="38">
        <f t="shared" si="40"/>
        <v>0.81132016864953149</v>
      </c>
      <c r="M222" s="36">
        <f t="shared" si="41"/>
        <v>0.99253161428957126</v>
      </c>
      <c r="N222" s="36">
        <f t="shared" si="42"/>
        <v>5.5140645238309514</v>
      </c>
      <c r="O222" s="36">
        <f t="shared" si="43"/>
        <v>1.1028129047661903</v>
      </c>
      <c r="P222" s="36">
        <f t="shared" si="44"/>
        <v>0.16542193571492853</v>
      </c>
      <c r="Q222" s="36">
        <f t="shared" si="45"/>
        <v>2.1783958612665488</v>
      </c>
      <c r="R222" s="36">
        <f t="shared" si="46"/>
        <v>0.53494454962097693</v>
      </c>
      <c r="S222" s="36">
        <f t="shared" si="47"/>
        <v>0.17698312579690528</v>
      </c>
      <c r="T222" s="36">
        <f t="shared" si="48"/>
        <v>0.23617127394505344</v>
      </c>
      <c r="U222" s="36">
        <f t="shared" si="49"/>
        <v>0.99139752148085136</v>
      </c>
      <c r="V222" s="36">
        <f t="shared" si="39"/>
        <v>0.80434080432657185</v>
      </c>
    </row>
    <row r="223" spans="9:22" ht="15" x14ac:dyDescent="0.25">
      <c r="I223">
        <v>438</v>
      </c>
      <c r="J223" s="42">
        <f t="shared" si="50"/>
        <v>85.6</v>
      </c>
      <c r="K223" s="36">
        <f t="shared" si="51"/>
        <v>18.718974330876147</v>
      </c>
      <c r="L223" s="38">
        <f t="shared" si="40"/>
        <v>0.81174126636527144</v>
      </c>
      <c r="M223" s="36">
        <f t="shared" si="41"/>
        <v>0.99270667619210506</v>
      </c>
      <c r="N223" s="36">
        <f t="shared" si="42"/>
        <v>5.5150370899561389</v>
      </c>
      <c r="O223" s="36">
        <f t="shared" si="43"/>
        <v>1.1030074179912279</v>
      </c>
      <c r="P223" s="36">
        <f t="shared" si="44"/>
        <v>0.16545111269868423</v>
      </c>
      <c r="Q223" s="36">
        <f t="shared" si="45"/>
        <v>2.1787800849209447</v>
      </c>
      <c r="R223" s="36">
        <f t="shared" si="46"/>
        <v>0.53499523093765511</v>
      </c>
      <c r="S223" s="36">
        <f t="shared" si="47"/>
        <v>0.17703111249424913</v>
      </c>
      <c r="T223" s="36">
        <f t="shared" si="48"/>
        <v>0.23621926064239729</v>
      </c>
      <c r="U223" s="36">
        <f t="shared" si="49"/>
        <v>0.99159895958132849</v>
      </c>
      <c r="V223" s="36">
        <f t="shared" si="39"/>
        <v>0.80492179517703322</v>
      </c>
    </row>
    <row r="224" spans="9:22" ht="15" x14ac:dyDescent="0.25">
      <c r="I224">
        <v>440</v>
      </c>
      <c r="J224" s="42">
        <f t="shared" si="50"/>
        <v>86</v>
      </c>
      <c r="K224" s="36">
        <f t="shared" si="51"/>
        <v>18.761663039293722</v>
      </c>
      <c r="L224" s="38">
        <f t="shared" si="40"/>
        <v>0.81215955781998939</v>
      </c>
      <c r="M224" s="36">
        <f t="shared" si="41"/>
        <v>0.99287763457469391</v>
      </c>
      <c r="N224" s="36">
        <f t="shared" si="42"/>
        <v>5.515986858748299</v>
      </c>
      <c r="O224" s="36">
        <f t="shared" si="43"/>
        <v>1.1031973717496599</v>
      </c>
      <c r="P224" s="36">
        <f t="shared" si="44"/>
        <v>0.16547960576244899</v>
      </c>
      <c r="Q224" s="36">
        <f t="shared" si="45"/>
        <v>2.1791553022215506</v>
      </c>
      <c r="R224" s="36">
        <f t="shared" si="46"/>
        <v>0.53504471396361775</v>
      </c>
      <c r="S224" s="36">
        <f t="shared" si="47"/>
        <v>0.17707797666396349</v>
      </c>
      <c r="T224" s="36">
        <f t="shared" si="48"/>
        <v>0.23626612481211165</v>
      </c>
      <c r="U224" s="36">
        <f t="shared" si="49"/>
        <v>0.99179568554602759</v>
      </c>
      <c r="V224" s="36">
        <f t="shared" si="39"/>
        <v>0.80549634542083504</v>
      </c>
    </row>
    <row r="225" spans="9:22" ht="15" x14ac:dyDescent="0.25">
      <c r="I225">
        <v>442</v>
      </c>
      <c r="J225" s="42">
        <f t="shared" si="50"/>
        <v>86.4</v>
      </c>
      <c r="K225" s="36">
        <f t="shared" si="51"/>
        <v>18.804254837669056</v>
      </c>
      <c r="L225" s="38">
        <f t="shared" si="40"/>
        <v>0.81257507403753215</v>
      </c>
      <c r="M225" s="36">
        <f t="shared" si="41"/>
        <v>0.99304458562546161</v>
      </c>
      <c r="N225" s="36">
        <f t="shared" si="42"/>
        <v>5.5169143645858973</v>
      </c>
      <c r="O225" s="36">
        <f t="shared" si="43"/>
        <v>1.1033828729171795</v>
      </c>
      <c r="P225" s="36">
        <f t="shared" si="44"/>
        <v>0.16550743093757694</v>
      </c>
      <c r="Q225" s="36">
        <f t="shared" si="45"/>
        <v>2.1795217242808489</v>
      </c>
      <c r="R225" s="36">
        <f t="shared" si="46"/>
        <v>0.53509302726739372</v>
      </c>
      <c r="S225" s="36">
        <f t="shared" si="47"/>
        <v>0.17712374451127427</v>
      </c>
      <c r="T225" s="36">
        <f t="shared" si="48"/>
        <v>0.23631189265942243</v>
      </c>
      <c r="U225" s="36">
        <f t="shared" si="49"/>
        <v>0.99198780937899633</v>
      </c>
      <c r="V225" s="36">
        <f t="shared" si="39"/>
        <v>0.8060645676504673</v>
      </c>
    </row>
    <row r="226" spans="9:22" ht="15" x14ac:dyDescent="0.25">
      <c r="I226">
        <v>444</v>
      </c>
      <c r="J226" s="42">
        <f t="shared" si="50"/>
        <v>86.8</v>
      </c>
      <c r="K226" s="36">
        <f t="shared" si="51"/>
        <v>18.846750383023597</v>
      </c>
      <c r="L226" s="38">
        <f t="shared" si="40"/>
        <v>0.81298784556380799</v>
      </c>
      <c r="M226" s="36">
        <f t="shared" si="41"/>
        <v>0.9932076232778444</v>
      </c>
      <c r="N226" s="36">
        <f t="shared" si="42"/>
        <v>5.5178201293213576</v>
      </c>
      <c r="O226" s="36">
        <f t="shared" si="43"/>
        <v>1.1035640258642716</v>
      </c>
      <c r="P226" s="36">
        <f t="shared" si="44"/>
        <v>0.16553460387964075</v>
      </c>
      <c r="Q226" s="36">
        <f t="shared" si="45"/>
        <v>2.1798795572627592</v>
      </c>
      <c r="R226" s="36">
        <f t="shared" si="46"/>
        <v>0.53514019872541063</v>
      </c>
      <c r="S226" s="36">
        <f t="shared" si="47"/>
        <v>0.17716844163216616</v>
      </c>
      <c r="T226" s="36">
        <f t="shared" si="48"/>
        <v>0.23635658978031432</v>
      </c>
      <c r="U226" s="36">
        <f t="shared" si="49"/>
        <v>0.992175438526815</v>
      </c>
      <c r="V226" s="36">
        <f t="shared" si="39"/>
        <v>0.80662657218924172</v>
      </c>
    </row>
    <row r="227" spans="9:22" ht="15" x14ac:dyDescent="0.25">
      <c r="I227">
        <v>446</v>
      </c>
      <c r="J227" s="42">
        <f t="shared" si="50"/>
        <v>87.2</v>
      </c>
      <c r="K227" s="36">
        <f t="shared" si="51"/>
        <v>18.889150324988154</v>
      </c>
      <c r="L227" s="38">
        <f t="shared" si="40"/>
        <v>0.8133979024762098</v>
      </c>
      <c r="M227" s="36">
        <f t="shared" si="41"/>
        <v>0.9933668392634416</v>
      </c>
      <c r="N227" s="36">
        <f t="shared" si="42"/>
        <v>5.5187046625746756</v>
      </c>
      <c r="O227" s="36">
        <f t="shared" si="43"/>
        <v>1.1037409325149352</v>
      </c>
      <c r="P227" s="36">
        <f t="shared" si="44"/>
        <v>0.1655611398772403</v>
      </c>
      <c r="Q227" s="36">
        <f t="shared" si="45"/>
        <v>2.1802290024986379</v>
      </c>
      <c r="R227" s="36">
        <f t="shared" si="46"/>
        <v>0.53518625553927179</v>
      </c>
      <c r="S227" s="36">
        <f t="shared" si="47"/>
        <v>0.17721209302742771</v>
      </c>
      <c r="T227" s="36">
        <f t="shared" si="48"/>
        <v>0.23640024117557587</v>
      </c>
      <c r="U227" s="36">
        <f t="shared" si="49"/>
        <v>0.99235867793755528</v>
      </c>
      <c r="V227" s="36">
        <f t="shared" si="39"/>
        <v>0.80718246713847208</v>
      </c>
    </row>
    <row r="228" spans="9:22" ht="15" x14ac:dyDescent="0.25">
      <c r="I228">
        <v>448</v>
      </c>
      <c r="J228" s="42">
        <f t="shared" si="50"/>
        <v>87.6</v>
      </c>
      <c r="K228" s="36">
        <f t="shared" si="51"/>
        <v>18.931455305918771</v>
      </c>
      <c r="L228" s="38">
        <f t="shared" si="40"/>
        <v>0.81380527439281169</v>
      </c>
      <c r="M228" s="36">
        <f t="shared" si="41"/>
        <v>0.9935223231636281</v>
      </c>
      <c r="N228" s="36">
        <f t="shared" si="42"/>
        <v>5.5195684620201559</v>
      </c>
      <c r="O228" s="36">
        <f t="shared" si="43"/>
        <v>1.1039136924040311</v>
      </c>
      <c r="P228" s="36">
        <f t="shared" si="44"/>
        <v>0.16558705386060468</v>
      </c>
      <c r="Q228" s="36">
        <f t="shared" si="45"/>
        <v>2.1805702566005558</v>
      </c>
      <c r="R228" s="36">
        <f t="shared" si="46"/>
        <v>0.53523122425257885</v>
      </c>
      <c r="S228" s="36">
        <f t="shared" si="47"/>
        <v>0.17725472311637833</v>
      </c>
      <c r="T228" s="36">
        <f t="shared" si="48"/>
        <v>0.23644287126452648</v>
      </c>
      <c r="U228" s="36">
        <f t="shared" si="49"/>
        <v>0.99253763011840335</v>
      </c>
      <c r="V228" s="36">
        <f t="shared" si="39"/>
        <v>0.80773235842369828</v>
      </c>
    </row>
    <row r="229" spans="9:22" ht="15" x14ac:dyDescent="0.25">
      <c r="I229">
        <v>450</v>
      </c>
      <c r="J229" s="42">
        <f t="shared" si="50"/>
        <v>88</v>
      </c>
      <c r="K229" s="36">
        <f t="shared" si="51"/>
        <v>18.973665961010276</v>
      </c>
      <c r="L229" s="38">
        <f t="shared" si="40"/>
        <v>0.8142099904813459</v>
      </c>
      <c r="M229" s="36">
        <f t="shared" si="41"/>
        <v>0.99367416245995566</v>
      </c>
      <c r="N229" s="36">
        <f t="shared" si="42"/>
        <v>5.5204120136664203</v>
      </c>
      <c r="O229" s="36">
        <f t="shared" si="43"/>
        <v>1.1040824027332841</v>
      </c>
      <c r="P229" s="36">
        <f t="shared" si="44"/>
        <v>0.16561236040999261</v>
      </c>
      <c r="Q229" s="36">
        <f t="shared" si="45"/>
        <v>2.1809035115719193</v>
      </c>
      <c r="R229" s="36">
        <f t="shared" si="46"/>
        <v>0.53527513076731092</v>
      </c>
      <c r="S229" s="36">
        <f t="shared" si="47"/>
        <v>0.17729635575028363</v>
      </c>
      <c r="T229" s="36">
        <f t="shared" si="48"/>
        <v>0.23648450389843179</v>
      </c>
      <c r="U229" s="36">
        <f t="shared" si="49"/>
        <v>0.99271239519197474</v>
      </c>
      <c r="V229" s="36">
        <f t="shared" si="39"/>
        <v>0.80827634983997187</v>
      </c>
    </row>
    <row r="230" spans="9:22" ht="15" x14ac:dyDescent="0.25">
      <c r="I230">
        <v>452</v>
      </c>
      <c r="J230" s="42">
        <f t="shared" si="50"/>
        <v>88.4</v>
      </c>
      <c r="K230" s="36">
        <f t="shared" si="51"/>
        <v>19.015782918407542</v>
      </c>
      <c r="L230" s="38">
        <f t="shared" si="40"/>
        <v>0.8146120794679671</v>
      </c>
      <c r="M230" s="36">
        <f t="shared" si="41"/>
        <v>0.99382244258337415</v>
      </c>
      <c r="N230" s="36">
        <f t="shared" si="42"/>
        <v>5.5212357921298558</v>
      </c>
      <c r="O230" s="36">
        <f t="shared" si="43"/>
        <v>1.1042471584259712</v>
      </c>
      <c r="P230" s="36">
        <f t="shared" si="44"/>
        <v>0.16563707376389569</v>
      </c>
      <c r="Q230" s="36">
        <f t="shared" si="45"/>
        <v>2.1812289549154991</v>
      </c>
      <c r="R230" s="36">
        <f t="shared" si="46"/>
        <v>0.53531800035977617</v>
      </c>
      <c r="S230" s="36">
        <f t="shared" si="47"/>
        <v>0.17733701422546677</v>
      </c>
      <c r="T230" s="36">
        <f t="shared" si="48"/>
        <v>0.23652516237361493</v>
      </c>
      <c r="U230" s="36">
        <f t="shared" si="49"/>
        <v>0.99288307095135231</v>
      </c>
      <c r="V230" s="36">
        <f t="shared" si="39"/>
        <v>0.80881454309622225</v>
      </c>
    </row>
    <row r="231" spans="9:22" ht="15" x14ac:dyDescent="0.25">
      <c r="I231">
        <v>454</v>
      </c>
      <c r="J231" s="42">
        <f t="shared" si="50"/>
        <v>88.8</v>
      </c>
      <c r="K231" s="36">
        <f t="shared" si="51"/>
        <v>19.057806799314555</v>
      </c>
      <c r="L231" s="38">
        <f t="shared" si="40"/>
        <v>0.8150115696458079</v>
      </c>
      <c r="M231" s="36">
        <f t="shared" si="41"/>
        <v>0.99396724696229855</v>
      </c>
      <c r="N231" s="36">
        <f t="shared" si="42"/>
        <v>5.5220402609016581</v>
      </c>
      <c r="O231" s="36">
        <f t="shared" si="43"/>
        <v>1.1044080521803317</v>
      </c>
      <c r="P231" s="36">
        <f t="shared" si="44"/>
        <v>0.16566120782704977</v>
      </c>
      <c r="Q231" s="36">
        <f t="shared" si="45"/>
        <v>2.1815467697389268</v>
      </c>
      <c r="R231" s="36">
        <f t="shared" si="46"/>
        <v>0.53535985769614691</v>
      </c>
      <c r="S231" s="36">
        <f t="shared" si="47"/>
        <v>0.17737672129612236</v>
      </c>
      <c r="T231" s="36">
        <f t="shared" si="48"/>
        <v>0.23656486944427052</v>
      </c>
      <c r="U231" s="36">
        <f t="shared" si="49"/>
        <v>0.99304975291387743</v>
      </c>
      <c r="V231" s="36">
        <f t="shared" si="39"/>
        <v>0.80934703785872097</v>
      </c>
    </row>
    <row r="232" spans="9:22" ht="15" x14ac:dyDescent="0.25">
      <c r="I232">
        <v>456</v>
      </c>
      <c r="J232" s="42">
        <f t="shared" si="50"/>
        <v>89.2</v>
      </c>
      <c r="K232" s="36">
        <f t="shared" si="51"/>
        <v>19.099738218101319</v>
      </c>
      <c r="L232" s="38">
        <f t="shared" si="40"/>
        <v>0.81540848888333362</v>
      </c>
      <c r="M232" s="36">
        <f t="shared" si="41"/>
        <v>0.99410865706954854</v>
      </c>
      <c r="N232" s="36">
        <f t="shared" si="42"/>
        <v>5.5228258726086032</v>
      </c>
      <c r="O232" s="36">
        <f t="shared" si="43"/>
        <v>1.1045651745217206</v>
      </c>
      <c r="P232" s="36">
        <f t="shared" si="44"/>
        <v>0.16568477617825811</v>
      </c>
      <c r="Q232" s="36">
        <f t="shared" si="45"/>
        <v>2.18185713485772</v>
      </c>
      <c r="R232" s="36">
        <f t="shared" si="46"/>
        <v>0.53540072684758666</v>
      </c>
      <c r="S232" s="36">
        <f t="shared" si="47"/>
        <v>0.17741549918683822</v>
      </c>
      <c r="T232" s="36">
        <f t="shared" si="48"/>
        <v>0.23660364733498637</v>
      </c>
      <c r="U232" s="36">
        <f t="shared" si="49"/>
        <v>0.99321253437371282</v>
      </c>
      <c r="V232" s="36">
        <f t="shared" si="39"/>
        <v>0.80987393179365519</v>
      </c>
    </row>
    <row r="233" spans="9:22" ht="15" x14ac:dyDescent="0.25">
      <c r="I233">
        <v>458</v>
      </c>
      <c r="J233" s="42">
        <f t="shared" si="50"/>
        <v>89.6</v>
      </c>
      <c r="K233" s="36">
        <f t="shared" si="51"/>
        <v>19.141577782408639</v>
      </c>
      <c r="L233" s="38">
        <f t="shared" si="40"/>
        <v>0.81580286463250096</v>
      </c>
      <c r="M233" s="36">
        <f t="shared" si="41"/>
        <v>0.99424675246818917</v>
      </c>
      <c r="N233" s="36">
        <f t="shared" si="42"/>
        <v>5.5235930692677178</v>
      </c>
      <c r="O233" s="36">
        <f t="shared" si="43"/>
        <v>1.1047186138535436</v>
      </c>
      <c r="P233" s="36">
        <f t="shared" si="44"/>
        <v>0.16570779207803157</v>
      </c>
      <c r="Q233" s="36">
        <f t="shared" si="45"/>
        <v>2.1821602248958891</v>
      </c>
      <c r="R233" s="36">
        <f t="shared" si="46"/>
        <v>0.53544063130498865</v>
      </c>
      <c r="S233" s="36">
        <f t="shared" si="47"/>
        <v>0.17745336960483404</v>
      </c>
      <c r="T233" s="36">
        <f t="shared" si="48"/>
        <v>0.2366415177529822</v>
      </c>
      <c r="U233" s="36">
        <f t="shared" si="49"/>
        <v>0.99337150645321837</v>
      </c>
      <c r="V233" s="36">
        <f t="shared" si="39"/>
        <v>0.81039532060883845</v>
      </c>
    </row>
    <row r="234" spans="9:22" ht="15" x14ac:dyDescent="0.25">
      <c r="I234">
        <v>460</v>
      </c>
      <c r="J234" s="42">
        <f t="shared" si="50"/>
        <v>90</v>
      </c>
      <c r="K234" s="36">
        <f t="shared" si="51"/>
        <v>19.18332609325088</v>
      </c>
      <c r="L234" s="38">
        <f t="shared" si="40"/>
        <v>0.8161947239367251</v>
      </c>
      <c r="M234" s="36">
        <f t="shared" si="41"/>
        <v>0.99438161085629573</v>
      </c>
      <c r="N234" s="36">
        <f t="shared" si="42"/>
        <v>5.5243422825349757</v>
      </c>
      <c r="O234" s="36">
        <f t="shared" si="43"/>
        <v>1.1048684565069953</v>
      </c>
      <c r="P234" s="36">
        <f t="shared" si="44"/>
        <v>0.1657302684760493</v>
      </c>
      <c r="Q234" s="36">
        <f t="shared" si="45"/>
        <v>2.1824562103841885</v>
      </c>
      <c r="R234" s="36">
        <f t="shared" si="46"/>
        <v>0.53547959399332556</v>
      </c>
      <c r="S234" s="36">
        <f t="shared" si="47"/>
        <v>0.17749035375191943</v>
      </c>
      <c r="T234" s="36">
        <f t="shared" si="48"/>
        <v>0.23667850190006759</v>
      </c>
      <c r="U234" s="36">
        <f t="shared" si="49"/>
        <v>0.99352675815314806</v>
      </c>
      <c r="V234" s="36">
        <f t="shared" si="39"/>
        <v>0.81091129809455809</v>
      </c>
    </row>
    <row r="235" spans="9:22" ht="15" x14ac:dyDescent="0.25">
      <c r="I235">
        <v>462</v>
      </c>
      <c r="J235" s="42">
        <f t="shared" si="50"/>
        <v>90.4</v>
      </c>
      <c r="K235" s="36">
        <f t="shared" si="51"/>
        <v>19.224983745116667</v>
      </c>
      <c r="L235" s="38">
        <f t="shared" si="40"/>
        <v>0.81658409343866256</v>
      </c>
      <c r="M235" s="36">
        <f t="shared" si="41"/>
        <v>0.99451330811067007</v>
      </c>
      <c r="N235" s="36">
        <f t="shared" si="42"/>
        <v>5.5250739339481667</v>
      </c>
      <c r="O235" s="36">
        <f t="shared" si="43"/>
        <v>1.1050147867896334</v>
      </c>
      <c r="P235" s="36">
        <f t="shared" si="44"/>
        <v>0.165752218018445</v>
      </c>
      <c r="Q235" s="36">
        <f t="shared" si="45"/>
        <v>2.182745257856066</v>
      </c>
      <c r="R235" s="36">
        <f t="shared" si="46"/>
        <v>0.53551763728563362</v>
      </c>
      <c r="S235" s="36">
        <f t="shared" si="47"/>
        <v>0.1775264723361818</v>
      </c>
      <c r="T235" s="36">
        <f t="shared" si="48"/>
        <v>0.23671462048432995</v>
      </c>
      <c r="U235" s="36">
        <f t="shared" si="49"/>
        <v>0.99367837640171386</v>
      </c>
      <c r="V235" s="36">
        <f t="shared" si="39"/>
        <v>0.81142195616359558</v>
      </c>
    </row>
    <row r="236" spans="9:22" ht="15" x14ac:dyDescent="0.25">
      <c r="I236">
        <v>464</v>
      </c>
      <c r="J236" s="42">
        <f t="shared" si="50"/>
        <v>90.8</v>
      </c>
      <c r="K236" s="36">
        <f t="shared" si="51"/>
        <v>19.266551326067674</v>
      </c>
      <c r="L236" s="38">
        <f t="shared" si="40"/>
        <v>0.81697099938781215</v>
      </c>
      <c r="M236" s="36">
        <f t="shared" si="41"/>
        <v>0.99464191832953186</v>
      </c>
      <c r="N236" s="36">
        <f t="shared" si="42"/>
        <v>5.525788435164066</v>
      </c>
      <c r="O236" s="36">
        <f t="shared" si="43"/>
        <v>1.1051576870328133</v>
      </c>
      <c r="P236" s="36">
        <f t="shared" si="44"/>
        <v>0.165773653054922</v>
      </c>
      <c r="Q236" s="36">
        <f t="shared" si="45"/>
        <v>2.1830275299413597</v>
      </c>
      <c r="R236" s="36">
        <f t="shared" si="46"/>
        <v>0.53555478301663051</v>
      </c>
      <c r="S236" s="36">
        <f t="shared" si="47"/>
        <v>0.17756174558340587</v>
      </c>
      <c r="T236" s="36">
        <f t="shared" si="48"/>
        <v>0.23674989373155403</v>
      </c>
      <c r="U236" s="36">
        <f t="shared" si="49"/>
        <v>0.99382644610252202</v>
      </c>
      <c r="V236" s="36">
        <f t="shared" si="39"/>
        <v>0.81192738489041505</v>
      </c>
    </row>
    <row r="237" spans="9:22" ht="15" x14ac:dyDescent="0.25">
      <c r="I237">
        <v>466</v>
      </c>
      <c r="J237" s="42">
        <f t="shared" si="50"/>
        <v>91.2</v>
      </c>
      <c r="K237" s="36">
        <f t="shared" si="51"/>
        <v>19.308029417835474</v>
      </c>
      <c r="L237" s="38">
        <f t="shared" si="40"/>
        <v>0.8173554676479422</v>
      </c>
      <c r="M237" s="36">
        <f t="shared" si="41"/>
        <v>0.99476751387420947</v>
      </c>
      <c r="N237" s="36">
        <f t="shared" si="42"/>
        <v>5.5264861881900522</v>
      </c>
      <c r="O237" s="36">
        <f t="shared" si="43"/>
        <v>1.1052972376380106</v>
      </c>
      <c r="P237" s="36">
        <f t="shared" si="44"/>
        <v>0.1657945856457016</v>
      </c>
      <c r="Q237" s="36">
        <f t="shared" si="45"/>
        <v>2.1833031854577989</v>
      </c>
      <c r="R237" s="36">
        <f t="shared" si="46"/>
        <v>0.53559105249598482</v>
      </c>
      <c r="S237" s="36">
        <f t="shared" si="47"/>
        <v>0.17759619324823403</v>
      </c>
      <c r="T237" s="36">
        <f t="shared" si="48"/>
        <v>0.23678434139638219</v>
      </c>
      <c r="U237" s="36">
        <f t="shared" si="49"/>
        <v>0.99397105018142196</v>
      </c>
      <c r="V237" s="36">
        <f t="shared" si="39"/>
        <v>0.81242767254955239</v>
      </c>
    </row>
    <row r="238" spans="9:22" ht="15" x14ac:dyDescent="0.25">
      <c r="I238">
        <v>468</v>
      </c>
      <c r="J238" s="42">
        <f t="shared" si="50"/>
        <v>91.6</v>
      </c>
      <c r="K238" s="36">
        <f t="shared" si="51"/>
        <v>19.349418595916521</v>
      </c>
      <c r="L238" s="38">
        <f t="shared" si="40"/>
        <v>0.81773752370434594</v>
      </c>
      <c r="M238" s="36">
        <f t="shared" si="41"/>
        <v>0.99489016540985298</v>
      </c>
      <c r="N238" s="36">
        <f t="shared" si="42"/>
        <v>5.527167585610294</v>
      </c>
      <c r="O238" s="36">
        <f t="shared" si="43"/>
        <v>1.1054335171220588</v>
      </c>
      <c r="P238" s="36">
        <f t="shared" si="44"/>
        <v>0.16581502756830882</v>
      </c>
      <c r="Q238" s="36">
        <f t="shared" si="45"/>
        <v>2.1835723795003634</v>
      </c>
      <c r="R238" s="36">
        <f t="shared" si="46"/>
        <v>0.5356264665212418</v>
      </c>
      <c r="S238" s="36">
        <f t="shared" si="47"/>
        <v>0.17762983462507109</v>
      </c>
      <c r="T238" s="36">
        <f t="shared" si="48"/>
        <v>0.23681798277321925</v>
      </c>
      <c r="U238" s="36">
        <f t="shared" si="49"/>
        <v>0.99411226963228205</v>
      </c>
      <c r="V238" s="36">
        <f t="shared" si="39"/>
        <v>0.81292290565320935</v>
      </c>
    </row>
    <row r="239" spans="9:22" ht="15" x14ac:dyDescent="0.25">
      <c r="I239">
        <v>470</v>
      </c>
      <c r="J239" s="42">
        <f t="shared" si="50"/>
        <v>92</v>
      </c>
      <c r="K239" s="36">
        <f t="shared" si="51"/>
        <v>19.390719429665317</v>
      </c>
      <c r="L239" s="38">
        <f t="shared" si="40"/>
        <v>0.81811719267093064</v>
      </c>
      <c r="M239" s="36">
        <f t="shared" si="41"/>
        <v>0.99500994194519377</v>
      </c>
      <c r="N239" s="36">
        <f t="shared" si="42"/>
        <v>5.5278330108066323</v>
      </c>
      <c r="O239" s="36">
        <f t="shared" si="43"/>
        <v>1.1055666021613264</v>
      </c>
      <c r="P239" s="36">
        <f t="shared" si="44"/>
        <v>0.16583499032419896</v>
      </c>
      <c r="Q239" s="36">
        <f t="shared" si="45"/>
        <v>2.1838352635285463</v>
      </c>
      <c r="R239" s="36">
        <f t="shared" si="46"/>
        <v>0.53566104539041881</v>
      </c>
      <c r="S239" s="36">
        <f t="shared" si="47"/>
        <v>0.17766268855874082</v>
      </c>
      <c r="T239" s="36">
        <f t="shared" si="48"/>
        <v>0.23685083670688897</v>
      </c>
      <c r="U239" s="36">
        <f t="shared" si="49"/>
        <v>0.99425018356172401</v>
      </c>
      <c r="V239" s="36">
        <f t="shared" si="39"/>
        <v>0.81341316898807514</v>
      </c>
    </row>
    <row r="240" spans="9:22" ht="15" x14ac:dyDescent="0.25">
      <c r="I240">
        <v>472</v>
      </c>
      <c r="J240" s="42">
        <f t="shared" si="50"/>
        <v>92.4</v>
      </c>
      <c r="K240" s="36">
        <f t="shared" si="51"/>
        <v>19.43193248238579</v>
      </c>
      <c r="L240" s="38">
        <f t="shared" si="40"/>
        <v>0.81849449929714624</v>
      </c>
      <c r="M240" s="36">
        <f t="shared" si="41"/>
        <v>0.99512691087137128</v>
      </c>
      <c r="N240" s="36">
        <f t="shared" si="42"/>
        <v>5.528482838174285</v>
      </c>
      <c r="O240" s="36">
        <f t="shared" si="43"/>
        <v>1.1056965676348571</v>
      </c>
      <c r="P240" s="36">
        <f t="shared" si="44"/>
        <v>0.1658544851452286</v>
      </c>
      <c r="Q240" s="36">
        <f t="shared" si="45"/>
        <v>2.1840919854515697</v>
      </c>
      <c r="R240" s="36">
        <f t="shared" si="46"/>
        <v>0.53569480891427745</v>
      </c>
      <c r="S240" s="36">
        <f t="shared" si="47"/>
        <v>0.1776947734548982</v>
      </c>
      <c r="T240" s="36">
        <f t="shared" si="48"/>
        <v>0.23688292160304636</v>
      </c>
      <c r="U240" s="36">
        <f t="shared" si="49"/>
        <v>0.99438486923283065</v>
      </c>
      <c r="V240" s="36">
        <f t="shared" si="39"/>
        <v>0.81389854565138398</v>
      </c>
    </row>
    <row r="241" spans="9:22" ht="15" x14ac:dyDescent="0.25">
      <c r="I241">
        <v>474</v>
      </c>
      <c r="J241" s="42">
        <f t="shared" si="50"/>
        <v>92.8</v>
      </c>
      <c r="K241" s="36">
        <f t="shared" si="51"/>
        <v>19.473058311420939</v>
      </c>
      <c r="L241" s="38">
        <f t="shared" si="40"/>
        <v>0.81886946797475602</v>
      </c>
      <c r="M241" s="36">
        <f t="shared" si="41"/>
        <v>0.99524113799985015</v>
      </c>
      <c r="N241" s="36">
        <f t="shared" si="42"/>
        <v>5.5291174333325008</v>
      </c>
      <c r="O241" s="36">
        <f t="shared" si="43"/>
        <v>1.1058234866665002</v>
      </c>
      <c r="P241" s="36">
        <f t="shared" si="44"/>
        <v>0.16587352299997504</v>
      </c>
      <c r="Q241" s="36">
        <f t="shared" si="45"/>
        <v>2.1843426897116056</v>
      </c>
      <c r="R241" s="36">
        <f t="shared" si="46"/>
        <v>0.53572777642827951</v>
      </c>
      <c r="S241" s="36">
        <f t="shared" si="47"/>
        <v>0.17772610729020341</v>
      </c>
      <c r="T241" s="36">
        <f t="shared" si="48"/>
        <v>0.23691425543835157</v>
      </c>
      <c r="U241" s="36">
        <f t="shared" si="49"/>
        <v>0.99451640210785464</v>
      </c>
      <c r="V241" s="36">
        <f t="shared" si="39"/>
        <v>0.81437911708622746</v>
      </c>
    </row>
    <row r="242" spans="9:22" ht="15" x14ac:dyDescent="0.25">
      <c r="I242">
        <v>476</v>
      </c>
      <c r="J242" s="42">
        <f t="shared" si="50"/>
        <v>93.2</v>
      </c>
      <c r="K242" s="36">
        <f t="shared" si="51"/>
        <v>19.514097468240749</v>
      </c>
      <c r="L242" s="38">
        <f t="shared" si="40"/>
        <v>0.81924212274445352</v>
      </c>
      <c r="M242" s="36">
        <f t="shared" si="41"/>
        <v>0.99535268759944817</v>
      </c>
      <c r="N242" s="36">
        <f t="shared" si="42"/>
        <v>5.5297371533302675</v>
      </c>
      <c r="O242" s="36">
        <f t="shared" si="43"/>
        <v>1.1059474306660535</v>
      </c>
      <c r="P242" s="36">
        <f t="shared" si="44"/>
        <v>0.16589211459990805</v>
      </c>
      <c r="Q242" s="36">
        <f t="shared" si="45"/>
        <v>2.1845875173650442</v>
      </c>
      <c r="R242" s="36">
        <f t="shared" si="46"/>
        <v>0.53575996680424087</v>
      </c>
      <c r="S242" s="36">
        <f t="shared" si="47"/>
        <v>0.17775670762226412</v>
      </c>
      <c r="T242" s="36">
        <f t="shared" si="48"/>
        <v>0.23694485577041227</v>
      </c>
      <c r="U242" s="36">
        <f t="shared" si="49"/>
        <v>0.99464485588995399</v>
      </c>
      <c r="V242" s="36">
        <f t="shared" si="39"/>
        <v>0.81485496311613692</v>
      </c>
    </row>
    <row r="243" spans="9:22" ht="15" x14ac:dyDescent="0.25">
      <c r="I243">
        <v>478</v>
      </c>
      <c r="J243" s="42">
        <f t="shared" si="50"/>
        <v>93.6</v>
      </c>
      <c r="K243" s="36">
        <f t="shared" si="51"/>
        <v>19.555050498528509</v>
      </c>
      <c r="L243" s="38">
        <f t="shared" si="40"/>
        <v>0.81961248730233227</v>
      </c>
      <c r="M243" s="36">
        <f t="shared" si="41"/>
        <v>0.99546162243249692</v>
      </c>
      <c r="N243" s="36">
        <f t="shared" si="42"/>
        <v>5.5303423468472053</v>
      </c>
      <c r="O243" s="36">
        <f t="shared" si="43"/>
        <v>1.1060684693694411</v>
      </c>
      <c r="P243" s="36">
        <f t="shared" si="44"/>
        <v>0.16591027040541617</v>
      </c>
      <c r="Q243" s="36">
        <f t="shared" si="45"/>
        <v>2.1848266061618595</v>
      </c>
      <c r="R243" s="36">
        <f t="shared" si="46"/>
        <v>0.53579139846168589</v>
      </c>
      <c r="S243" s="36">
        <f t="shared" si="47"/>
        <v>0.17778659159934879</v>
      </c>
      <c r="T243" s="36">
        <f t="shared" si="48"/>
        <v>0.23697473974749694</v>
      </c>
      <c r="U243" s="36">
        <f t="shared" si="49"/>
        <v>0.9947703025639667</v>
      </c>
      <c r="V243" s="36">
        <f t="shared" si="39"/>
        <v>0.81532616197894636</v>
      </c>
    </row>
    <row r="244" spans="9:22" ht="15" x14ac:dyDescent="0.25">
      <c r="I244">
        <v>480</v>
      </c>
      <c r="J244" s="42">
        <f t="shared" si="50"/>
        <v>94</v>
      </c>
      <c r="K244" s="36">
        <f t="shared" si="51"/>
        <v>19.595917942265427</v>
      </c>
      <c r="L244" s="38">
        <f t="shared" si="40"/>
        <v>0.81998058500620841</v>
      </c>
      <c r="M244" s="36">
        <f t="shared" si="41"/>
        <v>0.9955680037901542</v>
      </c>
      <c r="N244" s="36">
        <f t="shared" si="42"/>
        <v>5.5309333543897452</v>
      </c>
      <c r="O244" s="36">
        <f t="shared" si="43"/>
        <v>1.1061866708779491</v>
      </c>
      <c r="P244" s="36">
        <f t="shared" si="44"/>
        <v>0.16592800063169239</v>
      </c>
      <c r="Q244" s="36">
        <f t="shared" si="45"/>
        <v>2.1850600906231095</v>
      </c>
      <c r="R244" s="36">
        <f t="shared" si="46"/>
        <v>0.53582208937891218</v>
      </c>
      <c r="S244" s="36">
        <f t="shared" si="47"/>
        <v>0.17781577596987774</v>
      </c>
      <c r="T244" s="36">
        <f t="shared" si="48"/>
        <v>0.2370039241180259</v>
      </c>
      <c r="U244" s="36">
        <f t="shared" si="49"/>
        <v>0.99489281243625161</v>
      </c>
      <c r="V244" s="36">
        <f t="shared" si="39"/>
        <v>0.81579279035994956</v>
      </c>
    </row>
    <row r="245" spans="9:22" ht="15" x14ac:dyDescent="0.25">
      <c r="I245">
        <v>482</v>
      </c>
      <c r="J245" s="42">
        <f t="shared" si="50"/>
        <v>94.4</v>
      </c>
      <c r="K245" s="36">
        <f t="shared" si="51"/>
        <v>19.636700333813724</v>
      </c>
      <c r="L245" s="38">
        <f t="shared" si="40"/>
        <v>0.8203464388818037</v>
      </c>
      <c r="M245" s="36">
        <f t="shared" si="41"/>
        <v>0.99567189152688884</v>
      </c>
      <c r="N245" s="36">
        <f t="shared" si="42"/>
        <v>5.5315105084827154</v>
      </c>
      <c r="O245" s="36">
        <f t="shared" si="43"/>
        <v>1.1063021016965431</v>
      </c>
      <c r="P245" s="36">
        <f t="shared" si="44"/>
        <v>0.16594531525448147</v>
      </c>
      <c r="Q245" s="36">
        <f t="shared" si="45"/>
        <v>2.1852881021166284</v>
      </c>
      <c r="R245" s="36">
        <f t="shared" si="46"/>
        <v>0.53585205710377748</v>
      </c>
      <c r="S245" s="36">
        <f t="shared" si="47"/>
        <v>0.17784427709169753</v>
      </c>
      <c r="T245" s="36">
        <f t="shared" si="48"/>
        <v>0.23703242523984569</v>
      </c>
      <c r="U245" s="36">
        <f t="shared" si="49"/>
        <v>0.99501245417362116</v>
      </c>
      <c r="V245" s="36">
        <f t="shared" si="39"/>
        <v>0.816254923424374</v>
      </c>
    </row>
    <row r="246" spans="9:22" ht="15" x14ac:dyDescent="0.25">
      <c r="I246">
        <v>484</v>
      </c>
      <c r="J246" s="42">
        <f t="shared" si="50"/>
        <v>94.8</v>
      </c>
      <c r="K246" s="36">
        <f t="shared" si="51"/>
        <v>19.677398201998152</v>
      </c>
      <c r="L246" s="38">
        <f t="shared" si="40"/>
        <v>0.82071007162879006</v>
      </c>
      <c r="M246" s="36">
        <f t="shared" si="41"/>
        <v>0.99577334409415752</v>
      </c>
      <c r="N246" s="36">
        <f t="shared" si="42"/>
        <v>5.5320741338564305</v>
      </c>
      <c r="O246" s="36">
        <f t="shared" si="43"/>
        <v>1.1064148267712861</v>
      </c>
      <c r="P246" s="36">
        <f t="shared" si="44"/>
        <v>0.16596222401569294</v>
      </c>
      <c r="Q246" s="36">
        <f t="shared" si="45"/>
        <v>2.1855107689309357</v>
      </c>
      <c r="R246" s="36">
        <f t="shared" si="46"/>
        <v>0.53588131876420986</v>
      </c>
      <c r="S246" s="36">
        <f t="shared" si="47"/>
        <v>0.1778721109411415</v>
      </c>
      <c r="T246" s="36">
        <f t="shared" si="48"/>
        <v>0.23706025908928965</v>
      </c>
      <c r="U246" s="36">
        <f t="shared" si="49"/>
        <v>0.99512929484137502</v>
      </c>
      <c r="V246" s="36">
        <f t="shared" si="39"/>
        <v>0.81671263484917223</v>
      </c>
    </row>
    <row r="247" spans="9:22" ht="15" x14ac:dyDescent="0.25">
      <c r="I247">
        <v>486</v>
      </c>
      <c r="J247" s="42">
        <f t="shared" si="50"/>
        <v>95.2</v>
      </c>
      <c r="K247" s="36">
        <f t="shared" si="51"/>
        <v>19.718012070185981</v>
      </c>
      <c r="L247" s="38">
        <f t="shared" si="40"/>
        <v>0.82107150562670073</v>
      </c>
      <c r="M247" s="36">
        <f t="shared" si="41"/>
        <v>0.99587241857329145</v>
      </c>
      <c r="N247" s="36">
        <f t="shared" si="42"/>
        <v>5.5326245476293971</v>
      </c>
      <c r="O247" s="36">
        <f t="shared" si="43"/>
        <v>1.1065249095258796</v>
      </c>
      <c r="P247" s="36">
        <f t="shared" si="44"/>
        <v>0.16597873642888195</v>
      </c>
      <c r="Q247" s="36">
        <f t="shared" si="45"/>
        <v>2.1857282163474165</v>
      </c>
      <c r="R247" s="36">
        <f t="shared" si="46"/>
        <v>0.53590989107845233</v>
      </c>
      <c r="S247" s="36">
        <f t="shared" si="47"/>
        <v>0.17789929312188255</v>
      </c>
      <c r="T247" s="36">
        <f t="shared" si="48"/>
        <v>0.2370874412700307</v>
      </c>
      <c r="U247" s="36">
        <f t="shared" si="49"/>
        <v>0.99524339994046251</v>
      </c>
      <c r="V247" s="36">
        <f t="shared" ref="V247:V310" si="52">IF(J247="",1,U247*L247)</f>
        <v>0.81716599685415225</v>
      </c>
    </row>
    <row r="248" spans="9:22" ht="15" x14ac:dyDescent="0.25">
      <c r="I248">
        <v>488</v>
      </c>
      <c r="J248" s="42">
        <f t="shared" si="50"/>
        <v>95.6</v>
      </c>
      <c r="K248" s="36">
        <f t="shared" si="51"/>
        <v>19.758542456365554</v>
      </c>
      <c r="L248" s="38">
        <f t="shared" si="40"/>
        <v>0.82143076294071071</v>
      </c>
      <c r="M248" s="36">
        <f t="shared" si="41"/>
        <v>0.99596917070761326</v>
      </c>
      <c r="N248" s="36">
        <f t="shared" si="42"/>
        <v>5.5331620594867399</v>
      </c>
      <c r="O248" s="36">
        <f t="shared" si="43"/>
        <v>1.1066324118973481</v>
      </c>
      <c r="P248" s="36">
        <f t="shared" si="44"/>
        <v>0.16599486178460224</v>
      </c>
      <c r="Q248" s="36">
        <f t="shared" si="45"/>
        <v>2.1859405667108112</v>
      </c>
      <c r="R248" s="36">
        <f t="shared" si="46"/>
        <v>0.53593779036504963</v>
      </c>
      <c r="S248" s="36">
        <f t="shared" si="47"/>
        <v>0.17792583887358307</v>
      </c>
      <c r="T248" s="36">
        <f t="shared" si="48"/>
        <v>0.23711398702173123</v>
      </c>
      <c r="U248" s="36">
        <f t="shared" si="49"/>
        <v>0.99535483344379305</v>
      </c>
      <c r="V248" s="36">
        <f t="shared" si="52"/>
        <v>0.81761508023245899</v>
      </c>
    </row>
    <row r="249" spans="9:22" ht="15" x14ac:dyDescent="0.25">
      <c r="I249">
        <v>490</v>
      </c>
      <c r="J249" s="42">
        <f t="shared" si="50"/>
        <v>96</v>
      </c>
      <c r="K249" s="36">
        <f t="shared" si="51"/>
        <v>19.798989873223334</v>
      </c>
      <c r="L249" s="38">
        <f t="shared" si="40"/>
        <v>0.82178786532729031</v>
      </c>
      <c r="M249" s="36">
        <f t="shared" si="41"/>
        <v>0.9960636549338</v>
      </c>
      <c r="N249" s="36">
        <f t="shared" si="42"/>
        <v>5.5336869718544444</v>
      </c>
      <c r="O249" s="36">
        <f t="shared" si="43"/>
        <v>1.1067373943708889</v>
      </c>
      <c r="P249" s="36">
        <f t="shared" si="44"/>
        <v>0.16601060915563334</v>
      </c>
      <c r="Q249" s="36">
        <f t="shared" si="45"/>
        <v>2.1861479394980523</v>
      </c>
      <c r="R249" s="36">
        <f t="shared" si="46"/>
        <v>0.5359650325525821</v>
      </c>
      <c r="S249" s="36">
        <f t="shared" si="47"/>
        <v>0.17795176308034602</v>
      </c>
      <c r="T249" s="36">
        <f t="shared" si="48"/>
        <v>0.23713991122849418</v>
      </c>
      <c r="U249" s="36">
        <f t="shared" si="49"/>
        <v>0.9954636578317122</v>
      </c>
      <c r="V249" s="36">
        <f t="shared" si="52"/>
        <v>0.8180599543804189</v>
      </c>
    </row>
    <row r="250" spans="9:22" ht="15" x14ac:dyDescent="0.25">
      <c r="I250">
        <v>492</v>
      </c>
      <c r="J250" s="42">
        <f t="shared" si="50"/>
        <v>96.4</v>
      </c>
      <c r="K250" s="36">
        <f t="shared" si="51"/>
        <v>19.839354828219594</v>
      </c>
      <c r="L250" s="38">
        <f t="shared" si="40"/>
        <v>0.82214283423973478</v>
      </c>
      <c r="M250" s="36">
        <f t="shared" si="41"/>
        <v>0.99615592441251166</v>
      </c>
      <c r="N250" s="36">
        <f t="shared" si="42"/>
        <v>5.534199580069509</v>
      </c>
      <c r="O250" s="36">
        <f t="shared" si="43"/>
        <v>1.1068399160139017</v>
      </c>
      <c r="P250" s="36">
        <f t="shared" si="44"/>
        <v>0.16602598740208524</v>
      </c>
      <c r="Q250" s="36">
        <f t="shared" si="45"/>
        <v>2.1863504513854854</v>
      </c>
      <c r="R250" s="36">
        <f t="shared" si="46"/>
        <v>0.53599163318915477</v>
      </c>
      <c r="S250" s="36">
        <f t="shared" si="47"/>
        <v>0.17797708027897141</v>
      </c>
      <c r="T250" s="36">
        <f t="shared" si="48"/>
        <v>0.23716522842711957</v>
      </c>
      <c r="U250" s="36">
        <f t="shared" si="49"/>
        <v>0.99556993412666028</v>
      </c>
      <c r="V250" s="36">
        <f t="shared" si="52"/>
        <v>0.81850068732675851</v>
      </c>
    </row>
    <row r="251" spans="9:22" ht="15" x14ac:dyDescent="0.25">
      <c r="I251">
        <v>494</v>
      </c>
      <c r="J251" s="42">
        <f t="shared" si="50"/>
        <v>96.8</v>
      </c>
      <c r="K251" s="36">
        <f t="shared" si="51"/>
        <v>19.879637823662687</v>
      </c>
      <c r="L251" s="38">
        <f t="shared" si="40"/>
        <v>0.82249569083357343</v>
      </c>
      <c r="M251" s="36">
        <f t="shared" si="41"/>
        <v>0.99624603105830123</v>
      </c>
      <c r="N251" s="36">
        <f t="shared" si="42"/>
        <v>5.5347001725461178</v>
      </c>
      <c r="O251" s="36">
        <f t="shared" si="43"/>
        <v>1.1069400345092235</v>
      </c>
      <c r="P251" s="36">
        <f t="shared" si="44"/>
        <v>0.16604100517638354</v>
      </c>
      <c r="Q251" s="36">
        <f t="shared" si="45"/>
        <v>2.1865482163145158</v>
      </c>
      <c r="R251" s="36">
        <f t="shared" si="46"/>
        <v>0.53601760745164662</v>
      </c>
      <c r="S251" s="36">
        <f t="shared" si="47"/>
        <v>0.17800180466702314</v>
      </c>
      <c r="T251" s="36">
        <f t="shared" si="48"/>
        <v>0.2371899528151713</v>
      </c>
      <c r="U251" s="36">
        <f t="shared" si="49"/>
        <v>0.99567372192703574</v>
      </c>
      <c r="V251" s="36">
        <f t="shared" si="52"/>
        <v>0.81893734576121258</v>
      </c>
    </row>
    <row r="252" spans="9:22" ht="15" x14ac:dyDescent="0.25">
      <c r="I252">
        <v>496</v>
      </c>
      <c r="J252" s="42">
        <f t="shared" si="50"/>
        <v>97.2</v>
      </c>
      <c r="K252" s="36">
        <f t="shared" si="51"/>
        <v>19.919839356781974</v>
      </c>
      <c r="L252" s="38">
        <f t="shared" si="40"/>
        <v>0.8228464559718619</v>
      </c>
      <c r="M252" s="36">
        <f t="shared" si="41"/>
        <v>0.99633402556882422</v>
      </c>
      <c r="N252" s="36">
        <f t="shared" si="42"/>
        <v>5.5351890309379126</v>
      </c>
      <c r="O252" s="36">
        <f t="shared" si="43"/>
        <v>1.1070378061875825</v>
      </c>
      <c r="P252" s="36">
        <f t="shared" si="44"/>
        <v>0.16605567092813739</v>
      </c>
      <c r="Q252" s="36">
        <f t="shared" si="45"/>
        <v>2.1867413455557188</v>
      </c>
      <c r="R252" s="36">
        <f t="shared" si="46"/>
        <v>0.53604297015472935</v>
      </c>
      <c r="S252" s="36">
        <f t="shared" si="47"/>
        <v>0.17802595011071021</v>
      </c>
      <c r="T252" s="36">
        <f t="shared" si="48"/>
        <v>0.23721409825885836</v>
      </c>
      <c r="U252" s="36">
        <f t="shared" si="49"/>
        <v>0.99577507944027832</v>
      </c>
      <c r="V252" s="36">
        <f t="shared" si="52"/>
        <v>0.81936999506253227</v>
      </c>
    </row>
    <row r="253" spans="9:22" ht="15" x14ac:dyDescent="0.25">
      <c r="I253">
        <v>498</v>
      </c>
      <c r="J253" s="42">
        <f t="shared" si="50"/>
        <v>97.6</v>
      </c>
      <c r="K253" s="36">
        <f t="shared" si="51"/>
        <v>19.959959919799442</v>
      </c>
      <c r="L253" s="38">
        <f t="shared" si="40"/>
        <v>0.82319515023035861</v>
      </c>
      <c r="M253" s="36">
        <f t="shared" si="41"/>
        <v>0.99641995745336331</v>
      </c>
      <c r="N253" s="36">
        <f t="shared" si="42"/>
        <v>5.5356664302964624</v>
      </c>
      <c r="O253" s="36">
        <f t="shared" si="43"/>
        <v>1.1071332860592926</v>
      </c>
      <c r="P253" s="36">
        <f t="shared" si="44"/>
        <v>0.1660699929088939</v>
      </c>
      <c r="Q253" s="36">
        <f t="shared" si="45"/>
        <v>2.1869299477714423</v>
      </c>
      <c r="R253" s="36">
        <f t="shared" si="46"/>
        <v>0.53606773575965749</v>
      </c>
      <c r="S253" s="36">
        <f t="shared" si="47"/>
        <v>0.17804953015258626</v>
      </c>
      <c r="T253" s="36">
        <f t="shared" si="48"/>
        <v>0.23723767830073442</v>
      </c>
      <c r="U253" s="36">
        <f t="shared" si="49"/>
        <v>0.9958740635151907</v>
      </c>
      <c r="V253" s="36">
        <f t="shared" si="52"/>
        <v>0.8197986993259051</v>
      </c>
    </row>
    <row r="254" spans="9:22" ht="15" x14ac:dyDescent="0.25">
      <c r="I254">
        <v>500</v>
      </c>
      <c r="J254" s="42">
        <f t="shared" si="50"/>
        <v>98</v>
      </c>
      <c r="K254" s="36">
        <f t="shared" si="51"/>
        <v>20</v>
      </c>
      <c r="L254" s="38">
        <f t="shared" si="40"/>
        <v>0.82354179390259119</v>
      </c>
      <c r="M254" s="36">
        <f t="shared" si="41"/>
        <v>0.99650387506068383</v>
      </c>
      <c r="N254" s="36">
        <f t="shared" si="42"/>
        <v>5.5361326392260208</v>
      </c>
      <c r="O254" s="36">
        <f t="shared" si="43"/>
        <v>1.1072265278452043</v>
      </c>
      <c r="P254" s="36">
        <f t="shared" si="44"/>
        <v>0.16608397917678067</v>
      </c>
      <c r="Q254" s="36">
        <f t="shared" si="45"/>
        <v>2.1871141290769471</v>
      </c>
      <c r="R254" s="36">
        <f t="shared" si="46"/>
        <v>0.53609191838284209</v>
      </c>
      <c r="S254" s="36">
        <f t="shared" si="47"/>
        <v>0.17807255801907268</v>
      </c>
      <c r="T254" s="36">
        <f t="shared" si="48"/>
        <v>0.23726070616722084</v>
      </c>
      <c r="U254" s="36">
        <f t="shared" si="49"/>
        <v>0.99597072967351841</v>
      </c>
      <c r="V254" s="36">
        <f t="shared" si="52"/>
        <v>0.82022352138980203</v>
      </c>
    </row>
    <row r="255" spans="9:22" ht="15" x14ac:dyDescent="0.25">
      <c r="I255">
        <v>502</v>
      </c>
      <c r="J255" s="42">
        <f t="shared" si="50"/>
        <v>98.4</v>
      </c>
      <c r="K255" s="36">
        <f t="shared" si="51"/>
        <v>20.039960079800561</v>
      </c>
      <c r="L255" s="38">
        <f t="shared" si="40"/>
        <v>0.82388640700481286</v>
      </c>
      <c r="M255" s="36">
        <f t="shared" si="41"/>
        <v>0.99658582560623721</v>
      </c>
      <c r="N255" s="36">
        <f t="shared" si="42"/>
        <v>5.5365879200346511</v>
      </c>
      <c r="O255" s="36">
        <f t="shared" si="43"/>
        <v>1.1073175840069303</v>
      </c>
      <c r="P255" s="36">
        <f t="shared" si="44"/>
        <v>0.16609763760103954</v>
      </c>
      <c r="Q255" s="36">
        <f t="shared" si="45"/>
        <v>2.1872939931001092</v>
      </c>
      <c r="R255" s="36">
        <f t="shared" si="46"/>
        <v>0.5361155318042049</v>
      </c>
      <c r="S255" s="36">
        <f t="shared" si="47"/>
        <v>0.17809504662780684</v>
      </c>
      <c r="T255" s="36">
        <f t="shared" si="48"/>
        <v>0.237283194775955</v>
      </c>
      <c r="U255" s="36">
        <f t="shared" si="49"/>
        <v>0.99606513214079639</v>
      </c>
      <c r="V255" s="36">
        <f t="shared" si="52"/>
        <v>0.82064452286225487</v>
      </c>
    </row>
    <row r="256" spans="9:22" ht="15" x14ac:dyDescent="0.25">
      <c r="I256">
        <v>504</v>
      </c>
      <c r="J256" s="42">
        <f t="shared" si="50"/>
        <v>98.8</v>
      </c>
      <c r="K256" s="36">
        <f t="shared" si="51"/>
        <v>20.079840636817814</v>
      </c>
      <c r="L256" s="38">
        <f t="shared" si="40"/>
        <v>0.82422900928085407</v>
      </c>
      <c r="M256" s="36">
        <f t="shared" si="41"/>
        <v>0.99666585519872586</v>
      </c>
      <c r="N256" s="36">
        <f t="shared" si="42"/>
        <v>5.5370325288818103</v>
      </c>
      <c r="O256" s="36">
        <f t="shared" si="43"/>
        <v>1.107406505776362</v>
      </c>
      <c r="P256" s="36">
        <f t="shared" si="44"/>
        <v>0.16611097586645429</v>
      </c>
      <c r="Q256" s="36">
        <f t="shared" si="45"/>
        <v>2.1874696410397276</v>
      </c>
      <c r="R256" s="36">
        <f t="shared" si="46"/>
        <v>0.53613858947532811</v>
      </c>
      <c r="S256" s="36">
        <f t="shared" si="47"/>
        <v>0.17811700859482216</v>
      </c>
      <c r="T256" s="36">
        <f t="shared" si="48"/>
        <v>0.23730515674297031</v>
      </c>
      <c r="U256" s="36">
        <f t="shared" si="49"/>
        <v>0.99615732387648948</v>
      </c>
      <c r="V256" s="36">
        <f t="shared" si="52"/>
        <v>0.82106176414658583</v>
      </c>
    </row>
    <row r="257" spans="9:22" ht="15" x14ac:dyDescent="0.25">
      <c r="I257">
        <v>506</v>
      </c>
      <c r="J257" s="42">
        <f t="shared" si="50"/>
        <v>99.2</v>
      </c>
      <c r="K257" s="36">
        <f t="shared" si="51"/>
        <v>20.119642143934868</v>
      </c>
      <c r="L257" s="38">
        <f t="shared" si="40"/>
        <v>0.82456962020686964</v>
      </c>
      <c r="M257" s="36">
        <f t="shared" si="41"/>
        <v>0.99674400886604642</v>
      </c>
      <c r="N257" s="36">
        <f t="shared" si="42"/>
        <v>5.5374667159224797</v>
      </c>
      <c r="O257" s="36">
        <f t="shared" si="43"/>
        <v>1.107493343184496</v>
      </c>
      <c r="P257" s="36">
        <f t="shared" si="44"/>
        <v>0.16612400147767442</v>
      </c>
      <c r="Q257" s="36">
        <f t="shared" si="45"/>
        <v>2.1876411717224613</v>
      </c>
      <c r="R257" s="36">
        <f t="shared" si="46"/>
        <v>0.53616110452740073</v>
      </c>
      <c r="S257" s="36">
        <f t="shared" si="47"/>
        <v>0.17813845624156294</v>
      </c>
      <c r="T257" s="36">
        <f t="shared" si="48"/>
        <v>0.23732660438971109</v>
      </c>
      <c r="U257" s="36">
        <f t="shared" si="49"/>
        <v>0.99624735660343888</v>
      </c>
      <c r="V257" s="36">
        <f t="shared" si="52"/>
        <v>0.82147530446659545</v>
      </c>
    </row>
    <row r="258" spans="9:22" ht="15" x14ac:dyDescent="0.25">
      <c r="I258">
        <v>508</v>
      </c>
      <c r="J258" s="42">
        <f t="shared" si="50"/>
        <v>99.6</v>
      </c>
      <c r="K258" s="36">
        <f t="shared" si="51"/>
        <v>20.159365069366647</v>
      </c>
      <c r="L258" s="38">
        <f t="shared" si="40"/>
        <v>0.82490825899598608</v>
      </c>
      <c r="M258" s="36">
        <f t="shared" si="41"/>
        <v>0.99682033058062347</v>
      </c>
      <c r="N258" s="36">
        <f t="shared" si="42"/>
        <v>5.5378907254479079</v>
      </c>
      <c r="O258" s="36">
        <f t="shared" si="43"/>
        <v>1.1075781450895816</v>
      </c>
      <c r="P258" s="36">
        <f t="shared" si="44"/>
        <v>0.16613672176343727</v>
      </c>
      <c r="Q258" s="36">
        <f t="shared" si="45"/>
        <v>2.1878086816584332</v>
      </c>
      <c r="R258" s="36">
        <f t="shared" si="46"/>
        <v>0.53618308977896267</v>
      </c>
      <c r="S258" s="36">
        <f t="shared" si="47"/>
        <v>0.17815940160173527</v>
      </c>
      <c r="T258" s="36">
        <f t="shared" si="48"/>
        <v>0.23734754974988342</v>
      </c>
      <c r="U258" s="36">
        <f t="shared" si="49"/>
        <v>0.99633528083662148</v>
      </c>
      <c r="V258" s="36">
        <f t="shared" si="52"/>
        <v>0.82188520189121428</v>
      </c>
    </row>
    <row r="259" spans="9:22" ht="15" x14ac:dyDescent="0.25">
      <c r="I259">
        <v>510</v>
      </c>
      <c r="J259" s="42">
        <f t="shared" si="50"/>
        <v>100</v>
      </c>
      <c r="K259" s="36">
        <f t="shared" si="51"/>
        <v>20.199009876724158</v>
      </c>
      <c r="L259" s="38">
        <f t="shared" si="40"/>
        <v>0.82524494460285014</v>
      </c>
      <c r="M259" s="36">
        <f t="shared" si="41"/>
        <v>0.996894863284151</v>
      </c>
      <c r="N259" s="36">
        <f t="shared" si="42"/>
        <v>5.5383047960230609</v>
      </c>
      <c r="O259" s="36">
        <f t="shared" si="43"/>
        <v>1.1076609592046123</v>
      </c>
      <c r="P259" s="36">
        <f t="shared" si="44"/>
        <v>0.16614914388069185</v>
      </c>
      <c r="Q259" s="36">
        <f t="shared" si="45"/>
        <v>2.1879722650955307</v>
      </c>
      <c r="R259" s="36">
        <f t="shared" si="46"/>
        <v>0.53620455774346187</v>
      </c>
      <c r="S259" s="36">
        <f t="shared" si="47"/>
        <v>0.17817985642800238</v>
      </c>
      <c r="T259" s="36">
        <f t="shared" si="48"/>
        <v>0.23736800457615054</v>
      </c>
      <c r="U259" s="36">
        <f t="shared" si="49"/>
        <v>0.99642114591125486</v>
      </c>
      <c r="V259" s="36">
        <f t="shared" si="52"/>
        <v>0.82229151335864192</v>
      </c>
    </row>
    <row r="260" spans="9:22" ht="15" x14ac:dyDescent="0.25">
      <c r="I260">
        <v>512</v>
      </c>
      <c r="J260" s="42">
        <f t="shared" si="50"/>
        <v>100.4</v>
      </c>
      <c r="K260" s="36">
        <f t="shared" si="51"/>
        <v>20.238577025077628</v>
      </c>
      <c r="L260" s="38">
        <f t="shared" si="40"/>
        <v>0.8255796957280821</v>
      </c>
      <c r="M260" s="36">
        <f t="shared" si="41"/>
        <v>0.9969676489117526</v>
      </c>
      <c r="N260" s="36">
        <f t="shared" si="42"/>
        <v>5.5387091606208472</v>
      </c>
      <c r="O260" s="36">
        <f t="shared" si="43"/>
        <v>1.1077418321241694</v>
      </c>
      <c r="P260" s="36">
        <f t="shared" si="44"/>
        <v>0.16616127481862542</v>
      </c>
      <c r="Q260" s="36">
        <f t="shared" si="45"/>
        <v>2.1881320140724339</v>
      </c>
      <c r="R260" s="36">
        <f t="shared" si="46"/>
        <v>0.53622552063662055</v>
      </c>
      <c r="S260" s="36">
        <f t="shared" si="47"/>
        <v>0.17819983219852401</v>
      </c>
      <c r="T260" s="36">
        <f t="shared" si="48"/>
        <v>0.23738798034667216</v>
      </c>
      <c r="U260" s="36">
        <f t="shared" si="49"/>
        <v>0.99650500001024833</v>
      </c>
      <c r="V260" s="36">
        <f t="shared" si="52"/>
        <v>0.82269429469997324</v>
      </c>
    </row>
    <row r="261" spans="9:22" ht="15" x14ac:dyDescent="0.25">
      <c r="I261">
        <v>514</v>
      </c>
      <c r="J261" s="42">
        <f t="shared" si="50"/>
        <v>100.8</v>
      </c>
      <c r="K261" s="36">
        <f t="shared" si="51"/>
        <v>20.278066969018521</v>
      </c>
      <c r="L261" s="38">
        <f t="shared" ref="L261:L324" si="53">1-(1-($B$31/$B$20))*ERF($B$4/(SQRT(2)*K261))</f>
        <v>0.82591253082263494</v>
      </c>
      <c r="M261" s="36">
        <f t="shared" ref="M261:M324" si="54">$B$53*EXP(-$B$54*J261)-$B$55*EXP(-$B$56*J261)+$B$57</f>
        <v>0.99703872841557595</v>
      </c>
      <c r="N261" s="36">
        <f t="shared" ref="N261:N324" si="55">M261*$B$6</f>
        <v>5.5391040467531996</v>
      </c>
      <c r="O261" s="36">
        <f t="shared" ref="O261:O324" si="56">$B$7*N261</f>
        <v>1.1078208093506399</v>
      </c>
      <c r="P261" s="36">
        <f t="shared" ref="P261:P324" si="57">O261^2/N261*$B$17</f>
        <v>0.16617312140259596</v>
      </c>
      <c r="Q261" s="36">
        <f t="shared" ref="Q261:Q324" si="58">2*$B$33*O261/$B$9</f>
        <v>2.1882880184704003</v>
      </c>
      <c r="R261" s="36">
        <f t="shared" ref="R261:R324" si="59">(Q261/(Q261+$B$15))^$B$16</f>
        <v>0.53624599038361898</v>
      </c>
      <c r="S261" s="36">
        <f t="shared" ref="S261:S324" si="60">$B$14*R261*P261</f>
        <v>0.17821934012334484</v>
      </c>
      <c r="T261" s="36">
        <f t="shared" ref="T261:T324" si="61">$B$32+S261</f>
        <v>0.23740748827149299</v>
      </c>
      <c r="U261" s="36">
        <f t="shared" ref="U261:U324" si="62">T261/$B$44</f>
        <v>0.99658689019102076</v>
      </c>
      <c r="V261" s="36">
        <f t="shared" si="52"/>
        <v>0.82309360066232529</v>
      </c>
    </row>
    <row r="262" spans="9:22" ht="15" x14ac:dyDescent="0.25">
      <c r="I262">
        <v>516</v>
      </c>
      <c r="J262" s="42">
        <f t="shared" ref="J262:J325" si="63">IF(I262&lt;=$B$3,"",(I262-$B$3)/$B$4)</f>
        <v>101.2</v>
      </c>
      <c r="K262" s="36">
        <f t="shared" ref="K262:K325" si="64">SQRT(2*$B$13*$B$7*I262*$B$4)</f>
        <v>20.317480158720471</v>
      </c>
      <c r="L262" s="38">
        <f t="shared" si="53"/>
        <v>0.82624346809206373</v>
      </c>
      <c r="M262" s="36">
        <f t="shared" si="54"/>
        <v>0.99710814178783447</v>
      </c>
      <c r="N262" s="36">
        <f t="shared" si="55"/>
        <v>5.5394896765990804</v>
      </c>
      <c r="O262" s="36">
        <f t="shared" si="56"/>
        <v>1.1078979353198162</v>
      </c>
      <c r="P262" s="36">
        <f t="shared" si="57"/>
        <v>0.16618469029797245</v>
      </c>
      <c r="Q262" s="36">
        <f t="shared" si="58"/>
        <v>2.1884403660638347</v>
      </c>
      <c r="R262" s="36">
        <f t="shared" si="59"/>
        <v>0.53626597862610115</v>
      </c>
      <c r="S262" s="36">
        <f t="shared" si="60"/>
        <v>0.17823839115063547</v>
      </c>
      <c r="T262" s="36">
        <f t="shared" si="61"/>
        <v>0.23742653929878363</v>
      </c>
      <c r="U262" s="36">
        <f t="shared" si="62"/>
        <v>0.99666686241169811</v>
      </c>
      <c r="V262" s="36">
        <f t="shared" si="52"/>
        <v>0.82348948493147711</v>
      </c>
    </row>
    <row r="263" spans="9:22" ht="15" x14ac:dyDescent="0.25">
      <c r="I263">
        <v>518</v>
      </c>
      <c r="J263" s="42">
        <f t="shared" si="63"/>
        <v>101.6</v>
      </c>
      <c r="K263" s="36">
        <f t="shared" si="64"/>
        <v>20.356817039999157</v>
      </c>
      <c r="L263" s="38">
        <f t="shared" si="53"/>
        <v>0.82657252550070437</v>
      </c>
      <c r="M263" s="36">
        <f t="shared" si="54"/>
        <v>0.99717592808330835</v>
      </c>
      <c r="N263" s="36">
        <f t="shared" si="55"/>
        <v>5.5398662671294909</v>
      </c>
      <c r="O263" s="36">
        <f t="shared" si="56"/>
        <v>1.1079732534258981</v>
      </c>
      <c r="P263" s="36">
        <f t="shared" si="57"/>
        <v>0.16619598801388474</v>
      </c>
      <c r="Q263" s="36">
        <f t="shared" si="58"/>
        <v>2.1885891425696755</v>
      </c>
      <c r="R263" s="36">
        <f t="shared" si="59"/>
        <v>0.53628549672900971</v>
      </c>
      <c r="S263" s="36">
        <f t="shared" si="60"/>
        <v>0.17825699597278946</v>
      </c>
      <c r="T263" s="36">
        <f t="shared" si="61"/>
        <v>0.23744514412093762</v>
      </c>
      <c r="U263" s="36">
        <f t="shared" si="62"/>
        <v>0.99674496155670822</v>
      </c>
      <c r="V263" s="36">
        <f t="shared" si="52"/>
        <v>0.82388200015403079</v>
      </c>
    </row>
    <row r="264" spans="9:22" ht="15" x14ac:dyDescent="0.25">
      <c r="I264">
        <v>520</v>
      </c>
      <c r="J264" s="42">
        <f t="shared" si="63"/>
        <v>102</v>
      </c>
      <c r="K264" s="36">
        <f t="shared" si="64"/>
        <v>20.396078054371142</v>
      </c>
      <c r="L264" s="38">
        <f t="shared" si="53"/>
        <v>0.82689972077576712</v>
      </c>
      <c r="M264" s="36">
        <f t="shared" si="54"/>
        <v>0.99724212544131807</v>
      </c>
      <c r="N264" s="36">
        <f t="shared" si="55"/>
        <v>5.540234030229545</v>
      </c>
      <c r="O264" s="36">
        <f t="shared" si="56"/>
        <v>1.108046806045909</v>
      </c>
      <c r="P264" s="36">
        <f t="shared" si="57"/>
        <v>0.16620702090688635</v>
      </c>
      <c r="Q264" s="36">
        <f t="shared" si="58"/>
        <v>2.188734431695623</v>
      </c>
      <c r="R264" s="36">
        <f t="shared" si="59"/>
        <v>0.53630455578724667</v>
      </c>
      <c r="S264" s="36">
        <f t="shared" si="60"/>
        <v>0.17827516503237861</v>
      </c>
      <c r="T264" s="36">
        <f t="shared" si="61"/>
        <v>0.23746331318052677</v>
      </c>
      <c r="U264" s="36">
        <f t="shared" si="62"/>
        <v>0.99682123146177937</v>
      </c>
      <c r="V264" s="36">
        <f t="shared" si="52"/>
        <v>0.82427119795910164</v>
      </c>
    </row>
    <row r="265" spans="9:22" ht="15" x14ac:dyDescent="0.25">
      <c r="I265">
        <v>522</v>
      </c>
      <c r="J265" s="42">
        <f t="shared" si="63"/>
        <v>102.4</v>
      </c>
      <c r="K265" s="36">
        <f t="shared" si="64"/>
        <v>20.435263639111682</v>
      </c>
      <c r="L265" s="38">
        <f t="shared" si="53"/>
        <v>0.82722507141134494</v>
      </c>
      <c r="M265" s="36">
        <f t="shared" si="54"/>
        <v>0.9973067711071838</v>
      </c>
      <c r="N265" s="36">
        <f t="shared" si="55"/>
        <v>5.5405931728176876</v>
      </c>
      <c r="O265" s="36">
        <f t="shared" si="56"/>
        <v>1.1081186345635377</v>
      </c>
      <c r="P265" s="36">
        <f t="shared" si="57"/>
        <v>0.16621779518453067</v>
      </c>
      <c r="Q265" s="36">
        <f t="shared" si="58"/>
        <v>2.1888763151872355</v>
      </c>
      <c r="R265" s="36">
        <f t="shared" si="59"/>
        <v>0.53632316663217572</v>
      </c>
      <c r="S265" s="36">
        <f t="shared" si="60"/>
        <v>0.17829290852797181</v>
      </c>
      <c r="T265" s="36">
        <f t="shared" si="61"/>
        <v>0.23748105667611996</v>
      </c>
      <c r="U265" s="36">
        <f t="shared" si="62"/>
        <v>0.99689571493836682</v>
      </c>
      <c r="V265" s="36">
        <f t="shared" si="52"/>
        <v>0.82465712897955423</v>
      </c>
    </row>
    <row r="266" spans="9:22" ht="15" x14ac:dyDescent="0.25">
      <c r="I266">
        <v>524</v>
      </c>
      <c r="J266" s="42">
        <f t="shared" si="63"/>
        <v>102.8</v>
      </c>
      <c r="K266" s="36">
        <f t="shared" si="64"/>
        <v>20.474374227311568</v>
      </c>
      <c r="L266" s="38">
        <f t="shared" si="53"/>
        <v>0.82754859467233988</v>
      </c>
      <c r="M266" s="36">
        <f t="shared" si="54"/>
        <v>0.99736990145318039</v>
      </c>
      <c r="N266" s="36">
        <f t="shared" si="55"/>
        <v>5.540943896962113</v>
      </c>
      <c r="O266" s="36">
        <f t="shared" si="56"/>
        <v>1.1081887793924226</v>
      </c>
      <c r="P266" s="36">
        <f t="shared" si="57"/>
        <v>0.16622831690886336</v>
      </c>
      <c r="Q266" s="36">
        <f t="shared" si="58"/>
        <v>2.1890148728739214</v>
      </c>
      <c r="R266" s="36">
        <f t="shared" si="59"/>
        <v>0.53634133983795917</v>
      </c>
      <c r="S266" s="36">
        <f t="shared" si="60"/>
        <v>0.17831023641981733</v>
      </c>
      <c r="T266" s="36">
        <f t="shared" si="61"/>
        <v>0.23749838456796549</v>
      </c>
      <c r="U266" s="36">
        <f t="shared" si="62"/>
        <v>0.99696845379750565</v>
      </c>
      <c r="V266" s="36">
        <f t="shared" si="52"/>
        <v>0.82503984287278143</v>
      </c>
    </row>
    <row r="267" spans="9:22" ht="15" x14ac:dyDescent="0.25">
      <c r="I267">
        <v>526</v>
      </c>
      <c r="J267" s="42">
        <f t="shared" si="63"/>
        <v>103.2</v>
      </c>
      <c r="K267" s="36">
        <f t="shared" si="64"/>
        <v>20.513410247932939</v>
      </c>
      <c r="L267" s="38">
        <f t="shared" si="53"/>
        <v>0.82787030759830793</v>
      </c>
      <c r="M267" s="36">
        <f t="shared" si="54"/>
        <v>0.99743155199900246</v>
      </c>
      <c r="N267" s="36">
        <f t="shared" si="55"/>
        <v>5.5412863999944584</v>
      </c>
      <c r="O267" s="36">
        <f t="shared" si="56"/>
        <v>1.1082572799988917</v>
      </c>
      <c r="P267" s="36">
        <f t="shared" si="57"/>
        <v>0.16623859199983376</v>
      </c>
      <c r="Q267" s="36">
        <f t="shared" si="58"/>
        <v>2.1891501827138606</v>
      </c>
      <c r="R267" s="36">
        <f t="shared" si="59"/>
        <v>0.53635908572774316</v>
      </c>
      <c r="S267" s="36">
        <f t="shared" si="60"/>
        <v>0.17832715843539632</v>
      </c>
      <c r="T267" s="36">
        <f t="shared" si="61"/>
        <v>0.23751530658354447</v>
      </c>
      <c r="U267" s="36">
        <f t="shared" si="62"/>
        <v>0.99703948887312355</v>
      </c>
      <c r="V267" s="36">
        <f t="shared" si="52"/>
        <v>0.82541938834105255</v>
      </c>
    </row>
    <row r="268" spans="9:22" ht="15" x14ac:dyDescent="0.25">
      <c r="I268">
        <v>528</v>
      </c>
      <c r="J268" s="42">
        <f t="shared" si="63"/>
        <v>103.6</v>
      </c>
      <c r="K268" s="36">
        <f t="shared" si="64"/>
        <v>20.55237212586421</v>
      </c>
      <c r="L268" s="38">
        <f t="shared" si="53"/>
        <v>0.82819022700722633</v>
      </c>
      <c r="M268" s="36">
        <f t="shared" si="54"/>
        <v>0.99749175743174889</v>
      </c>
      <c r="N268" s="36">
        <f t="shared" si="55"/>
        <v>5.5416208746208273</v>
      </c>
      <c r="O268" s="36">
        <f t="shared" si="56"/>
        <v>1.1083241749241655</v>
      </c>
      <c r="P268" s="36">
        <f t="shared" si="57"/>
        <v>0.1662486262386248</v>
      </c>
      <c r="Q268" s="36">
        <f t="shared" si="58"/>
        <v>2.189282320837858</v>
      </c>
      <c r="R268" s="36">
        <f t="shared" si="59"/>
        <v>0.53637641437968531</v>
      </c>
      <c r="S268" s="36">
        <f t="shared" si="60"/>
        <v>0.17834368407484408</v>
      </c>
      <c r="T268" s="36">
        <f t="shared" si="61"/>
        <v>0.23753183222299223</v>
      </c>
      <c r="U268" s="36">
        <f t="shared" si="62"/>
        <v>0.99710886004479793</v>
      </c>
      <c r="V268" s="36">
        <f t="shared" si="52"/>
        <v>0.82579581315141781</v>
      </c>
    </row>
    <row r="269" spans="9:22" ht="15" x14ac:dyDescent="0.25">
      <c r="I269">
        <v>530</v>
      </c>
      <c r="J269" s="42">
        <f t="shared" si="63"/>
        <v>104</v>
      </c>
      <c r="K269" s="36">
        <f t="shared" si="64"/>
        <v>20.591260281974002</v>
      </c>
      <c r="L269" s="38">
        <f t="shared" si="53"/>
        <v>0.82850836949918394</v>
      </c>
      <c r="M269" s="36">
        <f t="shared" si="54"/>
        <v>0.99755055162543937</v>
      </c>
      <c r="N269" s="36">
        <f t="shared" si="55"/>
        <v>5.5419475090302184</v>
      </c>
      <c r="O269" s="36">
        <f t="shared" si="56"/>
        <v>1.1083895018060437</v>
      </c>
      <c r="P269" s="36">
        <f t="shared" si="57"/>
        <v>0.16625842527090656</v>
      </c>
      <c r="Q269" s="36">
        <f t="shared" si="58"/>
        <v>2.1894113615921853</v>
      </c>
      <c r="R269" s="36">
        <f t="shared" si="59"/>
        <v>0.53639333563284075</v>
      </c>
      <c r="S269" s="36">
        <f t="shared" si="60"/>
        <v>0.17835982261624991</v>
      </c>
      <c r="T269" s="36">
        <f t="shared" si="61"/>
        <v>0.23754797076439807</v>
      </c>
      <c r="U269" s="36">
        <f t="shared" si="62"/>
        <v>0.9971766062600036</v>
      </c>
      <c r="V269" s="36">
        <f t="shared" si="52"/>
        <v>0.82616916415520536</v>
      </c>
    </row>
    <row r="270" spans="9:22" ht="15" x14ac:dyDescent="0.25">
      <c r="I270">
        <v>532</v>
      </c>
      <c r="J270" s="42">
        <f t="shared" si="63"/>
        <v>104.4</v>
      </c>
      <c r="K270" s="36">
        <f t="shared" si="64"/>
        <v>20.630075133164205</v>
      </c>
      <c r="L270" s="38">
        <f t="shared" si="53"/>
        <v>0.82882475145999646</v>
      </c>
      <c r="M270" s="36">
        <f t="shared" si="54"/>
        <v>0.9976079676600732</v>
      </c>
      <c r="N270" s="36">
        <f t="shared" si="55"/>
        <v>5.5422664870004068</v>
      </c>
      <c r="O270" s="36">
        <f t="shared" si="56"/>
        <v>1.1084532974000814</v>
      </c>
      <c r="P270" s="36">
        <f t="shared" si="57"/>
        <v>0.16626799461001218</v>
      </c>
      <c r="Q270" s="36">
        <f t="shared" si="58"/>
        <v>2.1895373775804079</v>
      </c>
      <c r="R270" s="36">
        <f t="shared" si="59"/>
        <v>0.53640985909289807</v>
      </c>
      <c r="S270" s="36">
        <f t="shared" si="60"/>
        <v>0.17837558312083074</v>
      </c>
      <c r="T270" s="36">
        <f t="shared" si="61"/>
        <v>0.23756373126897889</v>
      </c>
      <c r="U270" s="36">
        <f t="shared" si="62"/>
        <v>0.99724276555583036</v>
      </c>
      <c r="V270" s="36">
        <f t="shared" si="52"/>
        <v>0.82653948730709059</v>
      </c>
    </row>
    <row r="271" spans="9:22" ht="15" x14ac:dyDescent="0.25">
      <c r="I271">
        <v>534</v>
      </c>
      <c r="J271" s="42">
        <f t="shared" si="63"/>
        <v>104.8</v>
      </c>
      <c r="K271" s="36">
        <f t="shared" si="64"/>
        <v>20.668817092422103</v>
      </c>
      <c r="L271" s="38">
        <f t="shared" si="53"/>
        <v>0.82913938906474893</v>
      </c>
      <c r="M271" s="36">
        <f t="shared" si="54"/>
        <v>0.99766403784024149</v>
      </c>
      <c r="N271" s="36">
        <f t="shared" si="55"/>
        <v>5.5425779880013417</v>
      </c>
      <c r="O271" s="36">
        <f t="shared" si="56"/>
        <v>1.1085155976002683</v>
      </c>
      <c r="P271" s="36">
        <f t="shared" si="57"/>
        <v>0.16627733964004024</v>
      </c>
      <c r="Q271" s="36">
        <f t="shared" si="58"/>
        <v>2.1896604397042339</v>
      </c>
      <c r="R271" s="36">
        <f t="shared" si="59"/>
        <v>0.53642599413777847</v>
      </c>
      <c r="S271" s="36">
        <f t="shared" si="60"/>
        <v>0.17839097443798724</v>
      </c>
      <c r="T271" s="36">
        <f t="shared" si="61"/>
        <v>0.23757912258613539</v>
      </c>
      <c r="U271" s="36">
        <f t="shared" si="62"/>
        <v>0.99730737508020806</v>
      </c>
      <c r="V271" s="36">
        <f t="shared" si="52"/>
        <v>0.82690682768377211</v>
      </c>
    </row>
    <row r="272" spans="9:22" ht="15" x14ac:dyDescent="0.25">
      <c r="I272">
        <v>536</v>
      </c>
      <c r="J272" s="42">
        <f t="shared" si="63"/>
        <v>105.2</v>
      </c>
      <c r="K272" s="36">
        <f t="shared" si="64"/>
        <v>20.707486568871659</v>
      </c>
      <c r="L272" s="38">
        <f t="shared" si="53"/>
        <v>0.82945229828126665</v>
      </c>
      <c r="M272" s="36">
        <f t="shared" si="54"/>
        <v>0.99771879371330296</v>
      </c>
      <c r="N272" s="36">
        <f t="shared" si="55"/>
        <v>5.5428821872961276</v>
      </c>
      <c r="O272" s="36">
        <f t="shared" si="56"/>
        <v>1.1085764374592255</v>
      </c>
      <c r="P272" s="36">
        <f t="shared" si="57"/>
        <v>0.16628646561888383</v>
      </c>
      <c r="Q272" s="36">
        <f t="shared" si="58"/>
        <v>2.1897806172034087</v>
      </c>
      <c r="R272" s="36">
        <f t="shared" si="59"/>
        <v>0.53644174992309357</v>
      </c>
      <c r="S272" s="36">
        <f t="shared" si="60"/>
        <v>0.17840600521024075</v>
      </c>
      <c r="T272" s="36">
        <f t="shared" si="61"/>
        <v>0.2375941533583889</v>
      </c>
      <c r="U272" s="36">
        <f t="shared" si="62"/>
        <v>0.99737047111263044</v>
      </c>
      <c r="V272" s="36">
        <f t="shared" si="52"/>
        <v>0.82727122950224097</v>
      </c>
    </row>
    <row r="273" spans="9:22" ht="15" x14ac:dyDescent="0.25">
      <c r="I273">
        <v>538</v>
      </c>
      <c r="J273" s="42">
        <f t="shared" si="63"/>
        <v>105.6</v>
      </c>
      <c r="K273" s="36">
        <f t="shared" si="64"/>
        <v>20.746083967823907</v>
      </c>
      <c r="L273" s="38">
        <f t="shared" si="53"/>
        <v>0.82976349487351719</v>
      </c>
      <c r="M273" s="36">
        <f t="shared" si="54"/>
        <v>0.99777226608713376</v>
      </c>
      <c r="N273" s="36">
        <f t="shared" si="55"/>
        <v>5.5431792560396316</v>
      </c>
      <c r="O273" s="36">
        <f t="shared" si="56"/>
        <v>1.1086358512079264</v>
      </c>
      <c r="P273" s="36">
        <f t="shared" si="57"/>
        <v>0.16629537768118896</v>
      </c>
      <c r="Q273" s="36">
        <f t="shared" si="58"/>
        <v>2.1898979776946694</v>
      </c>
      <c r="R273" s="36">
        <f t="shared" si="59"/>
        <v>0.53645713538747541</v>
      </c>
      <c r="S273" s="36">
        <f t="shared" si="60"/>
        <v>0.1784206838780579</v>
      </c>
      <c r="T273" s="36">
        <f t="shared" si="61"/>
        <v>0.23760883202620606</v>
      </c>
      <c r="U273" s="36">
        <f t="shared" si="62"/>
        <v>0.99743208908440784</v>
      </c>
      <c r="V273" s="36">
        <f t="shared" si="52"/>
        <v>0.82763273613767163</v>
      </c>
    </row>
    <row r="274" spans="9:22" ht="15" x14ac:dyDescent="0.25">
      <c r="I274">
        <v>540</v>
      </c>
      <c r="J274" s="42">
        <f t="shared" si="63"/>
        <v>106</v>
      </c>
      <c r="K274" s="36">
        <f t="shared" si="64"/>
        <v>20.784609690826532</v>
      </c>
      <c r="L274" s="38">
        <f t="shared" si="53"/>
        <v>0.83007299440494331</v>
      </c>
      <c r="M274" s="36">
        <f t="shared" si="54"/>
        <v>0.99782448504746157</v>
      </c>
      <c r="N274" s="36">
        <f t="shared" si="55"/>
        <v>5.5434693613747861</v>
      </c>
      <c r="O274" s="36">
        <f t="shared" si="56"/>
        <v>1.1086938722749573</v>
      </c>
      <c r="P274" s="36">
        <f t="shared" si="57"/>
        <v>0.1663040808412436</v>
      </c>
      <c r="Q274" s="36">
        <f t="shared" si="58"/>
        <v>2.1900125872097922</v>
      </c>
      <c r="R274" s="36">
        <f t="shared" si="59"/>
        <v>0.53647215925776959</v>
      </c>
      <c r="S274" s="36">
        <f t="shared" si="60"/>
        <v>0.17843501868456124</v>
      </c>
      <c r="T274" s="36">
        <f t="shared" si="61"/>
        <v>0.2376231668327094</v>
      </c>
      <c r="U274" s="36">
        <f t="shared" si="62"/>
        <v>0.99749226359844134</v>
      </c>
      <c r="V274" s="36">
        <f t="shared" si="52"/>
        <v>0.82799139014092327</v>
      </c>
    </row>
    <row r="275" spans="9:22" ht="15" x14ac:dyDescent="0.25">
      <c r="I275">
        <v>542</v>
      </c>
      <c r="J275" s="42">
        <f t="shared" si="63"/>
        <v>106.4</v>
      </c>
      <c r="K275" s="36">
        <f t="shared" si="64"/>
        <v>20.823064135712595</v>
      </c>
      <c r="L275" s="38">
        <f t="shared" si="53"/>
        <v>0.83038081224173044</v>
      </c>
      <c r="M275" s="36">
        <f t="shared" si="54"/>
        <v>0.99787547997479242</v>
      </c>
      <c r="N275" s="36">
        <f t="shared" si="55"/>
        <v>5.5437526665266246</v>
      </c>
      <c r="O275" s="36">
        <f t="shared" si="56"/>
        <v>1.1087505333053249</v>
      </c>
      <c r="P275" s="36">
        <f t="shared" si="57"/>
        <v>0.16631257999579871</v>
      </c>
      <c r="Q275" s="36">
        <f t="shared" si="58"/>
        <v>2.1901245102327409</v>
      </c>
      <c r="R275" s="36">
        <f t="shared" si="59"/>
        <v>0.53648683005410702</v>
      </c>
      <c r="S275" s="36">
        <f t="shared" si="60"/>
        <v>0.17844901768013227</v>
      </c>
      <c r="T275" s="36">
        <f t="shared" si="61"/>
        <v>0.23763716582828043</v>
      </c>
      <c r="U275" s="36">
        <f t="shared" si="62"/>
        <v>0.99755102844854571</v>
      </c>
      <c r="V275" s="36">
        <f t="shared" si="52"/>
        <v>0.82834723325567694</v>
      </c>
    </row>
    <row r="276" spans="9:22" ht="15" x14ac:dyDescent="0.25">
      <c r="I276">
        <v>544</v>
      </c>
      <c r="J276" s="42">
        <f t="shared" si="63"/>
        <v>106.8</v>
      </c>
      <c r="K276" s="36">
        <f t="shared" si="64"/>
        <v>20.861447696648479</v>
      </c>
      <c r="L276" s="38">
        <f t="shared" si="53"/>
        <v>0.83068696355600891</v>
      </c>
      <c r="M276" s="36">
        <f t="shared" si="54"/>
        <v>0.9979252795609419</v>
      </c>
      <c r="N276" s="36">
        <f t="shared" si="55"/>
        <v>5.5440293308941211</v>
      </c>
      <c r="O276" s="36">
        <f t="shared" si="56"/>
        <v>1.1088058661788243</v>
      </c>
      <c r="P276" s="36">
        <f t="shared" si="57"/>
        <v>0.16632087992682365</v>
      </c>
      <c r="Q276" s="36">
        <f t="shared" si="58"/>
        <v>2.1902338097359495</v>
      </c>
      <c r="R276" s="36">
        <f t="shared" si="59"/>
        <v>0.53650115609484927</v>
      </c>
      <c r="S276" s="36">
        <f t="shared" si="60"/>
        <v>0.17846268872690699</v>
      </c>
      <c r="T276" s="36">
        <f t="shared" si="61"/>
        <v>0.23765083687505514</v>
      </c>
      <c r="U276" s="36">
        <f t="shared" si="62"/>
        <v>0.99760841663832045</v>
      </c>
      <c r="V276" s="36">
        <f t="shared" si="52"/>
        <v>0.8287003064352042</v>
      </c>
    </row>
    <row r="277" spans="9:22" ht="15" x14ac:dyDescent="0.25">
      <c r="I277">
        <v>546</v>
      </c>
      <c r="J277" s="42">
        <f t="shared" si="63"/>
        <v>107.2</v>
      </c>
      <c r="K277" s="36">
        <f t="shared" si="64"/>
        <v>20.899760764181011</v>
      </c>
      <c r="L277" s="38">
        <f t="shared" si="53"/>
        <v>0.83099146332899299</v>
      </c>
      <c r="M277" s="36">
        <f t="shared" si="54"/>
        <v>0.99797391182517803</v>
      </c>
      <c r="N277" s="36">
        <f t="shared" si="55"/>
        <v>5.5442995101398775</v>
      </c>
      <c r="O277" s="36">
        <f t="shared" si="56"/>
        <v>1.1088599020279755</v>
      </c>
      <c r="P277" s="36">
        <f t="shared" si="57"/>
        <v>0.16632898530419629</v>
      </c>
      <c r="Q277" s="36">
        <f t="shared" si="58"/>
        <v>2.1903405472157544</v>
      </c>
      <c r="R277" s="36">
        <f t="shared" si="59"/>
        <v>0.53651514550141222</v>
      </c>
      <c r="S277" s="36">
        <f t="shared" si="60"/>
        <v>0.17847603950316626</v>
      </c>
      <c r="T277" s="36">
        <f t="shared" si="61"/>
        <v>0.23766418765131442</v>
      </c>
      <c r="U277" s="36">
        <f t="shared" si="62"/>
        <v>0.99766446039957979</v>
      </c>
      <c r="V277" s="36">
        <f t="shared" si="52"/>
        <v>0.82905064985877697</v>
      </c>
    </row>
    <row r="278" spans="9:22" ht="15" x14ac:dyDescent="0.25">
      <c r="I278">
        <v>548</v>
      </c>
      <c r="J278" s="42">
        <f t="shared" si="63"/>
        <v>107.6</v>
      </c>
      <c r="K278" s="36">
        <f t="shared" si="64"/>
        <v>20.938003725283842</v>
      </c>
      <c r="L278" s="38">
        <f t="shared" si="53"/>
        <v>0.8312943263540582</v>
      </c>
      <c r="M278" s="36">
        <f t="shared" si="54"/>
        <v>0.9980214041299863</v>
      </c>
      <c r="N278" s="36">
        <f t="shared" si="55"/>
        <v>5.5445633562777017</v>
      </c>
      <c r="O278" s="36">
        <f t="shared" si="56"/>
        <v>1.1089126712555404</v>
      </c>
      <c r="P278" s="36">
        <f t="shared" si="57"/>
        <v>0.16633690068833104</v>
      </c>
      <c r="Q278" s="36">
        <f t="shared" si="58"/>
        <v>2.1904447827269937</v>
      </c>
      <c r="R278" s="36">
        <f t="shared" si="59"/>
        <v>0.53652880620297583</v>
      </c>
      <c r="S278" s="36">
        <f t="shared" si="60"/>
        <v>0.17848907750762641</v>
      </c>
      <c r="T278" s="36">
        <f t="shared" si="61"/>
        <v>0.23767722565577457</v>
      </c>
      <c r="U278" s="36">
        <f t="shared" si="62"/>
        <v>0.99771919121036357</v>
      </c>
      <c r="V278" s="36">
        <f t="shared" si="52"/>
        <v>0.82939830294773498</v>
      </c>
    </row>
    <row r="279" spans="9:22" ht="15" x14ac:dyDescent="0.25">
      <c r="I279">
        <v>550</v>
      </c>
      <c r="J279" s="42">
        <f t="shared" si="63"/>
        <v>108</v>
      </c>
      <c r="K279" s="36">
        <f t="shared" si="64"/>
        <v>20.976176963403031</v>
      </c>
      <c r="L279" s="38">
        <f t="shared" si="53"/>
        <v>0.83159556723975792</v>
      </c>
      <c r="M279" s="36">
        <f t="shared" si="54"/>
        <v>0.99806778319646472</v>
      </c>
      <c r="N279" s="36">
        <f t="shared" si="55"/>
        <v>5.544821017758137</v>
      </c>
      <c r="O279" s="36">
        <f t="shared" si="56"/>
        <v>1.1089642035516274</v>
      </c>
      <c r="P279" s="36">
        <f t="shared" si="57"/>
        <v>0.16634463053274412</v>
      </c>
      <c r="Q279" s="36">
        <f t="shared" si="58"/>
        <v>2.1905465749167954</v>
      </c>
      <c r="R279" s="36">
        <f t="shared" si="59"/>
        <v>0.53654214594107541</v>
      </c>
      <c r="S279" s="36">
        <f t="shared" si="60"/>
        <v>0.17850181006362772</v>
      </c>
      <c r="T279" s="36">
        <f t="shared" si="61"/>
        <v>0.23768995821177588</v>
      </c>
      <c r="U279" s="36">
        <f t="shared" si="62"/>
        <v>0.99777263981251973</v>
      </c>
      <c r="V279" s="36">
        <f t="shared" si="52"/>
        <v>0.82974330438120303</v>
      </c>
    </row>
    <row r="280" spans="9:22" ht="15" x14ac:dyDescent="0.25">
      <c r="I280">
        <v>552</v>
      </c>
      <c r="J280" s="42">
        <f t="shared" si="63"/>
        <v>108.4</v>
      </c>
      <c r="K280" s="36">
        <f t="shared" si="64"/>
        <v>21.01428085850192</v>
      </c>
      <c r="L280" s="38">
        <f t="shared" si="53"/>
        <v>0.83189520041278153</v>
      </c>
      <c r="M280" s="36">
        <f t="shared" si="54"/>
        <v>0.9981130751193581</v>
      </c>
      <c r="N280" s="36">
        <f t="shared" si="55"/>
        <v>5.5450726395519894</v>
      </c>
      <c r="O280" s="36">
        <f t="shared" si="56"/>
        <v>1.109014527910398</v>
      </c>
      <c r="P280" s="36">
        <f t="shared" si="57"/>
        <v>0.16635217918655973</v>
      </c>
      <c r="Q280" s="36">
        <f t="shared" si="58"/>
        <v>2.1906459810575765</v>
      </c>
      <c r="R280" s="36">
        <f t="shared" si="59"/>
        <v>0.53655517227408367</v>
      </c>
      <c r="S280" s="36">
        <f t="shared" si="60"/>
        <v>0.17851424432322757</v>
      </c>
      <c r="T280" s="36">
        <f t="shared" si="61"/>
        <v>0.23770239247137573</v>
      </c>
      <c r="U280" s="36">
        <f t="shared" si="62"/>
        <v>0.99782483622888674</v>
      </c>
      <c r="V280" s="36">
        <f t="shared" si="52"/>
        <v>0.83008569211148064</v>
      </c>
    </row>
    <row r="281" spans="9:22" ht="15" x14ac:dyDescent="0.25">
      <c r="I281">
        <v>554</v>
      </c>
      <c r="J281" s="42">
        <f t="shared" si="63"/>
        <v>108.8</v>
      </c>
      <c r="K281" s="36">
        <f t="shared" si="64"/>
        <v>21.052315787105229</v>
      </c>
      <c r="L281" s="38">
        <f t="shared" si="53"/>
        <v>0.83219324012085383</v>
      </c>
      <c r="M281" s="36">
        <f t="shared" si="54"/>
        <v>0.99815730538174019</v>
      </c>
      <c r="N281" s="36">
        <f t="shared" si="55"/>
        <v>5.5453183632318899</v>
      </c>
      <c r="O281" s="36">
        <f t="shared" si="56"/>
        <v>1.1090636726463781</v>
      </c>
      <c r="P281" s="36">
        <f t="shared" si="57"/>
        <v>0.1663595508969567</v>
      </c>
      <c r="Q281" s="36">
        <f t="shared" si="58"/>
        <v>2.1907430570792656</v>
      </c>
      <c r="R281" s="36">
        <f t="shared" si="59"/>
        <v>0.53656789258158288</v>
      </c>
      <c r="S281" s="36">
        <f t="shared" si="60"/>
        <v>0.17852638727119727</v>
      </c>
      <c r="T281" s="36">
        <f t="shared" si="61"/>
        <v>0.23771453541934542</v>
      </c>
      <c r="U281" s="36">
        <f t="shared" si="62"/>
        <v>0.99787580978007073</v>
      </c>
      <c r="V281" s="36">
        <f t="shared" si="52"/>
        <v>0.83042550337909782</v>
      </c>
    </row>
    <row r="282" spans="9:22" ht="15" x14ac:dyDescent="0.25">
      <c r="I282">
        <v>556</v>
      </c>
      <c r="J282" s="42">
        <f t="shared" si="63"/>
        <v>109.2</v>
      </c>
      <c r="K282" s="36">
        <f t="shared" si="64"/>
        <v>21.090282122342511</v>
      </c>
      <c r="L282" s="38">
        <f t="shared" si="53"/>
        <v>0.83248970043558013</v>
      </c>
      <c r="M282" s="36">
        <f t="shared" si="54"/>
        <v>0.99820049886935169</v>
      </c>
      <c r="N282" s="36">
        <f t="shared" si="55"/>
        <v>5.5455583270519533</v>
      </c>
      <c r="O282" s="36">
        <f t="shared" si="56"/>
        <v>1.1091116654103907</v>
      </c>
      <c r="P282" s="36">
        <f t="shared" si="57"/>
        <v>0.16636674981155863</v>
      </c>
      <c r="Q282" s="36">
        <f t="shared" si="58"/>
        <v>2.1908378576007723</v>
      </c>
      <c r="R282" s="36">
        <f t="shared" si="59"/>
        <v>0.53658031406863149</v>
      </c>
      <c r="S282" s="36">
        <f t="shared" si="60"/>
        <v>0.17853824572892715</v>
      </c>
      <c r="T282" s="36">
        <f t="shared" si="61"/>
        <v>0.23772639387707531</v>
      </c>
      <c r="U282" s="36">
        <f t="shared" si="62"/>
        <v>0.99792558910083906</v>
      </c>
      <c r="V282" s="36">
        <f t="shared" si="52"/>
        <v>0.83076277472755733</v>
      </c>
    </row>
    <row r="283" spans="9:22" ht="15" x14ac:dyDescent="0.25">
      <c r="I283">
        <v>558</v>
      </c>
      <c r="J283" s="42">
        <f t="shared" si="63"/>
        <v>109.6</v>
      </c>
      <c r="K283" s="36">
        <f t="shared" si="64"/>
        <v>21.128180233990815</v>
      </c>
      <c r="L283" s="38">
        <f t="shared" si="53"/>
        <v>0.83278459525523352</v>
      </c>
      <c r="M283" s="36">
        <f t="shared" si="54"/>
        <v>0.99824267988460147</v>
      </c>
      <c r="N283" s="36">
        <f t="shared" si="55"/>
        <v>5.5457926660255632</v>
      </c>
      <c r="O283" s="36">
        <f t="shared" si="56"/>
        <v>1.1091585332051126</v>
      </c>
      <c r="P283" s="36">
        <f t="shared" si="57"/>
        <v>0.16637377998076688</v>
      </c>
      <c r="Q283" s="36">
        <f t="shared" si="58"/>
        <v>2.1909304359607162</v>
      </c>
      <c r="R283" s="36">
        <f t="shared" si="59"/>
        <v>0.53659244376992632</v>
      </c>
      <c r="S283" s="36">
        <f t="shared" si="60"/>
        <v>0.17854982635823949</v>
      </c>
      <c r="T283" s="36">
        <f t="shared" si="61"/>
        <v>0.23773797450638764</v>
      </c>
      <c r="U283" s="36">
        <f t="shared" si="62"/>
        <v>0.99797420215612587</v>
      </c>
      <c r="V283" s="36">
        <f t="shared" si="52"/>
        <v>0.83109754201775388</v>
      </c>
    </row>
    <row r="284" spans="9:22" ht="15" x14ac:dyDescent="0.25">
      <c r="I284">
        <v>560</v>
      </c>
      <c r="J284" s="42">
        <f t="shared" si="63"/>
        <v>110</v>
      </c>
      <c r="K284" s="36">
        <f t="shared" si="64"/>
        <v>21.166010488516726</v>
      </c>
      <c r="L284" s="38">
        <f t="shared" si="53"/>
        <v>0.83307793830749155</v>
      </c>
      <c r="M284" s="36">
        <f t="shared" si="54"/>
        <v>0.9982838721602405</v>
      </c>
      <c r="N284" s="36">
        <f t="shared" si="55"/>
        <v>5.5460215120013361</v>
      </c>
      <c r="O284" s="36">
        <f t="shared" si="56"/>
        <v>1.1092043024002674</v>
      </c>
      <c r="P284" s="36">
        <f t="shared" si="57"/>
        <v>0.16638064536004013</v>
      </c>
      <c r="Q284" s="36">
        <f t="shared" si="58"/>
        <v>2.1910208442474417</v>
      </c>
      <c r="R284" s="36">
        <f t="shared" si="59"/>
        <v>0.53660428855386411</v>
      </c>
      <c r="S284" s="36">
        <f t="shared" si="60"/>
        <v>0.17856113566511422</v>
      </c>
      <c r="T284" s="36">
        <f t="shared" si="61"/>
        <v>0.23774928381326238</v>
      </c>
      <c r="U284" s="36">
        <f t="shared" si="62"/>
        <v>0.9980216762566716</v>
      </c>
      <c r="V284" s="36">
        <f t="shared" si="52"/>
        <v>0.83142984044209478</v>
      </c>
    </row>
    <row r="285" spans="9:22" ht="15" x14ac:dyDescent="0.25">
      <c r="I285">
        <v>562</v>
      </c>
      <c r="J285" s="42">
        <f t="shared" si="63"/>
        <v>110.4</v>
      </c>
      <c r="K285" s="36">
        <f t="shared" si="64"/>
        <v>21.203773249117717</v>
      </c>
      <c r="L285" s="38">
        <f t="shared" si="53"/>
        <v>0.83336974315211731</v>
      </c>
      <c r="M285" s="36">
        <f t="shared" si="54"/>
        <v>0.99832409887271467</v>
      </c>
      <c r="N285" s="36">
        <f t="shared" si="55"/>
        <v>5.5462449937373037</v>
      </c>
      <c r="O285" s="36">
        <f t="shared" si="56"/>
        <v>1.1092489987474607</v>
      </c>
      <c r="P285" s="36">
        <f t="shared" si="57"/>
        <v>0.16638734981211911</v>
      </c>
      <c r="Q285" s="36">
        <f t="shared" si="58"/>
        <v>2.1911091333283177</v>
      </c>
      <c r="R285" s="36">
        <f t="shared" si="59"/>
        <v>0.53661585512650523</v>
      </c>
      <c r="S285" s="36">
        <f t="shared" si="60"/>
        <v>0.1785721800033265</v>
      </c>
      <c r="T285" s="36">
        <f t="shared" si="61"/>
        <v>0.23776032815147466</v>
      </c>
      <c r="U285" s="36">
        <f t="shared" si="62"/>
        <v>0.99806803807429301</v>
      </c>
      <c r="V285" s="36">
        <f t="shared" si="52"/>
        <v>0.83175970453831116</v>
      </c>
    </row>
    <row r="286" spans="9:22" ht="15" x14ac:dyDescent="0.25">
      <c r="I286">
        <v>564</v>
      </c>
      <c r="J286" s="42">
        <f t="shared" si="63"/>
        <v>110.8</v>
      </c>
      <c r="K286" s="36">
        <f t="shared" si="64"/>
        <v>21.241468875762809</v>
      </c>
      <c r="L286" s="38">
        <f t="shared" si="53"/>
        <v>0.83366002318359156</v>
      </c>
      <c r="M286" s="36">
        <f t="shared" si="54"/>
        <v>0.99836338265520486</v>
      </c>
      <c r="N286" s="36">
        <f t="shared" si="55"/>
        <v>5.5464632369733602</v>
      </c>
      <c r="O286" s="36">
        <f t="shared" si="56"/>
        <v>1.109292647394672</v>
      </c>
      <c r="P286" s="36">
        <f t="shared" si="57"/>
        <v>0.1663938971092008</v>
      </c>
      <c r="Q286" s="36">
        <f t="shared" si="58"/>
        <v>2.1911953528783648</v>
      </c>
      <c r="R286" s="36">
        <f t="shared" si="59"/>
        <v>0.53662715003544192</v>
      </c>
      <c r="S286" s="36">
        <f t="shared" si="60"/>
        <v>0.17858296557800196</v>
      </c>
      <c r="T286" s="36">
        <f t="shared" si="61"/>
        <v>0.23777111372615012</v>
      </c>
      <c r="U286" s="36">
        <f t="shared" si="62"/>
        <v>0.99811331365680722</v>
      </c>
      <c r="V286" s="36">
        <f t="shared" si="52"/>
        <v>0.83208716820298534</v>
      </c>
    </row>
    <row r="287" spans="9:22" ht="15" x14ac:dyDescent="0.25">
      <c r="I287">
        <v>566</v>
      </c>
      <c r="J287" s="42">
        <f t="shared" si="63"/>
        <v>111.2</v>
      </c>
      <c r="K287" s="36">
        <f t="shared" si="64"/>
        <v>21.279097725232621</v>
      </c>
      <c r="L287" s="38">
        <f t="shared" si="53"/>
        <v>0.83394879163369295</v>
      </c>
      <c r="M287" s="36">
        <f t="shared" si="54"/>
        <v>0.99840174561036121</v>
      </c>
      <c r="N287" s="36">
        <f t="shared" si="55"/>
        <v>5.546676364502007</v>
      </c>
      <c r="O287" s="36">
        <f t="shared" si="56"/>
        <v>1.1093352729004013</v>
      </c>
      <c r="P287" s="36">
        <f t="shared" si="57"/>
        <v>0.1664002909350602</v>
      </c>
      <c r="Q287" s="36">
        <f t="shared" si="58"/>
        <v>2.1912795514082006</v>
      </c>
      <c r="R287" s="36">
        <f t="shared" si="59"/>
        <v>0.53663817967357108</v>
      </c>
      <c r="S287" s="36">
        <f t="shared" si="60"/>
        <v>0.17859349844908667</v>
      </c>
      <c r="T287" s="36">
        <f t="shared" si="61"/>
        <v>0.23778164659723483</v>
      </c>
      <c r="U287" s="36">
        <f t="shared" si="62"/>
        <v>0.9981575284425982</v>
      </c>
      <c r="V287" s="36">
        <f t="shared" si="52"/>
        <v>0.83241226470477825</v>
      </c>
    </row>
    <row r="288" spans="9:22" ht="15" x14ac:dyDescent="0.25">
      <c r="I288">
        <v>568</v>
      </c>
      <c r="J288" s="42">
        <f t="shared" si="63"/>
        <v>111.6</v>
      </c>
      <c r="K288" s="36">
        <f t="shared" si="64"/>
        <v>21.316660151158768</v>
      </c>
      <c r="L288" s="38">
        <f t="shared" si="53"/>
        <v>0.8342360615740303</v>
      </c>
      <c r="M288" s="36">
        <f t="shared" si="54"/>
        <v>0.99843920932273911</v>
      </c>
      <c r="N288" s="36">
        <f t="shared" si="55"/>
        <v>5.5468844962374391</v>
      </c>
      <c r="O288" s="36">
        <f t="shared" si="56"/>
        <v>1.1093768992474879</v>
      </c>
      <c r="P288" s="36">
        <f t="shared" si="57"/>
        <v>0.1664065348871232</v>
      </c>
      <c r="Q288" s="36">
        <f t="shared" si="58"/>
        <v>2.1913617762913344</v>
      </c>
      <c r="R288" s="36">
        <f t="shared" si="59"/>
        <v>0.53664895028277659</v>
      </c>
      <c r="S288" s="36">
        <f t="shared" si="60"/>
        <v>0.17860378453473783</v>
      </c>
      <c r="T288" s="36">
        <f t="shared" si="61"/>
        <v>0.23779193268288598</v>
      </c>
      <c r="U288" s="36">
        <f t="shared" si="62"/>
        <v>0.99820070727484966</v>
      </c>
      <c r="V288" s="36">
        <f t="shared" si="52"/>
        <v>0.83273502669738209</v>
      </c>
    </row>
    <row r="289" spans="9:22" ht="15" x14ac:dyDescent="0.25">
      <c r="I289">
        <v>570</v>
      </c>
      <c r="J289" s="42">
        <f t="shared" si="63"/>
        <v>112</v>
      </c>
      <c r="K289" s="36">
        <f t="shared" si="64"/>
        <v>21.354156504062626</v>
      </c>
      <c r="L289" s="38">
        <f t="shared" si="53"/>
        <v>0.83452184591852641</v>
      </c>
      <c r="M289" s="36">
        <f t="shared" si="54"/>
        <v>0.99847579487094362</v>
      </c>
      <c r="N289" s="36">
        <f t="shared" si="55"/>
        <v>5.54708774928302</v>
      </c>
      <c r="O289" s="36">
        <f t="shared" si="56"/>
        <v>1.1094175498566041</v>
      </c>
      <c r="P289" s="36">
        <f t="shared" si="57"/>
        <v>0.16641263247849064</v>
      </c>
      <c r="Q289" s="36">
        <f t="shared" si="58"/>
        <v>2.1914420737908231</v>
      </c>
      <c r="R289" s="36">
        <f t="shared" si="59"/>
        <v>0.53665946795752495</v>
      </c>
      <c r="S289" s="36">
        <f t="shared" si="60"/>
        <v>0.17861382961463584</v>
      </c>
      <c r="T289" s="36">
        <f t="shared" si="61"/>
        <v>0.237801977762784</v>
      </c>
      <c r="U289" s="36">
        <f t="shared" si="62"/>
        <v>0.99824287441544901</v>
      </c>
      <c r="V289" s="36">
        <f t="shared" si="52"/>
        <v>0.83305548623219627</v>
      </c>
    </row>
    <row r="290" spans="9:22" ht="15" x14ac:dyDescent="0.25">
      <c r="I290">
        <v>572</v>
      </c>
      <c r="J290" s="42">
        <f t="shared" si="63"/>
        <v>112.4</v>
      </c>
      <c r="K290" s="36">
        <f t="shared" si="64"/>
        <v>21.391587131393504</v>
      </c>
      <c r="L290" s="38">
        <f t="shared" si="53"/>
        <v>0.83480615742585451</v>
      </c>
      <c r="M290" s="36">
        <f t="shared" si="54"/>
        <v>0.99851152283948863</v>
      </c>
      <c r="N290" s="36">
        <f t="shared" si="55"/>
        <v>5.5472862379971586</v>
      </c>
      <c r="O290" s="36">
        <f t="shared" si="56"/>
        <v>1.1094572475994318</v>
      </c>
      <c r="P290" s="36">
        <f t="shared" si="57"/>
        <v>0.16641858713991478</v>
      </c>
      <c r="Q290" s="36">
        <f t="shared" si="58"/>
        <v>2.1915204890852973</v>
      </c>
      <c r="R290" s="36">
        <f t="shared" si="59"/>
        <v>0.53666973864836998</v>
      </c>
      <c r="S290" s="36">
        <f t="shared" si="60"/>
        <v>0.17862363933321809</v>
      </c>
      <c r="T290" s="36">
        <f t="shared" si="61"/>
        <v>0.23781178748136625</v>
      </c>
      <c r="U290" s="36">
        <f t="shared" si="62"/>
        <v>0.99828405355856165</v>
      </c>
      <c r="V290" s="36">
        <f t="shared" si="52"/>
        <v>0.83337367477072877</v>
      </c>
    </row>
    <row r="291" spans="9:22" ht="15" x14ac:dyDescent="0.25">
      <c r="I291">
        <v>574</v>
      </c>
      <c r="J291" s="42">
        <f t="shared" si="63"/>
        <v>112.8</v>
      </c>
      <c r="K291" s="36">
        <f t="shared" si="64"/>
        <v>21.428952377566201</v>
      </c>
      <c r="L291" s="38">
        <f t="shared" si="53"/>
        <v>0.83508900870183023</v>
      </c>
      <c r="M291" s="36">
        <f t="shared" si="54"/>
        <v>0.99854641333037919</v>
      </c>
      <c r="N291" s="36">
        <f t="shared" si="55"/>
        <v>5.5474800740576624</v>
      </c>
      <c r="O291" s="36">
        <f t="shared" si="56"/>
        <v>1.1094960148115325</v>
      </c>
      <c r="P291" s="36">
        <f t="shared" si="57"/>
        <v>0.16642440222172988</v>
      </c>
      <c r="Q291" s="36">
        <f t="shared" si="58"/>
        <v>2.1915970662943853</v>
      </c>
      <c r="R291" s="36">
        <f t="shared" si="59"/>
        <v>0.53667976816537655</v>
      </c>
      <c r="S291" s="36">
        <f t="shared" si="60"/>
        <v>0.17863321920283876</v>
      </c>
      <c r="T291" s="36">
        <f t="shared" si="61"/>
        <v>0.23782136735098691</v>
      </c>
      <c r="U291" s="36">
        <f t="shared" si="62"/>
        <v>0.99832426784389527</v>
      </c>
      <c r="V291" s="36">
        <f t="shared" si="52"/>
        <v>0.833689623196739</v>
      </c>
    </row>
    <row r="292" spans="9:22" ht="15" x14ac:dyDescent="0.25">
      <c r="I292">
        <v>576</v>
      </c>
      <c r="J292" s="42">
        <f t="shared" si="63"/>
        <v>113.2</v>
      </c>
      <c r="K292" s="36">
        <f t="shared" si="64"/>
        <v>21.466252583997985</v>
      </c>
      <c r="L292" s="38">
        <f t="shared" si="53"/>
        <v>0.83537041220175678</v>
      </c>
      <c r="M292" s="36">
        <f t="shared" si="54"/>
        <v>0.99858048597442151</v>
      </c>
      <c r="N292" s="36">
        <f t="shared" si="55"/>
        <v>5.5476693665245636</v>
      </c>
      <c r="O292" s="36">
        <f t="shared" si="56"/>
        <v>1.1095338733049127</v>
      </c>
      <c r="P292" s="36">
        <f t="shared" si="57"/>
        <v>0.16643008099573692</v>
      </c>
      <c r="Q292" s="36">
        <f t="shared" si="58"/>
        <v>2.1916718485035314</v>
      </c>
      <c r="R292" s="36">
        <f t="shared" si="59"/>
        <v>0.53668956218146024</v>
      </c>
      <c r="S292" s="36">
        <f t="shared" si="60"/>
        <v>0.17864257460685404</v>
      </c>
      <c r="T292" s="36">
        <f t="shared" si="61"/>
        <v>0.23783072275500219</v>
      </c>
      <c r="U292" s="36">
        <f t="shared" si="62"/>
        <v>0.99836353986965132</v>
      </c>
      <c r="V292" s="36">
        <f t="shared" si="52"/>
        <v>0.83400336182811563</v>
      </c>
    </row>
    <row r="293" spans="9:22" ht="15" x14ac:dyDescent="0.25">
      <c r="I293">
        <v>578</v>
      </c>
      <c r="J293" s="42">
        <f t="shared" si="63"/>
        <v>113.6</v>
      </c>
      <c r="K293" s="36">
        <f t="shared" si="64"/>
        <v>21.50348808914498</v>
      </c>
      <c r="L293" s="38">
        <f t="shared" si="53"/>
        <v>0.83565038023272853</v>
      </c>
      <c r="M293" s="36">
        <f t="shared" si="54"/>
        <v>0.99861375994226753</v>
      </c>
      <c r="N293" s="36">
        <f t="shared" si="55"/>
        <v>5.5478542219014857</v>
      </c>
      <c r="O293" s="36">
        <f t="shared" si="56"/>
        <v>1.1095708443802972</v>
      </c>
      <c r="P293" s="36">
        <f t="shared" si="57"/>
        <v>0.16643562665704459</v>
      </c>
      <c r="Q293" s="36">
        <f t="shared" si="58"/>
        <v>2.1917448777882416</v>
      </c>
      <c r="R293" s="36">
        <f t="shared" si="59"/>
        <v>0.53669912623564653</v>
      </c>
      <c r="S293" s="36">
        <f t="shared" si="60"/>
        <v>0.17865171080263623</v>
      </c>
      <c r="T293" s="36">
        <f t="shared" si="61"/>
        <v>0.23783985895078438</v>
      </c>
      <c r="U293" s="36">
        <f t="shared" si="62"/>
        <v>0.9984018917051769</v>
      </c>
      <c r="V293" s="36">
        <f t="shared" si="52"/>
        <v>0.83431492042850652</v>
      </c>
    </row>
    <row r="294" spans="9:22" ht="15" x14ac:dyDescent="0.25">
      <c r="I294">
        <v>580</v>
      </c>
      <c r="J294" s="42">
        <f t="shared" si="63"/>
        <v>114</v>
      </c>
      <c r="K294" s="36">
        <f t="shared" si="64"/>
        <v>21.540659228538019</v>
      </c>
      <c r="L294" s="38">
        <f t="shared" si="53"/>
        <v>0.83592892495588911</v>
      </c>
      <c r="M294" s="36">
        <f t="shared" si="54"/>
        <v>0.99864625395520212</v>
      </c>
      <c r="N294" s="36">
        <f t="shared" si="55"/>
        <v>5.5480347441955669</v>
      </c>
      <c r="O294" s="36">
        <f t="shared" si="56"/>
        <v>1.1096069488391134</v>
      </c>
      <c r="P294" s="36">
        <f t="shared" si="57"/>
        <v>0.16644104232586698</v>
      </c>
      <c r="Q294" s="36">
        <f t="shared" si="58"/>
        <v>2.1918161952377551</v>
      </c>
      <c r="R294" s="36">
        <f t="shared" si="59"/>
        <v>0.53670846573625186</v>
      </c>
      <c r="S294" s="36">
        <f t="shared" si="60"/>
        <v>0.17866063292451725</v>
      </c>
      <c r="T294" s="36">
        <f t="shared" si="61"/>
        <v>0.23784878107266541</v>
      </c>
      <c r="U294" s="36">
        <f t="shared" si="62"/>
        <v>0.99843934490332187</v>
      </c>
      <c r="V294" s="36">
        <f t="shared" si="52"/>
        <v>0.83462432821869603</v>
      </c>
    </row>
    <row r="295" spans="9:22" ht="15" x14ac:dyDescent="0.25">
      <c r="I295">
        <v>582</v>
      </c>
      <c r="J295" s="42">
        <f t="shared" si="63"/>
        <v>114.4</v>
      </c>
      <c r="K295" s="36">
        <f t="shared" si="64"/>
        <v>21.577766334817884</v>
      </c>
      <c r="L295" s="38">
        <f t="shared" si="53"/>
        <v>0.83620605838865014</v>
      </c>
      <c r="M295" s="36">
        <f t="shared" si="54"/>
        <v>0.9986779862956755</v>
      </c>
      <c r="N295" s="36">
        <f t="shared" si="55"/>
        <v>5.5482110349759752</v>
      </c>
      <c r="O295" s="36">
        <f t="shared" si="56"/>
        <v>1.109642206995195</v>
      </c>
      <c r="P295" s="36">
        <f t="shared" si="57"/>
        <v>0.16644633104927922</v>
      </c>
      <c r="Q295" s="36">
        <f t="shared" si="58"/>
        <v>2.1918858409781632</v>
      </c>
      <c r="R295" s="36">
        <f t="shared" si="59"/>
        <v>0.53671758596398744</v>
      </c>
      <c r="S295" s="36">
        <f t="shared" si="60"/>
        <v>0.17866934598666367</v>
      </c>
      <c r="T295" s="36">
        <f t="shared" si="61"/>
        <v>0.23785749413481183</v>
      </c>
      <c r="U295" s="36">
        <f t="shared" si="62"/>
        <v>0.99847592051250655</v>
      </c>
      <c r="V295" s="36">
        <f t="shared" si="52"/>
        <v>0.83493161388774229</v>
      </c>
    </row>
    <row r="296" spans="9:22" ht="15" x14ac:dyDescent="0.25">
      <c r="I296">
        <v>584</v>
      </c>
      <c r="J296" s="42">
        <f t="shared" si="63"/>
        <v>114.8</v>
      </c>
      <c r="K296" s="36">
        <f t="shared" si="64"/>
        <v>21.614809737770074</v>
      </c>
      <c r="L296" s="38">
        <f t="shared" si="53"/>
        <v>0.83648179240686693</v>
      </c>
      <c r="M296" s="36">
        <f t="shared" si="54"/>
        <v>0.99870897481759024</v>
      </c>
      <c r="N296" s="36">
        <f t="shared" si="55"/>
        <v>5.5483831934310563</v>
      </c>
      <c r="O296" s="36">
        <f t="shared" si="56"/>
        <v>1.1096766386862114</v>
      </c>
      <c r="P296" s="36">
        <f t="shared" si="57"/>
        <v>0.16645149580293173</v>
      </c>
      <c r="Q296" s="36">
        <f t="shared" si="58"/>
        <v>2.1919538541949857</v>
      </c>
      <c r="R296" s="36">
        <f t="shared" si="59"/>
        <v>0.53672649207499046</v>
      </c>
      <c r="S296" s="36">
        <f t="shared" si="60"/>
        <v>0.17867785488588508</v>
      </c>
      <c r="T296" s="36">
        <f t="shared" si="61"/>
        <v>0.23786600303403324</v>
      </c>
      <c r="U296" s="36">
        <f t="shared" si="62"/>
        <v>0.9985116390885117</v>
      </c>
      <c r="V296" s="36">
        <f t="shared" si="52"/>
        <v>0.83523680560387692</v>
      </c>
    </row>
    <row r="297" spans="9:22" ht="15" x14ac:dyDescent="0.25">
      <c r="I297">
        <v>586</v>
      </c>
      <c r="J297" s="42">
        <f t="shared" si="63"/>
        <v>115.2</v>
      </c>
      <c r="K297" s="36">
        <f t="shared" si="64"/>
        <v>21.651789764358973</v>
      </c>
      <c r="L297" s="38">
        <f t="shared" si="53"/>
        <v>0.83675613874697541</v>
      </c>
      <c r="M297" s="36">
        <f t="shared" si="54"/>
        <v>0.99873923695634614</v>
      </c>
      <c r="N297" s="36">
        <f t="shared" si="55"/>
        <v>5.5485513164241453</v>
      </c>
      <c r="O297" s="36">
        <f t="shared" si="56"/>
        <v>1.109710263284829</v>
      </c>
      <c r="P297" s="36">
        <f t="shared" si="57"/>
        <v>0.16645653949272435</v>
      </c>
      <c r="Q297" s="36">
        <f t="shared" si="58"/>
        <v>2.1920202731552183</v>
      </c>
      <c r="R297" s="36">
        <f t="shared" si="59"/>
        <v>0.53673518910377893</v>
      </c>
      <c r="S297" s="36">
        <f t="shared" si="60"/>
        <v>0.1786861644043761</v>
      </c>
      <c r="T297" s="36">
        <f t="shared" si="61"/>
        <v>0.23787431255252425</v>
      </c>
      <c r="U297" s="36">
        <f t="shared" si="62"/>
        <v>0.99854652070598826</v>
      </c>
      <c r="V297" s="36">
        <f t="shared" si="52"/>
        <v>0.83553993102516944</v>
      </c>
    </row>
    <row r="298" spans="9:22" ht="15" x14ac:dyDescent="0.25">
      <c r="I298">
        <v>588</v>
      </c>
      <c r="J298" s="42">
        <f t="shared" si="63"/>
        <v>115.6</v>
      </c>
      <c r="K298" s="36">
        <f t="shared" si="64"/>
        <v>21.688706738761535</v>
      </c>
      <c r="L298" s="38">
        <f t="shared" si="53"/>
        <v>0.83702910900808858</v>
      </c>
      <c r="M298" s="36">
        <f t="shared" si="54"/>
        <v>0.99876878973865058</v>
      </c>
      <c r="N298" s="36">
        <f t="shared" si="55"/>
        <v>5.5487154985480585</v>
      </c>
      <c r="O298" s="36">
        <f t="shared" si="56"/>
        <v>1.1097430997096118</v>
      </c>
      <c r="P298" s="36">
        <f t="shared" si="57"/>
        <v>0.16646146495644179</v>
      </c>
      <c r="Q298" s="36">
        <f t="shared" si="58"/>
        <v>2.1920851352288628</v>
      </c>
      <c r="R298" s="36">
        <f t="shared" si="59"/>
        <v>0.53674368196613975</v>
      </c>
      <c r="S298" s="36">
        <f t="shared" si="60"/>
        <v>0.17869427921239622</v>
      </c>
      <c r="T298" s="36">
        <f t="shared" si="61"/>
        <v>0.23788242736054438</v>
      </c>
      <c r="U298" s="36">
        <f t="shared" si="62"/>
        <v>0.99858058496970692</v>
      </c>
      <c r="V298" s="36">
        <f t="shared" si="52"/>
        <v>0.83584101730996962</v>
      </c>
    </row>
    <row r="299" spans="9:22" ht="15" x14ac:dyDescent="0.25">
      <c r="I299">
        <v>590</v>
      </c>
      <c r="J299" s="42">
        <f t="shared" si="63"/>
        <v>116</v>
      </c>
      <c r="K299" s="36">
        <f t="shared" si="64"/>
        <v>21.725560982400435</v>
      </c>
      <c r="L299" s="38">
        <f t="shared" si="53"/>
        <v>0.83730071465405587</v>
      </c>
      <c r="M299" s="36">
        <f t="shared" si="54"/>
        <v>0.99879764979209829</v>
      </c>
      <c r="N299" s="36">
        <f t="shared" si="55"/>
        <v>5.5488758321783234</v>
      </c>
      <c r="O299" s="36">
        <f t="shared" si="56"/>
        <v>1.1097751664356648</v>
      </c>
      <c r="P299" s="36">
        <f t="shared" si="57"/>
        <v>0.16646627496534974</v>
      </c>
      <c r="Q299" s="36">
        <f t="shared" si="58"/>
        <v>2.1921484769099551</v>
      </c>
      <c r="R299" s="36">
        <f t="shared" si="59"/>
        <v>0.53675197546194364</v>
      </c>
      <c r="S299" s="36">
        <f t="shared" si="60"/>
        <v>0.17870220387088515</v>
      </c>
      <c r="T299" s="36">
        <f t="shared" si="61"/>
        <v>0.2378903520190333</v>
      </c>
      <c r="U299" s="36">
        <f t="shared" si="62"/>
        <v>0.9986138510255369</v>
      </c>
      <c r="V299" s="36">
        <f t="shared" si="52"/>
        <v>0.83614009112712095</v>
      </c>
    </row>
    <row r="300" spans="9:22" ht="15" x14ac:dyDescent="0.25">
      <c r="I300">
        <v>592</v>
      </c>
      <c r="J300" s="42">
        <f t="shared" si="63"/>
        <v>116.4</v>
      </c>
      <c r="K300" s="36">
        <f t="shared" si="64"/>
        <v>21.762352813976712</v>
      </c>
      <c r="L300" s="38">
        <f t="shared" si="53"/>
        <v>0.83757096701548339</v>
      </c>
      <c r="M300" s="36">
        <f t="shared" si="54"/>
        <v>0.99882583335452646</v>
      </c>
      <c r="N300" s="36">
        <f t="shared" si="55"/>
        <v>5.5490324075251465</v>
      </c>
      <c r="O300" s="36">
        <f t="shared" si="56"/>
        <v>1.1098064815050293</v>
      </c>
      <c r="P300" s="36">
        <f t="shared" si="57"/>
        <v>0.16647097222575441</v>
      </c>
      <c r="Q300" s="36">
        <f t="shared" si="58"/>
        <v>2.1922103338370951</v>
      </c>
      <c r="R300" s="36">
        <f t="shared" si="59"/>
        <v>0.53676007427789529</v>
      </c>
      <c r="S300" s="36">
        <f t="shared" si="60"/>
        <v>0.17870994283401875</v>
      </c>
      <c r="T300" s="36">
        <f t="shared" si="61"/>
        <v>0.23789809098216691</v>
      </c>
      <c r="U300" s="36">
        <f t="shared" si="62"/>
        <v>0.99864633757117527</v>
      </c>
      <c r="V300" s="36">
        <f t="shared" si="52"/>
        <v>0.83643717866596012</v>
      </c>
    </row>
    <row r="301" spans="9:22" ht="15" x14ac:dyDescent="0.25">
      <c r="I301">
        <v>594</v>
      </c>
      <c r="J301" s="42">
        <f t="shared" si="63"/>
        <v>116.8</v>
      </c>
      <c r="K301" s="36">
        <f t="shared" si="64"/>
        <v>21.799082549501943</v>
      </c>
      <c r="L301" s="38">
        <f t="shared" si="53"/>
        <v>0.83783987729171905</v>
      </c>
      <c r="M301" s="36">
        <f t="shared" si="54"/>
        <v>0.99885335628315086</v>
      </c>
      <c r="N301" s="36">
        <f t="shared" si="55"/>
        <v>5.5491853126841715</v>
      </c>
      <c r="O301" s="36">
        <f t="shared" si="56"/>
        <v>1.1098370625368343</v>
      </c>
      <c r="P301" s="36">
        <f t="shared" si="57"/>
        <v>0.16647555938052516</v>
      </c>
      <c r="Q301" s="36">
        <f t="shared" si="58"/>
        <v>2.1922707408135</v>
      </c>
      <c r="R301" s="36">
        <f t="shared" si="59"/>
        <v>0.53676798299021511</v>
      </c>
      <c r="S301" s="36">
        <f t="shared" si="60"/>
        <v>0.17871750045170456</v>
      </c>
      <c r="T301" s="36">
        <f t="shared" si="61"/>
        <v>0.23790564859985272</v>
      </c>
      <c r="U301" s="36">
        <f t="shared" si="62"/>
        <v>0.99867806286662231</v>
      </c>
      <c r="V301" s="36">
        <f t="shared" si="52"/>
        <v>0.83673230564610257</v>
      </c>
    </row>
    <row r="302" spans="9:22" ht="15" x14ac:dyDescent="0.25">
      <c r="I302">
        <v>596</v>
      </c>
      <c r="J302" s="42">
        <f t="shared" si="63"/>
        <v>117.2</v>
      </c>
      <c r="K302" s="36">
        <f t="shared" si="64"/>
        <v>21.835750502329891</v>
      </c>
      <c r="L302" s="38">
        <f t="shared" si="53"/>
        <v>0.83810745655280039</v>
      </c>
      <c r="M302" s="36">
        <f t="shared" si="54"/>
        <v>0.99888023406348836</v>
      </c>
      <c r="N302" s="36">
        <f t="shared" si="55"/>
        <v>5.5493346336860458</v>
      </c>
      <c r="O302" s="36">
        <f t="shared" si="56"/>
        <v>1.1098669267372092</v>
      </c>
      <c r="P302" s="36">
        <f t="shared" si="57"/>
        <v>0.16648003901058139</v>
      </c>
      <c r="Q302" s="36">
        <f t="shared" si="58"/>
        <v>2.1923297318265864</v>
      </c>
      <c r="R302" s="36">
        <f t="shared" si="59"/>
        <v>0.53677570606725966</v>
      </c>
      <c r="S302" s="36">
        <f t="shared" si="60"/>
        <v>0.17872488097201952</v>
      </c>
      <c r="T302" s="36">
        <f t="shared" si="61"/>
        <v>0.23791302912016768</v>
      </c>
      <c r="U302" s="36">
        <f t="shared" si="62"/>
        <v>0.99870904474441491</v>
      </c>
      <c r="V302" s="36">
        <f t="shared" si="52"/>
        <v>0.83702549732701848</v>
      </c>
    </row>
    <row r="303" spans="9:22" ht="15" x14ac:dyDescent="0.25">
      <c r="I303">
        <v>598</v>
      </c>
      <c r="J303" s="42">
        <f t="shared" si="63"/>
        <v>117.6</v>
      </c>
      <c r="K303" s="36">
        <f t="shared" si="64"/>
        <v>21.872356983187707</v>
      </c>
      <c r="L303" s="38">
        <f t="shared" si="53"/>
        <v>0.83837371574136765</v>
      </c>
      <c r="M303" s="36">
        <f t="shared" si="54"/>
        <v>0.99890648181806863</v>
      </c>
      <c r="N303" s="36">
        <f t="shared" si="55"/>
        <v>5.5494804545448257</v>
      </c>
      <c r="O303" s="36">
        <f t="shared" si="56"/>
        <v>1.1098960909089652</v>
      </c>
      <c r="P303" s="36">
        <f t="shared" si="57"/>
        <v>0.16648441363634481</v>
      </c>
      <c r="Q303" s="36">
        <f t="shared" si="58"/>
        <v>2.1923873400670919</v>
      </c>
      <c r="R303" s="36">
        <f t="shared" si="59"/>
        <v>0.53678324787207732</v>
      </c>
      <c r="S303" s="36">
        <f t="shared" si="60"/>
        <v>0.17873208854359104</v>
      </c>
      <c r="T303" s="36">
        <f t="shared" si="61"/>
        <v>0.2379202366917392</v>
      </c>
      <c r="U303" s="36">
        <f t="shared" si="62"/>
        <v>0.99873930061962168</v>
      </c>
      <c r="V303" s="36">
        <f t="shared" si="52"/>
        <v>0.83731677851740705</v>
      </c>
    </row>
    <row r="304" spans="9:22" ht="15" x14ac:dyDescent="0.25">
      <c r="I304">
        <v>600</v>
      </c>
      <c r="J304" s="42">
        <f t="shared" si="63"/>
        <v>118</v>
      </c>
      <c r="K304" s="36">
        <f t="shared" si="64"/>
        <v>21.908902300206645</v>
      </c>
      <c r="L304" s="38">
        <f t="shared" si="53"/>
        <v>0.83863866567454248</v>
      </c>
      <c r="M304" s="36">
        <f t="shared" si="54"/>
        <v>0.99893211431494366</v>
      </c>
      <c r="N304" s="36">
        <f t="shared" si="55"/>
        <v>5.5496228573052422</v>
      </c>
      <c r="O304" s="36">
        <f t="shared" si="56"/>
        <v>1.1099245714610484</v>
      </c>
      <c r="P304" s="36">
        <f t="shared" si="57"/>
        <v>0.16648868571915726</v>
      </c>
      <c r="Q304" s="36">
        <f t="shared" si="58"/>
        <v>2.1924435979477499</v>
      </c>
      <c r="R304" s="36">
        <f t="shared" si="59"/>
        <v>0.53679061266490169</v>
      </c>
      <c r="S304" s="36">
        <f t="shared" si="60"/>
        <v>0.1787391272179214</v>
      </c>
      <c r="T304" s="36">
        <f t="shared" si="61"/>
        <v>0.23792727536606956</v>
      </c>
      <c r="U304" s="36">
        <f t="shared" si="62"/>
        <v>0.99876884749960027</v>
      </c>
      <c r="V304" s="36">
        <f t="shared" si="52"/>
        <v>0.8376061735843654</v>
      </c>
    </row>
    <row r="305" spans="9:22" ht="15" x14ac:dyDescent="0.25">
      <c r="I305">
        <v>602</v>
      </c>
      <c r="J305" s="42">
        <f t="shared" si="63"/>
        <v>118.4</v>
      </c>
      <c r="K305" s="36">
        <f t="shared" si="64"/>
        <v>21.945386758952328</v>
      </c>
      <c r="L305" s="38">
        <f t="shared" si="53"/>
        <v>0.83890231704577267</v>
      </c>
      <c r="M305" s="36">
        <f t="shared" si="54"/>
        <v>0.99895714597599639</v>
      </c>
      <c r="N305" s="36">
        <f t="shared" si="55"/>
        <v>5.5497619220888685</v>
      </c>
      <c r="O305" s="36">
        <f t="shared" si="56"/>
        <v>1.1099523844177737</v>
      </c>
      <c r="P305" s="36">
        <f t="shared" si="57"/>
        <v>0.16649285766266603</v>
      </c>
      <c r="Q305" s="36">
        <f t="shared" si="58"/>
        <v>2.1924985371215286</v>
      </c>
      <c r="R305" s="36">
        <f t="shared" si="59"/>
        <v>0.53679780460558868</v>
      </c>
      <c r="S305" s="36">
        <f t="shared" si="60"/>
        <v>0.17874600095165977</v>
      </c>
      <c r="T305" s="36">
        <f t="shared" si="61"/>
        <v>0.23793414909980792</v>
      </c>
      <c r="U305" s="36">
        <f t="shared" si="62"/>
        <v>0.99879770199353468</v>
      </c>
      <c r="V305" s="36">
        <f t="shared" si="52"/>
        <v>0.83789370646236938</v>
      </c>
    </row>
    <row r="306" spans="9:22" ht="15" x14ac:dyDescent="0.25">
      <c r="I306">
        <v>604</v>
      </c>
      <c r="J306" s="42">
        <f t="shared" si="63"/>
        <v>118.8</v>
      </c>
      <c r="K306" s="36">
        <f t="shared" si="64"/>
        <v>21.981810662454539</v>
      </c>
      <c r="L306" s="38">
        <f t="shared" si="53"/>
        <v>0.83916468042664427</v>
      </c>
      <c r="M306" s="36">
        <f t="shared" si="54"/>
        <v>0.99898159088505512</v>
      </c>
      <c r="N306" s="36">
        <f t="shared" si="55"/>
        <v>5.5498977271391947</v>
      </c>
      <c r="O306" s="36">
        <f t="shared" si="56"/>
        <v>1.1099795454278389</v>
      </c>
      <c r="P306" s="36">
        <f t="shared" si="57"/>
        <v>0.16649693181417585</v>
      </c>
      <c r="Q306" s="36">
        <f t="shared" si="58"/>
        <v>2.1925521884994352</v>
      </c>
      <c r="R306" s="36">
        <f t="shared" si="59"/>
        <v>0.53680482775599259</v>
      </c>
      <c r="S306" s="36">
        <f t="shared" si="60"/>
        <v>0.17875271360881981</v>
      </c>
      <c r="T306" s="36">
        <f t="shared" si="61"/>
        <v>0.23794086175696796</v>
      </c>
      <c r="U306" s="36">
        <f t="shared" si="62"/>
        <v>0.99882588032174469</v>
      </c>
      <c r="V306" s="36">
        <f t="shared" si="52"/>
        <v>0.83817940066205854</v>
      </c>
    </row>
    <row r="307" spans="9:22" ht="15" x14ac:dyDescent="0.25">
      <c r="I307">
        <v>606</v>
      </c>
      <c r="J307" s="42">
        <f t="shared" si="63"/>
        <v>119.2</v>
      </c>
      <c r="K307" s="36">
        <f t="shared" si="64"/>
        <v>22.018174311236617</v>
      </c>
      <c r="L307" s="38">
        <f t="shared" si="53"/>
        <v>0.83942576626866083</v>
      </c>
      <c r="M307" s="36">
        <f t="shared" si="54"/>
        <v>0.9990054627958177</v>
      </c>
      <c r="N307" s="36">
        <f t="shared" si="55"/>
        <v>5.5500303488656533</v>
      </c>
      <c r="O307" s="36">
        <f t="shared" si="56"/>
        <v>1.1100060697731307</v>
      </c>
      <c r="P307" s="36">
        <f t="shared" si="57"/>
        <v>0.16650091046596957</v>
      </c>
      <c r="Q307" s="36">
        <f t="shared" si="58"/>
        <v>2.1926045822679128</v>
      </c>
      <c r="R307" s="36">
        <f t="shared" si="59"/>
        <v>0.53681168608228613</v>
      </c>
      <c r="S307" s="36">
        <f t="shared" si="60"/>
        <v>0.17875926896294578</v>
      </c>
      <c r="T307" s="36">
        <f t="shared" si="61"/>
        <v>0.23794741711109393</v>
      </c>
      <c r="U307" s="36">
        <f t="shared" si="62"/>
        <v>0.99885339832477849</v>
      </c>
      <c r="V307" s="36">
        <f t="shared" si="52"/>
        <v>0.83846327927883313</v>
      </c>
    </row>
    <row r="308" spans="9:22" ht="15" x14ac:dyDescent="0.25">
      <c r="I308">
        <v>608</v>
      </c>
      <c r="J308" s="42">
        <f t="shared" si="63"/>
        <v>119.6</v>
      </c>
      <c r="K308" s="36">
        <f t="shared" si="64"/>
        <v>22.054478003344357</v>
      </c>
      <c r="L308" s="38">
        <f t="shared" si="53"/>
        <v>0.83968558490499101</v>
      </c>
      <c r="M308" s="36">
        <f t="shared" si="54"/>
        <v>0.99902877513958988</v>
      </c>
      <c r="N308" s="36">
        <f t="shared" si="55"/>
        <v>5.5501598618866099</v>
      </c>
      <c r="O308" s="36">
        <f t="shared" si="56"/>
        <v>1.110031972377322</v>
      </c>
      <c r="P308" s="36">
        <f t="shared" si="57"/>
        <v>0.16650479585659828</v>
      </c>
      <c r="Q308" s="36">
        <f t="shared" si="58"/>
        <v>2.1926557479058215</v>
      </c>
      <c r="R308" s="36">
        <f t="shared" si="59"/>
        <v>0.53681838345722488</v>
      </c>
      <c r="S308" s="36">
        <f t="shared" si="60"/>
        <v>0.17876567069922863</v>
      </c>
      <c r="T308" s="36">
        <f t="shared" si="61"/>
        <v>0.23795381884737679</v>
      </c>
      <c r="U308" s="36">
        <f t="shared" si="62"/>
        <v>0.99888027147229552</v>
      </c>
      <c r="V308" s="36">
        <f t="shared" si="52"/>
        <v>0.83874536500127073</v>
      </c>
    </row>
    <row r="309" spans="9:22" ht="15" x14ac:dyDescent="0.25">
      <c r="I309">
        <v>610</v>
      </c>
      <c r="J309" s="42">
        <f t="shared" si="63"/>
        <v>120</v>
      </c>
      <c r="K309" s="36">
        <f t="shared" si="64"/>
        <v>22.090722034374526</v>
      </c>
      <c r="L309" s="38">
        <f t="shared" si="53"/>
        <v>0.83994414655218608</v>
      </c>
      <c r="M309" s="36">
        <f t="shared" si="54"/>
        <v>0.99905154103284233</v>
      </c>
      <c r="N309" s="36">
        <f t="shared" si="55"/>
        <v>5.5502863390713459</v>
      </c>
      <c r="O309" s="36">
        <f t="shared" si="56"/>
        <v>1.1100572678142693</v>
      </c>
      <c r="P309" s="36">
        <f t="shared" si="57"/>
        <v>0.16650859017214042</v>
      </c>
      <c r="Q309" s="36">
        <f t="shared" si="58"/>
        <v>2.192705714201026</v>
      </c>
      <c r="R309" s="36">
        <f t="shared" si="59"/>
        <v>0.53682492366235857</v>
      </c>
      <c r="S309" s="36">
        <f t="shared" si="60"/>
        <v>0.17877192241657247</v>
      </c>
      <c r="T309" s="36">
        <f t="shared" si="61"/>
        <v>0.23796007056472063</v>
      </c>
      <c r="U309" s="36">
        <f t="shared" si="62"/>
        <v>0.99890651487174098</v>
      </c>
      <c r="V309" s="36">
        <f t="shared" si="52"/>
        <v>0.83902568011936307</v>
      </c>
    </row>
    <row r="310" spans="9:22" ht="15" x14ac:dyDescent="0.25">
      <c r="I310">
        <v>612</v>
      </c>
      <c r="J310" s="42">
        <f t="shared" si="63"/>
        <v>120.4</v>
      </c>
      <c r="K310" s="36">
        <f t="shared" si="64"/>
        <v>22.126906697502932</v>
      </c>
      <c r="L310" s="38">
        <f t="shared" si="53"/>
        <v>0.84020146131186568</v>
      </c>
      <c r="M310" s="36">
        <f t="shared" si="54"/>
        <v>0.99907377328459035</v>
      </c>
      <c r="N310" s="36">
        <f t="shared" si="55"/>
        <v>5.5504098515810574</v>
      </c>
      <c r="O310" s="36">
        <f t="shared" si="56"/>
        <v>1.1100819703162115</v>
      </c>
      <c r="P310" s="36">
        <f t="shared" si="57"/>
        <v>0.16651229554743174</v>
      </c>
      <c r="Q310" s="36">
        <f t="shared" si="58"/>
        <v>2.192754509266591</v>
      </c>
      <c r="R310" s="36">
        <f t="shared" si="59"/>
        <v>0.53683131039018783</v>
      </c>
      <c r="S310" s="36">
        <f t="shared" si="60"/>
        <v>0.17877802762961204</v>
      </c>
      <c r="T310" s="36">
        <f t="shared" si="61"/>
        <v>0.23796617577776019</v>
      </c>
      <c r="U310" s="36">
        <f t="shared" si="62"/>
        <v>0.99893214327681512</v>
      </c>
      <c r="V310" s="36">
        <f t="shared" si="52"/>
        <v>0.83930424653257407</v>
      </c>
    </row>
    <row r="311" spans="9:22" ht="15" x14ac:dyDescent="0.25">
      <c r="I311">
        <v>614</v>
      </c>
      <c r="J311" s="42">
        <f t="shared" si="63"/>
        <v>120.8</v>
      </c>
      <c r="K311" s="36">
        <f t="shared" si="64"/>
        <v>22.163032283512113</v>
      </c>
      <c r="L311" s="38">
        <f t="shared" si="53"/>
        <v>0.84045753917237542</v>
      </c>
      <c r="M311" s="36">
        <f t="shared" si="54"/>
        <v>0.99909548440360108</v>
      </c>
      <c r="N311" s="36">
        <f t="shared" si="55"/>
        <v>5.550530468908895</v>
      </c>
      <c r="O311" s="36">
        <f t="shared" si="56"/>
        <v>1.110106093781779</v>
      </c>
      <c r="P311" s="36">
        <f t="shared" si="57"/>
        <v>0.16651591406726685</v>
      </c>
      <c r="Q311" s="36">
        <f t="shared" si="58"/>
        <v>2.1928021605566008</v>
      </c>
      <c r="R311" s="36">
        <f t="shared" si="59"/>
        <v>0.53683754724627109</v>
      </c>
      <c r="S311" s="36">
        <f t="shared" si="60"/>
        <v>0.17878398977068477</v>
      </c>
      <c r="T311" s="36">
        <f t="shared" si="61"/>
        <v>0.23797213791883293</v>
      </c>
      <c r="U311" s="36">
        <f t="shared" si="62"/>
        <v>0.99895717109575122</v>
      </c>
      <c r="V311" s="36">
        <f t="shared" ref="V311:V374" si="65">IF(J311="",1,U311*L311)</f>
        <v>0.83958108575773271</v>
      </c>
    </row>
    <row r="312" spans="9:22" ht="15" x14ac:dyDescent="0.25">
      <c r="I312">
        <v>616</v>
      </c>
      <c r="J312" s="42">
        <f t="shared" si="63"/>
        <v>121.2</v>
      </c>
      <c r="K312" s="36">
        <f t="shared" si="64"/>
        <v>22.199099080818574</v>
      </c>
      <c r="L312" s="38">
        <f t="shared" si="53"/>
        <v>0.84071239001041365</v>
      </c>
      <c r="M312" s="36">
        <f t="shared" si="54"/>
        <v>0.99911668660543118</v>
      </c>
      <c r="N312" s="36">
        <f t="shared" si="55"/>
        <v>5.550648258919062</v>
      </c>
      <c r="O312" s="36">
        <f t="shared" si="56"/>
        <v>1.1101296517838124</v>
      </c>
      <c r="P312" s="36">
        <f t="shared" si="57"/>
        <v>0.16651944776757185</v>
      </c>
      <c r="Q312" s="36">
        <f t="shared" si="58"/>
        <v>2.1928486948816048</v>
      </c>
      <c r="R312" s="36">
        <f t="shared" si="59"/>
        <v>0.53684363775128086</v>
      </c>
      <c r="S312" s="36">
        <f t="shared" si="60"/>
        <v>0.17878981219175535</v>
      </c>
      <c r="T312" s="36">
        <f t="shared" si="61"/>
        <v>0.23797796033990351</v>
      </c>
      <c r="U312" s="36">
        <f t="shared" si="62"/>
        <v>0.99898161239939487</v>
      </c>
      <c r="V312" s="36">
        <f t="shared" si="65"/>
        <v>0.83985621893675189</v>
      </c>
    </row>
    <row r="313" spans="9:22" ht="15" x14ac:dyDescent="0.25">
      <c r="I313">
        <v>618</v>
      </c>
      <c r="J313" s="42">
        <f t="shared" si="63"/>
        <v>121.6</v>
      </c>
      <c r="K313" s="36">
        <f t="shared" si="64"/>
        <v>22.235107375499677</v>
      </c>
      <c r="L313" s="38">
        <f t="shared" si="53"/>
        <v>0.84096602359263173</v>
      </c>
      <c r="M313" s="36">
        <f t="shared" si="54"/>
        <v>0.99913739181929961</v>
      </c>
      <c r="N313" s="36">
        <f t="shared" si="55"/>
        <v>5.5507632878849975</v>
      </c>
      <c r="O313" s="36">
        <f t="shared" si="56"/>
        <v>1.1101526575769995</v>
      </c>
      <c r="P313" s="36">
        <f t="shared" si="57"/>
        <v>0.16652289863654995</v>
      </c>
      <c r="Q313" s="36">
        <f t="shared" si="58"/>
        <v>2.1928941384237031</v>
      </c>
      <c r="R313" s="36">
        <f t="shared" si="59"/>
        <v>0.53684958534300964</v>
      </c>
      <c r="S313" s="36">
        <f t="shared" si="60"/>
        <v>0.17879549816629572</v>
      </c>
      <c r="T313" s="36">
        <f t="shared" si="61"/>
        <v>0.23798364631444388</v>
      </c>
      <c r="U313" s="36">
        <f t="shared" si="62"/>
        <v>0.99900548092909525</v>
      </c>
      <c r="V313" s="36">
        <f t="shared" si="65"/>
        <v>0.84012966684418589</v>
      </c>
    </row>
    <row r="314" spans="9:22" ht="15" x14ac:dyDescent="0.25">
      <c r="I314">
        <v>620</v>
      </c>
      <c r="J314" s="42">
        <f t="shared" si="63"/>
        <v>122</v>
      </c>
      <c r="K314" s="36">
        <f t="shared" si="64"/>
        <v>22.27105745132009</v>
      </c>
      <c r="L314" s="38">
        <f t="shared" si="53"/>
        <v>0.84121844957720415</v>
      </c>
      <c r="M314" s="36">
        <f t="shared" si="54"/>
        <v>0.99915761169480011</v>
      </c>
      <c r="N314" s="36">
        <f t="shared" si="55"/>
        <v>5.5508756205266669</v>
      </c>
      <c r="O314" s="36">
        <f t="shared" si="56"/>
        <v>1.1101751241053335</v>
      </c>
      <c r="P314" s="36">
        <f t="shared" si="57"/>
        <v>0.16652626861580003</v>
      </c>
      <c r="Q314" s="36">
        <f t="shared" si="58"/>
        <v>2.1929385167512763</v>
      </c>
      <c r="R314" s="36">
        <f t="shared" si="59"/>
        <v>0.53685539337833044</v>
      </c>
      <c r="S314" s="36">
        <f t="shared" si="60"/>
        <v>0.17880105089112169</v>
      </c>
      <c r="T314" s="36">
        <f t="shared" si="61"/>
        <v>0.23798919903926985</v>
      </c>
      <c r="U314" s="36">
        <f t="shared" si="62"/>
        <v>0.99902879010441525</v>
      </c>
      <c r="V314" s="36">
        <f t="shared" si="65"/>
        <v>0.84040144989462628</v>
      </c>
    </row>
    <row r="315" spans="9:22" ht="15" x14ac:dyDescent="0.25">
      <c r="I315">
        <v>622</v>
      </c>
      <c r="J315" s="42">
        <f t="shared" si="63"/>
        <v>122.4</v>
      </c>
      <c r="K315" s="36">
        <f t="shared" si="64"/>
        <v>22.306949589757899</v>
      </c>
      <c r="L315" s="38">
        <f t="shared" si="53"/>
        <v>0.8414696775153736</v>
      </c>
      <c r="M315" s="36">
        <f t="shared" si="54"/>
        <v>0.99917735760845516</v>
      </c>
      <c r="N315" s="36">
        <f t="shared" si="55"/>
        <v>5.5509853200469728</v>
      </c>
      <c r="O315" s="36">
        <f t="shared" si="56"/>
        <v>1.1101970640093946</v>
      </c>
      <c r="P315" s="36">
        <f t="shared" si="57"/>
        <v>0.16652955960140919</v>
      </c>
      <c r="Q315" s="36">
        <f t="shared" si="58"/>
        <v>2.1929818548333722</v>
      </c>
      <c r="R315" s="36">
        <f t="shared" si="59"/>
        <v>0.53686106513510756</v>
      </c>
      <c r="S315" s="36">
        <f t="shared" si="60"/>
        <v>0.17880647348818585</v>
      </c>
      <c r="T315" s="36">
        <f t="shared" si="61"/>
        <v>0.237994621636334</v>
      </c>
      <c r="U315" s="36">
        <f t="shared" si="62"/>
        <v>0.99905155303065762</v>
      </c>
      <c r="V315" s="36">
        <f t="shared" si="65"/>
        <v>0.8406715881499407</v>
      </c>
    </row>
    <row r="316" spans="9:22" ht="15" x14ac:dyDescent="0.25">
      <c r="I316">
        <v>624</v>
      </c>
      <c r="J316" s="42">
        <f t="shared" si="63"/>
        <v>122.8</v>
      </c>
      <c r="K316" s="36">
        <f t="shared" si="64"/>
        <v>22.342784070030309</v>
      </c>
      <c r="L316" s="38">
        <f t="shared" si="53"/>
        <v>0.84171971685296765</v>
      </c>
      <c r="M316" s="36">
        <f t="shared" si="54"/>
        <v>0.99919664067011704</v>
      </c>
      <c r="N316" s="36">
        <f t="shared" si="55"/>
        <v>5.5510924481673163</v>
      </c>
      <c r="O316" s="36">
        <f t="shared" si="56"/>
        <v>1.1102184896334633</v>
      </c>
      <c r="P316" s="36">
        <f t="shared" si="57"/>
        <v>0.16653277344501952</v>
      </c>
      <c r="Q316" s="36">
        <f t="shared" si="58"/>
        <v>2.1930241770537551</v>
      </c>
      <c r="R316" s="36">
        <f t="shared" si="59"/>
        <v>0.53686660381406548</v>
      </c>
      <c r="S316" s="36">
        <f t="shared" si="60"/>
        <v>0.17881176900632964</v>
      </c>
      <c r="T316" s="36">
        <f t="shared" si="61"/>
        <v>0.2379999171544778</v>
      </c>
      <c r="U316" s="36">
        <f t="shared" si="62"/>
        <v>0.99907378250622014</v>
      </c>
      <c r="V316" s="36">
        <f t="shared" si="65"/>
        <v>0.84094010132635899</v>
      </c>
    </row>
    <row r="317" spans="9:22" ht="15" x14ac:dyDescent="0.25">
      <c r="I317">
        <v>626</v>
      </c>
      <c r="J317" s="42">
        <f t="shared" si="63"/>
        <v>123.2</v>
      </c>
      <c r="K317" s="36">
        <f t="shared" si="64"/>
        <v>22.378561169118985</v>
      </c>
      <c r="L317" s="38">
        <f t="shared" si="53"/>
        <v>0.84196857693188942</v>
      </c>
      <c r="M317" s="36">
        <f t="shared" si="54"/>
        <v>0.99921547172921876</v>
      </c>
      <c r="N317" s="36">
        <f t="shared" si="55"/>
        <v>5.5511970651623264</v>
      </c>
      <c r="O317" s="36">
        <f t="shared" si="56"/>
        <v>1.1102394130324653</v>
      </c>
      <c r="P317" s="36">
        <f t="shared" si="57"/>
        <v>0.1665359119548698</v>
      </c>
      <c r="Q317" s="36">
        <f t="shared" si="58"/>
        <v>2.1930655072246235</v>
      </c>
      <c r="R317" s="36">
        <f t="shared" si="59"/>
        <v>0.53687201254060923</v>
      </c>
      <c r="S317" s="36">
        <f t="shared" si="60"/>
        <v>0.17881694042299331</v>
      </c>
      <c r="T317" s="36">
        <f t="shared" si="61"/>
        <v>0.23800508857114147</v>
      </c>
      <c r="U317" s="36">
        <f t="shared" si="62"/>
        <v>0.9990954910297728</v>
      </c>
      <c r="V317" s="36">
        <f t="shared" si="65"/>
        <v>0.84120700880140509</v>
      </c>
    </row>
    <row r="318" spans="9:22" ht="15" x14ac:dyDescent="0.25">
      <c r="I318">
        <v>628</v>
      </c>
      <c r="J318" s="42">
        <f t="shared" si="63"/>
        <v>123.6</v>
      </c>
      <c r="K318" s="36">
        <f t="shared" si="64"/>
        <v>22.414281161795042</v>
      </c>
      <c r="L318" s="38">
        <f t="shared" si="53"/>
        <v>0.84221626699158358</v>
      </c>
      <c r="M318" s="36">
        <f t="shared" si="54"/>
        <v>0.99923386138087833</v>
      </c>
      <c r="N318" s="36">
        <f t="shared" si="55"/>
        <v>5.5512992298937682</v>
      </c>
      <c r="O318" s="36">
        <f t="shared" si="56"/>
        <v>1.1102598459787536</v>
      </c>
      <c r="P318" s="36">
        <f t="shared" si="57"/>
        <v>0.16653897689681302</v>
      </c>
      <c r="Q318" s="36">
        <f t="shared" si="58"/>
        <v>2.1931058686000076</v>
      </c>
      <c r="R318" s="36">
        <f t="shared" si="59"/>
        <v>0.5368772943666047</v>
      </c>
      <c r="S318" s="36">
        <f t="shared" si="60"/>
        <v>0.17882199064588691</v>
      </c>
      <c r="T318" s="36">
        <f t="shared" si="61"/>
        <v>0.23801013879403507</v>
      </c>
      <c r="U318" s="36">
        <f t="shared" si="62"/>
        <v>0.99911669080727328</v>
      </c>
      <c r="V318" s="36">
        <f t="shared" si="65"/>
        <v>0.84147232962068597</v>
      </c>
    </row>
    <row r="319" spans="9:22" ht="15" x14ac:dyDescent="0.25">
      <c r="I319">
        <v>630</v>
      </c>
      <c r="J319" s="42">
        <f t="shared" si="63"/>
        <v>124</v>
      </c>
      <c r="K319" s="36">
        <f t="shared" si="64"/>
        <v>22.449944320643652</v>
      </c>
      <c r="L319" s="38">
        <f t="shared" si="53"/>
        <v>0.84246279617047592</v>
      </c>
      <c r="M319" s="36">
        <f t="shared" si="54"/>
        <v>0.99925181997186019</v>
      </c>
      <c r="N319" s="36">
        <f t="shared" si="55"/>
        <v>5.5513989998436672</v>
      </c>
      <c r="O319" s="36">
        <f t="shared" si="56"/>
        <v>1.1102797999687335</v>
      </c>
      <c r="P319" s="36">
        <f t="shared" si="57"/>
        <v>0.16654196999531004</v>
      </c>
      <c r="Q319" s="36">
        <f t="shared" si="58"/>
        <v>2.1931452838888568</v>
      </c>
      <c r="R319" s="36">
        <f t="shared" si="59"/>
        <v>0.53688245227211573</v>
      </c>
      <c r="S319" s="36">
        <f t="shared" si="60"/>
        <v>0.17882692251462234</v>
      </c>
      <c r="T319" s="36">
        <f t="shared" si="61"/>
        <v>0.2380150706627705</v>
      </c>
      <c r="U319" s="36">
        <f t="shared" si="62"/>
        <v>0.99913739375881738</v>
      </c>
      <c r="V319" s="36">
        <f t="shared" si="65"/>
        <v>0.84173608250453513</v>
      </c>
    </row>
    <row r="320" spans="9:22" ht="15" x14ac:dyDescent="0.25">
      <c r="I320">
        <v>632</v>
      </c>
      <c r="J320" s="42">
        <f t="shared" si="63"/>
        <v>124.4</v>
      </c>
      <c r="K320" s="36">
        <f t="shared" si="64"/>
        <v>22.485550916088314</v>
      </c>
      <c r="L320" s="38">
        <f t="shared" si="53"/>
        <v>0.84270817350738914</v>
      </c>
      <c r="M320" s="36">
        <f t="shared" si="54"/>
        <v>0.99926935760639624</v>
      </c>
      <c r="N320" s="36">
        <f t="shared" si="55"/>
        <v>5.5514964311466457</v>
      </c>
      <c r="O320" s="36">
        <f t="shared" si="56"/>
        <v>1.1102992862293293</v>
      </c>
      <c r="P320" s="36">
        <f t="shared" si="57"/>
        <v>0.16654489293439942</v>
      </c>
      <c r="Q320" s="36">
        <f t="shared" si="58"/>
        <v>2.1931837752678112</v>
      </c>
      <c r="R320" s="36">
        <f t="shared" si="59"/>
        <v>0.53688748916709805</v>
      </c>
      <c r="S320" s="36">
        <f t="shared" si="60"/>
        <v>0.17883173880230574</v>
      </c>
      <c r="T320" s="36">
        <f t="shared" si="61"/>
        <v>0.2380198869504539</v>
      </c>
      <c r="U320" s="36">
        <f t="shared" si="62"/>
        <v>0.99915761152532334</v>
      </c>
      <c r="V320" s="36">
        <f t="shared" si="65"/>
        <v>0.84199828585451064</v>
      </c>
    </row>
    <row r="321" spans="9:22" ht="15" x14ac:dyDescent="0.25">
      <c r="I321">
        <v>634</v>
      </c>
      <c r="J321" s="42">
        <f t="shared" si="63"/>
        <v>124.8</v>
      </c>
      <c r="K321" s="36">
        <f t="shared" si="64"/>
        <v>22.521101216414799</v>
      </c>
      <c r="L321" s="38">
        <f t="shared" si="53"/>
        <v>0.8429524079429338</v>
      </c>
      <c r="M321" s="36">
        <f t="shared" si="54"/>
        <v>0.99928648415187149</v>
      </c>
      <c r="N321" s="36">
        <f t="shared" si="55"/>
        <v>5.5515915786215082</v>
      </c>
      <c r="O321" s="36">
        <f t="shared" si="56"/>
        <v>1.1103183157243017</v>
      </c>
      <c r="P321" s="36">
        <f t="shared" si="57"/>
        <v>0.16654774735864528</v>
      </c>
      <c r="Q321" s="36">
        <f t="shared" si="58"/>
        <v>2.1932213643936826</v>
      </c>
      <c r="R321" s="36">
        <f t="shared" si="59"/>
        <v>0.53689240789305548</v>
      </c>
      <c r="S321" s="36">
        <f t="shared" si="60"/>
        <v>0.17883644221709466</v>
      </c>
      <c r="T321" s="36">
        <f t="shared" si="61"/>
        <v>0.23802459036524282</v>
      </c>
      <c r="U321" s="36">
        <f t="shared" si="62"/>
        <v>0.99917735547506947</v>
      </c>
      <c r="V321" s="36">
        <f t="shared" si="65"/>
        <v>0.84225895775976256</v>
      </c>
    </row>
    <row r="322" spans="9:22" ht="15" x14ac:dyDescent="0.25">
      <c r="I322">
        <v>636</v>
      </c>
      <c r="J322" s="42">
        <f t="shared" si="63"/>
        <v>125.2</v>
      </c>
      <c r="K322" s="36">
        <f t="shared" si="64"/>
        <v>22.556595487794695</v>
      </c>
      <c r="L322" s="38">
        <f t="shared" si="53"/>
        <v>0.84319550832087642</v>
      </c>
      <c r="M322" s="36">
        <f t="shared" si="54"/>
        <v>0.99930320924437532</v>
      </c>
      <c r="N322" s="36">
        <f t="shared" si="55"/>
        <v>5.5516844958020846</v>
      </c>
      <c r="O322" s="36">
        <f t="shared" si="56"/>
        <v>1.110336899160417</v>
      </c>
      <c r="P322" s="36">
        <f t="shared" si="57"/>
        <v>0.16655053487406257</v>
      </c>
      <c r="Q322" s="36">
        <f t="shared" si="58"/>
        <v>2.1932580724156385</v>
      </c>
      <c r="R322" s="36">
        <f t="shared" si="59"/>
        <v>0.53689721122465539</v>
      </c>
      <c r="S322" s="36">
        <f t="shared" si="60"/>
        <v>0.17884103540371782</v>
      </c>
      <c r="T322" s="36">
        <f t="shared" si="61"/>
        <v>0.23802918355186597</v>
      </c>
      <c r="U322" s="36">
        <f t="shared" si="62"/>
        <v>0.99919663671007242</v>
      </c>
      <c r="V322" s="36">
        <f t="shared" si="65"/>
        <v>0.84251811600325965</v>
      </c>
    </row>
    <row r="323" spans="9:22" ht="15" x14ac:dyDescent="0.25">
      <c r="I323">
        <v>638</v>
      </c>
      <c r="J323" s="42">
        <f t="shared" si="63"/>
        <v>125.6</v>
      </c>
      <c r="K323" s="36">
        <f t="shared" si="64"/>
        <v>22.592033994308704</v>
      </c>
      <c r="L323" s="38">
        <f t="shared" si="53"/>
        <v>0.84343748338948343</v>
      </c>
      <c r="M323" s="36">
        <f t="shared" si="54"/>
        <v>0.99931954229412356</v>
      </c>
      <c r="N323" s="36">
        <f t="shared" si="55"/>
        <v>5.5517752349673533</v>
      </c>
      <c r="O323" s="36">
        <f t="shared" si="56"/>
        <v>1.1103550469934707</v>
      </c>
      <c r="P323" s="36">
        <f t="shared" si="57"/>
        <v>0.1665532570490206</v>
      </c>
      <c r="Q323" s="36">
        <f t="shared" si="58"/>
        <v>2.1932939199871027</v>
      </c>
      <c r="R323" s="36">
        <f t="shared" si="59"/>
        <v>0.53690190187130649</v>
      </c>
      <c r="S323" s="36">
        <f t="shared" si="60"/>
        <v>0.17884552094495948</v>
      </c>
      <c r="T323" s="36">
        <f t="shared" si="61"/>
        <v>0.23803366909310764</v>
      </c>
      <c r="U323" s="36">
        <f t="shared" si="62"/>
        <v>0.99921546607231959</v>
      </c>
      <c r="V323" s="36">
        <f t="shared" si="65"/>
        <v>0.84277577806788695</v>
      </c>
    </row>
    <row r="324" spans="9:22" ht="15" x14ac:dyDescent="0.25">
      <c r="I324">
        <v>640</v>
      </c>
      <c r="J324" s="42">
        <f t="shared" si="63"/>
        <v>126</v>
      </c>
      <c r="K324" s="36">
        <f t="shared" si="64"/>
        <v>22.627416997969522</v>
      </c>
      <c r="L324" s="38">
        <f t="shared" si="53"/>
        <v>0.84367834180284285</v>
      </c>
      <c r="M324" s="36">
        <f t="shared" si="54"/>
        <v>0.99933549249075282</v>
      </c>
      <c r="N324" s="36">
        <f t="shared" si="55"/>
        <v>5.551863847170849</v>
      </c>
      <c r="O324" s="36">
        <f t="shared" si="56"/>
        <v>1.1103727694341698</v>
      </c>
      <c r="P324" s="36">
        <f t="shared" si="57"/>
        <v>0.16655591541512549</v>
      </c>
      <c r="Q324" s="36">
        <f t="shared" si="58"/>
        <v>2.1933289272773728</v>
      </c>
      <c r="R324" s="36">
        <f t="shared" si="59"/>
        <v>0.53690648247869766</v>
      </c>
      <c r="S324" s="36">
        <f t="shared" si="60"/>
        <v>0.17884990136310905</v>
      </c>
      <c r="T324" s="36">
        <f t="shared" si="61"/>
        <v>0.2380380495112572</v>
      </c>
      <c r="U324" s="36">
        <f t="shared" si="62"/>
        <v>0.99923385414985333</v>
      </c>
      <c r="V324" s="36">
        <f t="shared" si="65"/>
        <v>0.84303196114241197</v>
      </c>
    </row>
    <row r="325" spans="9:22" ht="15" x14ac:dyDescent="0.25">
      <c r="I325">
        <v>642</v>
      </c>
      <c r="J325" s="42">
        <f t="shared" si="63"/>
        <v>126.4</v>
      </c>
      <c r="K325" s="36">
        <f t="shared" si="64"/>
        <v>22.662744758744473</v>
      </c>
      <c r="L325" s="38">
        <f t="shared" ref="L325:L388" si="66">1-(1-($B$31/$B$20))*ERF($B$4/(SQRT(2)*K325))</f>
        <v>0.84391809212216429</v>
      </c>
      <c r="M325" s="36">
        <f t="shared" ref="M325:M388" si="67">$B$53*EXP(-$B$54*J325)-$B$55*EXP(-$B$56*J325)+$B$57</f>
        <v>0.99935106880849101</v>
      </c>
      <c r="N325" s="36">
        <f t="shared" ref="N325:N388" si="68">M325*$B$6</f>
        <v>5.5519503822693945</v>
      </c>
      <c r="O325" s="36">
        <f t="shared" ref="O325:O388" si="69">$B$7*N325</f>
        <v>1.110390076453879</v>
      </c>
      <c r="P325" s="36">
        <f t="shared" ref="P325:P388" si="70">O325^2/N325*$B$17</f>
        <v>0.16655851146808187</v>
      </c>
      <c r="Q325" s="36">
        <f t="shared" ref="Q325:Q388" si="71">2*$B$33*O325/$B$9</f>
        <v>2.1933631139829712</v>
      </c>
      <c r="R325" s="36">
        <f t="shared" ref="R325:R388" si="72">(Q325/(Q325+$B$15))^$B$16</f>
        <v>0.536910955630303</v>
      </c>
      <c r="S325" s="36">
        <f t="shared" ref="S325:S388" si="73">$B$14*R325*P325</f>
        <v>0.17885417912137724</v>
      </c>
      <c r="T325" s="36">
        <f t="shared" ref="T325:T388" si="74">$B$32+S325</f>
        <v>0.2380423272695254</v>
      </c>
      <c r="U325" s="36">
        <f t="shared" ref="U325:U388" si="75">T325/$B$44</f>
        <v>0.99925181128271601</v>
      </c>
      <c r="V325" s="36">
        <f t="shared" si="65"/>
        <v>0.8432866821273266</v>
      </c>
    </row>
    <row r="326" spans="9:22" ht="15" x14ac:dyDescent="0.25">
      <c r="I326">
        <v>644</v>
      </c>
      <c r="J326" s="42">
        <f t="shared" ref="J326:J389" si="76">IF(I326&lt;=$B$3,"",(I326-$B$3)/$B$4)</f>
        <v>126.8</v>
      </c>
      <c r="K326" s="36">
        <f t="shared" ref="K326:K389" si="77">SQRT(2*$B$13*$B$7*I326*$B$4)</f>
        <v>22.698017534577772</v>
      </c>
      <c r="L326" s="38">
        <f t="shared" si="66"/>
        <v>0.84415674281705577</v>
      </c>
      <c r="M326" s="36">
        <f t="shared" si="67"/>
        <v>0.99936628001120653</v>
      </c>
      <c r="N326" s="36">
        <f t="shared" si="68"/>
        <v>5.5520348889511473</v>
      </c>
      <c r="O326" s="36">
        <f t="shared" si="69"/>
        <v>1.1104069777902295</v>
      </c>
      <c r="P326" s="36">
        <f t="shared" si="70"/>
        <v>0.16656104666853444</v>
      </c>
      <c r="Q326" s="36">
        <f t="shared" si="71"/>
        <v>2.1933964993387249</v>
      </c>
      <c r="R326" s="36">
        <f t="shared" si="72"/>
        <v>0.53691532384884666</v>
      </c>
      <c r="S326" s="36">
        <f t="shared" si="73"/>
        <v>0.17885835662527808</v>
      </c>
      <c r="T326" s="36">
        <f t="shared" si="74"/>
        <v>0.23804650477342623</v>
      </c>
      <c r="U326" s="36">
        <f t="shared" si="75"/>
        <v>0.99926934756875141</v>
      </c>
      <c r="V326" s="36">
        <f t="shared" si="65"/>
        <v>0.84353995764056156</v>
      </c>
    </row>
    <row r="327" spans="9:22" ht="15" x14ac:dyDescent="0.25">
      <c r="I327">
        <v>646</v>
      </c>
      <c r="J327" s="42">
        <f t="shared" si="76"/>
        <v>127.2</v>
      </c>
      <c r="K327" s="36">
        <f t="shared" si="77"/>
        <v>22.733235581412515</v>
      </c>
      <c r="L327" s="38">
        <f t="shared" si="66"/>
        <v>0.84439430226678036</v>
      </c>
      <c r="M327" s="36">
        <f t="shared" si="67"/>
        <v>0.99938113465733935</v>
      </c>
      <c r="N327" s="36">
        <f t="shared" si="68"/>
        <v>5.5521174147629964</v>
      </c>
      <c r="O327" s="36">
        <f t="shared" si="69"/>
        <v>1.1104234829525994</v>
      </c>
      <c r="P327" s="36">
        <f t="shared" si="70"/>
        <v>0.16656352244288994</v>
      </c>
      <c r="Q327" s="36">
        <f t="shared" si="71"/>
        <v>2.1934291021285919</v>
      </c>
      <c r="R327" s="36">
        <f t="shared" si="72"/>
        <v>0.53691958959773922</v>
      </c>
      <c r="S327" s="36">
        <f t="shared" si="73"/>
        <v>0.1788624362239806</v>
      </c>
      <c r="T327" s="36">
        <f t="shared" si="74"/>
        <v>0.23805058437212875</v>
      </c>
      <c r="U327" s="36">
        <f t="shared" si="75"/>
        <v>0.99928647286927919</v>
      </c>
      <c r="V327" s="36">
        <f t="shared" si="65"/>
        <v>0.84379180402308696</v>
      </c>
    </row>
    <row r="328" spans="9:22" ht="15" x14ac:dyDescent="0.25">
      <c r="I328">
        <v>648</v>
      </c>
      <c r="J328" s="42">
        <f t="shared" si="76"/>
        <v>127.6</v>
      </c>
      <c r="K328" s="36">
        <f t="shared" si="77"/>
        <v>22.768399153212332</v>
      </c>
      <c r="L328" s="38">
        <f t="shared" si="66"/>
        <v>0.84463077876149084</v>
      </c>
      <c r="M328" s="36">
        <f t="shared" si="67"/>
        <v>0.99939564110471624</v>
      </c>
      <c r="N328" s="36">
        <f t="shared" si="68"/>
        <v>5.5521980061373126</v>
      </c>
      <c r="O328" s="36">
        <f t="shared" si="69"/>
        <v>1.1104396012274627</v>
      </c>
      <c r="P328" s="36">
        <f t="shared" si="70"/>
        <v>0.16656594018411941</v>
      </c>
      <c r="Q328" s="36">
        <f t="shared" si="71"/>
        <v>2.1934609406962227</v>
      </c>
      <c r="R328" s="36">
        <f t="shared" si="72"/>
        <v>0.53692375528247316</v>
      </c>
      <c r="S328" s="36">
        <f t="shared" si="73"/>
        <v>0.17886642021162638</v>
      </c>
      <c r="T328" s="36">
        <f t="shared" si="74"/>
        <v>0.23805456835977454</v>
      </c>
      <c r="U328" s="36">
        <f t="shared" si="75"/>
        <v>0.99930319681462465</v>
      </c>
      <c r="V328" s="36">
        <f t="shared" si="65"/>
        <v>0.84404223734438377</v>
      </c>
    </row>
    <row r="329" spans="9:22" ht="15" x14ac:dyDescent="0.25">
      <c r="I329">
        <v>650</v>
      </c>
      <c r="J329" s="42">
        <f t="shared" si="76"/>
        <v>128</v>
      </c>
      <c r="K329" s="36">
        <f t="shared" si="77"/>
        <v>22.803508501982762</v>
      </c>
      <c r="L329" s="38">
        <f t="shared" si="66"/>
        <v>0.84486618050344497</v>
      </c>
      <c r="M329" s="36">
        <f t="shared" si="67"/>
        <v>0.9994098075152531</v>
      </c>
      <c r="N329" s="36">
        <f t="shared" si="68"/>
        <v>5.5522767084180726</v>
      </c>
      <c r="O329" s="36">
        <f t="shared" si="69"/>
        <v>1.1104553416836145</v>
      </c>
      <c r="P329" s="36">
        <f t="shared" si="70"/>
        <v>0.16656830125254218</v>
      </c>
      <c r="Q329" s="36">
        <f t="shared" si="71"/>
        <v>2.1934920329552883</v>
      </c>
      <c r="R329" s="36">
        <f t="shared" si="72"/>
        <v>0.53692782325199151</v>
      </c>
      <c r="S329" s="36">
        <f t="shared" si="73"/>
        <v>0.1788703108286189</v>
      </c>
      <c r="T329" s="36">
        <f t="shared" si="74"/>
        <v>0.23805845897676706</v>
      </c>
      <c r="U329" s="36">
        <f t="shared" si="75"/>
        <v>0.99931952880953234</v>
      </c>
      <c r="V329" s="36">
        <f t="shared" si="65"/>
        <v>0.84429127340781196</v>
      </c>
    </row>
    <row r="330" spans="9:22" ht="15" x14ac:dyDescent="0.25">
      <c r="I330">
        <v>652</v>
      </c>
      <c r="J330" s="42">
        <f t="shared" si="76"/>
        <v>128.4</v>
      </c>
      <c r="K330" s="36">
        <f t="shared" si="77"/>
        <v>22.838563877792318</v>
      </c>
      <c r="L330" s="38">
        <f t="shared" si="66"/>
        <v>0.84510051560819943</v>
      </c>
      <c r="M330" s="36">
        <f t="shared" si="67"/>
        <v>0.99942364185954735</v>
      </c>
      <c r="N330" s="36">
        <f t="shared" si="68"/>
        <v>5.5523535658863743</v>
      </c>
      <c r="O330" s="36">
        <f t="shared" si="69"/>
        <v>1.1104707131772749</v>
      </c>
      <c r="P330" s="36">
        <f t="shared" si="70"/>
        <v>0.16657060697659121</v>
      </c>
      <c r="Q330" s="36">
        <f t="shared" si="71"/>
        <v>2.1935223963995556</v>
      </c>
      <c r="R330" s="36">
        <f t="shared" si="72"/>
        <v>0.53693179580001815</v>
      </c>
      <c r="S330" s="36">
        <f t="shared" si="73"/>
        <v>0.1788741102628803</v>
      </c>
      <c r="T330" s="36">
        <f t="shared" si="74"/>
        <v>0.23806225841102846</v>
      </c>
      <c r="U330" s="36">
        <f t="shared" si="75"/>
        <v>0.99933547803844103</v>
      </c>
      <c r="V330" s="36">
        <f t="shared" si="65"/>
        <v>0.84453892775585293</v>
      </c>
    </row>
    <row r="331" spans="9:22" ht="15" x14ac:dyDescent="0.25">
      <c r="I331">
        <v>654</v>
      </c>
      <c r="J331" s="42">
        <f t="shared" si="76"/>
        <v>128.80000000000001</v>
      </c>
      <c r="K331" s="36">
        <f t="shared" si="77"/>
        <v>22.873565528793275</v>
      </c>
      <c r="L331" s="38">
        <f t="shared" si="66"/>
        <v>0.84533379210578419</v>
      </c>
      <c r="M331" s="36">
        <f t="shared" si="67"/>
        <v>0.99943715192136273</v>
      </c>
      <c r="N331" s="36">
        <f t="shared" si="68"/>
        <v>5.5524286217853485</v>
      </c>
      <c r="O331" s="36">
        <f t="shared" si="69"/>
        <v>1.1104857243570698</v>
      </c>
      <c r="P331" s="36">
        <f t="shared" si="70"/>
        <v>0.1665728586535605</v>
      </c>
      <c r="Q331" s="36">
        <f t="shared" si="71"/>
        <v>2.1935520481127306</v>
      </c>
      <c r="R331" s="36">
        <f t="shared" si="72"/>
        <v>0.53693567516636165</v>
      </c>
      <c r="S331" s="36">
        <f t="shared" si="73"/>
        <v>0.17887782065108088</v>
      </c>
      <c r="T331" s="36">
        <f t="shared" si="74"/>
        <v>0.23806596879922903</v>
      </c>
      <c r="U331" s="36">
        <f t="shared" si="75"/>
        <v>0.99935105347064457</v>
      </c>
      <c r="V331" s="36">
        <f t="shared" si="65"/>
        <v>0.84478521567525022</v>
      </c>
    </row>
    <row r="332" spans="9:22" ht="15" x14ac:dyDescent="0.25">
      <c r="I332">
        <v>656</v>
      </c>
      <c r="J332" s="42">
        <f t="shared" si="76"/>
        <v>129.19999999999999</v>
      </c>
      <c r="K332" s="36">
        <f t="shared" si="77"/>
        <v>22.908513701242168</v>
      </c>
      <c r="L332" s="38">
        <f t="shared" si="66"/>
        <v>0.84556601794185837</v>
      </c>
      <c r="M332" s="36">
        <f t="shared" si="67"/>
        <v>0.99945034530200805</v>
      </c>
      <c r="N332" s="36">
        <f t="shared" si="68"/>
        <v>5.5525019183444888</v>
      </c>
      <c r="O332" s="36">
        <f t="shared" si="69"/>
        <v>1.1105003836688978</v>
      </c>
      <c r="P332" s="36">
        <f t="shared" si="70"/>
        <v>0.16657505755033469</v>
      </c>
      <c r="Q332" s="36">
        <f t="shared" si="71"/>
        <v>2.1935810047780699</v>
      </c>
      <c r="R332" s="36">
        <f t="shared" si="72"/>
        <v>0.53693946353818534</v>
      </c>
      <c r="S332" s="36">
        <f t="shared" si="73"/>
        <v>0.17888144407983811</v>
      </c>
      <c r="T332" s="36">
        <f t="shared" si="74"/>
        <v>0.23806959222798627</v>
      </c>
      <c r="U332" s="36">
        <f t="shared" si="75"/>
        <v>0.99936626386532634</v>
      </c>
      <c r="V332" s="36">
        <f t="shared" si="65"/>
        <v>0.84503015220203648</v>
      </c>
    </row>
    <row r="333" spans="9:22" ht="15" x14ac:dyDescent="0.25">
      <c r="I333">
        <v>658</v>
      </c>
      <c r="J333" s="42">
        <f t="shared" si="76"/>
        <v>129.6</v>
      </c>
      <c r="K333" s="36">
        <f t="shared" si="77"/>
        <v>22.94340863951998</v>
      </c>
      <c r="L333" s="38">
        <f t="shared" si="66"/>
        <v>0.84579720097884636</v>
      </c>
      <c r="M333" s="36">
        <f t="shared" si="67"/>
        <v>0.99946322942461474</v>
      </c>
      <c r="N333" s="36">
        <f t="shared" si="68"/>
        <v>5.5525734968034151</v>
      </c>
      <c r="O333" s="36">
        <f t="shared" si="69"/>
        <v>1.1105146993606831</v>
      </c>
      <c r="P333" s="36">
        <f t="shared" si="70"/>
        <v>0.16657720490410249</v>
      </c>
      <c r="Q333" s="36">
        <f t="shared" si="71"/>
        <v>2.1936092826877696</v>
      </c>
      <c r="R333" s="36">
        <f t="shared" si="72"/>
        <v>0.53694316305124745</v>
      </c>
      <c r="S333" s="36">
        <f t="shared" si="73"/>
        <v>0.17888498258688912</v>
      </c>
      <c r="T333" s="36">
        <f t="shared" si="74"/>
        <v>0.23807313073503727</v>
      </c>
      <c r="U333" s="36">
        <f t="shared" si="75"/>
        <v>0.99938111777647953</v>
      </c>
      <c r="V333" s="36">
        <f t="shared" si="65"/>
        <v>0.84527375212645717</v>
      </c>
    </row>
    <row r="334" spans="9:22" ht="15" x14ac:dyDescent="0.25">
      <c r="I334">
        <v>660</v>
      </c>
      <c r="J334" s="42">
        <f t="shared" si="76"/>
        <v>130</v>
      </c>
      <c r="K334" s="36">
        <f t="shared" si="77"/>
        <v>22.978250586152118</v>
      </c>
      <c r="L334" s="38">
        <f t="shared" si="66"/>
        <v>0.8460273489970549</v>
      </c>
      <c r="M334" s="36">
        <f t="shared" si="67"/>
        <v>0.999475811538313</v>
      </c>
      <c r="N334" s="36">
        <f t="shared" si="68"/>
        <v>5.5526433974350722</v>
      </c>
      <c r="O334" s="36">
        <f t="shared" si="69"/>
        <v>1.1105286794870144</v>
      </c>
      <c r="P334" s="36">
        <f t="shared" si="70"/>
        <v>0.16657930192305215</v>
      </c>
      <c r="Q334" s="36">
        <f t="shared" si="71"/>
        <v>2.1936368977521274</v>
      </c>
      <c r="R334" s="36">
        <f t="shared" si="72"/>
        <v>0.53694677579111294</v>
      </c>
      <c r="S334" s="36">
        <f t="shared" si="73"/>
        <v>0.17888843816223438</v>
      </c>
      <c r="T334" s="36">
        <f t="shared" si="74"/>
        <v>0.23807658631038253</v>
      </c>
      <c r="U334" s="36">
        <f t="shared" si="75"/>
        <v>0.99939562355770917</v>
      </c>
      <c r="V334" s="36">
        <f t="shared" si="65"/>
        <v>0.8455160299977873</v>
      </c>
    </row>
    <row r="335" spans="9:22" ht="15" x14ac:dyDescent="0.25">
      <c r="I335">
        <v>662</v>
      </c>
      <c r="J335" s="42">
        <f t="shared" si="76"/>
        <v>130.4</v>
      </c>
      <c r="K335" s="36">
        <f t="shared" si="77"/>
        <v>23.013039781828045</v>
      </c>
      <c r="L335" s="38">
        <f t="shared" si="66"/>
        <v>0.84625646969577284</v>
      </c>
      <c r="M335" s="36">
        <f t="shared" si="67"/>
        <v>0.99948809872231059</v>
      </c>
      <c r="N335" s="36">
        <f t="shared" si="68"/>
        <v>5.5527116595683923</v>
      </c>
      <c r="O335" s="36">
        <f t="shared" si="69"/>
        <v>1.1105423319136785</v>
      </c>
      <c r="P335" s="36">
        <f t="shared" si="70"/>
        <v>0.16658134978705177</v>
      </c>
      <c r="Q335" s="36">
        <f t="shared" si="71"/>
        <v>2.1936638655085008</v>
      </c>
      <c r="R335" s="36">
        <f t="shared" si="72"/>
        <v>0.53695030379433628</v>
      </c>
      <c r="S335" s="36">
        <f t="shared" si="73"/>
        <v>0.17889181274925609</v>
      </c>
      <c r="T335" s="36">
        <f t="shared" si="74"/>
        <v>0.23807996089740424</v>
      </c>
      <c r="U335" s="36">
        <f t="shared" si="75"/>
        <v>0.99940978936692659</v>
      </c>
      <c r="V335" s="36">
        <f t="shared" si="65"/>
        <v>0.8457570001290512</v>
      </c>
    </row>
    <row r="336" spans="9:22" ht="15" x14ac:dyDescent="0.25">
      <c r="I336">
        <v>664</v>
      </c>
      <c r="J336" s="42">
        <f t="shared" si="76"/>
        <v>130.80000000000001</v>
      </c>
      <c r="K336" s="36">
        <f t="shared" si="77"/>
        <v>23.047776465420696</v>
      </c>
      <c r="L336" s="38">
        <f t="shared" si="66"/>
        <v>0.84648457069435279</v>
      </c>
      <c r="M336" s="36">
        <f t="shared" si="67"/>
        <v>0.99950009788987593</v>
      </c>
      <c r="N336" s="36">
        <f t="shared" si="68"/>
        <v>5.5527783216104218</v>
      </c>
      <c r="O336" s="36">
        <f t="shared" si="69"/>
        <v>1.1105556643220844</v>
      </c>
      <c r="P336" s="36">
        <f t="shared" si="70"/>
        <v>0.16658334964831267</v>
      </c>
      <c r="Q336" s="36">
        <f t="shared" si="71"/>
        <v>2.1936902011300439</v>
      </c>
      <c r="R336" s="36">
        <f t="shared" si="72"/>
        <v>0.5369537490496159</v>
      </c>
      <c r="S336" s="36">
        <f t="shared" si="73"/>
        <v>0.17889510824580901</v>
      </c>
      <c r="T336" s="36">
        <f t="shared" si="74"/>
        <v>0.23808325639395717</v>
      </c>
      <c r="U336" s="36">
        <f t="shared" si="75"/>
        <v>0.99942362317092848</v>
      </c>
      <c r="V336" s="36">
        <f t="shared" si="65"/>
        <v>0.84599667660163802</v>
      </c>
    </row>
    <row r="337" spans="9:22" ht="15" x14ac:dyDescent="0.25">
      <c r="I337">
        <v>666</v>
      </c>
      <c r="J337" s="42">
        <f t="shared" si="76"/>
        <v>131.19999999999999</v>
      </c>
      <c r="K337" s="36">
        <f t="shared" si="77"/>
        <v>23.082460874005616</v>
      </c>
      <c r="L337" s="38">
        <f t="shared" si="66"/>
        <v>0.84671165953327387</v>
      </c>
      <c r="M337" s="36">
        <f t="shared" si="67"/>
        <v>0.99951181579222748</v>
      </c>
      <c r="N337" s="36">
        <f t="shared" si="68"/>
        <v>5.5528434210679301</v>
      </c>
      <c r="O337" s="36">
        <f t="shared" si="69"/>
        <v>1.110568684213586</v>
      </c>
      <c r="P337" s="36">
        <f t="shared" si="70"/>
        <v>0.16658530263203791</v>
      </c>
      <c r="Q337" s="36">
        <f t="shared" si="71"/>
        <v>2.1937159194342444</v>
      </c>
      <c r="R337" s="36">
        <f t="shared" si="72"/>
        <v>0.53695711349892095</v>
      </c>
      <c r="S337" s="36">
        <f t="shared" si="73"/>
        <v>0.17889832650528656</v>
      </c>
      <c r="T337" s="36">
        <f t="shared" si="74"/>
        <v>0.23808647465343472</v>
      </c>
      <c r="U337" s="36">
        <f t="shared" si="75"/>
        <v>0.99943713274987178</v>
      </c>
      <c r="V337" s="36">
        <f t="shared" si="65"/>
        <v>0.84623507326982084</v>
      </c>
    </row>
    <row r="338" spans="9:22" ht="15" x14ac:dyDescent="0.25">
      <c r="I338">
        <v>668</v>
      </c>
      <c r="J338" s="42">
        <f t="shared" si="76"/>
        <v>131.6</v>
      </c>
      <c r="K338" s="36">
        <f t="shared" si="77"/>
        <v>23.117093242879825</v>
      </c>
      <c r="L338" s="38">
        <f t="shared" si="66"/>
        <v>0.84693774367518926</v>
      </c>
      <c r="M338" s="36">
        <f t="shared" si="67"/>
        <v>0.99952325902233286</v>
      </c>
      <c r="N338" s="36">
        <f t="shared" si="68"/>
        <v>5.5529069945685157</v>
      </c>
      <c r="O338" s="36">
        <f t="shared" si="69"/>
        <v>1.1105813989137032</v>
      </c>
      <c r="P338" s="36">
        <f t="shared" si="70"/>
        <v>0.16658720983705549</v>
      </c>
      <c r="Q338" s="36">
        <f t="shared" si="71"/>
        <v>2.193741034891266</v>
      </c>
      <c r="R338" s="36">
        <f t="shared" si="72"/>
        <v>0.53696039903859238</v>
      </c>
      <c r="S338" s="36">
        <f t="shared" si="73"/>
        <v>0.17890146933766207</v>
      </c>
      <c r="T338" s="36">
        <f t="shared" si="74"/>
        <v>0.23808961748581023</v>
      </c>
      <c r="U338" s="36">
        <f t="shared" si="75"/>
        <v>0.9994503257016456</v>
      </c>
      <c r="V338" s="36">
        <f t="shared" si="65"/>
        <v>0.84647220376518473</v>
      </c>
    </row>
    <row r="339" spans="9:22" ht="15" x14ac:dyDescent="0.25">
      <c r="I339">
        <v>670</v>
      </c>
      <c r="J339" s="42">
        <f t="shared" si="76"/>
        <v>132</v>
      </c>
      <c r="K339" s="36">
        <f t="shared" si="77"/>
        <v>23.151673805580455</v>
      </c>
      <c r="L339" s="38">
        <f t="shared" si="66"/>
        <v>0.84716283050595542</v>
      </c>
      <c r="M339" s="36">
        <f t="shared" si="67"/>
        <v>0.99953443401861741</v>
      </c>
      <c r="N339" s="36">
        <f t="shared" si="68"/>
        <v>5.5529690778812073</v>
      </c>
      <c r="O339" s="36">
        <f t="shared" si="69"/>
        <v>1.1105938155762416</v>
      </c>
      <c r="P339" s="36">
        <f t="shared" si="70"/>
        <v>0.16658907233643627</v>
      </c>
      <c r="Q339" s="36">
        <f t="shared" si="71"/>
        <v>2.1937655616320826</v>
      </c>
      <c r="R339" s="36">
        <f t="shared" si="72"/>
        <v>0.53696360752041705</v>
      </c>
      <c r="S339" s="36">
        <f t="shared" si="73"/>
        <v>0.17890453851050506</v>
      </c>
      <c r="T339" s="36">
        <f t="shared" si="74"/>
        <v>0.23809268665865321</v>
      </c>
      <c r="U339" s="36">
        <f t="shared" si="75"/>
        <v>0.9994632094461362</v>
      </c>
      <c r="V339" s="36">
        <f t="shared" si="65"/>
        <v>0.84670808150095533</v>
      </c>
    </row>
    <row r="340" spans="9:22" ht="15" x14ac:dyDescent="0.25">
      <c r="I340">
        <v>672</v>
      </c>
      <c r="J340" s="42">
        <f t="shared" si="76"/>
        <v>132.4</v>
      </c>
      <c r="K340" s="36">
        <f t="shared" si="77"/>
        <v>23.186202793903103</v>
      </c>
      <c r="L340" s="38">
        <f t="shared" si="66"/>
        <v>0.84738692733564513</v>
      </c>
      <c r="M340" s="36">
        <f t="shared" si="67"/>
        <v>0.99954534706858778</v>
      </c>
      <c r="N340" s="36">
        <f t="shared" si="68"/>
        <v>5.5530297059365985</v>
      </c>
      <c r="O340" s="36">
        <f t="shared" si="69"/>
        <v>1.1106059411873197</v>
      </c>
      <c r="P340" s="36">
        <f t="shared" si="70"/>
        <v>0.16659089117809794</v>
      </c>
      <c r="Q340" s="36">
        <f t="shared" si="71"/>
        <v>2.1937895134564345</v>
      </c>
      <c r="R340" s="36">
        <f t="shared" si="72"/>
        <v>0.53696674075267836</v>
      </c>
      <c r="S340" s="36">
        <f t="shared" si="73"/>
        <v>0.17890753574997476</v>
      </c>
      <c r="T340" s="36">
        <f t="shared" si="74"/>
        <v>0.23809568389812291</v>
      </c>
      <c r="U340" s="36">
        <f t="shared" si="75"/>
        <v>0.99947579122939845</v>
      </c>
      <c r="V340" s="36">
        <f t="shared" si="65"/>
        <v>0.84694271967624268</v>
      </c>
    </row>
    <row r="341" spans="9:22" ht="15" x14ac:dyDescent="0.25">
      <c r="I341">
        <v>674</v>
      </c>
      <c r="J341" s="42">
        <f t="shared" si="76"/>
        <v>132.80000000000001</v>
      </c>
      <c r="K341" s="36">
        <f t="shared" si="77"/>
        <v>23.220680437919988</v>
      </c>
      <c r="L341" s="38">
        <f t="shared" si="66"/>
        <v>0.8476100413995441</v>
      </c>
      <c r="M341" s="36">
        <f t="shared" si="67"/>
        <v>0.99955600431236868</v>
      </c>
      <c r="N341" s="36">
        <f t="shared" si="68"/>
        <v>5.5530889128464924</v>
      </c>
      <c r="O341" s="36">
        <f t="shared" si="69"/>
        <v>1.1106177825692984</v>
      </c>
      <c r="P341" s="36">
        <f t="shared" si="70"/>
        <v>0.16659266738539477</v>
      </c>
      <c r="Q341" s="36">
        <f t="shared" si="71"/>
        <v>2.1938129038405898</v>
      </c>
      <c r="R341" s="36">
        <f t="shared" si="72"/>
        <v>0.53696980050117793</v>
      </c>
      <c r="S341" s="36">
        <f t="shared" si="73"/>
        <v>0.17891046274178904</v>
      </c>
      <c r="T341" s="36">
        <f t="shared" si="74"/>
        <v>0.2380986108899372</v>
      </c>
      <c r="U341" s="36">
        <f t="shared" si="75"/>
        <v>0.99948807812772278</v>
      </c>
      <c r="V341" s="36">
        <f t="shared" si="65"/>
        <v>0.84717613128018987</v>
      </c>
    </row>
    <row r="342" spans="9:22" ht="15" x14ac:dyDescent="0.25">
      <c r="I342">
        <v>676</v>
      </c>
      <c r="J342" s="42">
        <f t="shared" si="76"/>
        <v>133.19999999999999</v>
      </c>
      <c r="K342" s="36">
        <f t="shared" si="77"/>
        <v>23.255106965997818</v>
      </c>
      <c r="L342" s="38">
        <f t="shared" si="66"/>
        <v>0.84783217985913206</v>
      </c>
      <c r="M342" s="36">
        <f t="shared" si="67"/>
        <v>0.9995664117461579</v>
      </c>
      <c r="N342" s="36">
        <f t="shared" si="68"/>
        <v>5.5531467319230989</v>
      </c>
      <c r="O342" s="36">
        <f t="shared" si="69"/>
        <v>1.1106293463846197</v>
      </c>
      <c r="P342" s="36">
        <f t="shared" si="70"/>
        <v>0.16659440195769298</v>
      </c>
      <c r="Q342" s="36">
        <f t="shared" si="71"/>
        <v>2.193835745944928</v>
      </c>
      <c r="R342" s="36">
        <f t="shared" si="72"/>
        <v>0.53697278849023811</v>
      </c>
      <c r="S342" s="36">
        <f t="shared" si="73"/>
        <v>0.17891332113217195</v>
      </c>
      <c r="T342" s="36">
        <f t="shared" si="74"/>
        <v>0.23810146928032011</v>
      </c>
      <c r="U342" s="36">
        <f t="shared" si="75"/>
        <v>0.9995000770516127</v>
      </c>
      <c r="V342" s="36">
        <f t="shared" si="65"/>
        <v>0.84740832909603925</v>
      </c>
    </row>
    <row r="343" spans="9:22" ht="15" x14ac:dyDescent="0.25">
      <c r="I343">
        <v>678</v>
      </c>
      <c r="J343" s="42">
        <f t="shared" si="76"/>
        <v>133.6</v>
      </c>
      <c r="K343" s="36">
        <f t="shared" si="77"/>
        <v>23.289482604815422</v>
      </c>
      <c r="L343" s="38">
        <f t="shared" si="66"/>
        <v>0.84805334980304747</v>
      </c>
      <c r="M343" s="36">
        <f t="shared" si="67"/>
        <v>0.99957657522559995</v>
      </c>
      <c r="N343" s="36">
        <f t="shared" si="68"/>
        <v>5.553203195697777</v>
      </c>
      <c r="O343" s="36">
        <f t="shared" si="69"/>
        <v>1.1106406391395554</v>
      </c>
      <c r="P343" s="36">
        <f t="shared" si="70"/>
        <v>0.1665960958709333</v>
      </c>
      <c r="Q343" s="36">
        <f t="shared" si="71"/>
        <v>2.1938580526213443</v>
      </c>
      <c r="R343" s="36">
        <f t="shared" si="72"/>
        <v>0.53697570640367698</v>
      </c>
      <c r="S343" s="36">
        <f t="shared" si="73"/>
        <v>0.1789161125287782</v>
      </c>
      <c r="T343" s="36">
        <f t="shared" si="74"/>
        <v>0.23810426067692636</v>
      </c>
      <c r="U343" s="36">
        <f t="shared" si="75"/>
        <v>0.99951179474966578</v>
      </c>
      <c r="V343" s="36">
        <f t="shared" si="65"/>
        <v>0.84763932570511014</v>
      </c>
    </row>
    <row r="344" spans="9:22" ht="15" x14ac:dyDescent="0.25">
      <c r="I344">
        <v>680</v>
      </c>
      <c r="J344" s="42">
        <f t="shared" si="76"/>
        <v>134</v>
      </c>
      <c r="K344" s="36">
        <f t="shared" si="77"/>
        <v>23.323807579381203</v>
      </c>
      <c r="L344" s="38">
        <f t="shared" si="66"/>
        <v>0.84827355824803741</v>
      </c>
      <c r="M344" s="36">
        <f t="shared" si="67"/>
        <v>0.99958650046908104</v>
      </c>
      <c r="N344" s="36">
        <f t="shared" si="68"/>
        <v>5.553258335939339</v>
      </c>
      <c r="O344" s="36">
        <f t="shared" si="69"/>
        <v>1.1106516671878679</v>
      </c>
      <c r="P344" s="36">
        <f t="shared" si="70"/>
        <v>0.16659775007818017</v>
      </c>
      <c r="Q344" s="36">
        <f t="shared" si="71"/>
        <v>2.1938798364204799</v>
      </c>
      <c r="R344" s="36">
        <f t="shared" si="72"/>
        <v>0.53697855588576227</v>
      </c>
      <c r="S344" s="36">
        <f t="shared" si="73"/>
        <v>0.17891883850159665</v>
      </c>
      <c r="T344" s="36">
        <f t="shared" si="74"/>
        <v>0.23810698664974481</v>
      </c>
      <c r="U344" s="36">
        <f t="shared" si="75"/>
        <v>0.99952323781236629</v>
      </c>
      <c r="V344" s="36">
        <f t="shared" si="65"/>
        <v>0.84786913349069526</v>
      </c>
    </row>
    <row r="345" spans="9:22" ht="15" x14ac:dyDescent="0.25">
      <c r="I345">
        <v>682</v>
      </c>
      <c r="J345" s="42">
        <f t="shared" si="76"/>
        <v>134.4</v>
      </c>
      <c r="K345" s="36">
        <f t="shared" si="77"/>
        <v>23.358082113050294</v>
      </c>
      <c r="L345" s="38">
        <f t="shared" si="66"/>
        <v>0.84849281213989247</v>
      </c>
      <c r="M345" s="36">
        <f t="shared" si="67"/>
        <v>0.99959619306094583</v>
      </c>
      <c r="N345" s="36">
        <f t="shared" si="68"/>
        <v>5.5533121836719213</v>
      </c>
      <c r="O345" s="36">
        <f t="shared" si="69"/>
        <v>1.1106624367343843</v>
      </c>
      <c r="P345" s="36">
        <f t="shared" si="70"/>
        <v>0.16659936551015761</v>
      </c>
      <c r="Q345" s="36">
        <f t="shared" si="71"/>
        <v>2.1939011095987841</v>
      </c>
      <c r="R345" s="36">
        <f t="shared" si="72"/>
        <v>0.53698133854214225</v>
      </c>
      <c r="S345" s="36">
        <f t="shared" si="73"/>
        <v>0.17892150058383208</v>
      </c>
      <c r="T345" s="36">
        <f t="shared" si="74"/>
        <v>0.23810964873198023</v>
      </c>
      <c r="U345" s="36">
        <f t="shared" si="75"/>
        <v>0.9995344126757868</v>
      </c>
      <c r="V345" s="36">
        <f t="shared" si="65"/>
        <v>0.84809776464187414</v>
      </c>
    </row>
    <row r="346" spans="9:22" ht="15" x14ac:dyDescent="0.25">
      <c r="I346">
        <v>684</v>
      </c>
      <c r="J346" s="42">
        <f t="shared" si="76"/>
        <v>134.80000000000001</v>
      </c>
      <c r="K346" s="36">
        <f t="shared" si="77"/>
        <v>23.392306427541516</v>
      </c>
      <c r="L346" s="38">
        <f t="shared" si="66"/>
        <v>0.84871111835436563</v>
      </c>
      <c r="M346" s="36">
        <f t="shared" si="67"/>
        <v>0.99960565845463967</v>
      </c>
      <c r="N346" s="36">
        <f t="shared" si="68"/>
        <v>5.5533647691924424</v>
      </c>
      <c r="O346" s="36">
        <f t="shared" si="69"/>
        <v>1.1106729538384885</v>
      </c>
      <c r="P346" s="36">
        <f t="shared" si="70"/>
        <v>0.16660094307577328</v>
      </c>
      <c r="Q346" s="36">
        <f t="shared" si="71"/>
        <v>2.1939218841254098</v>
      </c>
      <c r="R346" s="36">
        <f t="shared" si="72"/>
        <v>0.5369840559407546</v>
      </c>
      <c r="S346" s="36">
        <f t="shared" si="73"/>
        <v>0.17892410027276703</v>
      </c>
      <c r="T346" s="36">
        <f t="shared" si="74"/>
        <v>0.23811224842091519</v>
      </c>
      <c r="U346" s="36">
        <f t="shared" si="75"/>
        <v>0.99954532562520559</v>
      </c>
      <c r="V346" s="36">
        <f t="shared" si="65"/>
        <v>0.84832523115724678</v>
      </c>
    </row>
    <row r="347" spans="9:22" ht="15" x14ac:dyDescent="0.25">
      <c r="I347">
        <v>686</v>
      </c>
      <c r="J347" s="42">
        <f t="shared" si="76"/>
        <v>135.19999999999999</v>
      </c>
      <c r="K347" s="36">
        <f t="shared" si="77"/>
        <v>23.426480742954116</v>
      </c>
      <c r="L347" s="38">
        <f t="shared" si="66"/>
        <v>0.84892848369807916</v>
      </c>
      <c r="M347" s="36">
        <f t="shared" si="67"/>
        <v>0.9996149019757774</v>
      </c>
      <c r="N347" s="36">
        <f t="shared" si="68"/>
        <v>5.5534161220876523</v>
      </c>
      <c r="O347" s="36">
        <f t="shared" si="69"/>
        <v>1.1106832244175304</v>
      </c>
      <c r="P347" s="36">
        <f t="shared" si="70"/>
        <v>0.16660248366262959</v>
      </c>
      <c r="Q347" s="36">
        <f t="shared" si="71"/>
        <v>2.1939421716889491</v>
      </c>
      <c r="R347" s="36">
        <f t="shared" si="72"/>
        <v>0.53698670961271311</v>
      </c>
      <c r="S347" s="36">
        <f t="shared" si="73"/>
        <v>0.17892663903060252</v>
      </c>
      <c r="T347" s="36">
        <f t="shared" si="74"/>
        <v>0.23811478717875068</v>
      </c>
      <c r="U347" s="36">
        <f t="shared" si="75"/>
        <v>0.99955598279863622</v>
      </c>
      <c r="V347" s="36">
        <f t="shared" si="65"/>
        <v>0.84855154484858952</v>
      </c>
    </row>
    <row r="348" spans="9:22" ht="15" x14ac:dyDescent="0.25">
      <c r="I348">
        <v>688</v>
      </c>
      <c r="J348" s="42">
        <f t="shared" si="76"/>
        <v>135.6</v>
      </c>
      <c r="K348" s="36">
        <f t="shared" si="77"/>
        <v>23.460605277784289</v>
      </c>
      <c r="L348" s="38">
        <f t="shared" si="66"/>
        <v>0.84914491490941391</v>
      </c>
      <c r="M348" s="36">
        <f t="shared" si="67"/>
        <v>0.99962392882513895</v>
      </c>
      <c r="N348" s="36">
        <f t="shared" si="68"/>
        <v>5.5534662712507714</v>
      </c>
      <c r="O348" s="36">
        <f t="shared" si="69"/>
        <v>1.1106932542501544</v>
      </c>
      <c r="P348" s="36">
        <f t="shared" si="70"/>
        <v>0.16660398813752317</v>
      </c>
      <c r="Q348" s="36">
        <f t="shared" si="71"/>
        <v>2.1939619837040092</v>
      </c>
      <c r="R348" s="36">
        <f t="shared" si="72"/>
        <v>0.53698930105317499</v>
      </c>
      <c r="S348" s="36">
        <f t="shared" si="73"/>
        <v>0.17892911828528005</v>
      </c>
      <c r="T348" s="36">
        <f t="shared" si="74"/>
        <v>0.2381172664334282</v>
      </c>
      <c r="U348" s="36">
        <f t="shared" si="75"/>
        <v>0.99956639019027771</v>
      </c>
      <c r="V348" s="36">
        <f t="shared" si="65"/>
        <v>0.84877671734443338</v>
      </c>
    </row>
    <row r="349" spans="9:22" ht="15" x14ac:dyDescent="0.25">
      <c r="I349">
        <v>690</v>
      </c>
      <c r="J349" s="42">
        <f t="shared" si="76"/>
        <v>136</v>
      </c>
      <c r="K349" s="36">
        <f t="shared" si="77"/>
        <v>23.494680248941464</v>
      </c>
      <c r="L349" s="38">
        <f t="shared" si="66"/>
        <v>0.84936041865938727</v>
      </c>
      <c r="M349" s="36">
        <f t="shared" si="67"/>
        <v>0.9996327440815963</v>
      </c>
      <c r="N349" s="36">
        <f t="shared" si="68"/>
        <v>5.5535152448977572</v>
      </c>
      <c r="O349" s="36">
        <f t="shared" si="69"/>
        <v>1.1107030489795515</v>
      </c>
      <c r="P349" s="36">
        <f t="shared" si="70"/>
        <v>0.16660545734693272</v>
      </c>
      <c r="Q349" s="36">
        <f t="shared" si="71"/>
        <v>2.1939813313176328</v>
      </c>
      <c r="R349" s="36">
        <f t="shared" si="72"/>
        <v>0.53699183172218667</v>
      </c>
      <c r="S349" s="36">
        <f t="shared" si="73"/>
        <v>0.17893153943128409</v>
      </c>
      <c r="T349" s="36">
        <f t="shared" si="74"/>
        <v>0.23811968757943225</v>
      </c>
      <c r="U349" s="36">
        <f t="shared" si="75"/>
        <v>0.99957655365388376</v>
      </c>
      <c r="V349" s="36">
        <f t="shared" si="65"/>
        <v>0.84900076009357017</v>
      </c>
    </row>
    <row r="350" spans="9:22" ht="15" x14ac:dyDescent="0.25">
      <c r="I350">
        <v>692</v>
      </c>
      <c r="J350" s="42">
        <f t="shared" si="76"/>
        <v>136.4</v>
      </c>
      <c r="K350" s="36">
        <f t="shared" si="77"/>
        <v>23.528705871764391</v>
      </c>
      <c r="L350" s="38">
        <f t="shared" si="66"/>
        <v>0.84957500155251653</v>
      </c>
      <c r="M350" s="36">
        <f t="shared" si="67"/>
        <v>0.99964135270497023</v>
      </c>
      <c r="N350" s="36">
        <f t="shared" si="68"/>
        <v>5.5535630705831673</v>
      </c>
      <c r="O350" s="36">
        <f t="shared" si="69"/>
        <v>1.1107126141166335</v>
      </c>
      <c r="P350" s="36">
        <f t="shared" si="70"/>
        <v>0.16660689211749502</v>
      </c>
      <c r="Q350" s="36">
        <f t="shared" si="71"/>
        <v>2.1940002254155728</v>
      </c>
      <c r="R350" s="36">
        <f t="shared" si="72"/>
        <v>0.53699430304550855</v>
      </c>
      <c r="S350" s="36">
        <f t="shared" si="73"/>
        <v>0.17893390383042493</v>
      </c>
      <c r="T350" s="36">
        <f t="shared" si="74"/>
        <v>0.23812205197857308</v>
      </c>
      <c r="U350" s="36">
        <f t="shared" si="75"/>
        <v>0.99958647890604879</v>
      </c>
      <c r="V350" s="36">
        <f t="shared" si="65"/>
        <v>0.84922368436848095</v>
      </c>
    </row>
    <row r="351" spans="9:22" ht="15" x14ac:dyDescent="0.25">
      <c r="I351">
        <v>694</v>
      </c>
      <c r="J351" s="42">
        <f t="shared" si="76"/>
        <v>136.80000000000001</v>
      </c>
      <c r="K351" s="36">
        <f t="shared" si="77"/>
        <v>23.562682360037027</v>
      </c>
      <c r="L351" s="38">
        <f t="shared" si="66"/>
        <v>0.84978867012766834</v>
      </c>
      <c r="M351" s="36">
        <f t="shared" si="67"/>
        <v>0.99964975953882174</v>
      </c>
      <c r="N351" s="36">
        <f t="shared" si="68"/>
        <v>5.5536097752156763</v>
      </c>
      <c r="O351" s="36">
        <f t="shared" si="69"/>
        <v>1.1107219550431353</v>
      </c>
      <c r="P351" s="36">
        <f t="shared" si="70"/>
        <v>0.16660829325647031</v>
      </c>
      <c r="Q351" s="36">
        <f t="shared" si="71"/>
        <v>2.1940186766284158</v>
      </c>
      <c r="R351" s="36">
        <f t="shared" si="72"/>
        <v>0.53699671641542379</v>
      </c>
      <c r="S351" s="36">
        <f t="shared" si="73"/>
        <v>0.17893621281260511</v>
      </c>
      <c r="T351" s="36">
        <f t="shared" si="74"/>
        <v>0.23812436096075326</v>
      </c>
      <c r="U351" s="36">
        <f t="shared" si="75"/>
        <v>0.9995961715294247</v>
      </c>
      <c r="V351" s="36">
        <f t="shared" si="65"/>
        <v>0.84944550126869844</v>
      </c>
    </row>
    <row r="352" spans="9:22" ht="15" x14ac:dyDescent="0.25">
      <c r="I352">
        <v>696</v>
      </c>
      <c r="J352" s="42">
        <f t="shared" si="76"/>
        <v>137.19999999999999</v>
      </c>
      <c r="K352" s="36">
        <f t="shared" si="77"/>
        <v>23.596609926004206</v>
      </c>
      <c r="L352" s="38">
        <f t="shared" si="66"/>
        <v>0.85000143085889546</v>
      </c>
      <c r="M352" s="36">
        <f t="shared" si="67"/>
        <v>0.99965796931317663</v>
      </c>
      <c r="N352" s="36">
        <f t="shared" si="68"/>
        <v>5.5536553850732036</v>
      </c>
      <c r="O352" s="36">
        <f t="shared" si="69"/>
        <v>1.1107310770146408</v>
      </c>
      <c r="P352" s="36">
        <f t="shared" si="70"/>
        <v>0.16660966155219614</v>
      </c>
      <c r="Q352" s="36">
        <f t="shared" si="71"/>
        <v>2.1940366953375623</v>
      </c>
      <c r="R352" s="36">
        <f t="shared" si="72"/>
        <v>0.53699907319152396</v>
      </c>
      <c r="S352" s="36">
        <f t="shared" si="73"/>
        <v>0.17893846767656563</v>
      </c>
      <c r="T352" s="36">
        <f t="shared" si="74"/>
        <v>0.23812661582471378</v>
      </c>
      <c r="U352" s="36">
        <f t="shared" si="75"/>
        <v>0.99960563697585425</v>
      </c>
      <c r="V352" s="36">
        <f t="shared" si="65"/>
        <v>0.84966622172409378</v>
      </c>
    </row>
    <row r="353" spans="9:22" ht="15" x14ac:dyDescent="0.25">
      <c r="I353">
        <v>698</v>
      </c>
      <c r="J353" s="42">
        <f t="shared" si="76"/>
        <v>137.6</v>
      </c>
      <c r="K353" s="36">
        <f t="shared" si="77"/>
        <v>23.63048878038709</v>
      </c>
      <c r="L353" s="38">
        <f t="shared" si="66"/>
        <v>0.85021329015626035</v>
      </c>
      <c r="M353" s="36">
        <f t="shared" si="67"/>
        <v>0.9996659866471872</v>
      </c>
      <c r="N353" s="36">
        <f t="shared" si="68"/>
        <v>5.5536999258177069</v>
      </c>
      <c r="O353" s="36">
        <f t="shared" si="69"/>
        <v>1.1107399851635413</v>
      </c>
      <c r="P353" s="36">
        <f t="shared" si="70"/>
        <v>0.1666109977745312</v>
      </c>
      <c r="Q353" s="36">
        <f t="shared" si="71"/>
        <v>2.1940542916810695</v>
      </c>
      <c r="R353" s="36">
        <f t="shared" si="72"/>
        <v>0.53700137470147757</v>
      </c>
      <c r="S353" s="36">
        <f t="shared" si="73"/>
        <v>0.17894066969061614</v>
      </c>
      <c r="T353" s="36">
        <f t="shared" si="74"/>
        <v>0.2381288178387643</v>
      </c>
      <c r="U353" s="36">
        <f t="shared" si="75"/>
        <v>0.9996148805694357</v>
      </c>
      <c r="V353" s="36">
        <f t="shared" si="65"/>
        <v>0.84988585649809723</v>
      </c>
    </row>
    <row r="354" spans="9:22" ht="15" x14ac:dyDescent="0.25">
      <c r="I354">
        <v>700</v>
      </c>
      <c r="J354" s="42">
        <f t="shared" si="76"/>
        <v>138</v>
      </c>
      <c r="K354" s="36">
        <f t="shared" si="77"/>
        <v>23.664319132398468</v>
      </c>
      <c r="L354" s="38">
        <f t="shared" si="66"/>
        <v>0.85042425436664582</v>
      </c>
      <c r="M354" s="36">
        <f t="shared" si="67"/>
        <v>0.99967381605173089</v>
      </c>
      <c r="N354" s="36">
        <f t="shared" si="68"/>
        <v>5.5537434225096156</v>
      </c>
      <c r="O354" s="36">
        <f t="shared" si="69"/>
        <v>1.1107486845019232</v>
      </c>
      <c r="P354" s="36">
        <f t="shared" si="70"/>
        <v>0.16661230267528851</v>
      </c>
      <c r="Q354" s="36">
        <f t="shared" si="71"/>
        <v>2.1940714755593551</v>
      </c>
      <c r="R354" s="36">
        <f t="shared" si="72"/>
        <v>0.537003622241783</v>
      </c>
      <c r="S354" s="36">
        <f t="shared" si="73"/>
        <v>0.17894282009334847</v>
      </c>
      <c r="T354" s="36">
        <f t="shared" si="74"/>
        <v>0.23813096824149663</v>
      </c>
      <c r="U354" s="36">
        <f t="shared" si="75"/>
        <v>0.9996239075095178</v>
      </c>
      <c r="V354" s="36">
        <f t="shared" si="65"/>
        <v>0.85010441619085464</v>
      </c>
    </row>
    <row r="355" spans="9:22" ht="15" x14ac:dyDescent="0.25">
      <c r="I355">
        <v>702</v>
      </c>
      <c r="J355" s="42">
        <f t="shared" si="76"/>
        <v>138.4</v>
      </c>
      <c r="K355" s="36">
        <f t="shared" si="77"/>
        <v>23.6981011897578</v>
      </c>
      <c r="L355" s="38">
        <f t="shared" si="66"/>
        <v>0.85063432977455355</v>
      </c>
      <c r="M355" s="36">
        <f t="shared" si="67"/>
        <v>0.9996814619319484</v>
      </c>
      <c r="N355" s="36">
        <f t="shared" si="68"/>
        <v>5.5537858996219356</v>
      </c>
      <c r="O355" s="36">
        <f t="shared" si="69"/>
        <v>1.1107571799243872</v>
      </c>
      <c r="P355" s="36">
        <f t="shared" si="70"/>
        <v>0.16661357698865809</v>
      </c>
      <c r="Q355" s="36">
        <f t="shared" si="71"/>
        <v>2.1940882566407653</v>
      </c>
      <c r="R355" s="36">
        <f t="shared" si="72"/>
        <v>0.53700581707849926</v>
      </c>
      <c r="S355" s="36">
        <f t="shared" si="73"/>
        <v>0.17894492009433155</v>
      </c>
      <c r="T355" s="36">
        <f t="shared" si="74"/>
        <v>0.23813306824247971</v>
      </c>
      <c r="U355" s="36">
        <f t="shared" si="75"/>
        <v>0.9996327228736176</v>
      </c>
      <c r="V355" s="36">
        <f t="shared" si="65"/>
        <v>0.85032191124231171</v>
      </c>
    </row>
    <row r="356" spans="9:22" ht="15" x14ac:dyDescent="0.25">
      <c r="I356">
        <v>704</v>
      </c>
      <c r="J356" s="42">
        <f t="shared" si="76"/>
        <v>138.80000000000001</v>
      </c>
      <c r="K356" s="36">
        <f t="shared" si="77"/>
        <v>23.731835158706122</v>
      </c>
      <c r="L356" s="38">
        <f t="shared" si="66"/>
        <v>0.8508435226028902</v>
      </c>
      <c r="M356" s="36">
        <f t="shared" si="67"/>
        <v>0.99968892858972214</v>
      </c>
      <c r="N356" s="36">
        <f t="shared" si="68"/>
        <v>5.5538273810540115</v>
      </c>
      <c r="O356" s="36">
        <f t="shared" si="69"/>
        <v>1.1107654762108023</v>
      </c>
      <c r="P356" s="36">
        <f t="shared" si="70"/>
        <v>0.16661482143162037</v>
      </c>
      <c r="Q356" s="36">
        <f t="shared" si="71"/>
        <v>2.1941046443670174</v>
      </c>
      <c r="R356" s="36">
        <f t="shared" si="72"/>
        <v>0.5370079604479624</v>
      </c>
      <c r="S356" s="36">
        <f t="shared" si="73"/>
        <v>0.17894697087479183</v>
      </c>
      <c r="T356" s="36">
        <f t="shared" si="74"/>
        <v>0.23813511902293999</v>
      </c>
      <c r="U356" s="36">
        <f t="shared" si="75"/>
        <v>0.99964133162027613</v>
      </c>
      <c r="V356" s="36">
        <f t="shared" si="65"/>
        <v>0.85053835193523963</v>
      </c>
    </row>
    <row r="357" spans="9:22" ht="15" x14ac:dyDescent="0.25">
      <c r="I357">
        <v>706</v>
      </c>
      <c r="J357" s="42">
        <f t="shared" si="76"/>
        <v>139.19999999999999</v>
      </c>
      <c r="K357" s="36">
        <f t="shared" si="77"/>
        <v>23.765521244020718</v>
      </c>
      <c r="L357" s="38">
        <f t="shared" si="66"/>
        <v>0.85105183901374093</v>
      </c>
      <c r="M357" s="36">
        <f t="shared" si="67"/>
        <v>0.99969622022609694</v>
      </c>
      <c r="N357" s="36">
        <f t="shared" si="68"/>
        <v>5.5538678901449829</v>
      </c>
      <c r="O357" s="36">
        <f t="shared" si="69"/>
        <v>1.1107735780289967</v>
      </c>
      <c r="P357" s="36">
        <f t="shared" si="70"/>
        <v>0.16661603670434952</v>
      </c>
      <c r="Q357" s="36">
        <f t="shared" si="71"/>
        <v>2.194120647958512</v>
      </c>
      <c r="R357" s="36">
        <f t="shared" si="72"/>
        <v>0.53701005355748521</v>
      </c>
      <c r="S357" s="36">
        <f t="shared" si="73"/>
        <v>0.17894897358827733</v>
      </c>
      <c r="T357" s="36">
        <f t="shared" si="74"/>
        <v>0.23813712173642548</v>
      </c>
      <c r="U357" s="36">
        <f t="shared" si="75"/>
        <v>0.99964973859184636</v>
      </c>
      <c r="V357" s="36">
        <f t="shared" si="65"/>
        <v>0.85075374839819629</v>
      </c>
    </row>
    <row r="358" spans="9:22" ht="15" x14ac:dyDescent="0.25">
      <c r="I358">
        <v>708</v>
      </c>
      <c r="J358" s="42">
        <f t="shared" si="76"/>
        <v>139.6</v>
      </c>
      <c r="K358" s="36">
        <f t="shared" si="77"/>
        <v>23.79915964902963</v>
      </c>
      <c r="L358" s="38">
        <f t="shared" si="66"/>
        <v>0.85125928510913196</v>
      </c>
      <c r="M358" s="36">
        <f t="shared" si="67"/>
        <v>0.99970334094364321</v>
      </c>
      <c r="N358" s="36">
        <f t="shared" si="68"/>
        <v>5.553907449686907</v>
      </c>
      <c r="O358" s="36">
        <f t="shared" si="69"/>
        <v>1.1107814899373813</v>
      </c>
      <c r="P358" s="36">
        <f t="shared" si="70"/>
        <v>0.1666172234906072</v>
      </c>
      <c r="Q358" s="36">
        <f t="shared" si="71"/>
        <v>2.1941362764195191</v>
      </c>
      <c r="R358" s="36">
        <f t="shared" si="72"/>
        <v>0.53701209758603874</v>
      </c>
      <c r="S358" s="36">
        <f t="shared" si="73"/>
        <v>0.17895092936130555</v>
      </c>
      <c r="T358" s="36">
        <f t="shared" si="74"/>
        <v>0.23813907750945371</v>
      </c>
      <c r="U358" s="36">
        <f t="shared" si="75"/>
        <v>0.99965794851721268</v>
      </c>
      <c r="V358" s="36">
        <f t="shared" si="65"/>
        <v>0.85096811060842392</v>
      </c>
    </row>
    <row r="359" spans="9:22" ht="15" x14ac:dyDescent="0.25">
      <c r="I359">
        <v>710</v>
      </c>
      <c r="J359" s="42">
        <f t="shared" si="76"/>
        <v>140</v>
      </c>
      <c r="K359" s="36">
        <f t="shared" si="77"/>
        <v>23.832750575625973</v>
      </c>
      <c r="L359" s="38">
        <f t="shared" si="66"/>
        <v>0.85146586693178072</v>
      </c>
      <c r="M359" s="36">
        <f t="shared" si="67"/>
        <v>0.99971029474876572</v>
      </c>
      <c r="N359" s="36">
        <f t="shared" si="68"/>
        <v>5.5539460819375872</v>
      </c>
      <c r="O359" s="36">
        <f t="shared" si="69"/>
        <v>1.1107892163875175</v>
      </c>
      <c r="P359" s="36">
        <f t="shared" si="70"/>
        <v>0.16661838245812763</v>
      </c>
      <c r="Q359" s="36">
        <f t="shared" si="71"/>
        <v>2.1941515385432449</v>
      </c>
      <c r="R359" s="36">
        <f t="shared" si="72"/>
        <v>0.53701409368491837</v>
      </c>
      <c r="S359" s="36">
        <f t="shared" si="73"/>
        <v>0.17895283929399702</v>
      </c>
      <c r="T359" s="36">
        <f t="shared" si="74"/>
        <v>0.23814098744214518</v>
      </c>
      <c r="U359" s="36">
        <f t="shared" si="75"/>
        <v>0.99966596601445057</v>
      </c>
      <c r="V359" s="36">
        <f t="shared" si="65"/>
        <v>0.85118144839469023</v>
      </c>
    </row>
    <row r="360" spans="9:22" ht="15" x14ac:dyDescent="0.25">
      <c r="I360">
        <v>712</v>
      </c>
      <c r="J360" s="42">
        <f t="shared" si="76"/>
        <v>140.4</v>
      </c>
      <c r="K360" s="36">
        <f t="shared" si="77"/>
        <v>23.866294224282079</v>
      </c>
      <c r="L360" s="38">
        <f t="shared" si="66"/>
        <v>0.85167159046583507</v>
      </c>
      <c r="M360" s="36">
        <f t="shared" si="67"/>
        <v>0.99971708555395733</v>
      </c>
      <c r="N360" s="36">
        <f t="shared" si="68"/>
        <v>5.5539838086330962</v>
      </c>
      <c r="O360" s="36">
        <f t="shared" si="69"/>
        <v>1.1107967617266192</v>
      </c>
      <c r="P360" s="36">
        <f t="shared" si="70"/>
        <v>0.16661951425899288</v>
      </c>
      <c r="Q360" s="36">
        <f t="shared" si="71"/>
        <v>2.1941664429167789</v>
      </c>
      <c r="R360" s="36">
        <f t="shared" si="72"/>
        <v>0.537016042978395</v>
      </c>
      <c r="S360" s="36">
        <f t="shared" si="73"/>
        <v>0.17895470446069323</v>
      </c>
      <c r="T360" s="36">
        <f t="shared" si="74"/>
        <v>0.23814285260884138</v>
      </c>
      <c r="U360" s="36">
        <f t="shared" si="75"/>
        <v>0.9996737955934204</v>
      </c>
      <c r="V360" s="36">
        <f t="shared" si="65"/>
        <v>0.85139377144006645</v>
      </c>
    </row>
    <row r="361" spans="9:22" ht="15" x14ac:dyDescent="0.25">
      <c r="I361">
        <v>714</v>
      </c>
      <c r="J361" s="42">
        <f t="shared" si="76"/>
        <v>140.80000000000001</v>
      </c>
      <c r="K361" s="36">
        <f t="shared" si="77"/>
        <v>23.899790794063453</v>
      </c>
      <c r="L361" s="38">
        <f t="shared" si="66"/>
        <v>0.85187646163760111</v>
      </c>
      <c r="M361" s="36">
        <f t="shared" si="67"/>
        <v>0.99972371718000053</v>
      </c>
      <c r="N361" s="36">
        <f t="shared" si="68"/>
        <v>5.5540206510000028</v>
      </c>
      <c r="O361" s="36">
        <f t="shared" si="69"/>
        <v>1.1108041302000007</v>
      </c>
      <c r="P361" s="36">
        <f t="shared" si="70"/>
        <v>0.16662061953000012</v>
      </c>
      <c r="Q361" s="36">
        <f t="shared" si="71"/>
        <v>2.1941809979259279</v>
      </c>
      <c r="R361" s="36">
        <f t="shared" si="72"/>
        <v>0.53701794656434998</v>
      </c>
      <c r="S361" s="36">
        <f t="shared" si="73"/>
        <v>0.17895652591056099</v>
      </c>
      <c r="T361" s="36">
        <f t="shared" si="74"/>
        <v>0.23814467405870915</v>
      </c>
      <c r="U361" s="36">
        <f t="shared" si="75"/>
        <v>0.99968144165830475</v>
      </c>
      <c r="V361" s="36">
        <f t="shared" si="65"/>
        <v>0.85160508928465262</v>
      </c>
    </row>
    <row r="362" spans="9:22" ht="15" x14ac:dyDescent="0.25">
      <c r="I362">
        <v>716</v>
      </c>
      <c r="J362" s="42">
        <f t="shared" si="76"/>
        <v>141.19999999999999</v>
      </c>
      <c r="K362" s="36">
        <f t="shared" si="77"/>
        <v>23.933240482642546</v>
      </c>
      <c r="L362" s="38">
        <f t="shared" si="66"/>
        <v>0.85208048631625966</v>
      </c>
      <c r="M362" s="36">
        <f t="shared" si="67"/>
        <v>0.99973019335811752</v>
      </c>
      <c r="N362" s="36">
        <f t="shared" si="68"/>
        <v>5.5540566297673193</v>
      </c>
      <c r="O362" s="36">
        <f t="shared" si="69"/>
        <v>1.110811325953464</v>
      </c>
      <c r="P362" s="36">
        <f t="shared" si="70"/>
        <v>0.16662169889301964</v>
      </c>
      <c r="Q362" s="36">
        <f t="shared" si="71"/>
        <v>2.1941952117599293</v>
      </c>
      <c r="R362" s="36">
        <f t="shared" si="72"/>
        <v>0.53701980551489492</v>
      </c>
      <c r="S362" s="36">
        <f t="shared" si="73"/>
        <v>0.17895830466818158</v>
      </c>
      <c r="T362" s="36">
        <f t="shared" si="74"/>
        <v>0.23814645281632973</v>
      </c>
      <c r="U362" s="36">
        <f t="shared" si="75"/>
        <v>0.99968890851008108</v>
      </c>
      <c r="V362" s="36">
        <f t="shared" si="65"/>
        <v>0.85181541132824068</v>
      </c>
    </row>
    <row r="363" spans="9:22" ht="15" x14ac:dyDescent="0.25">
      <c r="I363">
        <v>718</v>
      </c>
      <c r="J363" s="42">
        <f t="shared" si="76"/>
        <v>141.6</v>
      </c>
      <c r="K363" s="36">
        <f t="shared" si="77"/>
        <v>23.966643486312389</v>
      </c>
      <c r="L363" s="38">
        <f t="shared" si="66"/>
        <v>0.85228367031457286</v>
      </c>
      <c r="M363" s="36">
        <f t="shared" si="67"/>
        <v>0.99973651773206862</v>
      </c>
      <c r="N363" s="36">
        <f t="shared" si="68"/>
        <v>5.5540917651781587</v>
      </c>
      <c r="O363" s="36">
        <f t="shared" si="69"/>
        <v>1.1108183530356317</v>
      </c>
      <c r="P363" s="36">
        <f t="shared" si="70"/>
        <v>0.16662275295534473</v>
      </c>
      <c r="Q363" s="36">
        <f t="shared" si="71"/>
        <v>2.1942090924160631</v>
      </c>
      <c r="R363" s="36">
        <f t="shared" si="72"/>
        <v>0.53702162087697858</v>
      </c>
      <c r="S363" s="36">
        <f t="shared" si="73"/>
        <v>0.17896004173412719</v>
      </c>
      <c r="T363" s="36">
        <f t="shared" si="74"/>
        <v>0.23814818988227535</v>
      </c>
      <c r="U363" s="36">
        <f t="shared" si="75"/>
        <v>0.99969620034894169</v>
      </c>
      <c r="V363" s="36">
        <f t="shared" si="65"/>
        <v>0.85202474683292861</v>
      </c>
    </row>
    <row r="364" spans="9:22" ht="15" x14ac:dyDescent="0.25">
      <c r="I364">
        <v>720</v>
      </c>
      <c r="J364" s="42">
        <f t="shared" si="76"/>
        <v>142</v>
      </c>
      <c r="K364" s="36">
        <f t="shared" si="77"/>
        <v>24.000000000000004</v>
      </c>
      <c r="L364" s="38">
        <f t="shared" si="66"/>
        <v>0.85248601938957846</v>
      </c>
      <c r="M364" s="36">
        <f t="shared" si="67"/>
        <v>0.99974269386020342</v>
      </c>
      <c r="N364" s="36">
        <f t="shared" si="68"/>
        <v>5.55412607700113</v>
      </c>
      <c r="O364" s="36">
        <f t="shared" si="69"/>
        <v>1.1108252154002261</v>
      </c>
      <c r="P364" s="36">
        <f t="shared" si="70"/>
        <v>0.16662378231003389</v>
      </c>
      <c r="Q364" s="36">
        <f t="shared" si="71"/>
        <v>2.1942226477041507</v>
      </c>
      <c r="R364" s="36">
        <f t="shared" si="72"/>
        <v>0.53702339367297713</v>
      </c>
      <c r="S364" s="36">
        <f t="shared" si="73"/>
        <v>0.17896173808552354</v>
      </c>
      <c r="T364" s="36">
        <f t="shared" si="74"/>
        <v>0.2381498862336717</v>
      </c>
      <c r="U364" s="36">
        <f t="shared" si="75"/>
        <v>0.99970332127665584</v>
      </c>
      <c r="V364" s="36">
        <f t="shared" si="65"/>
        <v>0.85223310492567728</v>
      </c>
    </row>
    <row r="365" spans="9:22" ht="15" x14ac:dyDescent="0.25">
      <c r="I365">
        <v>722</v>
      </c>
      <c r="J365" s="42">
        <f t="shared" si="76"/>
        <v>142.4</v>
      </c>
      <c r="K365" s="36">
        <f t="shared" si="77"/>
        <v>24.033310217279684</v>
      </c>
      <c r="L365" s="38">
        <f t="shared" si="66"/>
        <v>0.85268753924327612</v>
      </c>
      <c r="M365" s="36">
        <f t="shared" si="67"/>
        <v>0.99974872521746228</v>
      </c>
      <c r="N365" s="36">
        <f t="shared" si="68"/>
        <v>5.5541595845414573</v>
      </c>
      <c r="O365" s="36">
        <f t="shared" si="69"/>
        <v>1.1108319169082914</v>
      </c>
      <c r="P365" s="36">
        <f t="shared" si="70"/>
        <v>0.16662478753624371</v>
      </c>
      <c r="Q365" s="36">
        <f t="shared" si="71"/>
        <v>2.1942358852509463</v>
      </c>
      <c r="R365" s="36">
        <f t="shared" si="72"/>
        <v>0.53702512490127197</v>
      </c>
      <c r="S365" s="36">
        <f t="shared" si="73"/>
        <v>0.17896339467659836</v>
      </c>
      <c r="T365" s="36">
        <f t="shared" si="74"/>
        <v>0.23815154282474651</v>
      </c>
      <c r="U365" s="36">
        <f t="shared" si="75"/>
        <v>0.99971027529887135</v>
      </c>
      <c r="V365" s="36">
        <f t="shared" si="65"/>
        <v>0.85244049460081273</v>
      </c>
    </row>
    <row r="366" spans="9:22" ht="15" x14ac:dyDescent="0.25">
      <c r="I366">
        <v>724</v>
      </c>
      <c r="J366" s="42">
        <f t="shared" si="76"/>
        <v>142.80000000000001</v>
      </c>
      <c r="K366" s="36">
        <f t="shared" si="77"/>
        <v>24.066574330386118</v>
      </c>
      <c r="L366" s="38">
        <f t="shared" si="66"/>
        <v>0.85288823552330051</v>
      </c>
      <c r="M366" s="36">
        <f t="shared" si="67"/>
        <v>0.99975461519733155</v>
      </c>
      <c r="N366" s="36">
        <f t="shared" si="68"/>
        <v>5.5541923066518422</v>
      </c>
      <c r="O366" s="36">
        <f t="shared" si="69"/>
        <v>1.1108384613303686</v>
      </c>
      <c r="P366" s="36">
        <f t="shared" si="70"/>
        <v>0.1666257691995553</v>
      </c>
      <c r="Q366" s="36">
        <f t="shared" si="71"/>
        <v>2.1942488125044322</v>
      </c>
      <c r="R366" s="36">
        <f t="shared" si="72"/>
        <v>0.5370268155368132</v>
      </c>
      <c r="S366" s="36">
        <f t="shared" si="73"/>
        <v>0.17896501243921839</v>
      </c>
      <c r="T366" s="36">
        <f t="shared" si="74"/>
        <v>0.23815316058736655</v>
      </c>
      <c r="U366" s="36">
        <f t="shared" si="75"/>
        <v>0.99971706632736967</v>
      </c>
      <c r="V366" s="36">
        <f t="shared" si="65"/>
        <v>0.85264692472248071</v>
      </c>
    </row>
    <row r="367" spans="9:22" ht="15" x14ac:dyDescent="0.25">
      <c r="I367">
        <v>726</v>
      </c>
      <c r="J367" s="42">
        <f t="shared" si="76"/>
        <v>143.19999999999999</v>
      </c>
      <c r="K367" s="36">
        <f t="shared" si="77"/>
        <v>24.099792530227312</v>
      </c>
      <c r="L367" s="38">
        <f t="shared" si="66"/>
        <v>0.85308811382358718</v>
      </c>
      <c r="M367" s="36">
        <f t="shared" si="67"/>
        <v>0.99976036711375271</v>
      </c>
      <c r="N367" s="36">
        <f t="shared" si="68"/>
        <v>5.5542242617430704</v>
      </c>
      <c r="O367" s="36">
        <f t="shared" si="69"/>
        <v>1.1108448523486141</v>
      </c>
      <c r="P367" s="36">
        <f t="shared" si="70"/>
        <v>0.1666267278522921</v>
      </c>
      <c r="Q367" s="36">
        <f t="shared" si="71"/>
        <v>2.1942614367380036</v>
      </c>
      <c r="R367" s="36">
        <f t="shared" si="72"/>
        <v>0.53702846653167091</v>
      </c>
      <c r="S367" s="36">
        <f t="shared" si="73"/>
        <v>0.17896659228341297</v>
      </c>
      <c r="T367" s="36">
        <f t="shared" si="74"/>
        <v>0.23815474043156112</v>
      </c>
      <c r="U367" s="36">
        <f t="shared" si="75"/>
        <v>0.99972369818226314</v>
      </c>
      <c r="V367" s="36">
        <f t="shared" si="65"/>
        <v>0.85285240402704798</v>
      </c>
    </row>
    <row r="368" spans="9:22" ht="15" x14ac:dyDescent="0.25">
      <c r="I368">
        <v>728</v>
      </c>
      <c r="J368" s="42">
        <f t="shared" si="76"/>
        <v>143.6</v>
      </c>
      <c r="K368" s="36">
        <f t="shared" si="77"/>
        <v>24.13296500639737</v>
      </c>
      <c r="L368" s="38">
        <f t="shared" si="66"/>
        <v>0.8532871796850261</v>
      </c>
      <c r="M368" s="36">
        <f t="shared" si="67"/>
        <v>0.99976598420298768</v>
      </c>
      <c r="N368" s="36">
        <f t="shared" si="68"/>
        <v>5.5542554677943761</v>
      </c>
      <c r="O368" s="36">
        <f t="shared" si="69"/>
        <v>1.1108510935588753</v>
      </c>
      <c r="P368" s="36">
        <f t="shared" si="70"/>
        <v>0.16662766403383134</v>
      </c>
      <c r="Q368" s="36">
        <f t="shared" si="71"/>
        <v>2.1942737650545689</v>
      </c>
      <c r="R368" s="36">
        <f t="shared" si="72"/>
        <v>0.53703007881557263</v>
      </c>
      <c r="S368" s="36">
        <f t="shared" si="73"/>
        <v>0.17896813509788639</v>
      </c>
      <c r="T368" s="36">
        <f t="shared" si="74"/>
        <v>0.23815628324603455</v>
      </c>
      <c r="U368" s="36">
        <f t="shared" si="75"/>
        <v>0.99973017459414648</v>
      </c>
      <c r="V368" s="36">
        <f t="shared" si="65"/>
        <v>0.85305694112545793</v>
      </c>
    </row>
    <row r="369" spans="9:22" ht="15" x14ac:dyDescent="0.25">
      <c r="I369">
        <v>730</v>
      </c>
      <c r="J369" s="42">
        <f t="shared" si="76"/>
        <v>144</v>
      </c>
      <c r="K369" s="36">
        <f t="shared" si="77"/>
        <v>24.166091947189148</v>
      </c>
      <c r="L369" s="38">
        <f t="shared" si="66"/>
        <v>0.8534854385961077</v>
      </c>
      <c r="M369" s="36">
        <f t="shared" si="67"/>
        <v>0.9997714696254385</v>
      </c>
      <c r="N369" s="36">
        <f t="shared" si="68"/>
        <v>5.5542859423635473</v>
      </c>
      <c r="O369" s="36">
        <f t="shared" si="69"/>
        <v>1.1108571884727094</v>
      </c>
      <c r="P369" s="36">
        <f t="shared" si="70"/>
        <v>0.16662857827090641</v>
      </c>
      <c r="Q369" s="36">
        <f t="shared" si="71"/>
        <v>2.1942858043905376</v>
      </c>
      <c r="R369" s="36">
        <f t="shared" si="72"/>
        <v>0.53703165329642666</v>
      </c>
      <c r="S369" s="36">
        <f t="shared" si="73"/>
        <v>0.1789696417505158</v>
      </c>
      <c r="T369" s="36">
        <f t="shared" si="74"/>
        <v>0.23815778989866396</v>
      </c>
      <c r="U369" s="36">
        <f t="shared" si="75"/>
        <v>0.99973649920618568</v>
      </c>
      <c r="V369" s="36">
        <f t="shared" si="65"/>
        <v>0.85326054450552868</v>
      </c>
    </row>
    <row r="370" spans="9:22" ht="15" x14ac:dyDescent="0.25">
      <c r="I370">
        <v>732</v>
      </c>
      <c r="J370" s="42">
        <f t="shared" si="76"/>
        <v>144.4</v>
      </c>
      <c r="K370" s="36">
        <f t="shared" si="77"/>
        <v>24.199173539606679</v>
      </c>
      <c r="L370" s="38">
        <f t="shared" si="66"/>
        <v>0.85368289599355696</v>
      </c>
      <c r="M370" s="36">
        <f t="shared" si="67"/>
        <v>0.99977682646742672</v>
      </c>
      <c r="N370" s="36">
        <f t="shared" si="68"/>
        <v>5.5543157025968153</v>
      </c>
      <c r="O370" s="36">
        <f t="shared" si="69"/>
        <v>1.1108631405193632</v>
      </c>
      <c r="P370" s="36">
        <f t="shared" si="70"/>
        <v>0.16662947107790449</v>
      </c>
      <c r="Q370" s="36">
        <f t="shared" si="71"/>
        <v>2.19429756151973</v>
      </c>
      <c r="R370" s="36">
        <f t="shared" si="72"/>
        <v>0.53703319086083778</v>
      </c>
      <c r="S370" s="36">
        <f t="shared" si="73"/>
        <v>0.17897111308884145</v>
      </c>
      <c r="T370" s="36">
        <f t="shared" si="74"/>
        <v>0.23815926123698961</v>
      </c>
      <c r="U370" s="36">
        <f t="shared" si="75"/>
        <v>0.99974267557617746</v>
      </c>
      <c r="V370" s="36">
        <f t="shared" si="65"/>
        <v>0.85346322253421825</v>
      </c>
    </row>
    <row r="371" spans="9:22" ht="15" x14ac:dyDescent="0.25">
      <c r="I371">
        <v>734</v>
      </c>
      <c r="J371" s="42">
        <f t="shared" si="76"/>
        <v>144.80000000000001</v>
      </c>
      <c r="K371" s="36">
        <f t="shared" si="77"/>
        <v>24.232209969377539</v>
      </c>
      <c r="L371" s="38">
        <f t="shared" si="66"/>
        <v>0.85387955726296039</v>
      </c>
      <c r="M371" s="36">
        <f t="shared" si="67"/>
        <v>0.99978205774292883</v>
      </c>
      <c r="N371" s="36">
        <f t="shared" si="68"/>
        <v>5.5543447652384934</v>
      </c>
      <c r="O371" s="36">
        <f t="shared" si="69"/>
        <v>1.1108689530476987</v>
      </c>
      <c r="P371" s="36">
        <f t="shared" si="70"/>
        <v>0.16663034295715481</v>
      </c>
      <c r="Q371" s="36">
        <f t="shared" si="71"/>
        <v>2.1943090430571828</v>
      </c>
      <c r="R371" s="36">
        <f t="shared" si="72"/>
        <v>0.53703469237460422</v>
      </c>
      <c r="S371" s="36">
        <f t="shared" si="73"/>
        <v>0.17897254994054088</v>
      </c>
      <c r="T371" s="36">
        <f t="shared" si="74"/>
        <v>0.23816069808868903</v>
      </c>
      <c r="U371" s="36">
        <f t="shared" si="75"/>
        <v>0.99974870717853859</v>
      </c>
      <c r="V371" s="36">
        <f t="shared" si="65"/>
        <v>0.85366498345982755</v>
      </c>
    </row>
    <row r="372" spans="9:22" ht="15" x14ac:dyDescent="0.25">
      <c r="I372">
        <v>736</v>
      </c>
      <c r="J372" s="42">
        <f t="shared" si="76"/>
        <v>145.19999999999999</v>
      </c>
      <c r="K372" s="36">
        <f t="shared" si="77"/>
        <v>24.265201420964964</v>
      </c>
      <c r="L372" s="38">
        <f t="shared" si="66"/>
        <v>0.85407542773938272</v>
      </c>
      <c r="M372" s="36">
        <f t="shared" si="67"/>
        <v>0.99978716639527287</v>
      </c>
      <c r="N372" s="36">
        <f t="shared" si="68"/>
        <v>5.5543731466404047</v>
      </c>
      <c r="O372" s="36">
        <f t="shared" si="69"/>
        <v>1.1108746293280809</v>
      </c>
      <c r="P372" s="36">
        <f t="shared" si="70"/>
        <v>0.16663119439921212</v>
      </c>
      <c r="Q372" s="36">
        <f t="shared" si="71"/>
        <v>2.194320255462876</v>
      </c>
      <c r="R372" s="36">
        <f t="shared" si="72"/>
        <v>0.53703615868320953</v>
      </c>
      <c r="S372" s="36">
        <f t="shared" si="73"/>
        <v>0.17897395311389602</v>
      </c>
      <c r="T372" s="36">
        <f t="shared" si="74"/>
        <v>0.23816210126204418</v>
      </c>
      <c r="U372" s="36">
        <f t="shared" si="75"/>
        <v>0.99975459740626715</v>
      </c>
      <c r="V372" s="36">
        <f t="shared" si="65"/>
        <v>0.85386583541417194</v>
      </c>
    </row>
    <row r="373" spans="9:22" ht="15" x14ac:dyDescent="0.25">
      <c r="I373">
        <v>738</v>
      </c>
      <c r="J373" s="42">
        <f t="shared" si="76"/>
        <v>145.6</v>
      </c>
      <c r="K373" s="36">
        <f t="shared" si="77"/>
        <v>24.298148077579906</v>
      </c>
      <c r="L373" s="38">
        <f t="shared" si="66"/>
        <v>0.8542705127079735</v>
      </c>
      <c r="M373" s="36">
        <f t="shared" si="67"/>
        <v>0.99979215529879384</v>
      </c>
      <c r="N373" s="36">
        <f t="shared" si="68"/>
        <v>5.554400862771077</v>
      </c>
      <c r="O373" s="36">
        <f t="shared" si="69"/>
        <v>1.1108801725542155</v>
      </c>
      <c r="P373" s="36">
        <f t="shared" si="70"/>
        <v>0.16663202588313231</v>
      </c>
      <c r="Q373" s="36">
        <f t="shared" si="71"/>
        <v>2.1943312050453638</v>
      </c>
      <c r="R373" s="36">
        <f t="shared" si="72"/>
        <v>0.53703759061229706</v>
      </c>
      <c r="S373" s="36">
        <f t="shared" si="73"/>
        <v>0.17897532339824659</v>
      </c>
      <c r="T373" s="36">
        <f t="shared" si="74"/>
        <v>0.23816347154639475</v>
      </c>
      <c r="U373" s="36">
        <f t="shared" si="75"/>
        <v>0.9997603495728461</v>
      </c>
      <c r="V373" s="36">
        <f t="shared" si="65"/>
        <v>0.85406578641469799</v>
      </c>
    </row>
    <row r="374" spans="9:22" ht="15" x14ac:dyDescent="0.25">
      <c r="I374">
        <v>740</v>
      </c>
      <c r="J374" s="42">
        <f t="shared" si="76"/>
        <v>146</v>
      </c>
      <c r="K374" s="36">
        <f t="shared" si="77"/>
        <v>24.331050121192881</v>
      </c>
      <c r="L374" s="38">
        <f t="shared" si="66"/>
        <v>0.8544648174045677</v>
      </c>
      <c r="M374" s="36">
        <f t="shared" si="67"/>
        <v>0.99979702726045128</v>
      </c>
      <c r="N374" s="36">
        <f t="shared" si="68"/>
        <v>5.5544279292247287</v>
      </c>
      <c r="O374" s="36">
        <f t="shared" si="69"/>
        <v>1.1108855858449458</v>
      </c>
      <c r="P374" s="36">
        <f t="shared" si="70"/>
        <v>0.16663283787674188</v>
      </c>
      <c r="Q374" s="36">
        <f t="shared" si="71"/>
        <v>2.1943418979653253</v>
      </c>
      <c r="R374" s="36">
        <f t="shared" si="72"/>
        <v>0.53703898896813806</v>
      </c>
      <c r="S374" s="36">
        <f t="shared" si="73"/>
        <v>0.17897666156443423</v>
      </c>
      <c r="T374" s="36">
        <f t="shared" si="74"/>
        <v>0.23816480971258239</v>
      </c>
      <c r="U374" s="36">
        <f t="shared" si="75"/>
        <v>0.99976596691410691</v>
      </c>
      <c r="V374" s="36">
        <f t="shared" si="65"/>
        <v>0.85426484436656347</v>
      </c>
    </row>
    <row r="375" spans="9:22" ht="15" x14ac:dyDescent="0.25">
      <c r="I375">
        <v>742</v>
      </c>
      <c r="J375" s="42">
        <f t="shared" si="76"/>
        <v>146.4</v>
      </c>
      <c r="K375" s="36">
        <f t="shared" si="77"/>
        <v>24.363907732545698</v>
      </c>
      <c r="L375" s="38">
        <f t="shared" si="66"/>
        <v>0.85465834701627375</v>
      </c>
      <c r="M375" s="36">
        <f t="shared" si="67"/>
        <v>0.99980178502140871</v>
      </c>
      <c r="N375" s="36">
        <f t="shared" si="68"/>
        <v>5.5544543612300483</v>
      </c>
      <c r="O375" s="36">
        <f t="shared" si="69"/>
        <v>1.1108908722460098</v>
      </c>
      <c r="P375" s="36">
        <f t="shared" si="70"/>
        <v>0.1666336308369015</v>
      </c>
      <c r="Q375" s="36">
        <f t="shared" si="71"/>
        <v>2.1943523402390324</v>
      </c>
      <c r="R375" s="36">
        <f t="shared" si="72"/>
        <v>0.53704035453808596</v>
      </c>
      <c r="S375" s="36">
        <f t="shared" si="73"/>
        <v>0.17897796836523622</v>
      </c>
      <c r="T375" s="36">
        <f t="shared" si="74"/>
        <v>0.23816611651338437</v>
      </c>
      <c r="U375" s="36">
        <f t="shared" si="75"/>
        <v>0.99977145259005096</v>
      </c>
      <c r="V375" s="36">
        <f t="shared" ref="V375:V402" si="78">IF(J375="",1,U375*L375)</f>
        <v>0.85446301706467187</v>
      </c>
    </row>
    <row r="376" spans="9:22" ht="15" x14ac:dyDescent="0.25">
      <c r="I376">
        <v>744</v>
      </c>
      <c r="J376" s="42">
        <f t="shared" si="76"/>
        <v>146.80000000000001</v>
      </c>
      <c r="K376" s="36">
        <f t="shared" si="77"/>
        <v>24.396721091163052</v>
      </c>
      <c r="L376" s="38">
        <f t="shared" si="66"/>
        <v>0.85485110668205644</v>
      </c>
      <c r="M376" s="36">
        <f t="shared" si="67"/>
        <v>0.99980643125857538</v>
      </c>
      <c r="N376" s="36">
        <f t="shared" si="68"/>
        <v>5.5544801736587521</v>
      </c>
      <c r="O376" s="36">
        <f t="shared" si="69"/>
        <v>1.1108960347317505</v>
      </c>
      <c r="P376" s="36">
        <f t="shared" si="70"/>
        <v>0.16663440520976258</v>
      </c>
      <c r="Q376" s="36">
        <f t="shared" si="71"/>
        <v>2.1943625377417297</v>
      </c>
      <c r="R376" s="36">
        <f t="shared" si="72"/>
        <v>0.53704168809101971</v>
      </c>
      <c r="S376" s="36">
        <f t="shared" si="73"/>
        <v>0.17897924453578781</v>
      </c>
      <c r="T376" s="36">
        <f t="shared" si="74"/>
        <v>0.23816739268393597</v>
      </c>
      <c r="U376" s="36">
        <f t="shared" si="75"/>
        <v>0.99977680968662208</v>
      </c>
      <c r="V376" s="36">
        <f t="shared" si="78"/>
        <v>0.85466031219566463</v>
      </c>
    </row>
    <row r="377" spans="9:22" ht="15" x14ac:dyDescent="0.25">
      <c r="I377">
        <v>746</v>
      </c>
      <c r="J377" s="42">
        <f t="shared" si="76"/>
        <v>147.19999999999999</v>
      </c>
      <c r="K377" s="36">
        <f t="shared" si="77"/>
        <v>24.429490375363958</v>
      </c>
      <c r="L377" s="38">
        <f t="shared" si="66"/>
        <v>0.85504310149330909</v>
      </c>
      <c r="M377" s="36">
        <f t="shared" si="67"/>
        <v>0.99981096858611296</v>
      </c>
      <c r="N377" s="36">
        <f t="shared" si="68"/>
        <v>5.5545053810339606</v>
      </c>
      <c r="O377" s="36">
        <f t="shared" si="69"/>
        <v>1.1109010762067921</v>
      </c>
      <c r="P377" s="36">
        <f t="shared" si="70"/>
        <v>0.16663516143101884</v>
      </c>
      <c r="Q377" s="36">
        <f t="shared" si="71"/>
        <v>2.1943724962109474</v>
      </c>
      <c r="R377" s="36">
        <f t="shared" si="72"/>
        <v>0.53704299037777936</v>
      </c>
      <c r="S377" s="36">
        <f t="shared" si="73"/>
        <v>0.17898049079399672</v>
      </c>
      <c r="T377" s="36">
        <f t="shared" si="74"/>
        <v>0.23816863894214488</v>
      </c>
      <c r="U377" s="36">
        <f t="shared" si="75"/>
        <v>0.99978204121744629</v>
      </c>
      <c r="V377" s="36">
        <f t="shared" si="78"/>
        <v>0.85485673733987666</v>
      </c>
    </row>
    <row r="378" spans="9:22" ht="15" x14ac:dyDescent="0.25">
      <c r="I378">
        <v>748</v>
      </c>
      <c r="J378" s="42">
        <f t="shared" si="76"/>
        <v>147.6</v>
      </c>
      <c r="K378" s="36">
        <f t="shared" si="77"/>
        <v>24.462215762273051</v>
      </c>
      <c r="L378" s="38">
        <f t="shared" si="66"/>
        <v>0.8552343364944186</v>
      </c>
      <c r="M378" s="36">
        <f t="shared" si="67"/>
        <v>0.9998153995569059</v>
      </c>
      <c r="N378" s="36">
        <f t="shared" si="68"/>
        <v>5.5545299975383662</v>
      </c>
      <c r="O378" s="36">
        <f t="shared" si="69"/>
        <v>1.1109059995076733</v>
      </c>
      <c r="P378" s="36">
        <f t="shared" si="70"/>
        <v>0.16663589992615102</v>
      </c>
      <c r="Q378" s="36">
        <f t="shared" si="71"/>
        <v>2.1943822212497253</v>
      </c>
      <c r="R378" s="36">
        <f t="shared" si="72"/>
        <v>0.53704426213158862</v>
      </c>
      <c r="S378" s="36">
        <f t="shared" si="73"/>
        <v>0.17898170784094602</v>
      </c>
      <c r="T378" s="36">
        <f t="shared" si="74"/>
        <v>0.23816985598909418</v>
      </c>
      <c r="U378" s="36">
        <f t="shared" si="75"/>
        <v>0.99978715012552344</v>
      </c>
      <c r="V378" s="36">
        <f t="shared" si="78"/>
        <v>0.85505229997324772</v>
      </c>
    </row>
    <row r="379" spans="9:22" ht="15" x14ac:dyDescent="0.25">
      <c r="I379">
        <v>750</v>
      </c>
      <c r="J379" s="42">
        <f t="shared" si="76"/>
        <v>148</v>
      </c>
      <c r="K379" s="36">
        <f t="shared" si="77"/>
        <v>24.494897427831784</v>
      </c>
      <c r="L379" s="38">
        <f t="shared" si="66"/>
        <v>0.8554248166833216</v>
      </c>
      <c r="M379" s="36">
        <f t="shared" si="67"/>
        <v>0.99981972666399832</v>
      </c>
      <c r="N379" s="36">
        <f t="shared" si="68"/>
        <v>5.5545540370222124</v>
      </c>
      <c r="O379" s="36">
        <f t="shared" si="69"/>
        <v>1.1109108074044425</v>
      </c>
      <c r="P379" s="36">
        <f t="shared" si="70"/>
        <v>0.16663662111066635</v>
      </c>
      <c r="Q379" s="36">
        <f t="shared" si="71"/>
        <v>2.1943917183297632</v>
      </c>
      <c r="R379" s="36">
        <f t="shared" si="72"/>
        <v>0.53704550406846807</v>
      </c>
      <c r="S379" s="36">
        <f t="shared" si="73"/>
        <v>0.17898289636128828</v>
      </c>
      <c r="T379" s="36">
        <f t="shared" si="74"/>
        <v>0.23817104450943644</v>
      </c>
      <c r="U379" s="36">
        <f t="shared" si="75"/>
        <v>0.99979213928488164</v>
      </c>
      <c r="V379" s="36">
        <f t="shared" si="78"/>
        <v>0.8552470074691958</v>
      </c>
    </row>
    <row r="380" spans="9:22" ht="15" x14ac:dyDescent="0.25">
      <c r="I380">
        <v>752</v>
      </c>
      <c r="J380" s="42">
        <f t="shared" si="76"/>
        <v>148.4</v>
      </c>
      <c r="K380" s="36">
        <f t="shared" si="77"/>
        <v>24.527535546809428</v>
      </c>
      <c r="L380" s="38">
        <f t="shared" si="66"/>
        <v>0.85561454701205308</v>
      </c>
      <c r="M380" s="36">
        <f t="shared" si="67"/>
        <v>0.99982395234199628</v>
      </c>
      <c r="N380" s="36">
        <f t="shared" si="68"/>
        <v>5.5545775130110906</v>
      </c>
      <c r="O380" s="36">
        <f t="shared" si="69"/>
        <v>1.1109155026022182</v>
      </c>
      <c r="P380" s="36">
        <f t="shared" si="70"/>
        <v>0.16663732539033271</v>
      </c>
      <c r="Q380" s="36">
        <f t="shared" si="71"/>
        <v>2.1944009927945056</v>
      </c>
      <c r="R380" s="36">
        <f t="shared" si="72"/>
        <v>0.53704671688764094</v>
      </c>
      <c r="S380" s="36">
        <f t="shared" si="73"/>
        <v>0.17898405702363143</v>
      </c>
      <c r="T380" s="36">
        <f t="shared" si="74"/>
        <v>0.23817220517177959</v>
      </c>
      <c r="U380" s="36">
        <f t="shared" si="75"/>
        <v>0.99979701150219691</v>
      </c>
      <c r="V380" s="36">
        <f t="shared" si="78"/>
        <v>0.85544086710045664</v>
      </c>
    </row>
    <row r="381" spans="9:22" ht="15" x14ac:dyDescent="0.25">
      <c r="I381">
        <v>754</v>
      </c>
      <c r="J381" s="42">
        <f t="shared" si="76"/>
        <v>148.80000000000001</v>
      </c>
      <c r="K381" s="36">
        <f t="shared" si="77"/>
        <v>24.560130292814005</v>
      </c>
      <c r="L381" s="38">
        <f t="shared" si="66"/>
        <v>0.85580353238728701</v>
      </c>
      <c r="M381" s="36">
        <f t="shared" si="67"/>
        <v>0.99982807896843762</v>
      </c>
      <c r="N381" s="36">
        <f t="shared" si="68"/>
        <v>5.5546004387135417</v>
      </c>
      <c r="O381" s="36">
        <f t="shared" si="69"/>
        <v>1.1109200877427083</v>
      </c>
      <c r="P381" s="36">
        <f t="shared" si="70"/>
        <v>0.16663801316140625</v>
      </c>
      <c r="Q381" s="36">
        <f t="shared" si="71"/>
        <v>2.1944100498621402</v>
      </c>
      <c r="R381" s="36">
        <f t="shared" si="72"/>
        <v>0.53704790127192559</v>
      </c>
      <c r="S381" s="36">
        <f t="shared" si="73"/>
        <v>0.17898519048091349</v>
      </c>
      <c r="T381" s="36">
        <f t="shared" si="74"/>
        <v>0.23817333862906165</v>
      </c>
      <c r="U381" s="36">
        <f t="shared" si="75"/>
        <v>0.99980176951836619</v>
      </c>
      <c r="V381" s="36">
        <f t="shared" si="78"/>
        <v>0.85563388604087798</v>
      </c>
    </row>
    <row r="382" spans="9:22" ht="15" x14ac:dyDescent="0.25">
      <c r="I382">
        <v>756</v>
      </c>
      <c r="J382" s="42">
        <f t="shared" si="76"/>
        <v>149.19999999999999</v>
      </c>
      <c r="K382" s="36">
        <f t="shared" si="77"/>
        <v>24.592681838303037</v>
      </c>
      <c r="L382" s="38">
        <f t="shared" si="66"/>
        <v>0.85599177767086887</v>
      </c>
      <c r="M382" s="36">
        <f t="shared" si="67"/>
        <v>0.99983210886512985</v>
      </c>
      <c r="N382" s="36">
        <f t="shared" si="68"/>
        <v>5.5546228270284992</v>
      </c>
      <c r="O382" s="36">
        <f t="shared" si="69"/>
        <v>1.1109245654056998</v>
      </c>
      <c r="P382" s="36">
        <f t="shared" si="70"/>
        <v>0.16663868481085498</v>
      </c>
      <c r="Q382" s="36">
        <f t="shared" si="71"/>
        <v>2.194418894628543</v>
      </c>
      <c r="R382" s="36">
        <f t="shared" si="72"/>
        <v>0.53704905788812196</v>
      </c>
      <c r="S382" s="36">
        <f t="shared" si="73"/>
        <v>0.17898629737077074</v>
      </c>
      <c r="T382" s="36">
        <f t="shared" si="74"/>
        <v>0.23817444551891889</v>
      </c>
      <c r="U382" s="36">
        <f t="shared" si="75"/>
        <v>0.99980641601005282</v>
      </c>
      <c r="V382" s="36">
        <f t="shared" si="78"/>
        <v>0.85582607136718536</v>
      </c>
    </row>
    <row r="383" spans="9:22" ht="15" x14ac:dyDescent="0.25">
      <c r="I383">
        <v>758</v>
      </c>
      <c r="J383" s="42">
        <f t="shared" si="76"/>
        <v>149.6</v>
      </c>
      <c r="K383" s="36">
        <f t="shared" si="77"/>
        <v>24.625190354594217</v>
      </c>
      <c r="L383" s="38">
        <f t="shared" si="66"/>
        <v>0.85617928768034113</v>
      </c>
      <c r="M383" s="36">
        <f t="shared" si="67"/>
        <v>0.99983604429945638</v>
      </c>
      <c r="N383" s="36">
        <f t="shared" si="68"/>
        <v>5.5546446905525348</v>
      </c>
      <c r="O383" s="36">
        <f t="shared" si="69"/>
        <v>1.110928938110507</v>
      </c>
      <c r="P383" s="36">
        <f t="shared" si="70"/>
        <v>0.16663934071657605</v>
      </c>
      <c r="Q383" s="36">
        <f t="shared" si="71"/>
        <v>2.1944275320701374</v>
      </c>
      <c r="R383" s="36">
        <f t="shared" si="72"/>
        <v>0.53705018738738675</v>
      </c>
      <c r="S383" s="36">
        <f t="shared" si="73"/>
        <v>0.17898737831589551</v>
      </c>
      <c r="T383" s="36">
        <f t="shared" si="74"/>
        <v>0.23817552646404366</v>
      </c>
      <c r="U383" s="36">
        <f t="shared" si="75"/>
        <v>0.99981095359118899</v>
      </c>
      <c r="V383" s="36">
        <f t="shared" si="78"/>
        <v>0.85601743006070674</v>
      </c>
    </row>
    <row r="384" spans="9:22" ht="15" x14ac:dyDescent="0.25">
      <c r="I384">
        <v>760</v>
      </c>
      <c r="J384" s="42">
        <f t="shared" si="76"/>
        <v>150</v>
      </c>
      <c r="K384" s="36">
        <f t="shared" si="77"/>
        <v>24.657656011875908</v>
      </c>
      <c r="L384" s="38">
        <f t="shared" si="66"/>
        <v>0.85636606718946084</v>
      </c>
      <c r="M384" s="36">
        <f t="shared" si="67"/>
        <v>0.99983988748565245</v>
      </c>
      <c r="N384" s="36">
        <f t="shared" si="68"/>
        <v>5.554666041586958</v>
      </c>
      <c r="O384" s="36">
        <f t="shared" si="69"/>
        <v>1.1109332083173917</v>
      </c>
      <c r="P384" s="36">
        <f t="shared" si="70"/>
        <v>0.16663998124760879</v>
      </c>
      <c r="Q384" s="36">
        <f t="shared" si="71"/>
        <v>2.1944359670467</v>
      </c>
      <c r="R384" s="36">
        <f t="shared" si="72"/>
        <v>0.53705129040560173</v>
      </c>
      <c r="S384" s="36">
        <f t="shared" si="73"/>
        <v>0.17898843392438715</v>
      </c>
      <c r="T384" s="36">
        <f t="shared" si="74"/>
        <v>0.23817658207253531</v>
      </c>
      <c r="U384" s="36">
        <f t="shared" si="75"/>
        <v>0.99981538481444832</v>
      </c>
      <c r="V384" s="36">
        <f t="shared" si="78"/>
        <v>0.85620796900906648</v>
      </c>
    </row>
    <row r="385" spans="9:22" ht="15" x14ac:dyDescent="0.25">
      <c r="I385">
        <v>762</v>
      </c>
      <c r="J385" s="42">
        <f t="shared" si="76"/>
        <v>150.4</v>
      </c>
      <c r="K385" s="36">
        <f t="shared" si="77"/>
        <v>24.690078979217546</v>
      </c>
      <c r="L385" s="38">
        <f t="shared" si="66"/>
        <v>0.85655212092870947</v>
      </c>
      <c r="M385" s="36">
        <f t="shared" si="67"/>
        <v>0.99984364058605024</v>
      </c>
      <c r="N385" s="36">
        <f t="shared" si="68"/>
        <v>5.5546868921447237</v>
      </c>
      <c r="O385" s="36">
        <f t="shared" si="69"/>
        <v>1.1109373784289447</v>
      </c>
      <c r="P385" s="36">
        <f t="shared" si="70"/>
        <v>0.1666406067643417</v>
      </c>
      <c r="Q385" s="36">
        <f t="shared" si="71"/>
        <v>2.1944442043040886</v>
      </c>
      <c r="R385" s="36">
        <f t="shared" si="72"/>
        <v>0.53705236756373065</v>
      </c>
      <c r="S385" s="36">
        <f t="shared" si="73"/>
        <v>0.17898946479009267</v>
      </c>
      <c r="T385" s="36">
        <f t="shared" si="74"/>
        <v>0.23817761293824083</v>
      </c>
      <c r="U385" s="36">
        <f t="shared" si="75"/>
        <v>0.99981971217267585</v>
      </c>
      <c r="V385" s="36">
        <f t="shared" si="78"/>
        <v>0.85639769500783736</v>
      </c>
    </row>
    <row r="386" spans="9:22" ht="15" x14ac:dyDescent="0.25">
      <c r="I386">
        <v>764</v>
      </c>
      <c r="J386" s="42">
        <f t="shared" si="76"/>
        <v>150.80000000000001</v>
      </c>
      <c r="K386" s="36">
        <f t="shared" si="77"/>
        <v>24.722459424579913</v>
      </c>
      <c r="L386" s="38">
        <f t="shared" si="66"/>
        <v>0.85673745358579678</v>
      </c>
      <c r="M386" s="36">
        <f t="shared" si="67"/>
        <v>0.99984730571229663</v>
      </c>
      <c r="N386" s="36">
        <f t="shared" si="68"/>
        <v>5.5547072539572033</v>
      </c>
      <c r="O386" s="36">
        <f t="shared" si="69"/>
        <v>1.1109414507914408</v>
      </c>
      <c r="P386" s="36">
        <f t="shared" si="70"/>
        <v>0.16664121761871614</v>
      </c>
      <c r="Q386" s="36">
        <f t="shared" si="71"/>
        <v>2.1944522484769204</v>
      </c>
      <c r="R386" s="36">
        <f t="shared" si="72"/>
        <v>0.53705341946817231</v>
      </c>
      <c r="S386" s="36">
        <f t="shared" si="73"/>
        <v>0.1789904714929427</v>
      </c>
      <c r="T386" s="36">
        <f t="shared" si="74"/>
        <v>0.23817861964109086</v>
      </c>
      <c r="U386" s="36">
        <f t="shared" si="75"/>
        <v>0.99982393810029913</v>
      </c>
      <c r="V386" s="36">
        <f t="shared" si="78"/>
        <v>0.85658661476217357</v>
      </c>
    </row>
    <row r="387" spans="9:22" ht="15" x14ac:dyDescent="0.25">
      <c r="I387">
        <v>766</v>
      </c>
      <c r="J387" s="42">
        <f t="shared" si="76"/>
        <v>151.19999999999999</v>
      </c>
      <c r="K387" s="36">
        <f t="shared" si="77"/>
        <v>24.754797514825288</v>
      </c>
      <c r="L387" s="38">
        <f t="shared" si="66"/>
        <v>0.85692206980615604</v>
      </c>
      <c r="M387" s="36">
        <f t="shared" si="67"/>
        <v>0.99985088492654017</v>
      </c>
      <c r="N387" s="36">
        <f t="shared" si="68"/>
        <v>5.5547271384807786</v>
      </c>
      <c r="O387" s="36">
        <f t="shared" si="69"/>
        <v>1.1109454276961557</v>
      </c>
      <c r="P387" s="36">
        <f t="shared" si="70"/>
        <v>0.16664181415442333</v>
      </c>
      <c r="Q387" s="36">
        <f t="shared" si="71"/>
        <v>2.194460104091172</v>
      </c>
      <c r="R387" s="36">
        <f t="shared" si="72"/>
        <v>0.53705444671109914</v>
      </c>
      <c r="S387" s="36">
        <f t="shared" si="73"/>
        <v>0.17899145459927526</v>
      </c>
      <c r="T387" s="36">
        <f t="shared" si="74"/>
        <v>0.23817960274742342</v>
      </c>
      <c r="U387" s="36">
        <f t="shared" si="75"/>
        <v>0.99982806497468646</v>
      </c>
      <c r="V387" s="36">
        <f t="shared" si="78"/>
        <v>0.85677473488839218</v>
      </c>
    </row>
    <row r="388" spans="9:22" ht="15" x14ac:dyDescent="0.25">
      <c r="I388">
        <v>768</v>
      </c>
      <c r="J388" s="42">
        <f t="shared" si="76"/>
        <v>151.6</v>
      </c>
      <c r="K388" s="36">
        <f t="shared" si="77"/>
        <v>24.787093415727469</v>
      </c>
      <c r="L388" s="38">
        <f t="shared" si="66"/>
        <v>0.85710597419343315</v>
      </c>
      <c r="M388" s="36">
        <f t="shared" si="67"/>
        <v>0.99985438024259221</v>
      </c>
      <c r="N388" s="36">
        <f t="shared" si="68"/>
        <v>5.5547465569032894</v>
      </c>
      <c r="O388" s="36">
        <f t="shared" si="69"/>
        <v>1.1109493113806579</v>
      </c>
      <c r="P388" s="36">
        <f t="shared" si="70"/>
        <v>0.16664239670709868</v>
      </c>
      <c r="Q388" s="36">
        <f t="shared" si="71"/>
        <v>2.1944677755667321</v>
      </c>
      <c r="R388" s="36">
        <f t="shared" si="72"/>
        <v>0.53705544987079379</v>
      </c>
      <c r="S388" s="36">
        <f t="shared" si="73"/>
        <v>0.17899241466215635</v>
      </c>
      <c r="T388" s="36">
        <f t="shared" si="74"/>
        <v>0.2381805628103045</v>
      </c>
      <c r="U388" s="36">
        <f t="shared" si="75"/>
        <v>0.99983209511749283</v>
      </c>
      <c r="V388" s="36">
        <f t="shared" si="78"/>
        <v>0.85696206191554003</v>
      </c>
    </row>
    <row r="389" spans="9:22" ht="15" x14ac:dyDescent="0.25">
      <c r="I389">
        <v>770</v>
      </c>
      <c r="J389" s="42">
        <f t="shared" si="76"/>
        <v>152</v>
      </c>
      <c r="K389" s="36">
        <f t="shared" si="77"/>
        <v>24.819347291981714</v>
      </c>
      <c r="L389" s="38">
        <f t="shared" ref="L389:L404" si="79">1-(1-($B$31/$B$20))*ERF($B$4/(SQRT(2)*K389))</f>
        <v>0.85728917130996862</v>
      </c>
      <c r="M389" s="36">
        <f t="shared" ref="M389:M404" si="80">$B$53*EXP(-$B$54*J389)-$B$55*EXP(-$B$56*J389)+$B$57</f>
        <v>0.99985779362705929</v>
      </c>
      <c r="N389" s="36">
        <f t="shared" ref="N389:N404" si="81">M389*$B$6</f>
        <v>5.5547655201503288</v>
      </c>
      <c r="O389" s="36">
        <f t="shared" ref="O389:O404" si="82">$B$7*N389</f>
        <v>1.1109531040300658</v>
      </c>
      <c r="P389" s="36">
        <f t="shared" ref="P389:P404" si="83">O389^2/N389*$B$17</f>
        <v>0.16664296560450986</v>
      </c>
      <c r="Q389" s="36">
        <f t="shared" ref="Q389:Q404" si="84">2*$B$33*O389/$B$9</f>
        <v>2.1944752672198833</v>
      </c>
      <c r="R389" s="36">
        <f t="shared" ref="R389:R404" si="85">(Q389/(Q389+$B$15))^$B$16</f>
        <v>0.53705642951197363</v>
      </c>
      <c r="S389" s="36">
        <f t="shared" ref="S389:S404" si="86">$B$14*R389*P389</f>
        <v>0.17899335222168938</v>
      </c>
      <c r="T389" s="36">
        <f t="shared" ref="T389:T404" si="87">$B$32+S389</f>
        <v>0.23818150036983754</v>
      </c>
      <c r="U389" s="36">
        <f t="shared" ref="U389:U404" si="88">T389/$B$44</f>
        <v>0.9998360307959594</v>
      </c>
      <c r="V389" s="36">
        <f t="shared" si="78"/>
        <v>0.85714860228691625</v>
      </c>
    </row>
    <row r="390" spans="9:22" ht="15" x14ac:dyDescent="0.25">
      <c r="I390">
        <v>772</v>
      </c>
      <c r="J390" s="42">
        <f t="shared" ref="J390:J404" si="89">IF(I390&lt;=$B$3,"",(I390-$B$3)/$B$4)</f>
        <v>152.4</v>
      </c>
      <c r="K390" s="36">
        <f t="shared" ref="K390:K404" si="90">SQRT(2*$B$13*$B$7*I390*$B$4)</f>
        <v>24.851559307214512</v>
      </c>
      <c r="L390" s="38">
        <f t="shared" si="79"/>
        <v>0.8574716656772734</v>
      </c>
      <c r="M390" s="36">
        <f t="shared" si="80"/>
        <v>0.99986112700045016</v>
      </c>
      <c r="N390" s="36">
        <f t="shared" si="81"/>
        <v>5.5547840388913894</v>
      </c>
      <c r="O390" s="36">
        <f t="shared" si="82"/>
        <v>1.1109568077782779</v>
      </c>
      <c r="P390" s="36">
        <f t="shared" si="83"/>
        <v>0.16664352116674166</v>
      </c>
      <c r="Q390" s="36">
        <f t="shared" si="84"/>
        <v>2.1944825832657342</v>
      </c>
      <c r="R390" s="36">
        <f t="shared" si="85"/>
        <v>0.53705738618610976</v>
      </c>
      <c r="S390" s="36">
        <f t="shared" si="86"/>
        <v>0.17899426780531988</v>
      </c>
      <c r="T390" s="36">
        <f t="shared" si="87"/>
        <v>0.23818241595346804</v>
      </c>
      <c r="U390" s="36">
        <f t="shared" si="88"/>
        <v>0.99983987422419196</v>
      </c>
      <c r="V390" s="36">
        <f t="shared" si="78"/>
        <v>0.85733436236157345</v>
      </c>
    </row>
    <row r="391" spans="9:22" ht="15" x14ac:dyDescent="0.25">
      <c r="I391">
        <v>774</v>
      </c>
      <c r="J391" s="42">
        <f t="shared" si="89"/>
        <v>152.80000000000001</v>
      </c>
      <c r="K391" s="36">
        <f t="shared" si="90"/>
        <v>24.883729623993265</v>
      </c>
      <c r="L391" s="38">
        <f t="shared" si="79"/>
        <v>0.85765346177649615</v>
      </c>
      <c r="M391" s="36">
        <f t="shared" si="80"/>
        <v>0.9998643822382558</v>
      </c>
      <c r="N391" s="36">
        <f t="shared" si="81"/>
        <v>5.5548021235458656</v>
      </c>
      <c r="O391" s="36">
        <f t="shared" si="82"/>
        <v>1.1109604247091731</v>
      </c>
      <c r="P391" s="36">
        <f t="shared" si="83"/>
        <v>0.16664406370637594</v>
      </c>
      <c r="Q391" s="36">
        <f t="shared" si="84"/>
        <v>2.1944897278205895</v>
      </c>
      <c r="R391" s="36">
        <f t="shared" si="85"/>
        <v>0.5370583204317384</v>
      </c>
      <c r="S391" s="36">
        <f t="shared" si="86"/>
        <v>0.17899516192813175</v>
      </c>
      <c r="T391" s="36">
        <f t="shared" si="87"/>
        <v>0.23818331007627991</v>
      </c>
      <c r="U391" s="36">
        <f t="shared" si="88"/>
        <v>0.9998436275644047</v>
      </c>
      <c r="V391" s="36">
        <f t="shared" si="78"/>
        <v>0.85751934841578137</v>
      </c>
    </row>
    <row r="392" spans="9:22" ht="15" x14ac:dyDescent="0.25">
      <c r="I392">
        <v>776</v>
      </c>
      <c r="J392" s="42">
        <f t="shared" si="89"/>
        <v>153.19999999999999</v>
      </c>
      <c r="K392" s="36">
        <f t="shared" si="90"/>
        <v>24.915858403835902</v>
      </c>
      <c r="L392" s="38">
        <f t="shared" si="79"/>
        <v>0.85783456404888647</v>
      </c>
      <c r="M392" s="36">
        <f t="shared" si="80"/>
        <v>0.99986756117200515</v>
      </c>
      <c r="N392" s="36">
        <f t="shared" si="81"/>
        <v>5.5548197842889175</v>
      </c>
      <c r="O392" s="36">
        <f t="shared" si="82"/>
        <v>1.1109639568577836</v>
      </c>
      <c r="P392" s="36">
        <f t="shared" si="83"/>
        <v>0.16664459352866756</v>
      </c>
      <c r="Q392" s="36">
        <f t="shared" si="84"/>
        <v>2.1944967049042639</v>
      </c>
      <c r="R392" s="36">
        <f t="shared" si="85"/>
        <v>0.53705923277476297</v>
      </c>
      <c r="S392" s="36">
        <f t="shared" si="86"/>
        <v>0.17899603509313686</v>
      </c>
      <c r="T392" s="36">
        <f t="shared" si="87"/>
        <v>0.23818418324128501</v>
      </c>
      <c r="U392" s="36">
        <f t="shared" si="88"/>
        <v>0.99984729292813601</v>
      </c>
      <c r="V392" s="36">
        <f t="shared" si="78"/>
        <v>0.8577035666444669</v>
      </c>
    </row>
    <row r="393" spans="9:22" ht="15" x14ac:dyDescent="0.25">
      <c r="I393">
        <v>778</v>
      </c>
      <c r="J393" s="42">
        <f t="shared" si="89"/>
        <v>153.6</v>
      </c>
      <c r="K393" s="36">
        <f t="shared" si="90"/>
        <v>24.947945807220282</v>
      </c>
      <c r="L393" s="38">
        <f t="shared" si="79"/>
        <v>0.85801497689625006</v>
      </c>
      <c r="M393" s="36">
        <f t="shared" si="80"/>
        <v>0.99987066559029536</v>
      </c>
      <c r="N393" s="36">
        <f t="shared" si="81"/>
        <v>5.554837031057196</v>
      </c>
      <c r="O393" s="36">
        <f t="shared" si="82"/>
        <v>1.1109674062114392</v>
      </c>
      <c r="P393" s="36">
        <f t="shared" si="83"/>
        <v>0.16664511093171588</v>
      </c>
      <c r="Q393" s="36">
        <f t="shared" si="84"/>
        <v>2.1945035184423491</v>
      </c>
      <c r="R393" s="36">
        <f t="shared" si="85"/>
        <v>0.53706012372875245</v>
      </c>
      <c r="S393" s="36">
        <f t="shared" si="86"/>
        <v>0.17899688779155801</v>
      </c>
      <c r="T393" s="36">
        <f t="shared" si="87"/>
        <v>0.23818503593970616</v>
      </c>
      <c r="U393" s="36">
        <f t="shared" si="88"/>
        <v>0.99985087237743642</v>
      </c>
      <c r="V393" s="36">
        <f t="shared" si="78"/>
        <v>0.85788702316262155</v>
      </c>
    </row>
    <row r="394" spans="9:22" ht="15" x14ac:dyDescent="0.25">
      <c r="I394">
        <v>780</v>
      </c>
      <c r="J394" s="42">
        <f t="shared" si="89"/>
        <v>154</v>
      </c>
      <c r="K394" s="36">
        <f t="shared" si="90"/>
        <v>24.979991993593597</v>
      </c>
      <c r="L394" s="38">
        <f t="shared" si="79"/>
        <v>0.8581947046813978</v>
      </c>
      <c r="M394" s="36">
        <f t="shared" si="80"/>
        <v>0.99987369723979824</v>
      </c>
      <c r="N394" s="36">
        <f t="shared" si="81"/>
        <v>5.5548538735544346</v>
      </c>
      <c r="O394" s="36">
        <f t="shared" si="82"/>
        <v>1.110970774710887</v>
      </c>
      <c r="P394" s="36">
        <f t="shared" si="83"/>
        <v>0.16664561620663307</v>
      </c>
      <c r="Q394" s="36">
        <f t="shared" si="84"/>
        <v>2.1945101722684193</v>
      </c>
      <c r="R394" s="36">
        <f t="shared" si="85"/>
        <v>0.5370609937952302</v>
      </c>
      <c r="S394" s="36">
        <f t="shared" si="86"/>
        <v>0.17899772050310575</v>
      </c>
      <c r="T394" s="36">
        <f t="shared" si="87"/>
        <v>0.23818586865125391</v>
      </c>
      <c r="U394" s="36">
        <f t="shared" si="88"/>
        <v>0.99985436792603022</v>
      </c>
      <c r="V394" s="36">
        <f t="shared" si="78"/>
        <v>0.85806972400668513</v>
      </c>
    </row>
    <row r="395" spans="9:22" ht="15" x14ac:dyDescent="0.25">
      <c r="I395">
        <v>782</v>
      </c>
      <c r="J395" s="42">
        <f t="shared" si="89"/>
        <v>154.4</v>
      </c>
      <c r="K395" s="36">
        <f t="shared" si="90"/>
        <v>25.011997121381572</v>
      </c>
      <c r="L395" s="38">
        <f t="shared" si="79"/>
        <v>0.85837375172858865</v>
      </c>
      <c r="M395" s="36">
        <f t="shared" si="80"/>
        <v>0.99987665782624269</v>
      </c>
      <c r="N395" s="36">
        <f t="shared" si="81"/>
        <v>5.5548703212569039</v>
      </c>
      <c r="O395" s="36">
        <f t="shared" si="82"/>
        <v>1.1109740642513808</v>
      </c>
      <c r="P395" s="36">
        <f t="shared" si="83"/>
        <v>0.16664610963770712</v>
      </c>
      <c r="Q395" s="36">
        <f t="shared" si="84"/>
        <v>2.1945166701261845</v>
      </c>
      <c r="R395" s="36">
        <f t="shared" si="85"/>
        <v>0.53706184346395502</v>
      </c>
      <c r="S395" s="36">
        <f t="shared" si="86"/>
        <v>0.17899853369624669</v>
      </c>
      <c r="T395" s="36">
        <f t="shared" si="87"/>
        <v>0.23818668184439484</v>
      </c>
      <c r="U395" s="36">
        <f t="shared" si="88"/>
        <v>0.99985778154044214</v>
      </c>
      <c r="V395" s="36">
        <f t="shared" si="78"/>
        <v>0.85825167513589296</v>
      </c>
    </row>
    <row r="396" spans="9:22" ht="15" x14ac:dyDescent="0.25">
      <c r="I396">
        <v>784</v>
      </c>
      <c r="J396" s="42">
        <f t="shared" si="89"/>
        <v>154.80000000000001</v>
      </c>
      <c r="K396" s="36">
        <f t="shared" si="90"/>
        <v>25.043961347997648</v>
      </c>
      <c r="L396" s="38">
        <f t="shared" si="79"/>
        <v>0.85855212232396716</v>
      </c>
      <c r="M396" s="36">
        <f t="shared" si="80"/>
        <v>0.99987954901537479</v>
      </c>
      <c r="N396" s="36">
        <f t="shared" si="81"/>
        <v>5.554886383418749</v>
      </c>
      <c r="O396" s="36">
        <f t="shared" si="82"/>
        <v>1.1109772766837498</v>
      </c>
      <c r="P396" s="36">
        <f t="shared" si="83"/>
        <v>0.16664659150256245</v>
      </c>
      <c r="Q396" s="36">
        <f t="shared" si="84"/>
        <v>2.1945230156716047</v>
      </c>
      <c r="R396" s="36">
        <f t="shared" si="85"/>
        <v>0.53706267321320056</v>
      </c>
      <c r="S396" s="36">
        <f t="shared" si="86"/>
        <v>0.17899932782846883</v>
      </c>
      <c r="T396" s="36">
        <f t="shared" si="87"/>
        <v>0.23818747597661699</v>
      </c>
      <c r="U396" s="36">
        <f t="shared" si="88"/>
        <v>0.99986111514111087</v>
      </c>
      <c r="V396" s="36">
        <f t="shared" si="78"/>
        <v>0.85843288243360927</v>
      </c>
    </row>
    <row r="397" spans="9:22" ht="15" x14ac:dyDescent="0.25">
      <c r="I397">
        <v>786</v>
      </c>
      <c r="J397" s="42">
        <f t="shared" si="89"/>
        <v>155.19999999999999</v>
      </c>
      <c r="K397" s="36">
        <f t="shared" si="90"/>
        <v>25.075884829851969</v>
      </c>
      <c r="L397" s="38">
        <f t="shared" si="79"/>
        <v>0.85872982071599335</v>
      </c>
      <c r="M397" s="36">
        <f t="shared" si="80"/>
        <v>0.99988237243389499</v>
      </c>
      <c r="N397" s="36">
        <f t="shared" si="81"/>
        <v>5.554902069077194</v>
      </c>
      <c r="O397" s="36">
        <f t="shared" si="82"/>
        <v>1.1109804138154389</v>
      </c>
      <c r="P397" s="36">
        <f t="shared" si="83"/>
        <v>0.16664706207231586</v>
      </c>
      <c r="Q397" s="36">
        <f t="shared" si="84"/>
        <v>2.1945292124749414</v>
      </c>
      <c r="R397" s="36">
        <f t="shared" si="85"/>
        <v>0.53706348351002131</v>
      </c>
      <c r="S397" s="36">
        <f t="shared" si="86"/>
        <v>0.1790001033465374</v>
      </c>
      <c r="T397" s="36">
        <f t="shared" si="87"/>
        <v>0.23818825149468556</v>
      </c>
      <c r="U397" s="36">
        <f t="shared" si="88"/>
        <v>0.99986437060346323</v>
      </c>
      <c r="V397" s="36">
        <f t="shared" si="78"/>
        <v>0.85861335170862152</v>
      </c>
    </row>
    <row r="398" spans="9:22" ht="15" x14ac:dyDescent="0.25">
      <c r="I398">
        <v>788</v>
      </c>
      <c r="J398" s="42">
        <f t="shared" si="89"/>
        <v>155.6</v>
      </c>
      <c r="K398" s="36">
        <f t="shared" si="90"/>
        <v>25.107767722360347</v>
      </c>
      <c r="L398" s="38">
        <f t="shared" si="79"/>
        <v>0.8589068511158684</v>
      </c>
      <c r="M398" s="36">
        <f t="shared" si="80"/>
        <v>0.99988512967037302</v>
      </c>
      <c r="N398" s="36">
        <f t="shared" si="81"/>
        <v>5.5549173870576274</v>
      </c>
      <c r="O398" s="36">
        <f t="shared" si="82"/>
        <v>1.1109834774115255</v>
      </c>
      <c r="P398" s="36">
        <f t="shared" si="83"/>
        <v>0.1666475216117288</v>
      </c>
      <c r="Q398" s="36">
        <f t="shared" si="84"/>
        <v>2.1945352640227669</v>
      </c>
      <c r="R398" s="36">
        <f t="shared" si="85"/>
        <v>0.53706427481051899</v>
      </c>
      <c r="S398" s="36">
        <f t="shared" si="86"/>
        <v>0.17900086068674684</v>
      </c>
      <c r="T398" s="36">
        <f t="shared" si="87"/>
        <v>0.23818900883489499</v>
      </c>
      <c r="U398" s="36">
        <f t="shared" si="88"/>
        <v>0.99986754975897196</v>
      </c>
      <c r="V398" s="36">
        <f t="shared" si="78"/>
        <v>0.85879308869641746</v>
      </c>
    </row>
    <row r="399" spans="9:22" ht="15" x14ac:dyDescent="0.25">
      <c r="I399">
        <v>790</v>
      </c>
      <c r="J399" s="42">
        <f t="shared" si="89"/>
        <v>156</v>
      </c>
      <c r="K399" s="36">
        <f t="shared" si="90"/>
        <v>25.13961017995307</v>
      </c>
      <c r="L399" s="38">
        <f t="shared" si="79"/>
        <v>0.85908321769795348</v>
      </c>
      <c r="M399" s="36">
        <f t="shared" si="80"/>
        <v>0.99988782227614204</v>
      </c>
      <c r="N399" s="36">
        <f t="shared" si="81"/>
        <v>5.5549323459785667</v>
      </c>
      <c r="O399" s="36">
        <f t="shared" si="82"/>
        <v>1.1109864691957134</v>
      </c>
      <c r="P399" s="36">
        <f t="shared" si="83"/>
        <v>0.16664797037935702</v>
      </c>
      <c r="Q399" s="36">
        <f t="shared" si="84"/>
        <v>2.1945411737199283</v>
      </c>
      <c r="R399" s="36">
        <f t="shared" si="85"/>
        <v>0.53706504756009754</v>
      </c>
      <c r="S399" s="36">
        <f t="shared" si="86"/>
        <v>0.17900160027516621</v>
      </c>
      <c r="T399" s="36">
        <f t="shared" si="87"/>
        <v>0.23818974842331436</v>
      </c>
      <c r="U399" s="36">
        <f t="shared" si="88"/>
        <v>0.9998706543961855</v>
      </c>
      <c r="V399" s="36">
        <f t="shared" si="78"/>
        <v>0.85897209906043348</v>
      </c>
    </row>
    <row r="400" spans="9:22" ht="15" x14ac:dyDescent="0.25">
      <c r="I400">
        <v>792</v>
      </c>
      <c r="J400" s="42">
        <f t="shared" si="89"/>
        <v>156.4</v>
      </c>
      <c r="K400" s="36">
        <f t="shared" si="90"/>
        <v>25.171412356083639</v>
      </c>
      <c r="L400" s="38">
        <f t="shared" si="79"/>
        <v>0.85925892460018249</v>
      </c>
      <c r="M400" s="36">
        <f t="shared" si="80"/>
        <v>0.99989045176617131</v>
      </c>
      <c r="N400" s="36">
        <f t="shared" si="81"/>
        <v>5.5549469542565069</v>
      </c>
      <c r="O400" s="36">
        <f t="shared" si="82"/>
        <v>1.1109893908513013</v>
      </c>
      <c r="P400" s="36">
        <f t="shared" si="83"/>
        <v>0.16664840862769517</v>
      </c>
      <c r="Q400" s="36">
        <f t="shared" si="84"/>
        <v>2.1945469448914596</v>
      </c>
      <c r="R400" s="36">
        <f t="shared" si="85"/>
        <v>0.53706580219371403</v>
      </c>
      <c r="S400" s="36">
        <f t="shared" si="86"/>
        <v>0.17900232252787793</v>
      </c>
      <c r="T400" s="36">
        <f t="shared" si="87"/>
        <v>0.23819047067602608</v>
      </c>
      <c r="U400" s="36">
        <f t="shared" si="88"/>
        <v>0.9998736862617309</v>
      </c>
      <c r="V400" s="36">
        <f t="shared" si="78"/>
        <v>0.85915038839327518</v>
      </c>
    </row>
    <row r="401" spans="9:22" ht="15" x14ac:dyDescent="0.25">
      <c r="I401">
        <v>794</v>
      </c>
      <c r="J401" s="42">
        <f t="shared" si="89"/>
        <v>156.80000000000001</v>
      </c>
      <c r="K401" s="36">
        <f t="shared" si="90"/>
        <v>25.203174403237384</v>
      </c>
      <c r="L401" s="38">
        <f t="shared" si="79"/>
        <v>0.85943397592447068</v>
      </c>
      <c r="M401" s="36">
        <f t="shared" si="80"/>
        <v>0.99989301961991872</v>
      </c>
      <c r="N401" s="36">
        <f t="shared" si="81"/>
        <v>5.5549612201106591</v>
      </c>
      <c r="O401" s="36">
        <f t="shared" si="82"/>
        <v>1.1109922440221318</v>
      </c>
      <c r="P401" s="36">
        <f t="shared" si="83"/>
        <v>0.16664883660331978</v>
      </c>
      <c r="Q401" s="36">
        <f t="shared" si="84"/>
        <v>2.1945525807844581</v>
      </c>
      <c r="R401" s="36">
        <f t="shared" si="85"/>
        <v>0.53706653913612612</v>
      </c>
      <c r="S401" s="36">
        <f t="shared" si="86"/>
        <v>0.17900302785121347</v>
      </c>
      <c r="T401" s="36">
        <f t="shared" si="87"/>
        <v>0.23819117599936163</v>
      </c>
      <c r="U401" s="36">
        <f t="shared" si="88"/>
        <v>0.99987664706130241</v>
      </c>
      <c r="V401" s="36">
        <f t="shared" si="78"/>
        <v>0.85932796221792385</v>
      </c>
    </row>
    <row r="402" spans="9:22" ht="15" x14ac:dyDescent="0.25">
      <c r="I402">
        <v>796</v>
      </c>
      <c r="J402" s="42">
        <f t="shared" si="89"/>
        <v>157.19999999999999</v>
      </c>
      <c r="K402" s="36">
        <f t="shared" si="90"/>
        <v>25.234896472940012</v>
      </c>
      <c r="L402" s="38">
        <f t="shared" si="79"/>
        <v>0.85960837573711579</v>
      </c>
      <c r="M402" s="36">
        <f t="shared" si="80"/>
        <v>0.9998955272821628</v>
      </c>
      <c r="N402" s="36">
        <f t="shared" si="81"/>
        <v>5.5549751515675707</v>
      </c>
      <c r="O402" s="36">
        <f t="shared" si="82"/>
        <v>1.1109950303135141</v>
      </c>
      <c r="P402" s="36">
        <f t="shared" si="83"/>
        <v>0.16664925454702711</v>
      </c>
      <c r="Q402" s="36">
        <f t="shared" si="84"/>
        <v>2.1945580845699046</v>
      </c>
      <c r="R402" s="36">
        <f t="shared" si="85"/>
        <v>0.53706725880212869</v>
      </c>
      <c r="S402" s="36">
        <f t="shared" si="86"/>
        <v>0.17900371664198006</v>
      </c>
      <c r="T402" s="36">
        <f t="shared" si="87"/>
        <v>0.23819186479012822</v>
      </c>
      <c r="U402" s="36">
        <f t="shared" si="88"/>
        <v>0.99987953846061361</v>
      </c>
      <c r="V402" s="36">
        <f t="shared" si="78"/>
        <v>0.8595048259889051</v>
      </c>
    </row>
    <row r="403" spans="9:22" ht="15" x14ac:dyDescent="0.25">
      <c r="I403">
        <v>798</v>
      </c>
      <c r="J403" s="42">
        <f t="shared" si="89"/>
        <v>157.6</v>
      </c>
      <c r="K403" s="36">
        <f t="shared" si="90"/>
        <v>25.266578715766013</v>
      </c>
      <c r="L403" s="38">
        <f t="shared" si="79"/>
        <v>0.85978212806919529</v>
      </c>
      <c r="M403" s="36">
        <f t="shared" si="80"/>
        <v>0.99989797616381637</v>
      </c>
      <c r="N403" s="36">
        <f t="shared" si="81"/>
        <v>5.5549887564656464</v>
      </c>
      <c r="O403" s="36">
        <f t="shared" si="82"/>
        <v>1.1109977512931293</v>
      </c>
      <c r="P403" s="36">
        <f t="shared" si="83"/>
        <v>0.16664966269396941</v>
      </c>
      <c r="Q403" s="36">
        <f t="shared" si="84"/>
        <v>2.1945634593444532</v>
      </c>
      <c r="R403" s="36">
        <f t="shared" si="85"/>
        <v>0.5370679615967886</v>
      </c>
      <c r="S403" s="36">
        <f t="shared" si="86"/>
        <v>0.17900438928768508</v>
      </c>
      <c r="T403" s="36">
        <f t="shared" si="87"/>
        <v>0.23819253743583324</v>
      </c>
      <c r="U403" s="36">
        <f t="shared" si="88"/>
        <v>0.9998823620863394</v>
      </c>
      <c r="V403" s="36">
        <f>IF(J403="",1,U403*L403)</f>
        <v>0.85968098509344659</v>
      </c>
    </row>
    <row r="404" spans="9:22" ht="15" x14ac:dyDescent="0.25">
      <c r="I404">
        <v>800</v>
      </c>
      <c r="J404" s="42">
        <f t="shared" si="89"/>
        <v>158</v>
      </c>
      <c r="K404" s="36">
        <f t="shared" si="90"/>
        <v>25.298221281347036</v>
      </c>
      <c r="L404" s="38">
        <f t="shared" si="79"/>
        <v>0.85995523691695752</v>
      </c>
      <c r="M404" s="36">
        <f t="shared" si="80"/>
        <v>0.99990036764271939</v>
      </c>
      <c r="N404" s="36">
        <f t="shared" si="81"/>
        <v>5.5550020424595523</v>
      </c>
      <c r="O404" s="36">
        <f t="shared" si="82"/>
        <v>1.1110004084919105</v>
      </c>
      <c r="P404" s="36">
        <f t="shared" si="83"/>
        <v>0.16665006127378659</v>
      </c>
      <c r="Q404" s="36">
        <f t="shared" si="84"/>
        <v>2.1945687081321692</v>
      </c>
      <c r="R404" s="36">
        <f t="shared" si="85"/>
        <v>0.53706864791567444</v>
      </c>
      <c r="S404" s="36">
        <f t="shared" si="86"/>
        <v>0.17900504616675372</v>
      </c>
      <c r="T404" s="36">
        <f t="shared" si="87"/>
        <v>0.23819319431490188</v>
      </c>
      <c r="U404" s="36">
        <f t="shared" si="88"/>
        <v>0.9998851195270293</v>
      </c>
      <c r="V404" s="36">
        <f>IF(J404="",1,U404*L404)</f>
        <v>0.85985644485260682</v>
      </c>
    </row>
  </sheetData>
  <sheetProtection algorithmName="SHA-512" hashValue="WWTMIEpTIiL7K0f47DKVLUaVdj1hyojdU0JRtUbFXeQ3cxXET33wETowYKIPb7IOKJLm3EMq+qPtf17rsDm/kQ==" saltValue="q5mlX3436kyck6OcFEjCNQ==" spinCount="100000" sheet="1" objects="1" scenarios="1"/>
  <pageMargins left="0.7" right="0.7" top="0.75" bottom="0.75" header="0.3" footer="0.3"/>
  <pageSetup paperSize="9" orientation="portrait" horizontalDpi="0"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metadata xmlns="http://www.objective.com/ecm/document/metadata/00782AAB515E47F68D0ED650F5E2ABDE" version="1.0.0">
  <systemFields>
    <field name="Objective-Id">
      <value order="0">A599381</value>
    </field>
    <field name="Objective-Title">
      <value order="0">SDMT - Chemical user refinement v0.2</value>
    </field>
    <field name="Objective-Description">
      <value order="0"/>
    </field>
    <field name="Objective-CreationStamp">
      <value order="0">2016-08-29T03:03:44Z</value>
    </field>
    <field name="Objective-IsApproved">
      <value order="0">false</value>
    </field>
    <field name="Objective-IsPublished">
      <value order="0">false</value>
    </field>
    <field name="Objective-DatePublished">
      <value order="0"/>
    </field>
    <field name="Objective-ModificationStamp">
      <value order="0">2017-12-01T02:44:43Z</value>
    </field>
    <field name="Objective-Owner">
      <value order="0">Gary Dorr</value>
    </field>
    <field name="Objective-Path">
      <value order="0">APVMA:OFFICE OF THE CHIEF SCIENTIST:Science and Regulatory Issues:Spray Drift:Spray Drift Project - Development Discussion Papers:SDP - Development - Discussion Papers - Spray Drift Implementation - ELT Position Paper:1-SDP - ELT - Draft public consultation documentation</value>
    </field>
    <field name="Objective-Parent">
      <value order="0">1-SDP - ELT - Draft public consultation documentation</value>
    </field>
    <field name="Objective-State">
      <value order="0">Being Drafted</value>
    </field>
    <field name="Objective-VersionId">
      <value order="0">vA1588561</value>
    </field>
    <field name="Objective-Version">
      <value order="0">0.21</value>
    </field>
    <field name="Objective-VersionNumber">
      <value order="0">21</value>
    </field>
    <field name="Objective-VersionComment">
      <value order="0"/>
    </field>
    <field name="Objective-FileNumber">
      <value order="0">qA2289</value>
    </field>
    <field name="Objective-Classification">
      <value order="0">Unclassified</value>
    </field>
    <field name="Objective-Caveats">
      <value order="0"/>
    </field>
  </systemFields>
  <catalogues/>
</metadata>
</file>

<file path=customXml/itemProps1.xml><?xml version="1.0" encoding="utf-8"?>
<ds:datastoreItem xmlns:ds="http://schemas.openxmlformats.org/officeDocument/2006/customXml" ds:itemID="{5745109E-2DDF-40CB-AC2B-FF9B10C90820}">
  <ds:schemaRefs>
    <ds:schemaRef ds:uri="http://www.objective.com/ecm/document/metadata/00782AAB515E47F68D0ED650F5E2ABD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3</vt:i4>
      </vt:variant>
    </vt:vector>
  </HeadingPairs>
  <TitlesOfParts>
    <vt:vector size="11" baseType="lpstr">
      <vt:lpstr>Instructions</vt:lpstr>
      <vt:lpstr>Use Details</vt:lpstr>
      <vt:lpstr>SDMT Conditions</vt:lpstr>
      <vt:lpstr>Products</vt:lpstr>
      <vt:lpstr>Deposition Curves</vt:lpstr>
      <vt:lpstr>P1 - Risk Re-assessment</vt:lpstr>
      <vt:lpstr>P2 - Risk Re-assessment</vt:lpstr>
      <vt:lpstr>Barrier</vt:lpstr>
      <vt:lpstr>Application_description</vt:lpstr>
      <vt:lpstr>GroundStandardScenarios</vt:lpstr>
      <vt:lpstr>Product_Number</vt:lpstr>
    </vt:vector>
  </TitlesOfParts>
  <Company>APVMA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RUMBOLD, David</dc:creator>
  <cp:lastModifiedBy>BLAKERS, Kylie</cp:lastModifiedBy>
  <dcterms:created xsi:type="dcterms:W3CDTF">2015-03-26T03:16:12Z</dcterms:created>
  <dcterms:modified xsi:type="dcterms:W3CDTF">2017-12-18T01:14:40Z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A599381</vt:lpwstr>
  </property>
  <property fmtid="{D5CDD505-2E9C-101B-9397-08002B2CF9AE}" pid="4" name="Objective-Title">
    <vt:lpwstr>SDMT - Chemical user refinement v0.2</vt:lpwstr>
  </property>
  <property fmtid="{D5CDD505-2E9C-101B-9397-08002B2CF9AE}" pid="5" name="Objective-Comment">
    <vt:lpwstr/>
  </property>
  <property fmtid="{D5CDD505-2E9C-101B-9397-08002B2CF9AE}" pid="6" name="Objective-CreationStamp">
    <vt:filetime>2016-08-29T03:03:44Z</vt:filetime>
  </property>
  <property fmtid="{D5CDD505-2E9C-101B-9397-08002B2CF9AE}" pid="7" name="Objective-IsApproved">
    <vt:bool>false</vt:bool>
  </property>
  <property fmtid="{D5CDD505-2E9C-101B-9397-08002B2CF9AE}" pid="8" name="Objective-IsPublished">
    <vt:bool>false</vt:bool>
  </property>
  <property fmtid="{D5CDD505-2E9C-101B-9397-08002B2CF9AE}" pid="9" name="Objective-DatePublished">
    <vt:lpwstr/>
  </property>
  <property fmtid="{D5CDD505-2E9C-101B-9397-08002B2CF9AE}" pid="10" name="Objective-ModificationStamp">
    <vt:filetime>2017-12-01T02:44:43Z</vt:filetime>
  </property>
  <property fmtid="{D5CDD505-2E9C-101B-9397-08002B2CF9AE}" pid="11" name="Objective-Owner">
    <vt:lpwstr>Gary Dorr</vt:lpwstr>
  </property>
  <property fmtid="{D5CDD505-2E9C-101B-9397-08002B2CF9AE}" pid="12" name="Objective-Path">
    <vt:lpwstr>APVMA:OFFICE OF THE CHIEF SCIENTIST:Science and Regulatory Issues:Spray Drift:Spray Drift Project - Development Discussion Papers:SDP - Development - Discussion Papers - Spray Drift Implementation - ELT Position Paper:1-SDP - ELT - Draft public consultati</vt:lpwstr>
  </property>
  <property fmtid="{D5CDD505-2E9C-101B-9397-08002B2CF9AE}" pid="13" name="Objective-Parent">
    <vt:lpwstr>1-SDP - ELT - Draft public consultation documentation</vt:lpwstr>
  </property>
  <property fmtid="{D5CDD505-2E9C-101B-9397-08002B2CF9AE}" pid="14" name="Objective-State">
    <vt:lpwstr>Being Drafted</vt:lpwstr>
  </property>
  <property fmtid="{D5CDD505-2E9C-101B-9397-08002B2CF9AE}" pid="15" name="Objective-Version">
    <vt:lpwstr>0.21</vt:lpwstr>
  </property>
  <property fmtid="{D5CDD505-2E9C-101B-9397-08002B2CF9AE}" pid="16" name="Objective-VersionNumber">
    <vt:r8>21</vt:r8>
  </property>
  <property fmtid="{D5CDD505-2E9C-101B-9397-08002B2CF9AE}" pid="17" name="Objective-VersionComment">
    <vt:lpwstr/>
  </property>
  <property fmtid="{D5CDD505-2E9C-101B-9397-08002B2CF9AE}" pid="18" name="Objective-FileNumber">
    <vt:lpwstr>qA2289</vt:lpwstr>
  </property>
  <property fmtid="{D5CDD505-2E9C-101B-9397-08002B2CF9AE}" pid="19" name="Objective-Classification">
    <vt:lpwstr>Unclassified</vt:lpwstr>
  </property>
  <property fmtid="{D5CDD505-2E9C-101B-9397-08002B2CF9AE}" pid="20" name="Objective-Caveats">
    <vt:lpwstr/>
  </property>
  <property fmtid="{D5CDD505-2E9C-101B-9397-08002B2CF9AE}" pid="21" name="Objective-Description">
    <vt:lpwstr/>
  </property>
  <property fmtid="{D5CDD505-2E9C-101B-9397-08002B2CF9AE}" pid="22" name="Objective-VersionId">
    <vt:lpwstr>vA1588561</vt:lpwstr>
  </property>
</Properties>
</file>